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ndi/Desktop/Bootcamp/KickStarter_Analysis/"/>
    </mc:Choice>
  </mc:AlternateContent>
  <xr:revisionPtr revIDLastSave="0" documentId="8_{53DCEF3F-9D6B-D349-B969-0C3D392050AB}" xr6:coauthVersionLast="45" xr6:coauthVersionMax="45" xr10:uidLastSave="{00000000-0000-0000-0000-000000000000}"/>
  <bookViews>
    <workbookView xWindow="0" yWindow="0" windowWidth="33600" windowHeight="21000" activeTab="3" xr2:uid="{00000000-000D-0000-FFFF-FFFF00000000}"/>
  </bookViews>
  <sheets>
    <sheet name="Raw Data" sheetId="1" r:id="rId1"/>
    <sheet name="Category Breakdown" sheetId="2" r:id="rId2"/>
    <sheet name="Sub-Cat Breakdown" sheetId="3" r:id="rId3"/>
    <sheet name="Monthly Breakdown" sheetId="11" r:id="rId4"/>
    <sheet name="Bonus View" sheetId="13" r:id="rId5"/>
    <sheet name="Bonus Stat Analysis" sheetId="14" r:id="rId6"/>
  </sheets>
  <definedNames>
    <definedName name="_xlnm._FilterDatabase" localSheetId="0" hidden="1">'Raw Data'!$A$1:$V$1</definedName>
  </definedNames>
  <calcPr calcId="191029"/>
  <pivotCaches>
    <pivotCache cacheId="18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" i="14" l="1"/>
  <c r="H9" i="14"/>
  <c r="I8" i="14"/>
  <c r="H8" i="14"/>
  <c r="I7" i="14"/>
  <c r="I6" i="14"/>
  <c r="I5" i="14"/>
  <c r="I4" i="14"/>
  <c r="H7" i="14"/>
  <c r="H6" i="14"/>
  <c r="H5" i="14"/>
  <c r="H4" i="14"/>
  <c r="H3" i="14"/>
  <c r="I3" i="14"/>
  <c r="H2" i="13"/>
  <c r="H3" i="13"/>
  <c r="H4" i="13"/>
  <c r="H5" i="13"/>
  <c r="H6" i="13"/>
  <c r="H7" i="13"/>
  <c r="H8" i="13"/>
  <c r="H9" i="13"/>
  <c r="H10" i="13"/>
  <c r="H11" i="13"/>
  <c r="H12" i="13"/>
  <c r="H13" i="13"/>
  <c r="G2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<sst xmlns="http://schemas.openxmlformats.org/spreadsheetml/2006/main" count="36531" uniqueCount="8412">
  <si>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</si>
  <si>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</si>
  <si>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</si>
  <si>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</si>
  <si>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</si>
  <si>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</si>
  <si>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</si>
  <si>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</si>
  <si>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</si>
  <si>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</si>
  <si>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</si>
  <si>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</si>
  <si>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</si>
  <si>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</si>
  <si>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</si>
  <si>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</si>
  <si>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</si>
  <si>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</si>
  <si>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</si>
  <si>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</si>
  <si>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</si>
  <si>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</si>
  <si>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</si>
  <si>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</si>
  <si>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</si>
  <si>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</si>
  <si>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</si>
  <si>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</si>
  <si>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</si>
  <si>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</si>
  <si>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</si>
  <si>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</si>
  <si>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</si>
  <si>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</si>
  <si>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</si>
  <si>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</si>
  <si>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</si>
  <si>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</si>
  <si>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</si>
  <si>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</si>
  <si>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</si>
  <si>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</si>
  <si>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</si>
  <si>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</si>
  <si>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</si>
  <si>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</si>
  <si>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</si>
  <si>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</si>
  <si>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</si>
  <si>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</si>
  <si>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</si>
  <si>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</si>
  <si>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</si>
  <si>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</si>
  <si>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</si>
  <si>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</si>
  <si>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</si>
  <si>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</si>
  <si>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</si>
  <si>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</si>
  <si>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</si>
  <si>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</si>
  <si>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</si>
  <si>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</si>
  <si>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</si>
  <si>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</si>
  <si>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</si>
  <si>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</si>
  <si>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</si>
  <si>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</si>
  <si>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</si>
  <si>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</si>
  <si>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</si>
  <si>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</si>
  <si>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</si>
  <si>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</si>
  <si>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</si>
  <si>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</si>
  <si>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</si>
  <si>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</si>
  <si>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</si>
  <si>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</si>
  <si>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</si>
  <si>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</si>
  <si>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</si>
  <si>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</si>
  <si>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</si>
  <si>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</si>
  <si>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</si>
  <si>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</si>
  <si>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</si>
  <si>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</si>
  <si>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</si>
  <si>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</si>
  <si>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</si>
  <si>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</si>
  <si>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</si>
  <si>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</si>
  <si>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</si>
  <si>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</si>
  <si>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</si>
  <si>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</si>
  <si>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</si>
  <si>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</si>
  <si>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</si>
  <si>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</si>
  <si>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</si>
  <si>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</si>
  <si>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</si>
  <si>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</si>
  <si>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</si>
  <si>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</si>
  <si>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</si>
  <si>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</si>
  <si>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</si>
  <si>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</si>
  <si>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</si>
  <si>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</si>
  <si>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</si>
  <si>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</si>
  <si>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</si>
  <si>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</si>
  <si>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</si>
  <si>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</si>
  <si>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</si>
  <si>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</si>
  <si>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</si>
  <si>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</si>
  <si>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</si>
  <si>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</si>
  <si>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</si>
  <si>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</si>
  <si>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</si>
  <si>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</si>
  <si>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</si>
  <si>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</si>
  <si>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</si>
  <si>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</si>
  <si>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</si>
  <si>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</si>
  <si>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</si>
  <si>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</si>
  <si>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</si>
  <si>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</si>
  <si>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</si>
  <si>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</si>
  <si>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</si>
  <si>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</si>
  <si>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</si>
  <si>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</si>
  <si>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</si>
  <si>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</si>
  <si>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</si>
  <si>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</si>
  <si>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</si>
  <si>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</si>
  <si>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</si>
  <si>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</si>
  <si>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</si>
  <si>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</si>
  <si>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</si>
  <si>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</si>
  <si>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</si>
  <si>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</si>
  <si>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</si>
  <si>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</si>
  <si>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</si>
  <si>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</si>
  <si>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</si>
  <si>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</si>
  <si>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</si>
  <si>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</si>
  <si>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</si>
  <si>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</si>
  <si>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</si>
  <si>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</si>
  <si>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</si>
  <si>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</si>
  <si>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</si>
  <si>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</si>
  <si>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</si>
  <si>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</si>
  <si>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</si>
  <si>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</si>
  <si>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</si>
  <si>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</si>
  <si>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</si>
  <si>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</si>
  <si>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</si>
  <si>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</si>
  <si>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</si>
  <si>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</si>
  <si>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</si>
  <si>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</si>
  <si>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</si>
  <si>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</si>
  <si>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</si>
  <si>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</si>
  <si>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</si>
  <si>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</si>
  <si>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</si>
  <si>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</si>
  <si>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</si>
  <si>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</si>
  <si>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</si>
  <si>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</si>
  <si>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</si>
  <si>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</si>
  <si>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</si>
  <si>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</si>
  <si>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</si>
  <si>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</si>
  <si>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</si>
  <si>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</si>
  <si>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</si>
  <si>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</si>
  <si>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</si>
  <si>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</si>
  <si>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</si>
  <si>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</si>
  <si>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</si>
  <si>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</si>
  <si>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</si>
  <si>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</si>
  <si>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</si>
  <si>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</si>
  <si>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</si>
  <si>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</si>
  <si>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</si>
  <si>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</si>
  <si>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</si>
  <si>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</si>
  <si>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</si>
  <si>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</si>
  <si>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</si>
  <si>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</si>
  <si>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</si>
  <si>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</si>
  <si>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</si>
  <si>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</si>
  <si>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</si>
  <si>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</si>
  <si>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</si>
  <si>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</si>
  <si>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</si>
  <si>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</si>
  <si>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</si>
  <si>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</si>
  <si>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</si>
  <si>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</si>
  <si>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</si>
  <si>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</si>
  <si>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</si>
  <si>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</si>
  <si>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</si>
  <si>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</si>
  <si>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</si>
  <si>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</si>
  <si>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</si>
  <si>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</si>
  <si>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</si>
  <si>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</si>
  <si>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</si>
  <si>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</si>
  <si>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</si>
  <si>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</si>
  <si>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</si>
  <si>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</si>
  <si>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</si>
  <si>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</si>
  <si>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</si>
  <si>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</si>
  <si>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</si>
  <si>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</si>
  <si>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</si>
  <si>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</si>
  <si>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</si>
  <si>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</si>
  <si>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</si>
  <si>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</si>
  <si>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</si>
  <si>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</si>
  <si>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</si>
  <si>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</si>
  <si>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</si>
  <si>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</si>
  <si>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</si>
  <si>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</si>
  <si>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</si>
  <si>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</si>
  <si>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</si>
  <si>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</si>
  <si>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</si>
  <si>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</si>
  <si>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</si>
  <si>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</si>
  <si>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</si>
  <si>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</si>
  <si>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</si>
  <si>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</si>
  <si>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</si>
  <si>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</si>
  <si>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</si>
  <si>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</si>
  <si>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</si>
  <si>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</si>
  <si>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</si>
  <si>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</si>
  <si>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</si>
  <si>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</si>
  <si>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</si>
  <si>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</si>
  <si>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</si>
  <si>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</si>
  <si>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</si>
  <si>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</si>
  <si>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</si>
  <si>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</si>
  <si>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</si>
  <si>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</si>
  <si>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</si>
  <si>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</si>
  <si>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</si>
  <si>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</si>
  <si>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</si>
  <si>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</si>
  <si>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</si>
  <si>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</si>
  <si>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</si>
  <si>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</si>
  <si>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</si>
  <si>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</si>
  <si>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</si>
  <si>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</si>
  <si>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</si>
  <si>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</si>
  <si>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</si>
  <si>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</si>
  <si>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</si>
  <si>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</si>
  <si>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</si>
  <si>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</si>
  <si>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</si>
  <si>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</si>
  <si>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</si>
  <si>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</si>
  <si>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</si>
  <si>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</si>
  <si>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</si>
  <si>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</si>
  <si>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</si>
  <si>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</si>
  <si>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</si>
  <si>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</si>
  <si>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</si>
  <si>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</si>
  <si>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</si>
  <si>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</si>
  <si>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</si>
  <si>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</si>
  <si>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</si>
  <si>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</si>
  <si>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</si>
  <si>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</si>
  <si>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</si>
  <si>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</si>
  <si>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</si>
  <si>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</si>
  <si>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</si>
  <si>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</si>
  <si>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</si>
  <si>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</si>
  <si>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</si>
  <si>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</si>
  <si>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</si>
  <si>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</si>
  <si>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</si>
  <si>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</si>
  <si>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</si>
  <si>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</si>
  <si>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</si>
  <si>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</si>
  <si>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</si>
  <si>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</si>
  <si>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</si>
  <si>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</si>
  <si>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</si>
  <si>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</si>
  <si>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</si>
  <si>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</si>
  <si>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</si>
  <si>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</si>
  <si>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</si>
  <si>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</si>
  <si>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</si>
  <si>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</si>
  <si>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</si>
  <si>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</si>
  <si>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</si>
  <si>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</si>
  <si>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</si>
  <si>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</si>
  <si>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</si>
  <si>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</si>
  <si>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</si>
  <si>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</si>
  <si>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</si>
  <si>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</si>
  <si>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</si>
  <si>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</si>
  <si>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</si>
  <si>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</si>
  <si>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</si>
  <si>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</si>
  <si>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</si>
  <si>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</si>
  <si>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</si>
  <si>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</si>
  <si>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</si>
  <si>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</si>
  <si>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</si>
  <si>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</si>
  <si>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</si>
  <si>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</si>
  <si>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</si>
  <si>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</si>
  <si>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</si>
  <si>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</si>
  <si>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</si>
  <si>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</si>
  <si>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</si>
  <si>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</si>
  <si>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</si>
  <si>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</si>
  <si>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</si>
  <si>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</si>
  <si>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</si>
  <si>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</si>
  <si>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</si>
  <si>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</si>
  <si>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</si>
  <si>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</si>
  <si>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</si>
  <si>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</si>
  <si>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</si>
  <si>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</si>
  <si>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</si>
  <si>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</si>
  <si>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</si>
  <si>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</si>
  <si>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</si>
  <si>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</si>
  <si>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</si>
  <si>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</si>
  <si>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</si>
  <si>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</si>
  <si>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</si>
  <si>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</si>
  <si>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</si>
  <si>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</si>
  <si>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</si>
  <si>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</si>
  <si>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</si>
  <si>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</si>
  <si>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</si>
  <si>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</si>
  <si>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</si>
  <si>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</si>
  <si>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</si>
  <si>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</si>
  <si>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</si>
  <si>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</si>
  <si>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</si>
  <si>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</si>
  <si>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</si>
  <si>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</si>
  <si>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</si>
  <si>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</si>
  <si>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</si>
  <si>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</si>
  <si>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</si>
  <si>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</si>
  <si>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</si>
  <si>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</si>
  <si>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</si>
  <si>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</si>
  <si>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</si>
  <si>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</si>
  <si>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</si>
  <si>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</si>
  <si>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</si>
  <si>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</si>
  <si>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</si>
  <si>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</si>
  <si>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</si>
  <si>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</si>
  <si>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</si>
  <si>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</si>
  <si>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</si>
  <si>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</si>
  <si>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</si>
  <si>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</si>
  <si>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</si>
  <si>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</si>
  <si>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</si>
  <si>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</si>
  <si>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</si>
  <si>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</si>
  <si>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</si>
  <si>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</si>
  <si>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</si>
  <si>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</si>
  <si>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</si>
  <si>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</si>
  <si>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</si>
  <si>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</si>
  <si>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</si>
  <si>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</si>
  <si>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</si>
  <si>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</si>
  <si>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</si>
  <si>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</si>
  <si>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</si>
  <si>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</si>
  <si>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</si>
  <si>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</si>
  <si>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</si>
  <si>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</si>
  <si>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</si>
  <si>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</si>
  <si>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</si>
  <si>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</si>
  <si>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</si>
  <si>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</si>
  <si>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</si>
  <si>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</si>
  <si>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</si>
  <si>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</si>
  <si>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</si>
  <si>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</si>
  <si>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</si>
  <si>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</si>
  <si>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</si>
  <si>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</si>
  <si>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</si>
  <si>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</si>
  <si>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</si>
  <si>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</si>
  <si>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</si>
  <si>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</si>
  <si>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</si>
  <si>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</si>
  <si>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</si>
  <si>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</si>
  <si>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</si>
  <si>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</si>
  <si>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</si>
  <si>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</si>
  <si>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</si>
  <si>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</si>
  <si>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</si>
  <si>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</si>
  <si>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</si>
  <si>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</si>
  <si>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</si>
  <si>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</si>
  <si>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</si>
  <si>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</si>
  <si>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</si>
  <si>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</si>
  <si>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</si>
  <si>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</si>
  <si>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</si>
  <si>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</si>
  <si>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</si>
  <si>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</si>
  <si>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</si>
  <si>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</si>
  <si>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</si>
  <si>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</si>
  <si>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</si>
  <si>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</si>
  <si>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</si>
  <si>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</si>
  <si>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</si>
  <si>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</si>
  <si>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</si>
  <si>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</si>
  <si>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</si>
  <si>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</si>
  <si>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</si>
  <si>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</si>
  <si>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</si>
  <si>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</si>
  <si>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</si>
  <si>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</si>
  <si>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</si>
  <si>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</si>
  <si>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</si>
  <si>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</si>
  <si>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</si>
  <si>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</si>
  <si>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</si>
  <si>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</si>
  <si>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</si>
  <si>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</si>
  <si>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</si>
  <si>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</si>
  <si>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</si>
  <si>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</si>
  <si>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</si>
  <si>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</si>
  <si>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</si>
  <si>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</si>
  <si>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</si>
  <si>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</si>
  <si>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</si>
  <si>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</si>
  <si>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</si>
  <si>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</si>
  <si>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</si>
  <si>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</si>
  <si>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</si>
  <si>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</si>
  <si>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</si>
  <si>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</si>
  <si>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</si>
  <si>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</si>
  <si>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</si>
  <si>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</si>
  <si>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</si>
  <si>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</si>
  <si>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</si>
  <si>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</si>
  <si>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</si>
  <si>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</si>
  <si>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</si>
  <si>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</si>
  <si>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</si>
  <si>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</si>
  <si>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</si>
  <si>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</si>
  <si>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</si>
  <si>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</si>
  <si>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</si>
  <si>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</si>
  <si>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</si>
  <si>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</si>
  <si>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</si>
  <si>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</si>
  <si>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</si>
  <si>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</si>
  <si>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</si>
  <si>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</si>
  <si>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</si>
  <si>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</si>
  <si>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</si>
  <si>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</si>
  <si>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</si>
  <si>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</si>
  <si>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</si>
  <si>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</si>
  <si>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</si>
  <si>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</si>
  <si>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</si>
  <si>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</si>
  <si>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</si>
  <si>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</si>
  <si>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</si>
  <si>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</si>
  <si>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</si>
  <si>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</si>
  <si>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</si>
  <si>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</si>
  <si>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</si>
  <si>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</si>
  <si>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</si>
  <si>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</si>
  <si>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</si>
  <si>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</si>
  <si>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</si>
  <si>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</si>
  <si>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</si>
  <si>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</si>
  <si>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</si>
  <si>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</si>
  <si>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</si>
  <si>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</si>
  <si>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</si>
  <si>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</si>
  <si>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</si>
  <si>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</si>
  <si>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</si>
  <si>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</si>
  <si>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</si>
  <si>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</si>
  <si>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</si>
  <si>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</si>
  <si>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</si>
  <si>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</si>
  <si>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</si>
  <si>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</si>
  <si>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</si>
  <si>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</si>
  <si>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</si>
  <si>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</si>
  <si>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</si>
  <si>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</si>
  <si>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</si>
  <si>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</si>
  <si>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</si>
  <si>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</si>
  <si>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</si>
  <si>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</si>
  <si>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</si>
  <si>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</si>
  <si>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</si>
  <si>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</si>
  <si>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</si>
  <si>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</si>
  <si>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</si>
  <si>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</si>
  <si>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</si>
  <si>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</si>
  <si>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</si>
  <si>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</si>
  <si>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</si>
  <si>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</si>
  <si>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</si>
  <si>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</si>
  <si>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</si>
  <si>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</si>
  <si>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</si>
  <si>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</si>
  <si>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</si>
  <si>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</si>
  <si>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</si>
  <si>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</si>
  <si>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</si>
  <si>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</si>
  <si>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</si>
  <si>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</si>
  <si>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</si>
  <si>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</si>
  <si>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</si>
  <si>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</si>
  <si>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</si>
  <si>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</si>
  <si>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</si>
  <si>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</si>
  <si>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</si>
  <si>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</si>
  <si>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</si>
  <si>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</si>
  <si>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</si>
  <si>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</si>
  <si>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</si>
  <si>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</si>
  <si>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</si>
  <si>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</si>
  <si>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</si>
  <si>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</si>
  <si>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</si>
  <si>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</si>
  <si>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</si>
  <si>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</si>
  <si>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</si>
  <si>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</si>
  <si>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</si>
  <si>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</si>
  <si>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</si>
  <si>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</si>
  <si>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</si>
  <si>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</si>
  <si>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</si>
  <si>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</si>
  <si>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</si>
  <si>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</si>
  <si>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</si>
  <si>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</si>
  <si>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</si>
  <si>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</si>
  <si>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</si>
  <si>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</si>
  <si>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</si>
  <si>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</si>
  <si>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</si>
  <si>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</si>
  <si>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</si>
  <si>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</si>
  <si>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</si>
  <si>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</si>
  <si>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</si>
  <si>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</si>
  <si>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</si>
  <si>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</si>
  <si>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</si>
  <si>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</si>
  <si>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</si>
  <si>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</si>
  <si>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</si>
  <si>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</si>
  <si>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</si>
  <si>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</si>
  <si>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</si>
  <si>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</si>
  <si>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</si>
  <si>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</si>
  <si>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</si>
  <si>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</si>
  <si>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</si>
  <si>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</si>
  <si>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</si>
  <si>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</si>
  <si>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</si>
  <si>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</si>
  <si>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</si>
  <si>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</si>
  <si>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</si>
  <si>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</si>
  <si>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</si>
  <si>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</si>
  <si>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</si>
  <si>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</si>
  <si>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</si>
  <si>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</si>
  <si>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</si>
  <si>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</si>
  <si>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</si>
  <si>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</si>
  <si>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</si>
  <si>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</si>
  <si>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</si>
  <si>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</si>
  <si>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</si>
  <si>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</si>
  <si>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</si>
  <si>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</si>
  <si>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</si>
  <si>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</si>
  <si>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</si>
  <si>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</si>
  <si>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</si>
  <si>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</si>
  <si>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</si>
  <si>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</si>
  <si>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</si>
  <si>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</si>
  <si>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</si>
  <si>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</si>
  <si>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</si>
  <si>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</si>
  <si>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</si>
  <si>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</si>
  <si>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</si>
  <si>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</si>
  <si>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</si>
  <si>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</si>
  <si>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</si>
  <si>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</si>
  <si>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</si>
  <si>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</si>
  <si>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</si>
  <si>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</si>
  <si>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</si>
  <si>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</si>
  <si>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</si>
  <si>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</si>
  <si>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</si>
  <si>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</si>
  <si>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</si>
  <si>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</si>
  <si>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</si>
  <si>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</si>
  <si>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</si>
  <si>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</si>
  <si>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</si>
  <si>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</si>
  <si>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</si>
  <si>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</si>
  <si>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</si>
  <si>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</si>
  <si>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</si>
  <si>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</si>
  <si>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</si>
  <si>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</si>
  <si>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</si>
  <si>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</si>
  <si>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</si>
  <si>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</si>
  <si>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</si>
  <si>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</si>
  <si>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</si>
  <si>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</si>
  <si>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</si>
  <si>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</si>
  <si>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</si>
  <si>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</si>
  <si>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</si>
  <si>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</si>
  <si>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</si>
  <si>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</si>
  <si>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</si>
  <si>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</si>
  <si>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</si>
  <si>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</si>
  <si>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</si>
  <si>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</si>
  <si>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</si>
  <si>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</si>
  <si>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</si>
  <si>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</si>
  <si>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</si>
  <si>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</si>
  <si>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</si>
  <si>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</si>
  <si>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</si>
  <si>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</si>
  <si>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</si>
  <si>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</si>
  <si>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</si>
  <si>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</si>
  <si>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</si>
  <si>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</si>
  <si>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</si>
  <si>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</si>
  <si>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</si>
  <si>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</si>
  <si>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</si>
  <si>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</si>
  <si>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</si>
  <si>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</si>
  <si>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</si>
  <si>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</si>
  <si>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</si>
  <si>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</si>
  <si>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</si>
  <si>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</si>
  <si>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</si>
  <si>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</si>
  <si>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</si>
  <si>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</si>
  <si>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</si>
  <si>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</si>
  <si>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</si>
  <si>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</si>
  <si>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</si>
  <si>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</si>
  <si>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</si>
  <si>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</si>
  <si>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</si>
  <si>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</si>
  <si>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</si>
  <si>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</si>
  <si>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</si>
  <si>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</si>
  <si>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</si>
  <si>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</si>
  <si>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</si>
  <si>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</si>
  <si>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</si>
  <si>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</si>
  <si>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</si>
  <si>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</si>
  <si>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</si>
  <si>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</si>
  <si>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</si>
  <si>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</si>
  <si>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</si>
  <si>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</si>
  <si>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</si>
  <si>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</si>
  <si>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</si>
  <si>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</si>
  <si>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</si>
  <si>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</si>
  <si>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</si>
  <si>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</si>
  <si>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</si>
  <si>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</si>
  <si>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</si>
  <si>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</si>
  <si>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</si>
  <si>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</si>
  <si>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</si>
  <si>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</si>
  <si>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</si>
  <si>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</si>
  <si>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</si>
  <si>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</si>
  <si>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</si>
  <si>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</si>
  <si>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</si>
  <si>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</si>
  <si>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</si>
  <si>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</si>
  <si>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</si>
  <si>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</si>
  <si>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</si>
  <si>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</si>
  <si>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</si>
  <si>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</si>
  <si>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</si>
  <si>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</si>
  <si>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</si>
  <si>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</si>
  <si>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</si>
  <si>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</si>
  <si>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</si>
  <si>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</si>
  <si>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</si>
  <si>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</si>
  <si>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</si>
  <si>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</si>
  <si>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</si>
  <si>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</si>
  <si>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</si>
  <si>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</si>
  <si>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</si>
  <si>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</si>
  <si>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</si>
  <si>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</si>
  <si>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</si>
  <si>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</si>
  <si>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</si>
  <si>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</si>
  <si>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</si>
  <si>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</si>
  <si>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</si>
  <si>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</si>
  <si>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</si>
  <si>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</si>
  <si>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</si>
  <si>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</si>
  <si>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</si>
  <si>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</si>
  <si>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</si>
  <si>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</si>
  <si>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</si>
  <si>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</si>
  <si>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</si>
  <si>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</si>
  <si>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</si>
  <si>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</si>
  <si>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</si>
  <si>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</si>
  <si>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</si>
  <si>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</si>
  <si>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</si>
  <si>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</si>
  <si>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</si>
  <si>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</si>
  <si>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</si>
  <si>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</si>
  <si>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</si>
  <si>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</si>
  <si>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</si>
  <si>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</si>
  <si>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</si>
  <si>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</si>
  <si>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</si>
  <si>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</si>
  <si>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</si>
  <si>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</si>
  <si>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</si>
  <si>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</si>
  <si>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</si>
  <si>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</si>
  <si>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</si>
  <si>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</si>
  <si>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</si>
  <si>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</si>
  <si>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</si>
  <si>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</si>
  <si>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</si>
  <si>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</si>
  <si>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</si>
  <si>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</si>
  <si>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</si>
  <si>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</si>
  <si>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</si>
  <si>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</si>
  <si>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</si>
  <si>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</si>
  <si>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</si>
  <si>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</si>
  <si>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</si>
  <si>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</si>
  <si>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</si>
  <si>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</si>
  <si>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</si>
  <si>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</si>
  <si>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</si>
  <si>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</si>
  <si>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</si>
  <si>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</si>
  <si>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</si>
  <si>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</si>
  <si>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</si>
  <si>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</si>
  <si>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</si>
  <si>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</si>
  <si>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</si>
  <si>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</si>
  <si>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</si>
  <si>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</si>
  <si>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</si>
  <si>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</si>
  <si>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</si>
  <si>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</si>
  <si>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</si>
  <si>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</si>
  <si>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</si>
  <si>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</si>
  <si>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</si>
  <si>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</si>
  <si>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</si>
  <si>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</si>
  <si>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</si>
  <si>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</si>
  <si>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</si>
  <si>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</si>
  <si>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</si>
  <si>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</si>
  <si>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</si>
  <si>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</si>
  <si>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</si>
  <si>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</si>
  <si>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</si>
  <si>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</si>
  <si>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</si>
  <si>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</si>
  <si>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</si>
  <si>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</si>
  <si>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</si>
  <si>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</si>
  <si>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</si>
  <si>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</si>
  <si>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</si>
  <si>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</si>
  <si>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</si>
  <si>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</si>
  <si>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</si>
  <si>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</si>
  <si>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</si>
  <si>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</si>
  <si>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</si>
  <si>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</si>
  <si>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</si>
  <si>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</si>
  <si>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</si>
  <si>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</si>
  <si>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</si>
  <si>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</si>
  <si>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</si>
  <si>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</si>
  <si>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</si>
  <si>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</si>
  <si>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</si>
  <si>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</si>
  <si>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</si>
  <si>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</si>
  <si>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</si>
  <si>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</si>
  <si>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</si>
  <si>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</si>
  <si>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</si>
  <si>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</si>
  <si>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</si>
  <si>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</si>
  <si>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</si>
  <si>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</si>
  <si>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</si>
  <si>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</si>
  <si>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</si>
  <si>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</si>
  <si>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</si>
  <si>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</si>
  <si>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</si>
  <si>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</si>
  <si>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</si>
  <si>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</si>
  <si>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</si>
  <si>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</si>
  <si>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</si>
  <si>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</si>
  <si>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</si>
  <si>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</si>
  <si>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</si>
  <si>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</si>
  <si>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</si>
  <si>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</si>
  <si>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</si>
  <si>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</si>
  <si>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</si>
  <si>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</si>
  <si>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</si>
  <si>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</si>
  <si>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</si>
  <si>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</si>
  <si>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</si>
  <si>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</si>
  <si>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</si>
  <si>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</si>
  <si>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</si>
  <si>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</si>
  <si>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</si>
  <si>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</si>
  <si>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</si>
  <si>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</si>
  <si>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</si>
  <si>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</si>
  <si>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</si>
  <si>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</si>
  <si>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</si>
  <si>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</si>
  <si>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</si>
  <si>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</si>
  <si>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</si>
  <si>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</si>
  <si>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</si>
  <si>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</si>
  <si>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</si>
  <si>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</si>
  <si>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</si>
  <si>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</si>
  <si>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</si>
  <si>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</si>
  <si>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</si>
  <si>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</si>
  <si>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</si>
  <si>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</si>
  <si>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</si>
  <si>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</si>
  <si>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</si>
  <si>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</si>
  <si>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</si>
  <si>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</si>
  <si>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</si>
  <si>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</si>
  <si>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</si>
  <si>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</si>
  <si>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</si>
  <si>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</si>
  <si>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</si>
  <si>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</si>
  <si>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</si>
  <si>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</si>
  <si>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</si>
  <si>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</si>
  <si>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</si>
  <si>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</si>
  <si>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</si>
  <si>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</si>
  <si>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</si>
  <si>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</si>
  <si>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</si>
  <si>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</si>
  <si>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</si>
  <si>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</si>
  <si>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</si>
  <si>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</si>
  <si>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</si>
  <si>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</si>
  <si>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</si>
  <si>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</si>
  <si>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</si>
  <si>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</si>
  <si>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</si>
  <si>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</si>
  <si>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</si>
  <si>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</si>
  <si>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</si>
  <si>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</si>
  <si>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</si>
  <si>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</si>
  <si>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</si>
  <si>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</si>
  <si>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</si>
  <si>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</si>
  <si>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</si>
  <si>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</si>
  <si>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</si>
  <si>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</si>
  <si>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</si>
  <si>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</si>
  <si>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</si>
  <si>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</si>
  <si>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</si>
  <si>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</si>
  <si>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</si>
  <si>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</si>
  <si>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</si>
  <si>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</si>
  <si>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</si>
  <si>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</si>
  <si>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</si>
  <si>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</si>
  <si>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</si>
  <si>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</si>
  <si>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</si>
  <si>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</si>
  <si>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</si>
  <si>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</si>
  <si>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</si>
  <si>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</si>
  <si>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</si>
  <si>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</si>
  <si>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</si>
  <si>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</si>
  <si>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</si>
  <si>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</si>
  <si>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</si>
  <si>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</si>
  <si>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</si>
  <si>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</si>
  <si>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</si>
  <si>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</si>
  <si>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</si>
  <si>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</si>
  <si>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</si>
  <si>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</si>
  <si>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</si>
  <si>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</si>
  <si>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</si>
  <si>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</si>
  <si>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</si>
  <si>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</si>
  <si>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</si>
  <si>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</si>
  <si>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</si>
  <si>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</si>
  <si>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</si>
  <si>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</si>
  <si>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</si>
  <si>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</si>
  <si>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</si>
  <si>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</si>
  <si>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</si>
  <si>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</si>
  <si>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</si>
  <si>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</si>
  <si>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</si>
  <si>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</si>
  <si>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</si>
  <si>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</si>
  <si>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</si>
  <si>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</si>
  <si>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</si>
  <si>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</si>
  <si>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</si>
  <si>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</si>
  <si>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</si>
  <si>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</si>
  <si>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</si>
  <si>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</si>
  <si>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</si>
  <si>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</si>
  <si>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</si>
  <si>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</si>
  <si>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</si>
  <si>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</si>
  <si>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</si>
  <si>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</si>
  <si>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</si>
  <si>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</si>
  <si>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</si>
  <si>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</si>
  <si>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</si>
  <si>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</si>
  <si>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</si>
  <si>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</si>
  <si>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</si>
  <si>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</si>
  <si>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</si>
  <si>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</si>
  <si>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</si>
  <si>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</si>
  <si>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</si>
  <si>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</si>
  <si>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</si>
  <si>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</si>
  <si>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</si>
  <si>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</si>
  <si>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</si>
  <si>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</si>
  <si>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</si>
  <si>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</si>
  <si>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</si>
  <si>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</si>
  <si>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</si>
  <si>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</si>
  <si>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</si>
  <si>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</si>
  <si>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</si>
  <si>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</si>
  <si>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</si>
  <si>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</si>
  <si>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</si>
  <si>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</si>
  <si>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</si>
  <si>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</si>
  <si>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</si>
  <si>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</si>
  <si>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</si>
  <si>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</si>
  <si>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</si>
  <si>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</si>
  <si>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</si>
  <si>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</si>
  <si>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</si>
  <si>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</si>
  <si>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</si>
  <si>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</si>
  <si>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</si>
  <si>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</si>
  <si>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</si>
  <si>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</si>
  <si>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</si>
  <si>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</si>
  <si>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</si>
  <si>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</si>
  <si>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</si>
  <si>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</si>
  <si>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</si>
  <si>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</si>
  <si>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</si>
  <si>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</si>
  <si>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</si>
  <si>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</si>
  <si>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</si>
  <si>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</si>
  <si>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</si>
  <si>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</si>
  <si>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</si>
  <si>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</si>
  <si>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</si>
  <si>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</si>
  <si>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</si>
  <si>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</si>
  <si>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</si>
  <si>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</si>
  <si>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</si>
  <si>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</si>
  <si>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</si>
  <si>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</si>
  <si>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</si>
  <si>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</si>
  <si>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</si>
  <si>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</si>
  <si>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</si>
  <si>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</si>
  <si>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</si>
  <si>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</si>
  <si>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</si>
  <si>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</si>
  <si>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</si>
  <si>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</si>
  <si>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</si>
  <si>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</si>
  <si>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</si>
  <si>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</si>
  <si>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</si>
  <si>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</si>
  <si>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</si>
  <si>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</si>
  <si>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</si>
  <si>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</si>
  <si>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</si>
  <si>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</si>
  <si>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</si>
  <si>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</si>
  <si>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</si>
  <si>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</si>
  <si>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</si>
  <si>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</si>
  <si>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</si>
  <si>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</si>
  <si>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</si>
  <si>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</si>
  <si>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</si>
  <si>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</si>
  <si>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</si>
  <si>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</si>
  <si>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</si>
  <si>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</si>
  <si>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</si>
  <si>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</si>
  <si>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</si>
  <si>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</si>
  <si>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</si>
  <si>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</si>
  <si>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</si>
  <si>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</si>
  <si>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</si>
  <si>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</si>
  <si>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</si>
  <si>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</si>
  <si>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</si>
  <si>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</si>
  <si>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</si>
  <si>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</si>
  <si>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</si>
  <si>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</si>
  <si>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</si>
  <si>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</si>
  <si>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</si>
  <si>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</si>
  <si>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</si>
  <si>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</si>
  <si>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</si>
  <si>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</si>
  <si>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</si>
  <si>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</si>
  <si>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</si>
  <si>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</si>
  <si>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</si>
  <si>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</si>
  <si>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</si>
  <si>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</si>
  <si>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</si>
  <si>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</si>
  <si>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</si>
  <si>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</si>
  <si>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</si>
  <si>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</si>
  <si>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</si>
  <si>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</si>
  <si>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</si>
  <si>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</si>
  <si>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</si>
  <si>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</si>
  <si>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</si>
  <si>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</si>
  <si>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</si>
  <si>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</si>
  <si>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</si>
  <si>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</si>
  <si>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</si>
  <si>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</si>
  <si>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</si>
  <si>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</si>
  <si>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</si>
  <si>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</si>
  <si>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</si>
  <si>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</si>
  <si>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</si>
  <si>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</si>
  <si>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</si>
  <si>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</si>
  <si>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</si>
  <si>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</si>
  <si>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</si>
  <si>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</si>
  <si>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</si>
  <si>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</si>
  <si>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</si>
  <si>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</si>
  <si>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</si>
  <si>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</si>
  <si>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</si>
  <si>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</si>
  <si>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</si>
  <si>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</si>
  <si>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</si>
  <si>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</si>
  <si>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</si>
  <si>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</si>
  <si>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</si>
  <si>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</si>
  <si>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</si>
  <si>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</si>
  <si>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</si>
  <si>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</si>
  <si>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</si>
  <si>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</si>
  <si>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</si>
  <si>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</si>
  <si>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</si>
  <si>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</si>
  <si>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</si>
  <si>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</si>
  <si>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</si>
  <si>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</si>
  <si>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</si>
  <si>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</si>
  <si>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</si>
  <si>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</si>
  <si>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</si>
  <si>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</si>
  <si>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</si>
  <si>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</si>
  <si>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</si>
  <si>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</si>
  <si>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</si>
  <si>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</si>
  <si>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</si>
  <si>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</si>
  <si>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</si>
  <si>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</si>
  <si>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</si>
  <si>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</si>
  <si>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</si>
  <si>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</si>
  <si>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</si>
  <si>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</si>
  <si>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</si>
  <si>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</si>
  <si>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</si>
  <si>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</si>
  <si>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</si>
  <si>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</si>
  <si>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</si>
  <si>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</si>
  <si>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</si>
  <si>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</si>
  <si>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</si>
  <si>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</si>
  <si>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</si>
  <si>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</si>
  <si>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</si>
  <si>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</si>
  <si>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</si>
  <si>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</si>
  <si>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</si>
  <si>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</si>
  <si>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</si>
  <si>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</si>
  <si>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</si>
  <si>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</si>
  <si>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</si>
  <si>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</si>
  <si>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</si>
  <si>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</si>
  <si>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</si>
  <si>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</si>
  <si>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</si>
  <si>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</si>
  <si>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</si>
  <si>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</si>
  <si>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</si>
  <si>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</si>
  <si>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</si>
  <si>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</si>
  <si>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</si>
  <si>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</si>
  <si>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</si>
  <si>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</si>
  <si>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</si>
  <si>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</si>
  <si>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</si>
  <si>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</si>
  <si>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</si>
  <si>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</si>
  <si>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</si>
  <si>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</si>
  <si>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</si>
  <si>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</si>
  <si>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</si>
  <si>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</si>
  <si>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</si>
  <si>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</si>
  <si>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</si>
  <si>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</si>
  <si>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</si>
  <si>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</si>
  <si>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</si>
  <si>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</si>
  <si>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</si>
  <si>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</si>
  <si>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</si>
  <si>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</si>
  <si>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</si>
  <si>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</si>
  <si>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</si>
  <si>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</si>
  <si>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</si>
  <si>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</si>
  <si>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</si>
  <si>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</si>
  <si>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</si>
  <si>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</si>
  <si>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</si>
  <si>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</si>
  <si>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</si>
  <si>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</si>
  <si>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</si>
  <si>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</si>
  <si>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</si>
  <si>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</si>
  <si>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</si>
  <si>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</si>
  <si>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</si>
  <si>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</si>
  <si>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</si>
  <si>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</si>
  <si>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</si>
  <si>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</si>
  <si>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</si>
  <si>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</si>
  <si>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</si>
  <si>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</si>
  <si>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</si>
  <si>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</si>
  <si>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</si>
  <si>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</si>
  <si>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</si>
  <si>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</si>
  <si>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</si>
  <si>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</si>
  <si>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</si>
  <si>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</si>
  <si>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</si>
  <si>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</si>
  <si>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</si>
  <si>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</si>
  <si>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</si>
  <si>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</si>
  <si>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</si>
  <si>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</si>
  <si>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</si>
  <si>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</si>
  <si>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</si>
  <si>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</si>
  <si>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</si>
  <si>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</si>
  <si>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</si>
  <si>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</si>
  <si>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</si>
  <si>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</si>
  <si>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</si>
  <si>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</si>
  <si>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</si>
  <si>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</si>
  <si>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</si>
  <si>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</si>
  <si>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</si>
  <si>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</si>
  <si>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</si>
  <si>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</si>
  <si>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</si>
  <si>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</si>
  <si>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</si>
  <si>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</si>
  <si>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</si>
  <si>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</si>
  <si>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</si>
  <si>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</si>
  <si>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</si>
  <si>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</si>
  <si>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</si>
  <si>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</si>
  <si>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</si>
  <si>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</si>
  <si>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</si>
  <si>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</si>
  <si>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</si>
  <si>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</si>
  <si>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</si>
  <si>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</si>
  <si>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</si>
  <si>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</si>
  <si>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</si>
  <si>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</si>
  <si>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</si>
  <si>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</si>
  <si>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</si>
  <si>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</si>
  <si>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</si>
  <si>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</si>
  <si>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</si>
  <si>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</si>
  <si>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</si>
  <si>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</si>
  <si>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</si>
  <si>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</si>
  <si>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</si>
  <si>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</si>
  <si>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</si>
  <si>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</si>
  <si>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</si>
  <si>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</si>
  <si>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</si>
  <si>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</si>
  <si>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</si>
  <si>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</si>
  <si>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</si>
  <si>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</si>
  <si>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</si>
  <si>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</si>
  <si>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</si>
  <si>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</si>
  <si>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</si>
  <si>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</si>
  <si>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</si>
  <si>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</si>
  <si>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</si>
  <si>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</si>
  <si>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</si>
  <si>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</si>
  <si>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</si>
  <si>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</si>
  <si>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</si>
  <si>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</si>
  <si>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</si>
  <si>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</si>
  <si>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</si>
  <si>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</si>
  <si>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</si>
  <si>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</si>
  <si>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</si>
  <si>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</si>
  <si>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</si>
  <si>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</si>
  <si>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</si>
  <si>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</si>
  <si>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</si>
  <si>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</si>
  <si>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</si>
  <si>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</si>
  <si>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</si>
  <si>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</si>
  <si>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</si>
  <si>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</si>
  <si>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</si>
  <si>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</si>
  <si>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</si>
  <si>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</si>
  <si>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</si>
  <si>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</si>
  <si>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</si>
  <si>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</si>
  <si>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</si>
  <si>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</si>
  <si>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</si>
  <si>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</si>
  <si>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</si>
  <si>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</si>
  <si>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</si>
  <si>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</si>
  <si>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</si>
  <si>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</si>
  <si>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</si>
  <si>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</si>
  <si>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</si>
  <si>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</si>
  <si>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</si>
  <si>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</si>
  <si>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</si>
  <si>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</si>
  <si>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</si>
  <si>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</si>
  <si>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</si>
  <si>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</si>
  <si>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</si>
  <si>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</si>
  <si>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</si>
  <si>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</si>
  <si>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</si>
  <si>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</si>
  <si>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</si>
  <si>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</si>
  <si>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</si>
  <si>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</si>
  <si>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</si>
  <si>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</si>
  <si>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</si>
  <si>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</si>
  <si>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</si>
  <si>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</si>
  <si>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</si>
  <si>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</si>
  <si>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</si>
  <si>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</si>
  <si>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</si>
  <si>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</si>
  <si>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</si>
  <si>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</si>
  <si>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</si>
  <si>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</si>
  <si>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</si>
  <si>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</si>
  <si>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</si>
  <si>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</si>
  <si>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</si>
  <si>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</si>
  <si>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</si>
  <si>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</si>
  <si>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</si>
  <si>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</si>
  <si>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</si>
  <si>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</si>
  <si>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</si>
  <si>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</si>
  <si>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</si>
  <si>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</si>
  <si>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</si>
  <si>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</si>
  <si>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</si>
  <si>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</si>
  <si>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</si>
  <si>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</si>
  <si>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</si>
  <si>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</si>
  <si>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</si>
  <si>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</si>
  <si>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</si>
  <si>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</si>
  <si>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</si>
  <si>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</si>
  <si>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</si>
  <si>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</si>
  <si>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</si>
  <si>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</si>
  <si>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</si>
  <si>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</si>
  <si>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</si>
  <si>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</si>
  <si>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</si>
  <si>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</si>
  <si>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</si>
  <si>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</si>
  <si>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</si>
  <si>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</si>
  <si>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</si>
  <si>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</si>
  <si>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</si>
  <si>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</si>
  <si>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</si>
  <si>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</si>
  <si>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</si>
  <si>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</si>
  <si>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</si>
  <si>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</si>
  <si>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</si>
  <si>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</si>
  <si>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</si>
  <si>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</si>
  <si>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</si>
  <si>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</si>
  <si>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</si>
  <si>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</si>
  <si>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</si>
  <si>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</si>
  <si>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</si>
  <si>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</si>
  <si>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</si>
  <si>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</si>
  <si>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</si>
  <si>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</si>
  <si>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</si>
  <si>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</si>
  <si>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</si>
  <si>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</si>
  <si>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</si>
  <si>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</si>
  <si>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</si>
  <si>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</si>
  <si>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</si>
  <si>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</si>
  <si>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</si>
  <si>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</si>
  <si>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</si>
  <si>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</si>
  <si>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</si>
  <si>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</si>
  <si>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</si>
  <si>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</si>
  <si>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</si>
  <si>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</si>
  <si>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</si>
  <si>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</si>
  <si>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</si>
  <si>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</si>
  <si>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</si>
  <si>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</si>
  <si>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</si>
  <si>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</si>
  <si>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</si>
  <si>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</si>
  <si>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</si>
  <si>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</si>
  <si>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</si>
  <si>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</si>
  <si>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</si>
  <si>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</si>
  <si>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</si>
  <si>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</si>
  <si>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</si>
  <si>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</si>
  <si>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</si>
  <si>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</si>
  <si>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</si>
  <si>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</si>
  <si>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</si>
  <si>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</si>
  <si>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</si>
  <si>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</si>
  <si>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</si>
  <si>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</si>
  <si>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</si>
  <si>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</si>
  <si>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</si>
  <si>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</si>
  <si>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</si>
  <si>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</si>
  <si>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</si>
  <si>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</si>
  <si>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</si>
  <si>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</si>
  <si>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</si>
  <si>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</si>
  <si>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</si>
  <si>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</si>
  <si>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</si>
  <si>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</si>
  <si>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</si>
  <si>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</si>
  <si>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</si>
  <si>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</si>
  <si>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</si>
  <si>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</si>
  <si>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</si>
  <si>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</si>
  <si>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</si>
  <si>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</si>
  <si>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</si>
  <si>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</si>
  <si>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</si>
  <si>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</si>
  <si>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</si>
  <si>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</si>
  <si>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</si>
  <si>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</si>
  <si>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</si>
  <si>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</si>
  <si>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</si>
  <si>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</si>
  <si>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</si>
  <si>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</si>
  <si>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</si>
  <si>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</si>
  <si>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</si>
  <si>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</si>
  <si>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</si>
  <si>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</si>
  <si>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</si>
  <si>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</si>
  <si>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</si>
  <si>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</si>
  <si>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</si>
  <si>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</si>
  <si>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</si>
  <si>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</si>
  <si>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</si>
  <si>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</si>
  <si>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</si>
  <si>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</si>
  <si>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</si>
  <si>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</si>
  <si>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</si>
  <si>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</si>
  <si>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</si>
  <si>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</si>
  <si>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</si>
  <si>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</si>
  <si>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</si>
  <si>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</si>
  <si>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</si>
  <si>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</si>
  <si>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</si>
  <si>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</si>
  <si>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</si>
  <si>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</si>
  <si>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</si>
  <si>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</si>
  <si>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</si>
  <si>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</si>
  <si>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</si>
  <si>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</si>
  <si>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</si>
  <si>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</si>
  <si>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</si>
  <si>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</si>
  <si>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</si>
  <si>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</si>
  <si>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</si>
  <si>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</si>
  <si>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</si>
  <si>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</si>
  <si>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</si>
  <si>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</si>
  <si>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</si>
  <si>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</si>
  <si>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</si>
  <si>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</si>
  <si>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</si>
  <si>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</si>
  <si>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</si>
  <si>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</si>
  <si>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</si>
  <si>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</si>
  <si>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</si>
  <si>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</si>
  <si>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</si>
  <si>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</si>
  <si>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</si>
  <si>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</si>
  <si>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</si>
  <si>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</si>
  <si>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</si>
  <si>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</si>
  <si>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</si>
  <si>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</si>
  <si>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</si>
  <si>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</si>
  <si>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</si>
  <si>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</si>
  <si>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</si>
  <si>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</si>
  <si>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</si>
  <si>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</si>
  <si>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</si>
  <si>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</si>
  <si>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</si>
  <si>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</si>
  <si>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</si>
  <si>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</si>
  <si>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</si>
  <si>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</si>
  <si>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</si>
  <si>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</si>
  <si>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</si>
  <si>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</si>
  <si>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</si>
  <si>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</si>
  <si>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</si>
  <si>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</si>
  <si>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</si>
  <si>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</si>
  <si>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</si>
  <si>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</si>
  <si>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</si>
  <si>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</si>
  <si>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</si>
  <si>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</si>
  <si>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</si>
  <si>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</si>
  <si>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</si>
  <si>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</si>
  <si>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</si>
  <si>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</si>
  <si>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</si>
  <si>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</si>
  <si>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</si>
  <si>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</si>
  <si>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</si>
  <si>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</si>
  <si>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</si>
  <si>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</si>
  <si>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</si>
  <si>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</si>
  <si>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</si>
  <si>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</si>
  <si>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</si>
  <si>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</si>
  <si>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</si>
  <si>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</si>
  <si>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</si>
  <si>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</si>
  <si>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</si>
  <si>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</si>
  <si>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</si>
  <si>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</si>
  <si>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</si>
  <si>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</si>
  <si>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</si>
  <si>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</si>
  <si>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</si>
  <si>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</si>
  <si>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</si>
  <si>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</si>
  <si>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</si>
  <si>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</si>
  <si>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</si>
  <si>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</si>
  <si>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</si>
  <si>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</si>
  <si>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</si>
  <si>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</si>
  <si>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</si>
  <si>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</si>
  <si>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</si>
  <si>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</si>
  <si>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</si>
  <si>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</si>
  <si>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</si>
  <si>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</si>
  <si>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</si>
  <si>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</si>
  <si>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</si>
  <si>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</si>
  <si>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</si>
  <si>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</si>
  <si>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</si>
  <si>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</si>
  <si>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</si>
  <si>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</si>
  <si>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</si>
  <si>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</si>
  <si>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</si>
  <si>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</si>
  <si>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</si>
  <si>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</si>
  <si>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</si>
  <si>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</si>
  <si>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</si>
  <si>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</si>
  <si>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</si>
  <si>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</si>
  <si>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</si>
  <si>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</si>
  <si>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</si>
  <si>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</si>
  <si>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</si>
  <si>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</si>
  <si>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</si>
  <si>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</si>
  <si>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</si>
  <si>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</si>
  <si>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</si>
  <si>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</si>
  <si>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</si>
  <si>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</si>
  <si>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</si>
  <si>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</si>
  <si>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</si>
  <si>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</si>
  <si>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</si>
  <si>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</si>
  <si>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</si>
  <si>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</si>
  <si>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</si>
  <si>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</si>
  <si>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</si>
  <si>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</si>
  <si>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</si>
  <si>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</si>
  <si>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</si>
  <si>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</si>
  <si>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</si>
  <si>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</si>
  <si>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</si>
  <si>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</si>
  <si>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</si>
  <si>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</si>
  <si>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</si>
  <si>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</si>
  <si>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</si>
  <si>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</si>
  <si>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</si>
  <si>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</si>
  <si>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</si>
  <si>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</si>
  <si>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</si>
  <si>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</si>
  <si>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</si>
  <si>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</si>
  <si>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</si>
  <si>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</si>
  <si>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</si>
  <si>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</si>
  <si>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</si>
  <si>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</si>
  <si>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</si>
  <si>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</si>
  <si>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</si>
  <si>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</si>
  <si>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</si>
  <si>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</si>
  <si>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</si>
  <si>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</si>
  <si>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</si>
  <si>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</si>
  <si>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</si>
  <si>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</si>
  <si>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</si>
  <si>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</si>
  <si>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</si>
  <si>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</si>
  <si>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</si>
  <si>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</si>
  <si>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</si>
  <si>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</si>
  <si>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</si>
  <si>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</si>
  <si>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</si>
  <si>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</si>
  <si>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</si>
  <si>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</si>
  <si>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</si>
  <si>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</si>
  <si>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</si>
  <si>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</si>
  <si>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</si>
  <si>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</si>
  <si>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</si>
  <si>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</si>
  <si>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</si>
  <si>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</si>
  <si>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</si>
  <si>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</si>
  <si>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</si>
  <si>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</si>
  <si>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</si>
  <si>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</si>
  <si>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</si>
  <si>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</si>
  <si>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</si>
  <si>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</si>
  <si>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</si>
  <si>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</si>
  <si>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</si>
  <si>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</si>
  <si>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</si>
  <si>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</si>
  <si>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</si>
  <si>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</si>
  <si>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</si>
  <si>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</si>
  <si>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</si>
  <si>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</si>
  <si>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</si>
  <si>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</si>
  <si>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</si>
  <si>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</si>
  <si>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</si>
  <si>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</si>
  <si>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</si>
  <si>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</si>
  <si>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</si>
  <si>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</si>
  <si>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</si>
  <si>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</si>
  <si>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</si>
  <si>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</si>
  <si>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</si>
  <si>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</si>
  <si>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</si>
  <si>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</si>
  <si>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</si>
  <si>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</si>
  <si>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</si>
  <si>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</si>
  <si>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</si>
  <si>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</si>
  <si>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</si>
  <si>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</si>
  <si>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</si>
  <si>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</si>
  <si>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</si>
  <si>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</si>
  <si>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</si>
  <si>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</si>
  <si>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</si>
  <si>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</si>
  <si>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</si>
  <si>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</si>
  <si>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</si>
  <si>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</si>
  <si>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</si>
  <si>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</si>
  <si>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</si>
  <si>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</si>
  <si>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</si>
  <si>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</si>
  <si>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</si>
  <si>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</si>
  <si>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</si>
  <si>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</si>
  <si>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</si>
  <si>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</si>
  <si>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</si>
  <si>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</si>
  <si>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</si>
  <si>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</si>
  <si>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</si>
  <si>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</si>
  <si>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</si>
  <si>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</si>
  <si>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</si>
  <si>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</si>
  <si>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</si>
  <si>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</si>
  <si>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</si>
  <si>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</si>
  <si>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</si>
  <si>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</si>
  <si>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</si>
  <si>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</si>
  <si>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</si>
  <si>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</si>
  <si>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</si>
  <si>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</si>
  <si>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</si>
  <si>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</si>
  <si>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</si>
  <si>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</si>
  <si>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</si>
  <si>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</si>
  <si>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</si>
  <si>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</si>
  <si>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</si>
  <si>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</si>
  <si>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</si>
  <si>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</si>
  <si>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</si>
  <si>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</si>
  <si>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</si>
  <si>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</si>
  <si>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</si>
  <si>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</si>
  <si>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</si>
  <si>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</si>
  <si>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</si>
  <si>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</si>
  <si>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</si>
  <si>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</si>
  <si>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</si>
  <si>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</si>
  <si>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</si>
  <si>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</si>
  <si>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</si>
  <si>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</si>
  <si>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</si>
  <si>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</si>
  <si>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</si>
  <si>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</si>
  <si>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</si>
  <si>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</si>
  <si>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</si>
  <si>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</si>
  <si>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</si>
  <si>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</si>
  <si>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</si>
  <si>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</si>
  <si>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</si>
  <si>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</si>
  <si>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</si>
  <si>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</si>
  <si>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</si>
  <si>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</si>
  <si>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</si>
  <si>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</si>
  <si>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</si>
  <si>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</si>
  <si>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</si>
  <si>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</si>
  <si>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</si>
  <si>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</si>
  <si>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</si>
  <si>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</si>
  <si>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</si>
  <si>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</si>
  <si>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</si>
  <si>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</si>
  <si>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</si>
  <si>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</si>
  <si>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</si>
  <si>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</si>
  <si>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</si>
  <si>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</si>
  <si>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</si>
  <si>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</si>
  <si>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</si>
  <si>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</si>
  <si>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</si>
  <si>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</si>
  <si>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</si>
  <si>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</si>
  <si>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</si>
  <si>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</si>
  <si>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</si>
  <si>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</si>
  <si>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</si>
  <si>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</si>
  <si>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</si>
  <si>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</si>
  <si>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</si>
  <si>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</si>
  <si>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</si>
  <si>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</si>
  <si>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</si>
  <si>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</si>
  <si>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</si>
  <si>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</si>
  <si>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</si>
  <si>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</si>
  <si>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</si>
  <si>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</si>
  <si>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</si>
  <si>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</si>
  <si>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</si>
  <si>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</si>
  <si>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</si>
  <si>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</si>
  <si>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</si>
  <si>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</si>
  <si>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</si>
  <si>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</si>
  <si>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</si>
  <si>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</si>
  <si>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</si>
  <si>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</si>
  <si>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</si>
  <si>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</si>
  <si>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</si>
  <si>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</si>
  <si>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</si>
  <si>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</si>
  <si>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</si>
  <si>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</si>
  <si>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</si>
  <si>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</si>
  <si>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</si>
  <si>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</si>
  <si>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</si>
  <si>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</si>
  <si>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</si>
  <si>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</si>
  <si>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</si>
  <si>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</si>
  <si>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</si>
  <si>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</si>
  <si>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</si>
  <si>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</si>
  <si>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</si>
  <si>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</si>
  <si>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</si>
  <si>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</si>
  <si>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</si>
  <si>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</si>
  <si>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</si>
  <si>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</si>
  <si>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</si>
  <si>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</si>
  <si>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</si>
  <si>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</si>
  <si>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</si>
  <si>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</si>
  <si>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</si>
  <si>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</si>
  <si>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</si>
  <si>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</si>
  <si>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</si>
  <si>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</si>
  <si>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</si>
  <si>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</si>
  <si>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</si>
  <si>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</si>
  <si>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</si>
  <si>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</si>
  <si>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</si>
  <si>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</si>
  <si>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</si>
  <si>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</si>
  <si>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</si>
  <si>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</si>
  <si>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</si>
  <si>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</si>
  <si>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</si>
  <si>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</si>
  <si>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</si>
  <si>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</si>
  <si>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</si>
  <si>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</si>
  <si>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</si>
  <si>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</si>
  <si>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</si>
  <si>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</si>
  <si>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</si>
  <si>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</si>
  <si>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</si>
  <si>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</si>
  <si>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</si>
  <si>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</si>
  <si>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</si>
  <si>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</si>
  <si>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</si>
  <si>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</si>
  <si>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</si>
  <si>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</si>
  <si>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</si>
  <si>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</si>
  <si>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</si>
  <si>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</si>
  <si>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</si>
  <si>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</si>
  <si>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</si>
  <si>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</si>
  <si>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</si>
  <si>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</si>
  <si>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</si>
  <si>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</si>
  <si>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</si>
  <si>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</si>
  <si>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</si>
  <si>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</si>
  <si>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</si>
  <si>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</si>
  <si>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</si>
  <si>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</si>
  <si>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</si>
  <si>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</si>
  <si>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</si>
  <si>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</si>
  <si>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</si>
  <si>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</si>
  <si>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</si>
  <si>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</si>
  <si>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</si>
  <si>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</si>
  <si>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</si>
  <si>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</si>
  <si>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</si>
  <si>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</si>
  <si>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</si>
  <si>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</si>
  <si>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</si>
  <si>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</si>
  <si>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</si>
  <si>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</si>
  <si>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</si>
  <si>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</si>
  <si>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</si>
  <si>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</si>
  <si>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</si>
  <si>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</si>
  <si>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</si>
  <si>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</si>
  <si>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</si>
  <si>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</si>
  <si>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</si>
  <si>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</si>
  <si>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</si>
  <si>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</si>
  <si>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</si>
  <si>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</si>
  <si>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</si>
  <si>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</si>
  <si>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</si>
  <si>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</si>
  <si>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</si>
  <si>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</si>
  <si>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</si>
  <si>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</si>
  <si>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</si>
  <si>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</si>
  <si>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</si>
  <si>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</si>
  <si>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</si>
  <si>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</si>
  <si>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</si>
  <si>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</si>
  <si>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</si>
  <si>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</si>
  <si>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</si>
  <si>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</si>
  <si>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</si>
  <si>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</si>
  <si>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</si>
  <si>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</si>
  <si>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</si>
  <si>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</si>
  <si>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</si>
  <si>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</si>
  <si>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</si>
  <si>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</si>
  <si>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</si>
  <si>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</si>
  <si>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</si>
  <si>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</si>
  <si>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</si>
  <si>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</si>
  <si>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</si>
  <si>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</si>
  <si>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</si>
  <si>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</si>
  <si>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</si>
  <si>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</si>
  <si>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</si>
  <si>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</si>
  <si>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</si>
  <si>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</si>
  <si>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</si>
  <si>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</si>
  <si>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</si>
  <si>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</si>
  <si>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</si>
  <si>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</si>
  <si>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</si>
  <si>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</si>
  <si>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</si>
  <si>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</si>
  <si>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</si>
  <si>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</si>
  <si>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</si>
  <si>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</si>
  <si>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</si>
  <si>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</si>
  <si>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</si>
  <si>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</si>
  <si>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</si>
  <si>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</si>
  <si>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</si>
  <si>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</si>
  <si>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</si>
  <si>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</si>
  <si>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</si>
  <si>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</si>
  <si>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</si>
  <si>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</si>
  <si>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</si>
  <si>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</si>
  <si>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</si>
  <si>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</si>
  <si>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</si>
  <si>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</si>
  <si>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</si>
  <si>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</si>
  <si>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</si>
  <si>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</si>
  <si>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</si>
  <si>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</si>
  <si>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</si>
  <si>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</si>
  <si>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</si>
  <si>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</si>
  <si>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</si>
  <si>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</si>
  <si>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</si>
  <si>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</si>
  <si>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</si>
  <si>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</si>
  <si>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</si>
  <si>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</si>
  <si>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</si>
  <si>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</si>
  <si>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</si>
  <si>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</si>
  <si>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</si>
  <si>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</si>
  <si>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</si>
  <si>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</si>
  <si>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</si>
  <si>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</si>
  <si>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</si>
  <si>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</si>
  <si>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</si>
  <si>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</si>
  <si>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</si>
  <si>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</si>
  <si>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</si>
  <si>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</si>
  <si>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</si>
  <si>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</si>
  <si>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</si>
  <si>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</si>
  <si>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</si>
  <si>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</si>
  <si>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</si>
  <si>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</si>
  <si>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</si>
  <si>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</si>
  <si>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</si>
  <si>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</si>
  <si>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</si>
  <si>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</si>
  <si>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</si>
  <si>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</si>
  <si>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</si>
  <si>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</si>
  <si>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</si>
  <si>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</si>
  <si>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</si>
  <si>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</si>
  <si>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</si>
  <si>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</si>
  <si>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</si>
  <si>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</si>
  <si>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</si>
  <si>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</si>
  <si>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</si>
  <si>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</si>
  <si>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</si>
  <si>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</si>
  <si>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</si>
  <si>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</si>
  <si>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</si>
  <si>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</si>
  <si>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</si>
  <si>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</si>
  <si>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</si>
  <si>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</si>
  <si>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</si>
  <si>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</si>
  <si>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</si>
  <si>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</si>
  <si>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</si>
  <si>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</si>
  <si>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</si>
  <si>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</si>
  <si>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</si>
  <si>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</si>
  <si>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</si>
  <si>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</si>
  <si>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</si>
  <si>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</si>
  <si>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</si>
  <si>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</si>
  <si>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</si>
  <si>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</si>
  <si>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</si>
  <si>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</si>
  <si>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</si>
  <si>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</si>
  <si>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</si>
  <si>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</si>
  <si>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</si>
  <si>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</si>
  <si>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</si>
  <si>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</si>
  <si>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</si>
  <si>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</si>
  <si>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</si>
  <si>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</si>
  <si>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</si>
  <si>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</si>
  <si>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</si>
  <si>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</si>
  <si>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</si>
  <si>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</si>
  <si>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</si>
  <si>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</si>
  <si>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</si>
  <si>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</si>
  <si>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</si>
  <si>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</si>
  <si>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</si>
  <si>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</si>
  <si>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</si>
  <si>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</si>
  <si>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</si>
  <si>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</si>
  <si>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</si>
  <si>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</si>
  <si>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</si>
  <si>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</si>
  <si>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</si>
  <si>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</si>
  <si>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</si>
  <si>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</si>
  <si>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</si>
  <si>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</si>
  <si>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</si>
  <si>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</si>
  <si>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</si>
  <si>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</si>
  <si>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</si>
  <si>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</si>
  <si>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</si>
  <si>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</si>
  <si>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</si>
  <si>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</si>
  <si>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</si>
  <si>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</si>
  <si>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</si>
  <si>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</si>
  <si>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</si>
  <si>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</si>
  <si>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</si>
  <si>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</si>
  <si>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</si>
  <si>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</si>
  <si>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</si>
  <si>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</si>
  <si>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</si>
  <si>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</si>
  <si>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</si>
  <si>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</si>
  <si>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</si>
  <si>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</si>
  <si>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</si>
  <si>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</si>
  <si>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</si>
  <si>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</si>
  <si>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</si>
  <si>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</si>
  <si>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</si>
  <si>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</si>
  <si>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</si>
  <si>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</si>
  <si>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</si>
  <si>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</si>
  <si>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</si>
  <si>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</si>
  <si>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</si>
  <si>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</si>
  <si>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</si>
  <si>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</si>
  <si>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</si>
  <si>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</si>
  <si>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</si>
  <si>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</si>
  <si>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</si>
  <si>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</si>
  <si>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</si>
  <si>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</si>
  <si>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</si>
  <si>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</si>
  <si>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</si>
  <si>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</si>
  <si>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</si>
  <si>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</si>
  <si>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</si>
  <si>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</si>
  <si>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</si>
  <si>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</si>
  <si>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</si>
  <si>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</si>
  <si>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</si>
  <si>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</si>
  <si>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</si>
  <si>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</si>
  <si>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</si>
  <si>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</si>
  <si>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</si>
  <si>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</si>
  <si>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</si>
  <si>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</si>
  <si>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</si>
  <si>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</si>
  <si>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</si>
  <si>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</si>
  <si>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</si>
  <si>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</si>
  <si>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</si>
  <si>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</si>
  <si>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</si>
  <si>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</si>
  <si>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</si>
  <si>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</si>
  <si>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</si>
  <si>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</si>
  <si>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</si>
  <si>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</si>
  <si>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</si>
  <si>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</si>
  <si>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</si>
  <si>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</si>
  <si>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</si>
  <si>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</si>
  <si>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</si>
  <si>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</si>
  <si>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</si>
  <si>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</si>
  <si>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</si>
  <si>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</si>
  <si>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</si>
  <si>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</si>
  <si>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</si>
  <si>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</si>
  <si>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</si>
  <si>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</si>
  <si>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</si>
  <si>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</si>
  <si>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</si>
  <si>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</si>
  <si>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</si>
  <si>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</si>
  <si>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</si>
  <si>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</si>
  <si>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</si>
  <si>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</si>
  <si>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</si>
  <si>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</si>
  <si>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</si>
  <si>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</si>
  <si>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</si>
  <si>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</si>
  <si>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</si>
  <si>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</si>
  <si>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</si>
  <si>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</si>
  <si>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</si>
  <si>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</si>
  <si>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</si>
  <si>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</si>
  <si>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</si>
  <si>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</si>
  <si>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</si>
  <si>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</si>
  <si>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</si>
  <si>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</si>
  <si>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</si>
  <si>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</si>
  <si>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</si>
  <si>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</si>
  <si>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</si>
  <si>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</si>
  <si>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</si>
  <si>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</si>
  <si>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</si>
  <si>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</si>
  <si>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</si>
  <si>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</si>
  <si>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</si>
  <si>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</si>
  <si>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</si>
  <si>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</si>
  <si>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</si>
  <si>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</si>
  <si>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</si>
  <si>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</si>
  <si>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</si>
  <si>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</si>
  <si>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</si>
  <si>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</si>
  <si>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</si>
  <si>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</si>
  <si>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</si>
  <si>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</si>
  <si>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</si>
  <si>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</si>
  <si>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</si>
  <si>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</si>
  <si>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</si>
  <si>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</si>
  <si>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</si>
  <si>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</si>
  <si>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</si>
  <si>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</si>
  <si>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</si>
  <si>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</si>
  <si>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</si>
  <si>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</si>
  <si>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</si>
  <si>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</si>
  <si>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</si>
  <si>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</si>
  <si>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</si>
  <si>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</si>
  <si>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</si>
  <si>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</si>
  <si>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</si>
  <si>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</si>
  <si>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</si>
  <si>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</si>
  <si>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</si>
  <si>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</si>
  <si>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</si>
  <si>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</si>
  <si>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</si>
  <si>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</si>
  <si>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</si>
  <si>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</si>
  <si>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</si>
  <si>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</si>
  <si>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</si>
  <si>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</si>
  <si>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</si>
  <si>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</si>
  <si>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</si>
  <si>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</si>
  <si>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</si>
  <si>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</si>
  <si>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</si>
  <si>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</si>
  <si>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</si>
  <si>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</si>
  <si>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</si>
  <si>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</si>
  <si>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</si>
  <si>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</si>
  <si>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</si>
  <si>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</si>
  <si>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</si>
  <si>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</si>
  <si>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</si>
  <si>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</si>
  <si>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</si>
  <si>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</si>
  <si>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</si>
  <si>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</si>
  <si>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</si>
  <si>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</si>
  <si>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</si>
  <si>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</si>
  <si>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</si>
  <si>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</si>
  <si>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</si>
  <si>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</si>
  <si>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</si>
  <si>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</si>
  <si>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</si>
  <si>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</si>
  <si>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</si>
  <si>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</si>
  <si>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</si>
  <si>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</si>
  <si>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</si>
  <si>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</si>
  <si>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</si>
  <si>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</si>
  <si>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</si>
  <si>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</si>
  <si>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</si>
  <si>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</si>
  <si>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</si>
  <si>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</si>
  <si>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</si>
  <si>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</si>
  <si>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</si>
  <si>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</si>
  <si>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</si>
  <si>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</si>
  <si>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</si>
  <si>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</si>
  <si>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</si>
  <si>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</si>
  <si>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</si>
  <si>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</si>
  <si>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</si>
  <si>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</si>
  <si>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</si>
  <si>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</si>
  <si>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</si>
  <si>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</si>
  <si>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</si>
  <si>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</si>
  <si>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</si>
  <si>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</si>
  <si>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</si>
  <si>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</si>
  <si>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</si>
  <si>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</si>
  <si>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</si>
  <si>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</si>
  <si>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</si>
  <si>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</si>
  <si>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</si>
  <si>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</si>
  <si>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</si>
  <si>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</si>
  <si>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</si>
  <si>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</si>
  <si>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</si>
  <si>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</si>
  <si>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</si>
  <si>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</si>
  <si>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</si>
  <si>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</si>
  <si>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</si>
  <si>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</si>
  <si>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</si>
  <si>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</si>
  <si>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</si>
  <si>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</si>
  <si>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</si>
  <si>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</si>
  <si>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</si>
  <si>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</si>
  <si>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</si>
  <si>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</si>
  <si>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</si>
  <si>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</si>
  <si>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</si>
  <si>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</si>
  <si>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</si>
  <si>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</si>
  <si>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</si>
  <si>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</si>
  <si>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</si>
  <si>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</si>
  <si>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</si>
  <si>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</si>
  <si>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</si>
  <si>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</si>
  <si>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</si>
  <si>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</si>
  <si>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</si>
  <si>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</si>
  <si>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</si>
  <si>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</si>
  <si>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</si>
  <si>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</si>
  <si>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</si>
  <si>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</si>
  <si>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</si>
  <si>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</si>
  <si>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</si>
  <si>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</si>
  <si>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</si>
  <si>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</si>
  <si>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</si>
  <si>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</si>
  <si>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</si>
  <si>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</si>
  <si>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</si>
  <si>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</si>
  <si>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</si>
  <si>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</si>
  <si>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</si>
  <si>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</si>
  <si>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</si>
  <si>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</si>
  <si>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</si>
  <si>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</si>
  <si>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</si>
  <si>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</si>
  <si>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</si>
  <si>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</si>
  <si>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</si>
  <si>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</si>
  <si>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</si>
  <si>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</si>
  <si>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</si>
  <si>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</si>
  <si>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</si>
  <si>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</si>
  <si>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</si>
  <si>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</si>
  <si>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</si>
  <si>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</si>
  <si>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</si>
  <si>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</si>
  <si>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</si>
  <si>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</si>
  <si>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</si>
  <si>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</si>
  <si>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</si>
  <si>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</si>
  <si>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</si>
  <si>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</si>
  <si>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</si>
  <si>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</si>
  <si>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</si>
  <si>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</si>
  <si>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</si>
  <si>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</si>
  <si>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</si>
  <si>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</si>
  <si>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</si>
  <si>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</si>
  <si>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</si>
  <si>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</si>
  <si>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</si>
  <si>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</si>
  <si>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</si>
  <si>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</si>
  <si>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</si>
  <si>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</si>
  <si>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</si>
  <si>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</si>
  <si>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</si>
  <si>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</si>
  <si>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</si>
  <si>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</si>
  <si>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</si>
  <si>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</si>
  <si>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</si>
  <si>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</si>
  <si>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</si>
  <si>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</si>
  <si>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</si>
  <si>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</si>
  <si>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</si>
  <si>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</si>
  <si>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</si>
  <si>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</si>
  <si>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</si>
  <si>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</si>
  <si>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</si>
  <si>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</si>
  <si>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</si>
  <si>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</si>
  <si>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</si>
  <si>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</si>
  <si>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</si>
  <si>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</si>
  <si>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</si>
  <si>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</si>
  <si>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</si>
  <si>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</si>
  <si>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</si>
  <si>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</si>
  <si>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</si>
  <si>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</si>
  <si>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</si>
  <si>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</si>
  <si>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</si>
  <si>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</si>
  <si>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</si>
  <si>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</si>
  <si>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</si>
  <si>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</si>
  <si>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</si>
  <si>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</si>
  <si>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</si>
  <si>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</si>
  <si>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</si>
  <si>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</si>
  <si>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</si>
  <si>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</si>
  <si>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</si>
  <si>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</si>
  <si>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</si>
  <si>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</si>
  <si>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</si>
  <si>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</si>
  <si>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</si>
  <si>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</si>
  <si>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</si>
  <si>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</si>
  <si>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</si>
  <si>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</si>
  <si>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</si>
  <si>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</si>
  <si>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</si>
  <si>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</si>
  <si>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</si>
  <si>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</si>
  <si>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</si>
  <si>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</si>
  <si>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</si>
  <si>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</si>
  <si>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</si>
  <si>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</si>
  <si>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</si>
  <si>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</si>
  <si>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</si>
  <si>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</si>
  <si>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</si>
  <si>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</si>
  <si>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</si>
  <si>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</si>
  <si>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</si>
  <si>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</si>
  <si>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</si>
  <si>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</si>
  <si>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</si>
  <si>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</si>
  <si>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</si>
  <si>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</si>
  <si>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</si>
  <si>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</si>
  <si>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</si>
  <si>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</si>
  <si>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</si>
  <si>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</si>
  <si>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</si>
  <si>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</si>
  <si>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</si>
  <si>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</si>
  <si>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</si>
  <si>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</si>
  <si>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</si>
  <si>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</si>
  <si>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</si>
  <si>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</si>
  <si>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</si>
  <si>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</si>
  <si>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</si>
  <si>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</si>
  <si>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</si>
  <si>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</si>
  <si>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</si>
  <si>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</si>
  <si>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</si>
  <si>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</si>
  <si>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</si>
  <si>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</si>
  <si>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</si>
  <si>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</si>
  <si>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</si>
  <si>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</si>
  <si>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</si>
  <si>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</si>
  <si>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</si>
  <si>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</si>
  <si>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</si>
  <si>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</si>
  <si>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</si>
  <si>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</si>
  <si>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</si>
  <si>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</si>
  <si>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</si>
  <si>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</si>
  <si>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</si>
  <si>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</si>
  <si>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</si>
  <si>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</si>
  <si>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</si>
  <si>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</si>
  <si>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</si>
  <si>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</si>
  <si>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</si>
  <si>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</si>
  <si>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</si>
  <si>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</si>
  <si>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</si>
  <si>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</si>
  <si>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</si>
  <si>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</si>
  <si>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</si>
  <si>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</si>
  <si>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</si>
  <si>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</si>
  <si>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</si>
  <si>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</si>
  <si>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</si>
  <si>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</si>
  <si>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</si>
  <si>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</si>
  <si>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</si>
  <si>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</si>
  <si>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</si>
  <si>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</si>
  <si>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</si>
  <si>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</si>
  <si>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</si>
  <si>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</si>
  <si>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</si>
  <si>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</si>
  <si>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</si>
  <si>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</si>
  <si>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</si>
  <si>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</si>
  <si>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</si>
  <si>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</si>
  <si>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</si>
  <si>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</si>
  <si>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</si>
  <si>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</si>
  <si>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</si>
  <si>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</si>
  <si>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</si>
  <si>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</si>
  <si>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</si>
  <si>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</si>
  <si>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</si>
  <si>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</si>
  <si>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</si>
  <si>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</si>
  <si>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</si>
  <si>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</si>
  <si>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</si>
  <si>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</si>
  <si>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</si>
  <si>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</si>
  <si>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</si>
  <si>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</si>
  <si>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</si>
  <si>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</si>
  <si>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</si>
  <si>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</si>
  <si>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</si>
  <si>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</si>
  <si>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</si>
  <si>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</si>
  <si>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</si>
  <si>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</si>
  <si>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</si>
  <si>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</si>
  <si>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</si>
  <si>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</si>
  <si>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</si>
  <si>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</si>
  <si>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</si>
  <si>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</si>
  <si>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</si>
  <si>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</si>
  <si>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</si>
  <si>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</si>
  <si>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</si>
  <si>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</si>
  <si>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</si>
  <si>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</si>
  <si>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</si>
  <si>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</si>
  <si>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</si>
  <si>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</si>
  <si>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</si>
  <si>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</si>
  <si>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</si>
  <si>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</si>
  <si>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</si>
  <si>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</si>
  <si>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</si>
  <si>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</si>
  <si>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</si>
  <si>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</si>
  <si>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</si>
  <si>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</si>
  <si>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</si>
  <si>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</si>
  <si>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</si>
  <si>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</si>
  <si>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</si>
  <si>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</si>
  <si>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</si>
  <si>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</si>
  <si>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</si>
  <si>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</si>
  <si>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</si>
  <si>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</si>
  <si>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</si>
  <si>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</si>
  <si>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</si>
  <si>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</si>
  <si>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</si>
  <si>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</si>
  <si>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</si>
  <si>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</si>
  <si>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</si>
  <si>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</si>
  <si>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</si>
  <si>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</si>
  <si>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</si>
  <si>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</si>
  <si>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</si>
  <si>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</si>
  <si>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</si>
  <si>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</si>
  <si>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</si>
  <si>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</si>
  <si>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</si>
  <si>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</si>
  <si>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</si>
  <si>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</si>
  <si>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</si>
  <si>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</si>
  <si>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</si>
  <si>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</si>
  <si>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</si>
  <si>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</si>
  <si>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</si>
  <si>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</si>
  <si>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</si>
  <si>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</si>
  <si>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</si>
  <si>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</si>
  <si>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</si>
  <si>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</si>
  <si>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</si>
  <si>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</si>
  <si>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</si>
  <si>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</si>
  <si>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</si>
  <si>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</si>
  <si>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</si>
  <si>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</si>
  <si>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</si>
  <si>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</si>
  <si>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</si>
  <si>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</si>
  <si>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</si>
  <si>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</si>
  <si>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</si>
  <si>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</si>
  <si>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</si>
  <si>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</si>
  <si>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</si>
  <si>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</si>
  <si>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</si>
  <si>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</si>
  <si>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</si>
  <si>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</si>
  <si>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</si>
  <si>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</si>
  <si>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</si>
  <si>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</si>
  <si>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</si>
  <si>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</si>
  <si>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</si>
  <si>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</si>
  <si>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</si>
  <si>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</si>
  <si>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</si>
  <si>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</si>
  <si>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</si>
  <si>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</si>
  <si>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</si>
  <si>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</si>
  <si>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</si>
  <si>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</si>
  <si>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</si>
  <si>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</si>
  <si>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</si>
  <si>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</si>
  <si>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</si>
  <si>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</si>
  <si>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</si>
  <si>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</si>
  <si>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</si>
  <si>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</si>
  <si>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</si>
  <si>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</si>
  <si>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</si>
  <si>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</si>
  <si>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</si>
  <si>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</si>
  <si>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</si>
  <si>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</si>
  <si>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</si>
  <si>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</si>
  <si>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</si>
  <si>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</si>
  <si>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</si>
  <si>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</si>
  <si>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</si>
  <si>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</si>
  <si>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</si>
  <si>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</si>
  <si>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</si>
  <si>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</si>
  <si>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</si>
  <si>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</si>
  <si>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</si>
  <si>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</si>
  <si>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</si>
  <si>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</si>
  <si>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</si>
  <si>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</si>
  <si>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</si>
  <si>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</si>
  <si>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</si>
  <si>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</si>
  <si>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</si>
  <si>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</si>
  <si>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</si>
  <si>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</si>
  <si>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</si>
  <si>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</si>
  <si>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</si>
  <si>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</si>
  <si>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</si>
  <si>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</si>
  <si>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</si>
  <si>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</si>
  <si>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</si>
  <si>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</si>
  <si>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</si>
  <si>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</si>
  <si>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</si>
  <si>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</si>
  <si>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</si>
  <si>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</si>
  <si>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</si>
  <si>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</si>
  <si>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</si>
  <si>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</si>
  <si>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</si>
  <si>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</si>
  <si>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</si>
  <si>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</si>
  <si>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</si>
  <si>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</si>
  <si>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</si>
  <si>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</si>
  <si>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</si>
  <si>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</si>
  <si>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</si>
  <si>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</si>
  <si>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</si>
  <si>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</si>
  <si>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</si>
  <si>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</si>
  <si>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</si>
  <si>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</si>
  <si>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</si>
  <si>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</si>
  <si>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</si>
  <si>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</si>
  <si>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</si>
  <si>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</si>
  <si>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</si>
  <si>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</si>
  <si>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</si>
  <si>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</si>
  <si>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</si>
  <si>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</si>
  <si>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</si>
  <si>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</si>
  <si>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</si>
  <si>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</si>
  <si>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</si>
  <si>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</si>
  <si>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</si>
  <si>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</si>
  <si>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</si>
  <si>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</si>
  <si>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</si>
  <si>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</si>
  <si>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</si>
  <si>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</si>
  <si>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</si>
  <si>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</si>
  <si>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</si>
  <si>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</si>
  <si>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</si>
  <si>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</si>
  <si>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</si>
  <si>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</si>
  <si>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</si>
  <si>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</si>
  <si>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</si>
  <si>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</si>
  <si>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</si>
  <si>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</si>
  <si>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</si>
  <si>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</si>
  <si>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</si>
  <si>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</si>
  <si>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</si>
  <si>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</si>
  <si>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</si>
  <si>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</si>
  <si>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</si>
  <si>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</si>
  <si>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</si>
  <si>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</si>
  <si>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</si>
  <si>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</si>
  <si>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</si>
  <si>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</si>
  <si>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</si>
  <si>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</si>
  <si>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</si>
  <si>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</si>
  <si>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</si>
  <si>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</si>
  <si>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</si>
  <si>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</si>
  <si>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</si>
  <si>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</si>
  <si>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</si>
  <si>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</si>
  <si>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</si>
  <si>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</si>
  <si>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</si>
  <si>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</si>
  <si>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</si>
  <si>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</si>
  <si>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</si>
  <si>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</si>
  <si>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</si>
  <si>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</si>
  <si>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</si>
  <si>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</si>
  <si>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</si>
  <si>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</si>
  <si>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</si>
  <si>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</si>
  <si>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</si>
  <si>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</si>
  <si>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</si>
  <si>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</si>
  <si>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</si>
  <si>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</si>
  <si>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</si>
  <si>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</si>
  <si>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</si>
  <si>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</si>
  <si>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</si>
  <si>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</si>
  <si>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</si>
  <si>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</si>
  <si>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</si>
  <si>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</si>
  <si>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</si>
  <si>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</si>
  <si>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</si>
  <si>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</si>
  <si>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</si>
  <si>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</si>
  <si>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</si>
  <si>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</si>
  <si>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</si>
  <si>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</si>
  <si>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</si>
  <si>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</si>
  <si>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</si>
  <si>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</si>
  <si>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</si>
  <si>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</si>
  <si>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</si>
  <si>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</si>
  <si>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</si>
  <si>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</si>
  <si>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</si>
  <si>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</si>
  <si>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</si>
  <si>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</si>
  <si>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</si>
  <si>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</si>
  <si>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</si>
  <si>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</si>
  <si>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</si>
  <si>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</si>
  <si>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</si>
  <si>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</si>
  <si>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</si>
  <si>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</si>
  <si>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</si>
  <si>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</si>
  <si>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</si>
  <si>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</si>
  <si>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</si>
  <si>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</si>
  <si>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</si>
  <si>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</si>
  <si>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</si>
  <si>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</si>
  <si>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</si>
  <si>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</si>
  <si>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</si>
  <si>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</si>
  <si>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</si>
  <si>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</si>
  <si>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</si>
  <si>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</si>
  <si>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</si>
  <si>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</si>
  <si>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</si>
  <si>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</si>
  <si>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</si>
  <si>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</si>
  <si>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</si>
  <si>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</si>
  <si>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</si>
  <si>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</si>
  <si>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</si>
  <si>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</si>
  <si>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</si>
  <si>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</si>
  <si>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</si>
  <si>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</si>
  <si>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</si>
  <si>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</si>
  <si>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</si>
  <si>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</si>
  <si>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</si>
  <si>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</si>
  <si>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</si>
  <si>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</si>
  <si>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</si>
  <si>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</si>
  <si>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</si>
  <si>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</si>
  <si>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</si>
  <si>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</si>
  <si>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</si>
  <si>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</si>
  <si>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</si>
  <si>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</si>
  <si>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</si>
  <si>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</si>
  <si>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</si>
  <si>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</si>
  <si>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</si>
  <si>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</si>
  <si>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</si>
  <si>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</si>
  <si>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</si>
  <si>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</si>
  <si>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</si>
  <si>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</si>
  <si>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</si>
  <si>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</si>
  <si>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</si>
  <si>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</si>
  <si>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</si>
  <si>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</si>
  <si>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</si>
  <si>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</si>
  <si>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</si>
  <si>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</si>
  <si>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</si>
  <si>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</si>
  <si>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</si>
  <si>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</si>
  <si>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</si>
  <si>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</si>
  <si>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</si>
  <si>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</si>
  <si>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</si>
  <si>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</si>
  <si>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</si>
  <si>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</si>
  <si>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</si>
  <si>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</si>
  <si>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</si>
  <si>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</si>
  <si>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</si>
  <si>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</si>
  <si>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</si>
  <si>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</si>
  <si>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</si>
  <si>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</si>
  <si>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</si>
  <si>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</si>
  <si>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</si>
  <si>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</si>
  <si>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</si>
  <si>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</si>
  <si>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</si>
  <si>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</si>
  <si>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</si>
  <si>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</si>
  <si>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</si>
  <si>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</si>
  <si>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</si>
  <si>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</si>
  <si>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</si>
  <si>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</si>
  <si>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</si>
  <si>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</si>
  <si>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</si>
  <si>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</si>
  <si>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</si>
  <si>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</si>
  <si>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</si>
  <si>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</si>
  <si>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</si>
  <si>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</si>
  <si>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</si>
  <si>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</si>
  <si>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</si>
  <si>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</si>
  <si>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</si>
  <si>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</si>
  <si>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</si>
  <si>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</si>
  <si>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</si>
  <si>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</si>
  <si>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</si>
  <si>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</si>
  <si>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</si>
  <si>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</si>
  <si>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</si>
  <si>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</si>
  <si>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</si>
  <si>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</si>
  <si>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</si>
  <si>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</si>
  <si>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</si>
  <si>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</si>
  <si>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</si>
  <si>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</si>
  <si>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</si>
  <si>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</si>
  <si>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</si>
  <si>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</si>
  <si>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</si>
  <si>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</si>
  <si>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</si>
  <si>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</si>
  <si>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</si>
  <si>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</si>
  <si>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</si>
  <si>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</si>
  <si>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</si>
  <si>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</si>
  <si>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</si>
  <si>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</si>
  <si>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</si>
  <si>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</si>
  <si>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</si>
  <si>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</si>
  <si>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</si>
  <si>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</si>
  <si>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</si>
  <si>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</si>
  <si>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</si>
  <si>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</si>
  <si>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</si>
  <si>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</si>
  <si>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</si>
  <si>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</si>
  <si>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</si>
  <si>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</si>
  <si>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</si>
  <si>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</si>
  <si>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</si>
  <si>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</si>
  <si>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</si>
  <si>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</si>
  <si>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</si>
  <si>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</si>
  <si>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</si>
  <si>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</si>
  <si>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</si>
  <si>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</si>
  <si>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</si>
  <si>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</si>
  <si>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</si>
  <si>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</si>
  <si>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</si>
  <si>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</si>
  <si>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</si>
  <si>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</si>
  <si>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</si>
  <si>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</si>
  <si>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</si>
  <si>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</si>
  <si>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</si>
  <si>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</si>
  <si>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</si>
  <si>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</si>
  <si>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</si>
  <si>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</si>
  <si>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</si>
  <si>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</si>
  <si>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</si>
  <si>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</si>
  <si>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</si>
  <si>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</si>
  <si>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</si>
  <si>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</si>
  <si>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</si>
  <si>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</si>
  <si>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</si>
  <si>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</si>
  <si>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</si>
  <si>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</si>
  <si>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</si>
  <si>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</si>
  <si>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</si>
  <si>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</si>
  <si>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</si>
  <si>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</si>
  <si>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</si>
  <si>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</si>
  <si>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</si>
  <si>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</si>
  <si>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</si>
  <si>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</si>
  <si>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</si>
  <si>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</si>
  <si>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</si>
  <si>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</si>
  <si>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</si>
  <si>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</si>
  <si>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</si>
  <si>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</si>
  <si>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</si>
  <si>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</si>
  <si>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</si>
  <si>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</si>
  <si>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</si>
  <si>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</si>
  <si>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</si>
  <si>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</si>
  <si>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</si>
  <si>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</si>
  <si>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</si>
  <si>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</si>
  <si>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</si>
  <si>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</si>
  <si>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</si>
  <si>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</si>
  <si>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</si>
  <si>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</si>
  <si>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</si>
  <si>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</si>
  <si>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</si>
  <si>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</si>
  <si>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</si>
  <si>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</si>
  <si>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</si>
  <si>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</si>
  <si>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</si>
  <si>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</si>
  <si>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</si>
  <si>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</si>
  <si>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</si>
  <si>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</si>
  <si>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</si>
  <si>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</si>
  <si>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</si>
  <si>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</si>
  <si>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</si>
  <si>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</si>
  <si>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</si>
  <si>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</si>
  <si>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</si>
  <si>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</si>
  <si>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</si>
  <si>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</si>
  <si>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</si>
  <si>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</si>
  <si>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</si>
  <si>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</si>
  <si>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</si>
  <si>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</si>
  <si>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</si>
  <si>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</si>
  <si>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</si>
  <si>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</si>
  <si>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</si>
  <si>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</si>
  <si>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</si>
  <si>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</si>
  <si>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</si>
  <si>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</si>
  <si>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</si>
  <si>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</si>
  <si>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</si>
  <si>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</si>
  <si>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</si>
  <si>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</si>
  <si>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</si>
  <si>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</si>
  <si>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</si>
  <si>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</si>
  <si>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</si>
  <si>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</si>
  <si>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</si>
  <si>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</si>
  <si>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</si>
  <si>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</si>
  <si>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</si>
  <si>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</si>
  <si>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</si>
  <si>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</si>
  <si>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</si>
  <si>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</si>
  <si>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</si>
  <si>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</si>
  <si>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</si>
  <si>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</si>
  <si>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</si>
  <si>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</si>
  <si>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</si>
  <si>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</si>
  <si>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</si>
  <si>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</si>
  <si>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</si>
  <si>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</si>
  <si>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</si>
  <si>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</si>
  <si>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</si>
  <si>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</si>
  <si>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</si>
  <si>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</si>
  <si>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</si>
  <si>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</si>
  <si>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</si>
  <si>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</si>
  <si>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</si>
  <si>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</si>
  <si>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</si>
  <si>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</si>
  <si>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</si>
  <si>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</si>
  <si>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</si>
  <si>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</si>
  <si>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</si>
  <si>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</si>
  <si>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</si>
  <si>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</si>
  <si>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</si>
  <si>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</si>
  <si>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</si>
  <si>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</si>
  <si>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</si>
  <si>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</si>
  <si>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</si>
  <si>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</si>
  <si>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</si>
  <si>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</si>
  <si>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</si>
  <si>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</si>
  <si>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</si>
  <si>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</si>
  <si>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</si>
  <si>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</si>
  <si>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</si>
  <si>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</si>
  <si>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</si>
  <si>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</si>
  <si>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</si>
  <si>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</si>
  <si>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</si>
  <si>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</si>
  <si>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</si>
  <si>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</si>
  <si>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</si>
  <si>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</si>
  <si>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</si>
  <si>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</si>
  <si>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</si>
  <si>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</si>
  <si>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</si>
  <si>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</si>
  <si>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</si>
  <si>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</si>
  <si>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</si>
  <si>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</si>
  <si>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</si>
  <si>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</si>
  <si>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</si>
  <si>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</si>
  <si>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</si>
  <si>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</si>
  <si>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</si>
  <si>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</si>
  <si>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</si>
  <si>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</si>
  <si>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</si>
  <si>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</si>
  <si>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</si>
  <si>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</si>
  <si>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</si>
  <si>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</si>
  <si>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</si>
  <si>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</si>
  <si>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</si>
  <si>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</si>
  <si>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</si>
  <si>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</si>
  <si>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</si>
  <si>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</si>
  <si>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</si>
  <si>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</si>
  <si>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</si>
  <si>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</si>
  <si>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</si>
  <si>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</si>
  <si>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</si>
  <si>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</si>
  <si>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</si>
  <si>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</si>
  <si>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</si>
  <si>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</si>
  <si>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</si>
  <si>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</si>
  <si>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</si>
  <si>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</si>
  <si>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</si>
  <si>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</si>
  <si>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</si>
  <si>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</si>
  <si>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</si>
  <si>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</si>
  <si>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</si>
  <si>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</si>
  <si>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</si>
  <si>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</si>
  <si>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</si>
  <si>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</si>
  <si>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</si>
  <si>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</si>
  <si>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</si>
  <si>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</si>
  <si>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</si>
  <si>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</si>
  <si>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</si>
  <si>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</si>
  <si>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</si>
  <si>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</si>
  <si>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</si>
  <si>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</si>
  <si>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</si>
  <si>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</si>
  <si>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</si>
  <si>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</si>
  <si>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</si>
  <si>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</si>
  <si>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</si>
  <si>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</si>
  <si>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</si>
  <si>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</si>
  <si>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</si>
  <si>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</si>
  <si>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</si>
  <si>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</si>
  <si>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</si>
  <si>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</si>
  <si>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</si>
  <si>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</si>
  <si>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</si>
  <si>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</si>
  <si>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</si>
  <si>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</si>
  <si>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</si>
  <si>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</si>
  <si>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</si>
  <si>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</si>
  <si>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</si>
  <si>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</si>
  <si>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</si>
  <si>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</si>
  <si>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</si>
  <si>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</si>
  <si>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</si>
  <si>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</si>
  <si>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</si>
  <si>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</si>
  <si>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</si>
  <si>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</si>
  <si>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</si>
  <si>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</si>
  <si>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</si>
  <si>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</si>
  <si>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</si>
  <si>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</si>
  <si>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</si>
  <si>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</si>
  <si>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</si>
  <si>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</si>
  <si>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</si>
  <si>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</si>
  <si>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</si>
  <si>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</si>
  <si>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</si>
  <si>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</si>
  <si>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</si>
  <si>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</si>
  <si>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</si>
  <si>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</si>
  <si>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</si>
  <si>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</si>
  <si>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</si>
  <si>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</si>
  <si>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</si>
  <si>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</si>
  <si>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</si>
  <si>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</si>
  <si>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</si>
  <si>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</si>
  <si>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</si>
  <si>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</si>
  <si>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</si>
  <si>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</si>
  <si>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</si>
  <si>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</si>
  <si>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</si>
  <si>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</si>
  <si>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</si>
  <si>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</si>
  <si>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</si>
  <si>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</si>
  <si>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</si>
  <si>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</si>
  <si>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</si>
  <si>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</si>
  <si>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</si>
  <si>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</si>
  <si>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</si>
  <si>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</si>
  <si>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</si>
  <si>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</si>
  <si>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</si>
  <si>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</si>
  <si>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</si>
  <si>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</si>
  <si>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</si>
  <si>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</si>
  <si>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</si>
  <si>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</si>
  <si>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</si>
  <si>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</si>
  <si>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</si>
  <si>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</si>
  <si>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</si>
  <si>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</si>
  <si>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</si>
  <si>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</si>
  <si>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</si>
  <si>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</si>
  <si>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</si>
  <si>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</si>
  <si>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</si>
  <si>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</si>
  <si>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</si>
  <si>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</si>
  <si>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</si>
  <si>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</si>
  <si>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</si>
  <si>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</si>
  <si>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</si>
  <si>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</si>
  <si>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</si>
  <si>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</si>
  <si>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</si>
  <si>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</si>
  <si>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</si>
  <si>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</si>
  <si>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</si>
  <si>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</si>
  <si>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</si>
  <si>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</si>
  <si>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</si>
  <si>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</si>
  <si>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</si>
  <si>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</si>
  <si>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</si>
  <si>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</si>
  <si>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</si>
  <si>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</si>
  <si>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</si>
  <si>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</si>
  <si>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</si>
  <si>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</si>
  <si>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</si>
  <si>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</si>
  <si>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</si>
  <si>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</si>
  <si>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</si>
  <si>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</si>
  <si>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</si>
  <si>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</si>
  <si>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</si>
  <si>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</si>
  <si>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</si>
  <si>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</si>
  <si>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</si>
  <si>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</si>
  <si>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</si>
  <si>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</si>
  <si>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</si>
  <si>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</si>
  <si>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</si>
  <si>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</si>
  <si>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</si>
  <si>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</si>
  <si>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</si>
  <si>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</si>
  <si>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</si>
  <si>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</si>
  <si>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</si>
  <si>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</si>
  <si>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</si>
  <si>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</si>
  <si>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</si>
  <si>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</si>
  <si>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</si>
  <si>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</si>
  <si>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</si>
  <si>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</si>
  <si>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</si>
  <si>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</si>
  <si>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</si>
  <si>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</si>
  <si>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</si>
  <si>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</si>
  <si>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</si>
  <si>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</si>
  <si>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</si>
  <si>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</si>
  <si>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</si>
  <si>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</si>
  <si>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</si>
  <si>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</si>
  <si>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</si>
  <si>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</si>
  <si>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</si>
  <si>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</si>
  <si>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</si>
  <si>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</si>
  <si>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</si>
  <si>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</si>
  <si>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</si>
  <si>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</si>
  <si>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</si>
  <si>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</si>
  <si>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</si>
  <si>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</si>
  <si>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</si>
  <si>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</si>
  <si>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</si>
  <si>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</si>
  <si>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</si>
  <si>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</si>
  <si>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</si>
  <si>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</si>
  <si>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</si>
  <si>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</si>
  <si>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</si>
  <si>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</si>
  <si>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</si>
  <si>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</si>
  <si>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</si>
  <si>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</si>
  <si>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</si>
  <si>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</si>
  <si>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</si>
  <si>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</si>
  <si>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</si>
  <si>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</si>
  <si>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</si>
  <si>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</si>
  <si>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</si>
  <si>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</si>
  <si>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</si>
  <si>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</si>
  <si>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</si>
  <si>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</si>
  <si>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</si>
  <si>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</si>
  <si>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</si>
  <si>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</si>
  <si>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</si>
  <si>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</si>
  <si>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</si>
  <si>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</si>
  <si>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</si>
  <si>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</si>
  <si>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</si>
  <si>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</si>
  <si>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</si>
  <si>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</si>
  <si>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</si>
  <si>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</si>
  <si>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</si>
  <si>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</si>
  <si>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</si>
  <si>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</si>
  <si>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</si>
  <si>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</si>
  <si>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</si>
  <si>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</si>
  <si>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</si>
  <si>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</si>
  <si>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</si>
  <si>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</si>
  <si>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</si>
  <si>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</si>
  <si>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</si>
  <si>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</si>
  <si>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</si>
  <si>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</si>
  <si>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</si>
  <si>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</si>
  <si>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</si>
  <si>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</si>
  <si>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</si>
  <si>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</si>
  <si>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</si>
  <si>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</si>
  <si>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</si>
  <si>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</si>
  <si>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</si>
  <si>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</si>
  <si>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</si>
  <si>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</si>
  <si>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</si>
  <si>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</si>
  <si>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</si>
  <si>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</si>
  <si>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</si>
  <si>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</si>
  <si>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</si>
  <si>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</si>
  <si>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</si>
  <si>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</si>
  <si>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</si>
  <si>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</si>
  <si>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</si>
  <si>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</si>
  <si>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</si>
  <si>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</si>
  <si>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</si>
  <si>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</si>
  <si>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</si>
  <si>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</si>
  <si>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</si>
  <si>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</si>
  <si>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</si>
  <si>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</si>
  <si>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</si>
  <si>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</si>
  <si>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</si>
  <si>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</si>
  <si>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</si>
  <si>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</si>
  <si>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</si>
  <si>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</si>
  <si>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</si>
  <si>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</si>
  <si>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</si>
  <si>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</si>
  <si>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</si>
  <si>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</si>
  <si>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</si>
  <si>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</si>
  <si>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</si>
  <si>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</si>
  <si>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</si>
  <si>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</si>
  <si>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</si>
  <si>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</si>
  <si>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</si>
  <si>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</si>
  <si>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</si>
  <si>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</si>
  <si>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</si>
  <si>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</si>
  <si>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</si>
  <si>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</si>
  <si>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</si>
  <si>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</si>
  <si>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</si>
  <si>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</si>
  <si>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</si>
  <si>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</si>
  <si>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</si>
  <si>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</si>
  <si>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</si>
  <si>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</si>
  <si>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</si>
  <si>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</si>
  <si>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</si>
  <si>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</si>
  <si>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</si>
  <si>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</si>
  <si>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</si>
  <si>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</si>
  <si>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</si>
  <si>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</si>
  <si>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</si>
  <si>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</si>
  <si>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</si>
  <si>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</si>
  <si>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</si>
  <si>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</si>
  <si>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</si>
  <si>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</si>
  <si>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</si>
  <si>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</si>
  <si>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</si>
  <si>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</si>
  <si>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</si>
  <si>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</si>
  <si>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</si>
  <si>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</si>
  <si>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</si>
  <si>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</si>
  <si>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</si>
  <si>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</si>
  <si>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</si>
  <si>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</si>
  <si>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</si>
  <si>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</si>
  <si>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</si>
  <si>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</si>
  <si>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</si>
  <si>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</si>
  <si>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</si>
  <si>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</si>
  <si>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</si>
  <si>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</si>
  <si>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</si>
  <si>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</si>
  <si>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</si>
  <si>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</si>
  <si>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</si>
  <si>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</si>
  <si>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</si>
  <si>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</si>
  <si>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</si>
  <si>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</si>
  <si>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</si>
  <si>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</si>
  <si>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</si>
  <si>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</si>
  <si>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</si>
  <si>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</si>
  <si>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</si>
  <si>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</si>
  <si>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</si>
  <si>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</si>
  <si>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</si>
  <si>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</si>
  <si>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</si>
  <si>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</si>
  <si>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</si>
  <si>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</si>
  <si>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</si>
  <si>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</si>
  <si>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</si>
  <si>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</si>
  <si>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</si>
  <si>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</si>
  <si>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</si>
  <si>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</si>
  <si>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</si>
  <si>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</si>
  <si>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</si>
  <si>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</si>
  <si>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</si>
  <si>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</si>
  <si>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</si>
  <si>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</si>
  <si>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</si>
  <si>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</si>
  <si>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</si>
  <si>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</si>
  <si>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</si>
  <si>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</si>
  <si>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</si>
  <si>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</si>
  <si>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</si>
  <si>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</si>
  <si>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</si>
  <si>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</si>
  <si>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</si>
  <si>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</si>
  <si>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</si>
  <si>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</si>
  <si>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</si>
  <si>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</si>
  <si>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</si>
  <si>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</si>
  <si>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</si>
  <si>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</si>
  <si>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</si>
  <si>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</si>
  <si>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</si>
  <si>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</si>
  <si>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</si>
  <si>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</si>
  <si>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</si>
  <si>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</si>
  <si>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</si>
  <si>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</si>
  <si>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</si>
  <si>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</si>
  <si>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</si>
  <si>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</si>
  <si>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</si>
  <si>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</si>
  <si>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</si>
  <si>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</si>
  <si>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</si>
  <si>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</si>
  <si>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</si>
  <si>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</si>
  <si>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</si>
  <si>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</si>
  <si>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</si>
  <si>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</si>
  <si>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</si>
  <si>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</si>
  <si>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</si>
  <si>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</si>
  <si>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</si>
  <si>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</si>
  <si>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</si>
  <si>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</si>
  <si>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</si>
  <si>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</si>
  <si>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</si>
  <si>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</si>
  <si>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</si>
  <si>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</si>
  <si>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</si>
  <si>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</si>
  <si>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</si>
  <si>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</si>
  <si>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</si>
  <si>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</si>
  <si>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</si>
  <si>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</si>
  <si>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</si>
  <si>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</si>
  <si>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</si>
  <si>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</si>
  <si>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</si>
  <si>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</si>
  <si>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</si>
  <si>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</si>
  <si>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</si>
  <si>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</si>
  <si>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</si>
  <si>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</si>
  <si>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</si>
  <si>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</si>
  <si>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</si>
  <si>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</si>
  <si>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</si>
  <si>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</si>
  <si>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</si>
  <si>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</si>
  <si>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</si>
  <si>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</si>
  <si>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</si>
  <si>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</si>
  <si>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</si>
  <si>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</si>
  <si>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</si>
  <si>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</si>
  <si>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</si>
  <si>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</si>
  <si>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</si>
  <si>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</si>
  <si>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</si>
  <si>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</si>
  <si>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</si>
  <si>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</si>
  <si>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</si>
  <si>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</si>
  <si>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</si>
  <si>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</si>
  <si>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</si>
  <si>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</si>
  <si>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</si>
  <si>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</si>
  <si>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</si>
  <si>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</si>
  <si>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</si>
  <si>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</si>
  <si>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</si>
  <si>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</si>
  <si>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</si>
  <si>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</si>
  <si>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</si>
  <si>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</si>
  <si>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</si>
  <si>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</si>
  <si>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</si>
  <si>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</si>
  <si>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</si>
  <si>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</si>
  <si>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</si>
  <si>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</si>
  <si>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</si>
  <si>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</si>
  <si>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</si>
  <si>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</si>
  <si>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</si>
  <si>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</si>
  <si>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</si>
  <si>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</si>
  <si>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</si>
  <si>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</si>
  <si>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</si>
  <si>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</si>
  <si>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</si>
  <si>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</si>
  <si>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</si>
  <si>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</si>
  <si>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</si>
  <si>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</si>
  <si>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</si>
  <si>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</si>
  <si>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</si>
  <si>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</si>
  <si>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</si>
  <si>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</si>
  <si>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</si>
  <si>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</si>
  <si>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</si>
  <si>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</si>
  <si>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</si>
  <si>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</si>
  <si>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</si>
  <si>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</si>
  <si>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</si>
  <si>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</si>
  <si>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</si>
  <si>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</si>
  <si>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</si>
  <si>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</si>
  <si>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</si>
  <si>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</si>
  <si>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</si>
  <si>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</si>
  <si>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</si>
  <si>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</si>
  <si>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</si>
  <si>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</si>
  <si>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</si>
  <si>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</si>
  <si>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</si>
  <si>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</si>
  <si>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</si>
  <si>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</si>
  <si>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</si>
  <si>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</si>
  <si>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</si>
  <si>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</si>
  <si>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</si>
  <si>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</si>
  <si>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</si>
  <si>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</si>
  <si>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</si>
  <si>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</si>
  <si>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</si>
  <si>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</si>
  <si>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</si>
  <si>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</si>
  <si>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</si>
  <si>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</si>
  <si>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</si>
  <si>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</si>
  <si>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</si>
  <si>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</si>
  <si>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</si>
  <si>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</si>
  <si>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</si>
  <si>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</si>
  <si>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</si>
  <si>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</si>
  <si>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</si>
  <si>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</si>
  <si>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</si>
  <si>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</si>
  <si>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</si>
  <si>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</si>
  <si>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</si>
  <si>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</si>
  <si>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</si>
  <si>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</si>
  <si>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</si>
  <si>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</si>
  <si>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</si>
  <si>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</si>
  <si>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</si>
  <si>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</si>
  <si>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</si>
  <si>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</si>
  <si>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</si>
  <si>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</si>
  <si>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</si>
  <si>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</si>
  <si>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</si>
  <si>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</si>
  <si>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</si>
  <si>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</si>
  <si>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</si>
  <si>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</si>
  <si>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</si>
  <si>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</si>
  <si>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</si>
  <si>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</si>
  <si>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</si>
  <si>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</si>
  <si>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</si>
  <si>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</si>
  <si>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</si>
  <si>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</si>
  <si>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</si>
  <si>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</si>
  <si>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</si>
  <si>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</si>
  <si>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</si>
  <si>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</si>
  <si>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</si>
  <si>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</si>
  <si>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</si>
  <si>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</si>
  <si>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</si>
  <si>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</si>
  <si>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</si>
  <si>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</si>
  <si>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</si>
  <si>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</si>
  <si>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</si>
  <si>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</si>
  <si>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</si>
  <si>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</si>
  <si>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</si>
  <si>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</si>
  <si>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</si>
  <si>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</si>
  <si>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</si>
  <si>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</si>
  <si>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</si>
  <si>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</si>
  <si>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</si>
  <si>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</si>
  <si>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</si>
  <si>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</si>
  <si>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</si>
  <si>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</si>
  <si>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</si>
  <si>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</si>
  <si>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</si>
  <si>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</si>
  <si>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</si>
  <si>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</si>
  <si>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</si>
  <si>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</si>
  <si>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</si>
  <si>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</si>
  <si>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</si>
  <si>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</si>
  <si>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</si>
  <si>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</si>
  <si>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</si>
  <si>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</si>
  <si>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</si>
  <si>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</si>
  <si>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</si>
  <si>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</si>
  <si>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</si>
  <si>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</si>
  <si>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</si>
  <si>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</si>
  <si>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</si>
  <si>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</si>
  <si>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</si>
  <si>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</si>
  <si>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</si>
  <si>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</si>
  <si>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</si>
  <si>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</si>
  <si>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</si>
  <si>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</si>
  <si>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</si>
  <si>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</si>
  <si>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</si>
  <si>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</si>
  <si>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</si>
  <si>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</si>
  <si>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</si>
  <si>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</si>
  <si>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</si>
  <si>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</si>
  <si>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</si>
  <si>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</si>
  <si>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</si>
  <si>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</si>
  <si>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</si>
  <si>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</si>
  <si>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</si>
  <si>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</si>
  <si>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</si>
  <si>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</si>
  <si>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</si>
  <si>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</si>
  <si>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</si>
  <si>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</si>
  <si>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</si>
  <si>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</si>
  <si>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</si>
  <si>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</si>
  <si>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</si>
  <si>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</si>
  <si>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</si>
  <si>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</si>
  <si>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</si>
  <si>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</si>
  <si>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</si>
  <si>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</si>
  <si>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</si>
  <si>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</si>
  <si>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</si>
  <si>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</si>
  <si>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</si>
  <si>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</si>
  <si>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</si>
  <si>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</si>
  <si>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</si>
  <si>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</si>
  <si>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</si>
  <si>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</si>
  <si>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</si>
  <si>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</si>
  <si>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</si>
  <si>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</si>
  <si>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</si>
  <si>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</si>
  <si>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</si>
  <si>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</si>
  <si>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</si>
  <si>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</si>
  <si>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</si>
  <si>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</si>
  <si>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</si>
  <si>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</si>
  <si>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</si>
  <si>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</si>
  <si>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</si>
  <si>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</si>
  <si>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</si>
  <si>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</si>
  <si>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</si>
  <si>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</si>
  <si>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</si>
  <si>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</si>
  <si>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</si>
  <si>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</si>
  <si>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</si>
  <si>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</si>
  <si>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</si>
  <si>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</si>
  <si>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</si>
  <si>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</si>
  <si>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</si>
  <si>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</si>
  <si>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</si>
  <si>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</si>
  <si>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</si>
  <si>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</si>
  <si>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</si>
  <si>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</si>
  <si>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</si>
  <si>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</si>
  <si>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</si>
  <si>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</si>
  <si>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</si>
  <si>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</si>
  <si>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</si>
  <si>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</si>
  <si>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</si>
  <si>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</si>
  <si>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</si>
  <si>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</si>
  <si>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</si>
  <si>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</si>
  <si>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</si>
  <si>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</si>
  <si>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</si>
  <si>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</si>
  <si>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</si>
  <si>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</si>
  <si>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</si>
  <si>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</si>
  <si>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</si>
  <si>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</si>
  <si>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</si>
  <si>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</si>
  <si>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</si>
  <si>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</si>
  <si>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</si>
  <si>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</si>
  <si>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</si>
  <si>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</si>
  <si>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</si>
  <si>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</si>
  <si>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</si>
  <si>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</si>
  <si>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</si>
  <si>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</si>
  <si>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</si>
  <si>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</si>
  <si>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</si>
  <si>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</si>
  <si>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</si>
  <si>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</si>
  <si>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</si>
  <si>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</si>
  <si>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</si>
  <si>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</si>
  <si>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</si>
  <si>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</si>
  <si>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</si>
  <si>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</si>
  <si>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</si>
  <si>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</si>
  <si>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</si>
  <si>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</si>
  <si>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</si>
  <si>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</si>
  <si>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</si>
  <si>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</si>
  <si>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</si>
  <si>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</si>
  <si>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</si>
  <si>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</si>
  <si>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</si>
  <si>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</si>
  <si>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</si>
  <si>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</si>
  <si>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</si>
  <si>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</si>
  <si>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</si>
  <si>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</si>
  <si>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</si>
  <si>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</si>
  <si>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</si>
  <si>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</si>
  <si>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</si>
  <si>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</si>
  <si>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</si>
  <si>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</si>
  <si>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</si>
  <si>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</si>
  <si>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</si>
  <si>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</si>
  <si>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</si>
  <si>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</si>
  <si>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</si>
  <si>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</si>
  <si>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</si>
  <si>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</si>
  <si>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</si>
  <si>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</si>
  <si>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</si>
  <si>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</si>
  <si>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</si>
  <si>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</si>
  <si>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</si>
  <si>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</si>
  <si>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</si>
  <si>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</si>
  <si>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</si>
  <si>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</si>
  <si>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</si>
  <si>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</si>
  <si>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</si>
  <si>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</si>
  <si>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</si>
  <si>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</si>
  <si>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</si>
  <si>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</si>
  <si>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</si>
  <si>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</si>
  <si>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</si>
  <si>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</si>
  <si>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</si>
  <si>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</si>
  <si>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</si>
  <si>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</si>
  <si>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</si>
  <si>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</si>
  <si>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</si>
  <si>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</si>
  <si>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</si>
  <si>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</si>
  <si>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</si>
  <si>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</si>
  <si>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</si>
  <si>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</si>
  <si>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</si>
  <si>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</si>
  <si>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</si>
  <si>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</si>
  <si>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</si>
  <si>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</si>
  <si>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</si>
  <si>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</si>
  <si>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</si>
  <si>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</si>
  <si>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</si>
  <si>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</si>
  <si>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</si>
  <si>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</si>
  <si>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</si>
  <si>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</si>
  <si>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</si>
  <si>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</si>
  <si>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</si>
  <si>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</si>
  <si>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</si>
  <si>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</si>
  <si>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</si>
  <si>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</si>
  <si>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</si>
  <si>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</si>
  <si>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</si>
  <si>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</si>
  <si>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</si>
  <si>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</si>
  <si>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</si>
  <si>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</si>
  <si>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</si>
  <si>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</si>
  <si>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</si>
  <si>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</si>
  <si>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</si>
  <si>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</si>
  <si>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</si>
  <si>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</si>
  <si>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</si>
  <si>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</si>
  <si>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</si>
  <si>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</si>
  <si>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</si>
  <si>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</si>
  <si>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</si>
  <si>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</si>
  <si>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</si>
  <si>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</si>
  <si>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</si>
  <si>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</si>
  <si>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</si>
  <si>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</si>
  <si>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</si>
  <si>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</si>
  <si>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</si>
  <si>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</si>
  <si>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</si>
  <si>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</si>
  <si>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</si>
  <si>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</si>
  <si>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</si>
  <si>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</si>
  <si>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</si>
  <si>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</si>
  <si>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</si>
  <si>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</si>
  <si>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</si>
  <si>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</si>
  <si>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</si>
  <si>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</si>
  <si>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</si>
  <si>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</si>
  <si>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</si>
  <si>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</si>
  <si>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</si>
  <si>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</si>
  <si>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</si>
  <si>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</si>
  <si>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</si>
  <si>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</si>
  <si>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</si>
  <si>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</si>
  <si>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</si>
  <si>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</si>
  <si>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</si>
  <si>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</si>
  <si>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</si>
  <si>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</si>
  <si>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</si>
  <si>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</si>
  <si>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</si>
  <si>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</si>
  <si>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</si>
  <si>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</si>
  <si>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</si>
  <si>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</si>
  <si>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</si>
  <si>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</si>
  <si>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</si>
  <si>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</si>
  <si>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</si>
  <si>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</si>
  <si>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</si>
  <si>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</si>
  <si>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</si>
  <si>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</si>
  <si>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</si>
  <si>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</si>
  <si>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</si>
  <si>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</si>
  <si>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</si>
  <si>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</si>
  <si>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</si>
  <si>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</si>
  <si>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</si>
  <si>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</si>
  <si>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</si>
  <si>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</si>
  <si>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</si>
  <si>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</si>
  <si>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</si>
  <si>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</si>
  <si>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</si>
  <si>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</si>
  <si>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</si>
  <si>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</si>
  <si>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</si>
  <si>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</si>
  <si>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</si>
  <si>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</si>
  <si>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</si>
  <si>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</si>
  <si>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</si>
  <si>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</si>
  <si>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</si>
  <si>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</si>
  <si>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</si>
  <si>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</si>
  <si>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</si>
  <si>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</si>
  <si>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</si>
  <si>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</si>
  <si>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</si>
  <si>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</si>
  <si>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</si>
  <si>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</si>
  <si>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</si>
  <si>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</si>
  <si>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</si>
  <si>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</si>
  <si>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</si>
  <si>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</si>
  <si>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</si>
  <si>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</si>
  <si>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</si>
  <si>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</si>
  <si>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</si>
  <si>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</si>
  <si>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</si>
  <si>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</si>
  <si>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</si>
  <si>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</si>
  <si>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</si>
  <si>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</si>
  <si>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</si>
  <si>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</si>
  <si>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</si>
  <si>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</si>
  <si>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</si>
  <si>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</si>
  <si>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</si>
  <si>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</si>
  <si>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</si>
  <si>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</si>
  <si>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</si>
  <si>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</si>
  <si>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</si>
  <si>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</si>
  <si>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</si>
  <si>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</si>
  <si>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</si>
  <si>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</si>
  <si>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</si>
  <si>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</si>
  <si>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</si>
  <si>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</si>
  <si>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</si>
  <si>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</si>
  <si>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</si>
  <si>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</si>
  <si>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</si>
  <si>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</si>
  <si>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</si>
  <si>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</si>
  <si>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</si>
  <si>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</si>
  <si>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</si>
  <si>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</si>
  <si>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</si>
  <si>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</si>
  <si>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</si>
  <si>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</si>
  <si>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</si>
  <si>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</si>
  <si>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</si>
  <si>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</si>
  <si>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</si>
  <si>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</si>
  <si>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</si>
  <si>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</si>
  <si>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</si>
  <si>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</si>
  <si>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</si>
  <si>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</si>
  <si>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</si>
  <si>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</si>
  <si>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</si>
  <si>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</si>
  <si>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</si>
  <si>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</si>
  <si>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</si>
  <si>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</si>
  <si>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</si>
  <si>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</si>
  <si>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</si>
  <si>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</si>
  <si>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</si>
  <si>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</si>
  <si>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</si>
  <si>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</si>
  <si>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</si>
  <si>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</si>
  <si>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</si>
  <si>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</si>
  <si>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</si>
  <si>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</si>
  <si>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</si>
  <si>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</si>
  <si>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</si>
  <si>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</si>
  <si>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</si>
  <si>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</si>
  <si>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</si>
  <si>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</si>
  <si>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</si>
  <si>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</si>
  <si>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</si>
  <si>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</si>
  <si>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</si>
  <si>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</si>
  <si>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</si>
  <si>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</si>
  <si>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</si>
  <si>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</si>
  <si>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</si>
  <si>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</si>
  <si>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</si>
  <si>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</si>
  <si>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</si>
  <si>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</si>
  <si>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</si>
  <si>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</si>
  <si>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</si>
  <si>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</si>
  <si>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</si>
  <si>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</si>
  <si>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</si>
  <si>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</si>
  <si>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</si>
  <si>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</si>
  <si>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</si>
  <si>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</si>
  <si>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</si>
  <si>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</si>
  <si>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</si>
  <si>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</si>
  <si>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</si>
  <si>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</si>
  <si>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</si>
  <si>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</si>
  <si>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</si>
  <si>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</si>
  <si>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</si>
  <si>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</si>
  <si>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</si>
  <si>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</si>
  <si>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</si>
  <si>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</si>
  <si>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</si>
  <si>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</si>
  <si>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</si>
  <si>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</si>
  <si>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</si>
  <si>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</si>
  <si>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</si>
  <si>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</si>
  <si>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</si>
  <si>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</si>
  <si>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</si>
  <si>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</si>
  <si>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</si>
  <si>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</si>
  <si>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</si>
  <si>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</si>
  <si>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</si>
  <si>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</si>
  <si>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</si>
  <si>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</si>
  <si>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</si>
  <si>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</si>
  <si>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</si>
  <si>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</si>
  <si>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</si>
  <si>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</si>
  <si>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</si>
  <si>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</si>
  <si>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</si>
  <si>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</si>
  <si>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</si>
  <si>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</si>
  <si>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</si>
  <si>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</si>
  <si>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</si>
  <si>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</si>
  <si>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</si>
  <si>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</si>
  <si>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</si>
  <si>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</si>
  <si>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</si>
  <si>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</si>
  <si>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</si>
  <si>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</si>
  <si>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</si>
  <si>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</si>
  <si>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</si>
  <si>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</si>
  <si>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</si>
  <si>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</si>
  <si>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</si>
  <si>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</si>
  <si>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</si>
  <si>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</si>
  <si>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</si>
  <si>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</si>
  <si>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</si>
  <si>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</si>
  <si>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</si>
  <si>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</si>
  <si>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</si>
  <si>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</si>
  <si>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</si>
  <si>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</si>
  <si>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</si>
  <si>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</si>
  <si>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</si>
  <si>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</si>
  <si>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</si>
  <si>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</si>
  <si>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</si>
  <si>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</si>
  <si>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</si>
  <si>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</si>
  <si>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</si>
  <si>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</si>
  <si>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</si>
  <si>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</si>
  <si>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</si>
  <si>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</si>
  <si>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</si>
  <si>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</si>
  <si>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</si>
  <si>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</si>
  <si>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</si>
  <si>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</si>
  <si>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</si>
  <si>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</si>
  <si>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</si>
  <si>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</si>
  <si>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</si>
  <si>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</si>
  <si>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</si>
  <si>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</si>
  <si>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</si>
  <si>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</si>
  <si>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</si>
  <si>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</si>
  <si>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</si>
  <si>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</si>
  <si>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</si>
  <si>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</si>
  <si>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</si>
  <si>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</si>
  <si>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</si>
  <si>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</si>
  <si>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</si>
  <si>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</si>
  <si>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</si>
  <si>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</si>
  <si>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</si>
  <si>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</si>
  <si>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</si>
  <si>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</si>
  <si>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</si>
  <si>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</si>
  <si>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</si>
  <si>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</si>
  <si>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</si>
  <si>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</si>
  <si>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</si>
  <si>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</si>
  <si>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</si>
  <si>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</si>
  <si>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</si>
  <si>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</si>
  <si>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</si>
  <si>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</si>
  <si>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</si>
  <si>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</si>
  <si>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</si>
  <si>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</si>
  <si>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</si>
  <si>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</si>
  <si>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</si>
  <si>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</si>
  <si>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</si>
  <si>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</si>
  <si>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</si>
  <si>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</si>
  <si>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</si>
  <si>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</si>
  <si>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</si>
  <si>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</si>
  <si>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</si>
  <si>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</si>
  <si>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</si>
  <si>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</si>
  <si>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</si>
  <si>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</si>
  <si>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</si>
  <si>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</si>
  <si>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</si>
  <si>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</si>
  <si>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</si>
  <si>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</si>
  <si>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</si>
  <si>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</si>
  <si>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</si>
  <si>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</si>
  <si>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</si>
  <si>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</si>
  <si>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</si>
  <si>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</si>
  <si>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</si>
  <si>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</si>
  <si>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</si>
  <si>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</si>
  <si>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</si>
  <si>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</si>
  <si>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</si>
  <si>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</si>
  <si>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</si>
  <si>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</si>
  <si>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</si>
  <si>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</si>
  <si>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</si>
  <si>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</si>
  <si>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</si>
  <si>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</si>
  <si>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</si>
  <si>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</si>
  <si>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</si>
  <si>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</si>
  <si>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</si>
  <si>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</si>
  <si>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</si>
  <si>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</si>
  <si>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</si>
  <si>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</si>
  <si>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</si>
  <si>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</si>
  <si>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</si>
  <si>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</si>
  <si>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</si>
  <si>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</si>
  <si>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</si>
  <si>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</si>
  <si>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</si>
  <si>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</si>
  <si>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</si>
  <si>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</si>
  <si>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</si>
  <si>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</si>
  <si>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</si>
  <si>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</si>
  <si>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</si>
  <si>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</si>
  <si>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</si>
  <si>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</si>
  <si>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</si>
  <si>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</si>
  <si>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</si>
  <si>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</si>
  <si>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</si>
  <si>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</si>
  <si>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</si>
  <si>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</si>
  <si>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</si>
  <si>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</si>
  <si>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</si>
  <si>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</si>
  <si>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</si>
  <si>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</si>
  <si>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</si>
  <si>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</si>
  <si>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</si>
  <si>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</si>
  <si>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</si>
  <si>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</si>
  <si>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</si>
  <si>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</si>
  <si>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</si>
  <si>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</si>
  <si>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</si>
  <si>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</si>
  <si>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</si>
  <si>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</si>
  <si>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</si>
  <si>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</si>
  <si>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</si>
  <si>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</si>
  <si>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</si>
  <si>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</si>
  <si>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</si>
  <si>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</si>
  <si>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</si>
  <si>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</si>
  <si>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</si>
  <si>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</si>
  <si>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</si>
  <si>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</si>
  <si>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</si>
  <si>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</si>
  <si>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</si>
  <si>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</si>
  <si>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</si>
  <si>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</si>
  <si>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</si>
  <si>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</si>
  <si>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</si>
  <si>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</si>
  <si>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</si>
  <si>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</si>
  <si>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</si>
  <si>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</si>
  <si>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</si>
  <si>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</si>
  <si>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</si>
  <si>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</si>
  <si>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</si>
  <si>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</si>
  <si>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</si>
  <si>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</si>
  <si>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</si>
  <si>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</si>
  <si>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</si>
  <si>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</si>
  <si>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</si>
  <si>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</si>
  <si>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</si>
  <si>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</si>
  <si>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</si>
  <si>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</si>
  <si>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</si>
  <si>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</si>
  <si>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</si>
  <si>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</si>
  <si>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</si>
  <si>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</si>
  <si>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</si>
  <si>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</si>
  <si>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</si>
  <si>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</si>
  <si>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</si>
  <si>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</si>
  <si>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</si>
  <si>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</si>
  <si>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</si>
  <si>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</si>
  <si>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</si>
  <si>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</si>
  <si>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</si>
  <si>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</si>
  <si>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</si>
  <si>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</si>
  <si>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</si>
  <si>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</si>
  <si>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</si>
  <si>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</si>
  <si>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</si>
  <si>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</si>
  <si>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</si>
  <si>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</si>
  <si>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</si>
  <si>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</si>
  <si>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</si>
  <si>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</si>
  <si>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</si>
  <si>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</si>
  <si>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</si>
  <si>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</si>
  <si>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</si>
  <si>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</si>
  <si>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</si>
  <si>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</si>
  <si>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</si>
  <si>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</si>
  <si>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</si>
  <si>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</si>
  <si>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</si>
  <si>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</si>
  <si>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</si>
  <si>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</si>
  <si>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</si>
  <si>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</si>
  <si>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</si>
  <si>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</si>
  <si>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</si>
  <si>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</si>
  <si>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</si>
  <si>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</si>
  <si>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</si>
  <si>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</si>
  <si>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</si>
  <si>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</si>
  <si>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</si>
  <si>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</si>
  <si>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</si>
  <si>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</si>
  <si>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</si>
  <si>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</si>
  <si>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</si>
  <si>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</si>
  <si>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</si>
  <si>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</si>
  <si>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</si>
  <si>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</si>
  <si>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</si>
  <si>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</si>
  <si>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</si>
  <si>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</si>
  <si>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</si>
  <si>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</si>
  <si>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</si>
  <si>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</si>
  <si>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</si>
  <si>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</si>
  <si>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</si>
  <si>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</si>
  <si>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</si>
  <si>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</si>
  <si>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</si>
  <si>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</si>
  <si>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</si>
  <si>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</si>
  <si>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</si>
  <si>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</si>
  <si>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</si>
  <si>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</si>
  <si>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</si>
  <si>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</si>
  <si>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</si>
  <si>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</si>
  <si>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</si>
  <si>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</si>
  <si>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</si>
  <si>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</si>
  <si>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</si>
  <si>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</si>
  <si>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</si>
  <si>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</si>
  <si>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</si>
  <si>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</si>
  <si>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</si>
  <si>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</si>
  <si>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</si>
  <si>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</si>
  <si>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</si>
  <si>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</si>
  <si>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</si>
  <si>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</si>
  <si>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</si>
  <si>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</si>
  <si>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</si>
  <si>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</si>
  <si>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</si>
  <si>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</si>
  <si>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</si>
  <si>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</si>
  <si>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</si>
  <si>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</si>
  <si>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</si>
  <si>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</si>
  <si>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</si>
  <si>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</si>
  <si>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</si>
  <si>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</si>
  <si>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</si>
  <si>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</si>
  <si>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</si>
  <si>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</si>
  <si>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</si>
  <si>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</si>
  <si>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</si>
  <si>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</si>
  <si>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</si>
  <si>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</si>
  <si>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</si>
  <si>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</si>
  <si>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</si>
  <si>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</si>
  <si>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</si>
  <si>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</si>
  <si>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</si>
  <si>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</si>
  <si>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</si>
  <si>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</si>
  <si>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</si>
  <si>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</si>
  <si>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</si>
  <si>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</si>
  <si>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</si>
  <si>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</si>
  <si>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</si>
  <si>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</si>
  <si>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</si>
  <si>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</si>
  <si>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</si>
  <si>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</si>
  <si>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</si>
  <si>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</si>
  <si>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</si>
  <si>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</si>
  <si>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</si>
  <si>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</si>
  <si>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</si>
  <si>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</si>
  <si>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</si>
  <si>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</si>
  <si>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</si>
  <si>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</si>
  <si>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</si>
  <si>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</si>
  <si>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</si>
  <si>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</si>
  <si>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</si>
  <si>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</si>
  <si>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</si>
  <si>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</si>
  <si>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</si>
  <si>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</si>
  <si>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</si>
  <si>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</si>
  <si>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</si>
  <si>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</si>
  <si>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</si>
  <si>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</si>
  <si>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</si>
  <si>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</si>
  <si>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</si>
  <si>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</si>
  <si>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</si>
  <si>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</si>
  <si>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</si>
  <si>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</si>
  <si>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</si>
  <si>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</si>
  <si>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</si>
  <si>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</si>
  <si>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</si>
  <si>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</si>
  <si>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</si>
  <si>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</si>
  <si>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</si>
  <si>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</si>
  <si>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</si>
  <si>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</si>
  <si>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</si>
  <si>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</si>
  <si>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</si>
  <si>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</si>
  <si>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</si>
  <si>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</si>
  <si>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</si>
  <si>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</si>
  <si>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</si>
  <si>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</si>
  <si>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</si>
  <si>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</si>
  <si>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</si>
  <si>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</si>
  <si>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</si>
  <si>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</si>
  <si>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</si>
  <si>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</si>
  <si>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</si>
  <si>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</si>
  <si>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</si>
  <si>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</si>
  <si>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</si>
  <si>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</si>
  <si>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</si>
  <si>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</si>
  <si>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</si>
  <si>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</si>
  <si>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</si>
  <si>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</si>
  <si>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</si>
  <si>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</si>
  <si>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</si>
  <si>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</si>
  <si>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</si>
  <si>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</si>
  <si>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</si>
  <si>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</si>
  <si>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</si>
  <si>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</si>
  <si>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</si>
  <si>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</si>
  <si>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</si>
  <si>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</si>
  <si>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</si>
  <si>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</si>
  <si>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</si>
  <si>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</si>
  <si>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</si>
  <si>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</si>
  <si>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</si>
  <si>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</si>
  <si>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</si>
  <si>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</si>
  <si>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</si>
  <si>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</si>
  <si>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</si>
  <si>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</si>
  <si>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</si>
  <si>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</si>
  <si>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</si>
  <si>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</si>
  <si>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</si>
  <si>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</si>
  <si>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</si>
  <si>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</si>
  <si>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</si>
  <si>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</si>
  <si>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</si>
  <si>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</si>
  <si>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</si>
  <si>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</si>
  <si>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</si>
  <si>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</si>
  <si>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</si>
  <si>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</si>
  <si>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</si>
  <si>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</si>
  <si>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</si>
  <si>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</si>
  <si>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</si>
  <si>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</si>
  <si>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</si>
  <si>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</si>
  <si>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</si>
  <si>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</si>
  <si>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</si>
  <si>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</si>
  <si>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</si>
  <si>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</si>
  <si>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</si>
  <si>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</si>
  <si>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</si>
  <si>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</si>
  <si>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</si>
  <si>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</si>
  <si>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</si>
  <si>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</si>
  <si>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</si>
  <si>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</si>
  <si>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</si>
  <si>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</si>
  <si>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</si>
  <si>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</si>
  <si>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</si>
  <si>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</si>
  <si>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</si>
  <si>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</si>
  <si>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</si>
  <si>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</si>
  <si>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</si>
  <si>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</si>
  <si>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</si>
  <si>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</si>
  <si>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</si>
  <si>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</si>
  <si>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</si>
  <si>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</si>
  <si>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</si>
  <si>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</si>
  <si>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</si>
  <si>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</si>
  <si>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</si>
  <si>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</si>
  <si>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</si>
  <si>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</si>
  <si>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</si>
  <si>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</si>
  <si>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</si>
  <si>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</si>
  <si>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</si>
  <si>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</si>
  <si>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</si>
  <si>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</si>
  <si>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</si>
  <si>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</si>
  <si>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</si>
  <si>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</si>
  <si>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</si>
  <si>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</si>
  <si>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</si>
  <si>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</si>
  <si>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</si>
  <si>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</si>
  <si>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</si>
  <si>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</si>
  <si>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</si>
  <si>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</si>
  <si>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</si>
  <si>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</si>
  <si>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</si>
  <si>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</si>
  <si>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</si>
  <si>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</si>
  <si>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</si>
  <si>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</si>
  <si>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</si>
  <si>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</si>
  <si>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</si>
  <si>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</si>
  <si>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</si>
  <si>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</si>
  <si>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</si>
  <si>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</si>
  <si>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</si>
  <si>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</si>
  <si>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</si>
  <si>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</si>
  <si>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</si>
  <si>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</si>
  <si>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</si>
  <si>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</si>
  <si>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</si>
  <si>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</si>
  <si>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</si>
  <si>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</si>
  <si>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</si>
  <si>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</si>
  <si>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</si>
  <si>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</si>
  <si>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</si>
  <si>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</si>
  <si>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</si>
  <si>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</si>
  <si>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</si>
  <si>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</si>
  <si>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</si>
  <si>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</si>
  <si>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</si>
  <si>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</si>
  <si>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</si>
  <si>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</si>
  <si>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</si>
  <si>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</si>
  <si>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</si>
  <si>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</si>
  <si>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</si>
  <si>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</si>
  <si>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</si>
  <si>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</si>
  <si>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</si>
  <si>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</si>
  <si>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</si>
  <si>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</si>
  <si>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</si>
  <si>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</si>
  <si>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</si>
  <si>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</si>
  <si>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</si>
  <si>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</si>
  <si>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</si>
  <si>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</si>
  <si>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</si>
  <si>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</si>
  <si>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</si>
  <si>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</si>
  <si>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</si>
  <si>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</si>
  <si>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</si>
  <si>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</si>
  <si>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</si>
  <si>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</si>
  <si>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</si>
  <si>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</si>
  <si>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</si>
  <si>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</si>
  <si>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</si>
  <si>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</si>
  <si>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</si>
  <si>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</si>
  <si>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</si>
  <si>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</si>
  <si>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</si>
  <si>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</si>
  <si>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</si>
  <si>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</si>
  <si>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</si>
  <si>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</si>
  <si>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</si>
  <si>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</si>
  <si>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</si>
  <si>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</si>
  <si>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</si>
  <si>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</si>
  <si>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</si>
  <si>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</si>
  <si>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</si>
  <si>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</si>
  <si>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</si>
  <si>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</si>
  <si>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</si>
  <si>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</si>
  <si>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</si>
  <si>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</si>
  <si>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</si>
  <si>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</si>
  <si>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</si>
  <si>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</si>
  <si>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</si>
  <si>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</si>
  <si>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</si>
  <si>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</si>
  <si>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</si>
  <si>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</si>
  <si>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</si>
  <si>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</si>
  <si>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</si>
  <si>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</si>
  <si>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</si>
  <si>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</si>
  <si>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</si>
  <si>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</si>
  <si>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</si>
  <si>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</si>
  <si>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</si>
  <si>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</si>
  <si>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</si>
  <si>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</si>
  <si>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</si>
  <si>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</si>
  <si>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</si>
  <si>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</si>
  <si>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</si>
  <si>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</si>
  <si>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</si>
  <si>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</si>
  <si>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</si>
  <si>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</si>
  <si>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</si>
  <si>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</si>
  <si>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</si>
  <si>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</si>
  <si>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</si>
  <si>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</si>
  <si>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</si>
  <si>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</si>
  <si>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</si>
  <si>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</si>
  <si>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</si>
  <si>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</si>
  <si>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</si>
  <si>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</si>
  <si>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</si>
  <si>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</si>
  <si>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</si>
  <si>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</si>
  <si>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</si>
  <si>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</si>
  <si>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</si>
  <si>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</si>
  <si>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</si>
  <si>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</si>
  <si>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</si>
  <si>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</si>
  <si>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</si>
  <si>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</si>
  <si>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</si>
  <si>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</si>
  <si>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</si>
  <si>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</si>
  <si>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</si>
  <si>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</si>
  <si>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</si>
  <si>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</si>
  <si>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</si>
  <si>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</si>
  <si>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</si>
  <si>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</si>
  <si>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</si>
  <si>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</si>
  <si>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</si>
  <si>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</si>
  <si>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</si>
  <si>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</si>
  <si>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</si>
  <si>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</si>
  <si>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</si>
  <si>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</si>
  <si>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</si>
  <si>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</si>
  <si>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</si>
  <si>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</si>
  <si>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</si>
  <si>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</si>
  <si>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</si>
  <si>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</si>
  <si>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</si>
  <si>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</si>
  <si>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</si>
  <si>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</si>
  <si>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</si>
  <si>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</si>
  <si>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</si>
  <si>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</si>
  <si>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</si>
  <si>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</si>
  <si>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</si>
  <si>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</si>
  <si>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</si>
  <si>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</si>
  <si>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</si>
  <si>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</si>
  <si>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</si>
  <si>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</si>
  <si>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</si>
  <si>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</si>
  <si>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</si>
  <si>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</si>
  <si>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</si>
  <si>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</si>
  <si>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</si>
  <si>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</si>
  <si>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</si>
  <si>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</si>
  <si>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</si>
  <si>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</si>
  <si>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</si>
  <si>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</si>
  <si>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</si>
  <si>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</si>
  <si>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</si>
  <si>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</si>
  <si>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</si>
  <si>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</si>
  <si>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</si>
  <si>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</si>
  <si>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</si>
  <si>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</si>
  <si>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</si>
  <si>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</si>
  <si>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</si>
  <si>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</si>
  <si>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</si>
  <si>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</si>
  <si>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</si>
  <si>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</si>
  <si>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</si>
  <si>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</si>
  <si>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</si>
  <si>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</si>
  <si>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</si>
  <si>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</si>
  <si>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</si>
  <si>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</si>
  <si>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</si>
  <si>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</si>
  <si>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</si>
  <si>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</si>
  <si>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</si>
  <si>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</si>
  <si>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</si>
  <si>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</si>
  <si>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</si>
  <si>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</si>
  <si>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</si>
  <si>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</si>
  <si>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</si>
  <si>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</si>
  <si>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</si>
  <si>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</si>
  <si>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</si>
  <si>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</si>
  <si>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</si>
  <si>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</si>
  <si>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</si>
  <si>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</si>
  <si>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</si>
  <si>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</si>
  <si>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</si>
  <si>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</si>
  <si>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</si>
  <si>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</si>
  <si>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</si>
  <si>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</si>
  <si>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</si>
  <si>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</si>
  <si>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</si>
  <si>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</si>
  <si>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</si>
  <si>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</si>
  <si>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</si>
  <si>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</si>
  <si>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</si>
  <si>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</si>
  <si>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</si>
  <si>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</si>
  <si>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</si>
  <si>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</si>
  <si>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</si>
  <si>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</si>
  <si>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</si>
  <si>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</si>
  <si>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</si>
  <si>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</si>
  <si>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</si>
  <si>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</si>
  <si>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</si>
  <si>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</si>
  <si>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</si>
  <si>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</si>
  <si>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</si>
  <si>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</si>
  <si>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</si>
  <si>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</si>
  <si>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</si>
  <si>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</si>
  <si>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</si>
  <si>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</si>
  <si>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</si>
  <si>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</si>
  <si>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</si>
  <si>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</si>
  <si>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</si>
  <si>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</si>
  <si>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</si>
  <si>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</si>
  <si>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</si>
  <si>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</si>
  <si>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</si>
  <si>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</si>
  <si>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</si>
  <si>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</si>
  <si>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</si>
  <si>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</si>
  <si>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</si>
  <si>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</si>
  <si>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</si>
  <si>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</si>
  <si>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</si>
  <si>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</si>
  <si>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</si>
  <si>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</si>
  <si>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</si>
  <si>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</si>
  <si>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</si>
  <si>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</si>
  <si>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</si>
  <si>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</si>
  <si>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</si>
  <si>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</si>
  <si>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</si>
  <si>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</si>
  <si>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</si>
  <si>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</si>
  <si>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</si>
  <si>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</si>
  <si>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</si>
  <si>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</si>
  <si>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</si>
  <si>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</si>
  <si>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</si>
  <si>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</si>
  <si>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</si>
  <si>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</si>
  <si>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</si>
  <si>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</si>
  <si>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</si>
  <si>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</si>
  <si>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</si>
  <si>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</si>
  <si>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</si>
  <si>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</si>
  <si>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</si>
  <si>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</si>
  <si>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</si>
  <si>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</si>
  <si>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</si>
  <si>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</si>
  <si>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</si>
  <si>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</si>
  <si>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</si>
  <si>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</si>
  <si>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</si>
  <si>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</si>
  <si>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</si>
  <si>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</si>
  <si>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</si>
  <si>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</si>
  <si>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</si>
  <si>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</si>
  <si>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</si>
  <si>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</si>
  <si>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</si>
  <si>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</si>
  <si>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</si>
  <si>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</si>
  <si>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</si>
  <si>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</si>
  <si>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</si>
  <si>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</si>
  <si>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</si>
  <si>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</si>
  <si>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</si>
  <si>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</si>
  <si>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</si>
  <si>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</si>
  <si>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</si>
  <si>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</si>
  <si>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</si>
  <si>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</si>
  <si>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</si>
  <si>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</si>
  <si>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</si>
  <si>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</si>
  <si>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</si>
  <si>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</si>
  <si>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</si>
  <si>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</si>
  <si>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</si>
  <si>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</si>
  <si>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</si>
  <si>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</si>
  <si>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</si>
  <si>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</si>
  <si>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</si>
  <si>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</si>
  <si>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</si>
  <si>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</si>
  <si>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</si>
  <si>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</si>
  <si>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</si>
  <si>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</si>
  <si>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</si>
  <si>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</si>
  <si>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</si>
  <si>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</si>
  <si>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</si>
  <si>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</si>
  <si>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</si>
  <si>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</si>
  <si>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</si>
  <si>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</si>
  <si>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</si>
  <si>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</si>
  <si>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</si>
  <si>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</si>
  <si>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</si>
  <si>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</si>
  <si>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</si>
  <si>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</si>
  <si>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</si>
  <si>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</si>
  <si>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</si>
  <si>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</si>
  <si>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</si>
  <si>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</si>
  <si>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</si>
  <si>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</si>
  <si>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</si>
  <si>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</si>
  <si>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</si>
  <si>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</si>
  <si>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</si>
  <si>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</si>
  <si>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</si>
  <si>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</si>
  <si>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</si>
  <si>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</si>
  <si>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</si>
  <si>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</si>
  <si>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</si>
  <si>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</si>
  <si>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</si>
  <si>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</si>
  <si>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</si>
  <si>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</si>
  <si>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</si>
  <si>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</si>
  <si>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</si>
  <si>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</si>
  <si>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</si>
  <si>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</si>
  <si>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</si>
  <si>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</si>
  <si>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</si>
  <si>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</si>
  <si>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</si>
  <si>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</si>
  <si>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</si>
  <si>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</si>
  <si>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</si>
  <si>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</si>
  <si>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</si>
  <si>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</si>
  <si>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</si>
  <si>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</si>
  <si>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</si>
  <si>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</si>
  <si>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</si>
  <si>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</si>
  <si>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</si>
  <si>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</si>
  <si>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</si>
  <si>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</si>
  <si>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</si>
  <si>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</si>
  <si>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</si>
  <si>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</si>
  <si>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</si>
  <si>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</si>
  <si>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</si>
  <si>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</si>
  <si>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</si>
  <si>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</si>
  <si>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</si>
  <si>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</si>
  <si>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</si>
  <si>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</si>
  <si>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</si>
  <si>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</si>
  <si>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</si>
  <si>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</si>
  <si>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</si>
  <si>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</si>
  <si>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</si>
  <si>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</si>
  <si>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</si>
  <si>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</si>
  <si>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</si>
  <si>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</si>
  <si>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</si>
  <si>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</si>
  <si>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</si>
  <si>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</si>
  <si>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</si>
  <si>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</si>
  <si>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</si>
  <si>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</si>
  <si>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</si>
  <si>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</si>
  <si>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</si>
  <si>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</si>
  <si>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</si>
  <si>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</si>
  <si>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</si>
  <si>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</si>
  <si>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</si>
  <si>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</si>
  <si>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</si>
  <si>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</si>
  <si>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</si>
  <si>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</si>
  <si>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</si>
  <si>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</si>
  <si>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</si>
  <si>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</si>
  <si>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</si>
  <si>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</si>
  <si>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</si>
  <si>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</si>
  <si>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</si>
  <si>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</si>
  <si>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</si>
  <si>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</si>
  <si>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</si>
  <si>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</si>
  <si>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</si>
  <si>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</si>
  <si>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</si>
  <si>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</si>
  <si>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</si>
  <si>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</si>
  <si>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</si>
  <si>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</si>
  <si>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</si>
  <si>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</si>
  <si>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</si>
  <si>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</si>
  <si>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</si>
  <si>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</si>
  <si>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</si>
  <si>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</si>
  <si>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</si>
  <si>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</si>
  <si>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</si>
  <si>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</si>
  <si>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</si>
  <si>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</si>
  <si>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</si>
  <si>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</si>
  <si>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</si>
  <si>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</si>
  <si>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</si>
  <si>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</si>
  <si>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</si>
  <si>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</si>
  <si>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</si>
  <si>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</si>
  <si>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</si>
  <si>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</si>
  <si>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</si>
  <si>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</si>
  <si>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</si>
  <si>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</si>
  <si>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</si>
  <si>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</si>
  <si>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</si>
  <si>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</si>
  <si>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</si>
  <si>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</si>
  <si>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</si>
  <si>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</si>
  <si>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</si>
  <si>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</si>
  <si>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</si>
  <si>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</si>
  <si>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</si>
  <si>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</si>
  <si>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</si>
  <si>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</si>
  <si>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</si>
  <si>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</si>
  <si>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</si>
  <si>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</si>
  <si>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</si>
  <si>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</si>
  <si>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</si>
  <si>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</si>
  <si>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</si>
  <si>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</si>
  <si>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</si>
  <si>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</si>
  <si>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</si>
  <si>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</si>
  <si>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</si>
  <si>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</si>
  <si>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</si>
  <si>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</si>
  <si>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</si>
  <si>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</si>
  <si>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</si>
  <si>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</si>
  <si>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</si>
  <si>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</si>
  <si>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</si>
  <si>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</si>
  <si>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</si>
  <si>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</si>
  <si>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</si>
  <si>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</si>
  <si>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</si>
  <si>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</si>
  <si>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</si>
  <si>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</si>
  <si>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</si>
  <si>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</si>
  <si>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</si>
  <si>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</si>
  <si>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</si>
  <si>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</si>
  <si>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</si>
  <si>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</si>
  <si>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</si>
  <si>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</si>
  <si>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</si>
  <si>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</si>
  <si>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</si>
  <si>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</si>
  <si>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</si>
  <si>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</si>
  <si>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</si>
  <si>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</si>
  <si>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</si>
  <si>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</si>
  <si>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</si>
  <si>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</si>
  <si>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</si>
  <si>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</si>
  <si>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</si>
  <si>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</si>
  <si>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</si>
  <si>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</si>
  <si>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</si>
  <si>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</si>
  <si>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</si>
  <si>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</si>
  <si>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</si>
  <si>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</si>
  <si>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</si>
  <si>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</si>
  <si>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</si>
  <si>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</si>
  <si>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</si>
  <si>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</si>
  <si>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</si>
  <si>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</si>
  <si>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</si>
  <si>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</si>
  <si>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</si>
  <si>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</si>
  <si>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</si>
  <si>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</si>
  <si>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</si>
  <si>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</si>
  <si>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</si>
  <si>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</si>
  <si>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</si>
  <si>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</si>
  <si>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</si>
  <si>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</si>
  <si>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</si>
  <si>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</si>
  <si>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</si>
  <si>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</si>
  <si>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</si>
  <si>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</si>
  <si>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</si>
  <si>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</si>
  <si>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</si>
  <si>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</si>
  <si>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</si>
  <si>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</si>
  <si>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</si>
  <si>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</si>
  <si>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</si>
  <si>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</si>
  <si>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</si>
  <si>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</si>
  <si>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</si>
  <si>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</si>
  <si>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</si>
  <si>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</si>
  <si>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</si>
  <si>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</si>
  <si>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</si>
  <si>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</si>
  <si>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</si>
  <si>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</si>
  <si>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</si>
  <si>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</si>
  <si>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</si>
  <si>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</si>
  <si>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</si>
  <si>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</si>
  <si>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</si>
  <si>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</si>
  <si>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</si>
  <si>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</si>
  <si>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</si>
  <si>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</si>
  <si>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</si>
  <si>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</si>
  <si>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</si>
  <si>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</si>
  <si>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</si>
  <si>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</si>
  <si>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</si>
  <si>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</si>
  <si>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</si>
  <si>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</si>
  <si>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</si>
  <si>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</si>
  <si>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</si>
  <si>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</si>
  <si>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</si>
  <si>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</si>
  <si>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</si>
  <si>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</si>
  <si>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</si>
  <si>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</si>
  <si>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</si>
  <si>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</si>
  <si>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</si>
  <si>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</si>
  <si>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</si>
  <si>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</si>
  <si>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</si>
  <si>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</si>
  <si>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</si>
  <si>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</si>
  <si>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</si>
  <si>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</si>
  <si>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</si>
  <si>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</si>
  <si>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</si>
  <si>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</si>
  <si>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</si>
  <si>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</si>
  <si>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</si>
  <si>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</si>
  <si>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</si>
  <si>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</si>
  <si>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</si>
  <si>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</si>
  <si>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</si>
  <si>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</si>
  <si>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</si>
  <si>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</si>
  <si>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</si>
  <si>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</si>
  <si>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</si>
  <si>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</si>
  <si>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</si>
  <si>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</si>
  <si>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</si>
  <si>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</si>
  <si>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</si>
  <si>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</si>
  <si>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</si>
  <si>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</si>
  <si>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</si>
  <si>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</si>
  <si>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</si>
  <si>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</si>
  <si>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</si>
  <si>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</si>
  <si>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</si>
  <si>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</si>
  <si>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</si>
  <si>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</si>
  <si>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</si>
  <si>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</si>
  <si>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</si>
  <si>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</si>
  <si>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</si>
  <si>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</si>
  <si>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</si>
  <si>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</si>
  <si>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</si>
  <si>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</si>
  <si>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</si>
  <si>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</si>
  <si>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</si>
  <si>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</si>
  <si>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</si>
  <si>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</si>
  <si>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</si>
  <si>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</si>
  <si>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</si>
  <si>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</si>
  <si>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</si>
  <si>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</si>
  <si>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</si>
  <si>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</si>
  <si>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</si>
  <si>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</si>
  <si>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</si>
  <si>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</si>
  <si>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</si>
  <si>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</si>
  <si>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</si>
  <si>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</si>
  <si>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</si>
  <si>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</si>
  <si>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</si>
  <si>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</si>
  <si>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</si>
  <si>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</si>
  <si>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</si>
  <si>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</si>
  <si>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</si>
  <si>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</si>
  <si>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</si>
  <si>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</si>
  <si>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</si>
  <si>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</si>
  <si>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</si>
  <si>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</si>
  <si>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</si>
  <si>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</si>
  <si>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</si>
  <si>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</si>
  <si>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</si>
  <si>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</si>
  <si>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</si>
  <si>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</si>
  <si>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</si>
  <si>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</si>
  <si>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</si>
  <si>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</si>
  <si>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</si>
  <si>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</si>
  <si>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</si>
  <si>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</si>
  <si>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</si>
  <si>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</si>
  <si>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</si>
  <si>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</si>
  <si>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</si>
  <si>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</si>
  <si>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</si>
  <si>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</si>
  <si>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</si>
  <si>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</si>
  <si>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</si>
  <si>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</si>
  <si>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</si>
  <si>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</si>
  <si>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</si>
  <si>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</si>
  <si>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</si>
  <si>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</si>
  <si>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</si>
  <si>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</si>
  <si>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</si>
  <si>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</si>
  <si>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</si>
  <si>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</si>
  <si>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</si>
  <si>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</si>
  <si>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</si>
  <si>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</si>
  <si>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</si>
  <si>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</si>
  <si>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</si>
  <si>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</si>
  <si>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</si>
  <si>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</si>
  <si>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</si>
  <si>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</si>
  <si>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</si>
  <si>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</si>
  <si>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</si>
  <si>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</si>
  <si>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</si>
  <si>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</si>
  <si>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</si>
  <si>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</si>
  <si>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</si>
  <si>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</si>
  <si>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</si>
  <si>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</si>
  <si>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</si>
  <si>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</si>
  <si>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</si>
  <si>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</si>
  <si>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</si>
  <si>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</si>
  <si>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</si>
  <si>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</si>
  <si>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</si>
  <si>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</si>
  <si>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</si>
  <si>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</si>
  <si>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</si>
  <si>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</si>
  <si>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</si>
  <si>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</si>
  <si>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</si>
  <si>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</si>
  <si>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</si>
  <si>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</si>
  <si>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</si>
  <si>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</si>
  <si>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</si>
  <si>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</si>
  <si>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</si>
  <si>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</si>
  <si>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</si>
  <si>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</si>
  <si>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</si>
  <si>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</si>
  <si>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</si>
  <si>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</si>
  <si>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</si>
  <si>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</si>
  <si>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</si>
  <si>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</si>
  <si>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</si>
  <si>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</si>
  <si>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</si>
  <si>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</si>
  <si>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</si>
  <si>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</si>
  <si>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</si>
  <si>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</si>
  <si>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</si>
  <si>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</si>
  <si>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</si>
  <si>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</si>
  <si>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</si>
  <si>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</si>
  <si>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</si>
  <si>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</si>
  <si>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</si>
  <si>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</si>
  <si>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</si>
  <si>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</si>
  <si>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</si>
  <si>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</si>
  <si>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</si>
  <si>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</si>
  <si>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</si>
  <si>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</si>
  <si>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</si>
  <si>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</si>
  <si>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</si>
  <si>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</si>
  <si>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</si>
  <si>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</si>
  <si>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</si>
  <si>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</si>
  <si>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</si>
  <si>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</si>
  <si>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</si>
  <si>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</si>
  <si>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</si>
  <si>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</si>
  <si>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</si>
  <si>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</si>
  <si>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</si>
  <si>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</si>
  <si>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</si>
  <si>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</si>
  <si>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</si>
  <si>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</si>
  <si>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</si>
  <si>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</si>
  <si>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</si>
  <si>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</si>
  <si>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</si>
  <si>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</si>
  <si>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</si>
  <si>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</si>
  <si>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</si>
  <si>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</si>
  <si>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</si>
  <si>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</si>
  <si>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</si>
  <si>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</si>
  <si>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</si>
  <si>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</si>
  <si>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</si>
  <si>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</si>
  <si>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</si>
  <si>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</si>
  <si>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</si>
  <si>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</si>
  <si>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</si>
  <si>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</si>
  <si>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</si>
  <si>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</si>
  <si>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</si>
  <si>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</si>
  <si>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</si>
  <si>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</si>
  <si>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</si>
  <si>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</si>
  <si>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</si>
  <si>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</si>
  <si>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</si>
  <si>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</si>
  <si>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</si>
  <si>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</si>
  <si>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</si>
  <si>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</si>
  <si>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</si>
  <si>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</si>
  <si>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</si>
  <si>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</si>
  <si>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</si>
  <si>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</si>
  <si>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</si>
  <si>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</si>
  <si>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</si>
  <si>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</si>
  <si>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</si>
  <si>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</si>
  <si>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</si>
  <si>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</si>
  <si>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</si>
  <si>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</si>
  <si>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</si>
  <si>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</si>
  <si>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</si>
  <si>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</si>
  <si>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</si>
  <si>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</si>
  <si>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</si>
  <si>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</si>
  <si>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</si>
  <si>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</si>
  <si>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</si>
  <si>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</si>
  <si>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</si>
  <si>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</si>
  <si>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</si>
  <si>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</si>
  <si>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</si>
  <si>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</si>
  <si>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</si>
  <si>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</si>
  <si>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</si>
  <si>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</si>
  <si>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</si>
  <si>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</si>
  <si>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</si>
  <si>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</si>
  <si>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</si>
  <si>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</si>
  <si>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</si>
  <si>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</si>
  <si>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</si>
  <si>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</si>
  <si>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</si>
  <si>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</si>
  <si>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</si>
  <si>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</si>
  <si>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</si>
  <si>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</si>
  <si>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</si>
  <si>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</si>
  <si>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</si>
  <si>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</si>
  <si>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</si>
  <si>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</si>
  <si>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</si>
  <si>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</si>
  <si>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</si>
  <si>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</si>
  <si>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</si>
  <si>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</si>
  <si>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</si>
  <si>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</si>
  <si>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</si>
  <si>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</si>
  <si>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</si>
  <si>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</si>
  <si>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</si>
  <si>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</si>
  <si>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</si>
  <si>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</si>
  <si>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</si>
  <si>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</si>
  <si>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</si>
  <si>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</si>
  <si>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</si>
  <si>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</si>
  <si>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</si>
  <si>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</si>
  <si>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</si>
  <si>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</si>
  <si>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</si>
  <si>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</si>
  <si>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</si>
  <si>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</si>
  <si>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</si>
  <si>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</si>
  <si>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</si>
  <si>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</si>
  <si>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</si>
  <si>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</si>
  <si>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</si>
  <si>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</si>
  <si>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</si>
  <si>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</si>
  <si>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</si>
  <si>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</si>
  <si>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</si>
  <si>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</si>
  <si>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</si>
  <si>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</si>
  <si>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</si>
  <si>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</si>
  <si>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</si>
  <si>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</si>
  <si>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</si>
  <si>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</si>
  <si>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</si>
  <si>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</si>
  <si>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</si>
  <si>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</si>
  <si>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</si>
  <si>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</si>
  <si>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</si>
  <si>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</si>
  <si>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</si>
  <si>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</si>
  <si>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</si>
  <si>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</si>
  <si>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</si>
  <si>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</si>
  <si>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</si>
  <si>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</si>
  <si>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</si>
  <si>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</si>
  <si>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</si>
  <si>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</si>
  <si>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</si>
  <si>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</si>
  <si>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</si>
  <si>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</si>
  <si>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</si>
  <si>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</si>
  <si>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</si>
  <si>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</si>
  <si>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</si>
  <si>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</si>
  <si>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</si>
  <si>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</si>
  <si>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</si>
  <si>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</si>
  <si>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</si>
  <si>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</si>
  <si>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</si>
  <si>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</si>
  <si>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</si>
  <si>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</si>
  <si>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</si>
  <si>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</si>
  <si>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</si>
  <si>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</si>
  <si>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</si>
  <si>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</si>
  <si>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</si>
  <si>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</si>
  <si>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</si>
  <si>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</si>
  <si>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</si>
  <si>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</si>
  <si>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</si>
  <si>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</si>
  <si>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</si>
  <si>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</si>
  <si>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</si>
  <si>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</si>
  <si>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</si>
  <si>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</si>
  <si>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</si>
  <si>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</si>
  <si>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</si>
  <si>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</si>
  <si>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</si>
  <si>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</si>
  <si>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</si>
  <si>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</si>
  <si>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</si>
  <si>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</si>
  <si>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</si>
  <si>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</si>
  <si>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</si>
  <si>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</si>
  <si>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</si>
  <si>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</si>
  <si>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</si>
  <si>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</si>
  <si>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</si>
  <si>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</si>
  <si>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</si>
  <si>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</si>
  <si>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</si>
  <si>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</si>
  <si>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</si>
  <si>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</si>
  <si>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</si>
  <si>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</si>
  <si>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</si>
  <si>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</si>
  <si>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</si>
  <si>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</si>
  <si>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</si>
  <si>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</si>
  <si>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</si>
  <si>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</si>
  <si>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</si>
  <si>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</si>
  <si>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</si>
  <si>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</si>
  <si>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</si>
  <si>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</si>
  <si>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</si>
  <si>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</si>
  <si>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</si>
  <si>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</si>
  <si>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</si>
  <si>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</si>
  <si>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</si>
  <si>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</si>
  <si>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</si>
  <si>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</si>
  <si>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</si>
  <si>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</si>
  <si>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</si>
  <si>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</si>
  <si>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</si>
  <si>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</si>
  <si>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</si>
  <si>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</si>
  <si>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</si>
  <si>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</si>
  <si>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</si>
  <si>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</si>
  <si>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</si>
  <si>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</si>
  <si>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</si>
  <si>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</si>
  <si>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</si>
  <si>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</si>
  <si>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</si>
  <si>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</si>
  <si>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</si>
  <si>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</si>
  <si>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</si>
  <si>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</si>
  <si>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</si>
  <si>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</si>
  <si>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</si>
  <si>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</si>
  <si>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</si>
  <si>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</si>
  <si>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</si>
  <si>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</si>
  <si>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</si>
  <si>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</si>
  <si>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</si>
  <si>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</si>
  <si>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</si>
  <si>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</si>
  <si>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</si>
  <si>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</si>
  <si>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</si>
  <si>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</si>
  <si>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</si>
  <si>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</si>
  <si>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</si>
  <si>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</si>
  <si>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</si>
  <si>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</si>
  <si>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</si>
  <si>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</si>
  <si>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</si>
  <si>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</si>
  <si>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</si>
  <si>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</si>
  <si>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</si>
  <si>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</si>
  <si>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</si>
  <si>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</si>
  <si>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</si>
  <si>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</si>
  <si>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</si>
  <si>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</si>
  <si>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</si>
  <si>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</si>
  <si>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</si>
  <si>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</si>
  <si>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</si>
  <si>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</si>
  <si>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</si>
  <si>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</si>
  <si>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</si>
  <si>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</si>
  <si>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</si>
  <si>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</si>
  <si>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</si>
  <si>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</si>
  <si>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</si>
  <si>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</si>
  <si>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</si>
  <si>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</si>
  <si>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</si>
  <si>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</si>
  <si>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</si>
  <si>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</si>
  <si>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</si>
  <si>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</si>
  <si>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</si>
  <si>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</si>
  <si>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</si>
  <si>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</si>
  <si>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</si>
  <si>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</si>
  <si>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</si>
  <si>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</si>
  <si>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</si>
  <si>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</si>
  <si>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</si>
  <si>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</si>
  <si>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</si>
  <si>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</si>
  <si>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</si>
  <si>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</si>
  <si>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</si>
  <si>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</si>
  <si>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</si>
  <si>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</si>
  <si>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</si>
  <si>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</si>
  <si>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</si>
  <si>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</si>
  <si>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</si>
  <si>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</si>
  <si>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</si>
  <si>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</si>
  <si>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</si>
  <si>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</si>
  <si>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</si>
  <si>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</si>
  <si>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</si>
  <si>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</si>
  <si>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</si>
  <si>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</si>
  <si>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</si>
  <si>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</si>
  <si>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</si>
  <si>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</si>
  <si>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</si>
  <si>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</si>
  <si>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</si>
  <si>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</si>
  <si>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</si>
  <si>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</si>
  <si>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</si>
  <si>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</si>
  <si>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</si>
  <si>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</si>
  <si>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</si>
  <si>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</si>
  <si>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</si>
  <si>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</si>
  <si>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</si>
  <si>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</si>
  <si>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</si>
  <si>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</si>
  <si>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</si>
  <si>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</si>
  <si>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</si>
  <si>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</si>
  <si>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</si>
  <si>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</si>
  <si>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</si>
  <si>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</si>
  <si>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</si>
  <si>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</si>
  <si>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</si>
  <si>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</si>
  <si>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</si>
  <si>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</si>
  <si>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</si>
  <si>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</si>
  <si>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</si>
  <si>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</si>
  <si>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</si>
  <si>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</si>
  <si>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</si>
  <si>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</si>
  <si>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</si>
  <si>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</si>
  <si>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</si>
  <si>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</si>
  <si>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</si>
  <si>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</si>
  <si>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</si>
  <si>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</si>
  <si>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</si>
  <si>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</si>
  <si>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</si>
  <si>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</si>
  <si>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</si>
  <si>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</si>
  <si>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</si>
  <si>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</si>
  <si>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</si>
  <si>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</si>
  <si>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</si>
  <si>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</si>
  <si>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</si>
  <si>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</si>
  <si>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</si>
  <si>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</si>
  <si>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</si>
  <si>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</si>
  <si>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</si>
  <si>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</si>
  <si>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</si>
  <si>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</si>
  <si>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</si>
  <si>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</si>
  <si>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</si>
  <si>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</si>
  <si>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</si>
  <si>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</si>
  <si>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</si>
  <si>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</si>
  <si>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</si>
  <si>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</si>
  <si>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</si>
  <si>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</si>
  <si>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</si>
  <si>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</si>
  <si>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</si>
  <si>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</si>
  <si>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</si>
  <si>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</si>
  <si>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</si>
  <si>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</si>
  <si>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</si>
  <si>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</si>
  <si>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</si>
  <si>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</si>
  <si>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</si>
  <si>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</si>
  <si>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</si>
  <si>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</si>
  <si>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</si>
  <si>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</si>
  <si>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</si>
  <si>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</si>
  <si>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</si>
  <si>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</si>
  <si>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</si>
  <si>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</si>
  <si>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</si>
  <si>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</si>
  <si>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</si>
  <si>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</si>
  <si>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</si>
  <si>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</si>
  <si>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</si>
  <si>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</si>
  <si>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</si>
  <si>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</si>
  <si>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</si>
  <si>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</si>
  <si>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</si>
  <si>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</si>
  <si>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</si>
  <si>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</si>
  <si>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</si>
  <si>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</si>
  <si>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</si>
  <si>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</si>
  <si>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</si>
  <si>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</si>
  <si>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</si>
  <si>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</si>
  <si>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</si>
  <si>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</si>
  <si>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</si>
  <si>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</si>
  <si>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</si>
  <si>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</si>
  <si>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</si>
  <si>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</si>
  <si>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</si>
  <si>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</si>
  <si>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</si>
  <si>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</si>
  <si>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</si>
  <si>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</si>
  <si>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</si>
  <si>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</si>
  <si>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</si>
  <si>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</si>
  <si>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</si>
  <si>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</si>
  <si>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</si>
  <si>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</si>
  <si>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</si>
  <si>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</si>
  <si>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</si>
  <si>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</si>
  <si>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</si>
  <si>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</si>
  <si>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</si>
  <si>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</si>
  <si>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</si>
  <si>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</si>
  <si>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</si>
  <si>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</si>
  <si>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</si>
  <si>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</si>
  <si>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</si>
  <si>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</si>
  <si>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</si>
  <si>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</si>
  <si>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</si>
  <si>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</si>
  <si>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</si>
  <si>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</si>
  <si>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</si>
  <si>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</si>
  <si>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</si>
  <si>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</si>
  <si>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</si>
  <si>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</si>
  <si>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</si>
  <si>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</si>
  <si>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</si>
  <si>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</si>
  <si>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</si>
  <si>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</si>
  <si>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</si>
  <si>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</si>
  <si>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</si>
  <si>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</si>
  <si>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</si>
  <si>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</si>
  <si>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</si>
  <si>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</si>
  <si>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</si>
  <si>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</si>
  <si>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</si>
  <si>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</si>
  <si>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</si>
  <si>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</si>
  <si>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</si>
  <si>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</si>
  <si>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</si>
  <si>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</si>
  <si>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</si>
  <si>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</si>
  <si>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</si>
  <si>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</si>
  <si>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</si>
  <si>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</si>
  <si>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</si>
  <si>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</si>
  <si>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</si>
  <si>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</si>
  <si>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</si>
  <si>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</si>
  <si>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</si>
  <si>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</si>
  <si>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</si>
  <si>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</si>
  <si>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</si>
  <si>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</si>
  <si>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</si>
  <si>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</si>
  <si>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</si>
  <si>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</si>
  <si>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</si>
  <si>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</si>
  <si>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</si>
  <si>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</si>
  <si>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</si>
  <si>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</si>
  <si>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</si>
  <si>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</si>
  <si>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</si>
  <si>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</si>
  <si>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</si>
  <si>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</si>
  <si>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</si>
  <si>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</si>
  <si>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</si>
  <si>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</si>
  <si>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</si>
  <si>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</si>
  <si>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</si>
  <si>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</si>
  <si>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</si>
  <si>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</si>
  <si>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</si>
  <si>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</si>
  <si>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</si>
  <si>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</si>
  <si>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</si>
  <si>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</si>
  <si>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</si>
  <si>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</si>
  <si>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</si>
  <si>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</si>
  <si>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</si>
  <si>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</si>
  <si>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</si>
  <si>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</si>
  <si>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</si>
  <si>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</si>
  <si>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</si>
  <si>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</si>
  <si>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</si>
  <si>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</si>
  <si>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</si>
  <si>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</si>
  <si>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</si>
  <si>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</si>
  <si>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</si>
  <si>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</si>
  <si>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</si>
  <si>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</si>
  <si>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</si>
  <si>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</si>
  <si>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</si>
  <si>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</si>
  <si>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</si>
  <si>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</si>
  <si>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</si>
  <si>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</si>
  <si>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</si>
  <si>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</si>
  <si>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</si>
  <si>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</si>
  <si>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</si>
  <si>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</si>
  <si>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</si>
  <si>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</si>
  <si>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</si>
  <si>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</si>
  <si>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</si>
  <si>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</si>
  <si>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</si>
  <si>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</si>
  <si>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</si>
  <si>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</si>
  <si>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</si>
  <si>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</si>
  <si>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</si>
  <si>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</si>
  <si>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</si>
  <si>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</si>
  <si>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</si>
  <si>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</si>
  <si>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</si>
  <si>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</si>
  <si>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</si>
  <si>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</si>
  <si>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</si>
  <si>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</si>
  <si>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</si>
  <si>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</si>
  <si>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</si>
  <si>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</si>
  <si>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</si>
  <si>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</si>
  <si>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</si>
  <si>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</si>
  <si>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</si>
  <si>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</si>
  <si>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</si>
  <si>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</si>
  <si>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</si>
  <si>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</si>
  <si>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</si>
  <si>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</si>
  <si>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</si>
  <si>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</si>
  <si>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</si>
  <si>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</si>
  <si>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</si>
  <si>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</si>
  <si>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</si>
  <si>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</si>
  <si>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</si>
  <si>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</si>
  <si>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</si>
  <si>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</si>
  <si>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</si>
  <si>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</si>
  <si>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</si>
  <si>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</si>
  <si>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</si>
  <si>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</si>
  <si>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</si>
  <si>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</si>
  <si>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</si>
  <si>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</si>
  <si>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</si>
  <si>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</si>
  <si>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</si>
  <si>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</si>
  <si>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</si>
  <si>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</si>
  <si>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</si>
  <si>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</si>
  <si>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</si>
  <si>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</si>
  <si>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</si>
  <si>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</si>
  <si>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</si>
  <si>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</si>
  <si>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</si>
  <si>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</si>
  <si>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</si>
  <si>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</si>
  <si>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</si>
  <si>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</si>
  <si>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</si>
  <si>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</si>
  <si>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</si>
  <si>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</si>
  <si>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</si>
  <si>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</si>
  <si>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</si>
  <si>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</si>
  <si>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</si>
  <si>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</si>
  <si>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</si>
  <si>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</si>
  <si>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</si>
  <si>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</si>
  <si>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</si>
  <si>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</si>
  <si>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</si>
  <si>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</si>
  <si>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</si>
  <si>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</si>
  <si>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</si>
  <si>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</si>
  <si>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</si>
  <si>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</si>
  <si>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</si>
  <si>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</si>
  <si>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</si>
  <si>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</si>
  <si>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</si>
  <si>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</si>
  <si>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</si>
  <si>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</si>
  <si>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</si>
  <si>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</si>
  <si>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</si>
  <si>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</si>
  <si>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</si>
  <si>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</si>
  <si>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</si>
  <si>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</si>
  <si>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</si>
  <si>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</si>
  <si>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</si>
  <si>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</si>
  <si>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</si>
  <si>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</si>
  <si>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</si>
  <si>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</si>
  <si>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</si>
  <si>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</si>
  <si>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</si>
  <si>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</si>
  <si>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</si>
  <si>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</si>
  <si>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</si>
  <si>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</si>
  <si>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</si>
  <si>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</si>
  <si>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</si>
  <si>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</si>
  <si>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</si>
  <si>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</si>
  <si>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</si>
  <si>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</si>
  <si>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</si>
  <si>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</si>
  <si>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</si>
  <si>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</si>
  <si>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</si>
  <si>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</si>
  <si>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</si>
  <si>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</si>
  <si>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</si>
  <si>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</si>
  <si>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</si>
  <si>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</si>
  <si>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</si>
  <si>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</si>
  <si>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</si>
  <si>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</si>
  <si>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</si>
  <si>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</si>
  <si>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</si>
  <si>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</si>
  <si>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</si>
  <si>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</si>
  <si>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</si>
  <si>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</si>
  <si>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</si>
  <si>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</si>
  <si>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</si>
  <si>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</si>
  <si>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</si>
  <si>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</si>
  <si>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</si>
  <si>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</si>
  <si>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</si>
  <si>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</si>
  <si>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</si>
  <si>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</si>
  <si>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</si>
  <si>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</si>
  <si>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</si>
  <si>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</si>
  <si>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</si>
  <si>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</si>
  <si>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</si>
  <si>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</si>
  <si>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</si>
  <si>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</si>
  <si>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</si>
  <si>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</si>
  <si>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</si>
  <si>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</si>
  <si>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</si>
  <si>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</si>
  <si>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</si>
  <si>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</si>
  <si>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</si>
  <si>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</si>
  <si>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</si>
  <si>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</si>
  <si>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</si>
  <si>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</si>
  <si>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</si>
  <si>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</si>
  <si>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</si>
  <si>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</si>
  <si>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</si>
  <si>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</si>
  <si>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</si>
  <si>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</si>
  <si>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</si>
  <si>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</si>
  <si>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</si>
  <si>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</si>
  <si>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</si>
  <si>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</si>
  <si>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</si>
  <si>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</si>
  <si>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</si>
  <si>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</si>
  <si>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</si>
  <si>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</si>
  <si>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</si>
  <si>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</si>
  <si>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</si>
  <si>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</si>
  <si>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</si>
  <si>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</si>
  <si>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</si>
  <si>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</si>
  <si>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</si>
  <si>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</si>
  <si>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</si>
  <si>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</si>
  <si>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</si>
  <si>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</si>
  <si>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</si>
  <si>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</si>
  <si>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</si>
  <si>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</si>
  <si>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</si>
  <si>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</si>
  <si>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</si>
  <si>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</si>
  <si>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</si>
  <si>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</si>
  <si>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</si>
  <si>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</si>
  <si>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</si>
  <si>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</si>
  <si>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</si>
  <si>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</si>
  <si>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</si>
  <si>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</si>
  <si>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</si>
  <si>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</si>
  <si>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</si>
  <si>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</si>
  <si>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</si>
  <si>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</si>
  <si>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</si>
  <si>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</si>
  <si>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</si>
  <si>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</si>
  <si>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</si>
  <si>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</si>
  <si>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</si>
  <si>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</si>
  <si>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</si>
  <si>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</si>
  <si>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</si>
  <si>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</si>
  <si>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</si>
  <si>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</si>
  <si>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</si>
  <si>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</si>
  <si>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</si>
  <si>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</si>
  <si>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</si>
  <si>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</si>
  <si>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</si>
  <si>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</si>
  <si>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</si>
  <si>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</si>
  <si>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</si>
  <si>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</si>
  <si>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</si>
  <si>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</si>
  <si>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</si>
  <si>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</si>
  <si>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</si>
  <si>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</si>
  <si>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</si>
  <si>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</si>
  <si>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</si>
  <si>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</si>
  <si>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</si>
  <si>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</si>
  <si>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</si>
  <si>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</si>
  <si>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</si>
  <si>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</si>
  <si>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</si>
  <si>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</si>
  <si>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</si>
  <si>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</si>
  <si>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</si>
  <si>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</si>
  <si>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</si>
  <si>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</si>
  <si>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</si>
  <si>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</si>
  <si>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</si>
  <si>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</si>
  <si>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</si>
  <si>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</si>
  <si>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</si>
  <si>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</si>
  <si>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</si>
  <si>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</si>
  <si>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</si>
  <si>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</si>
  <si>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</si>
  <si>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</si>
  <si>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</si>
  <si>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</si>
  <si>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</si>
  <si>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</si>
  <si>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</si>
  <si>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</si>
  <si>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</si>
  <si>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</si>
  <si>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</si>
  <si>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</si>
  <si>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</si>
  <si>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</si>
  <si>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</si>
  <si>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</si>
  <si>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</si>
  <si>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</si>
  <si>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</si>
  <si>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</si>
  <si>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</si>
  <si>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</si>
  <si>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</si>
  <si>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</si>
  <si>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</si>
  <si>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</si>
  <si>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</si>
  <si>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</si>
  <si>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</si>
  <si>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</si>
  <si>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</si>
  <si>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</si>
  <si>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</si>
  <si>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</si>
  <si>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</si>
  <si>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</si>
  <si>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</si>
  <si>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</si>
  <si>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</si>
  <si>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</si>
  <si>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</si>
  <si>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</si>
  <si>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</si>
  <si>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</si>
  <si>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</si>
  <si>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</si>
  <si>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</si>
  <si>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</si>
  <si>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</si>
  <si>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</si>
  <si>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</si>
  <si>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</si>
  <si>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</si>
  <si>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</si>
  <si>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</si>
  <si>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</si>
  <si>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</si>
  <si>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</si>
  <si>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</si>
  <si>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</si>
  <si>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</si>
  <si>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</si>
  <si>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</si>
  <si>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</si>
  <si>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</si>
  <si>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</si>
  <si>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</si>
  <si>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</si>
  <si>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</si>
  <si>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</si>
  <si>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</si>
  <si>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</si>
  <si>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</si>
  <si>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</si>
  <si>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</si>
  <si>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</si>
  <si>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</si>
  <si>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</si>
  <si>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</si>
  <si>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</si>
  <si>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</si>
  <si>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</si>
  <si>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</si>
  <si>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</si>
  <si>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</si>
  <si>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</si>
  <si>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</si>
  <si>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</si>
  <si>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</si>
  <si>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</si>
  <si>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</si>
  <si>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</si>
  <si>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</si>
  <si>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</si>
  <si>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</si>
  <si>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</si>
  <si>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</si>
  <si>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</si>
  <si>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</si>
  <si>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</si>
  <si>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</si>
  <si>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</si>
  <si>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</si>
  <si>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</si>
  <si>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</si>
  <si>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</si>
  <si>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</si>
  <si>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</si>
  <si>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</si>
  <si>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</si>
  <si>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</si>
  <si>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</si>
  <si>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</si>
  <si>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</si>
  <si>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</si>
  <si>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</si>
  <si>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</si>
  <si>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</si>
  <si>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</si>
  <si>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</si>
  <si>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</si>
  <si>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</si>
  <si>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</si>
  <si>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</si>
  <si>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</si>
  <si>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</si>
  <si>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</si>
  <si>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</si>
  <si>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</si>
  <si>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</si>
  <si>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</si>
  <si>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</si>
  <si>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</si>
  <si>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</si>
  <si>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</si>
  <si>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</si>
  <si>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</si>
  <si>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</si>
  <si>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</si>
  <si>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</si>
  <si>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</si>
  <si>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</si>
  <si>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</si>
  <si>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</si>
  <si>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</si>
  <si>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</si>
  <si>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</si>
  <si>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</si>
  <si>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</si>
  <si>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</si>
  <si>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</si>
  <si>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</si>
  <si>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</si>
  <si>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</si>
  <si>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</si>
  <si>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</si>
  <si>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</si>
  <si>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</si>
  <si>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</si>
  <si>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</si>
  <si>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</si>
  <si>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</si>
  <si>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</si>
  <si>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</si>
  <si>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</si>
  <si>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(blank)</t>
  </si>
  <si>
    <t>Grand Total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</si>
  <si>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</si>
  <si>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</si>
  <si>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</si>
  <si>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</si>
  <si>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</si>
  <si>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</si>
  <si>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</si>
  <si>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</si>
  <si>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</si>
  <si>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</si>
  <si>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</si>
  <si>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</si>
  <si>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</si>
  <si>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</si>
  <si>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</si>
  <si>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</si>
  <si>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</si>
  <si>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Sucessful</t>
  </si>
  <si>
    <t>Number Failed</t>
  </si>
  <si>
    <t>Number Canceled 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</si>
  <si>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</si>
  <si>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</si>
  <si>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</si>
  <si>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</si>
  <si>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</si>
  <si>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</si>
  <si>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</si>
  <si>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</si>
  <si>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</si>
  <si>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</si>
  <si>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</si>
  <si>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</si>
  <si>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</si>
  <si>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</si>
  <si>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</si>
  <si>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</si>
  <si>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Outcome</t>
  </si>
  <si>
    <t>Mean</t>
  </si>
  <si>
    <t>Median</t>
  </si>
  <si>
    <t>Min</t>
  </si>
  <si>
    <t>Max</t>
  </si>
  <si>
    <t>Variance</t>
  </si>
  <si>
    <t>Std. Dev.</t>
  </si>
  <si>
    <t>Successful Campaigns</t>
  </si>
  <si>
    <t>Unsuccesful Campaigns</t>
  </si>
  <si>
    <t>Total</t>
  </si>
  <si>
    <t xml:space="preserve">Analysis: 
Given the current description of using the total number of backers to identify a successful campaign, using the Mean is a more meaniful way to summerize the data. However, there us a lot of variance within the successful campaigns than the unsuccesful campaigns, do to the larger sample/population size.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</si>
</sst>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9" fontId="0" fillId="0" borderId="0" xfId="2" applyFont="1"/>
    <xf numFmtId="0" fontId="0" fillId="0" borderId="1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auto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auto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auto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Breakdown!PivotTable1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Breakdown'!$B$3:$B$4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6-154B-9383-B6F63CF8CC73}"/>
            </c:ext>
          </c:extLst>
        </c:ser>
        <c:ser>
          <c:idx val="1"/>
          <c:order val="1"/>
          <c:tx>
            <c:strRef>
              <c:f>'Category Breakdown'!$C$3:$C$4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A6-154B-9383-B6F63CF8CC73}"/>
            </c:ext>
          </c:extLst>
        </c:ser>
        <c:ser>
          <c:idx val="2"/>
          <c:order val="2"/>
          <c:tx>
            <c:strRef>
              <c:f>'Category Breakdown'!$D$3:$D$4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A6-154B-9383-B6F63CF8CC73}"/>
            </c:ext>
          </c:extLst>
        </c:ser>
        <c:ser>
          <c:idx val="3"/>
          <c:order val="3"/>
          <c:tx>
            <c:strRef>
              <c:f>'Category Breakdown'!$E$3:$E$4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A6-154B-9383-B6F63CF8CC73}"/>
            </c:ext>
          </c:extLst>
        </c:ser>
        <c:ser>
          <c:idx val="4"/>
          <c:order val="4"/>
          <c:tx>
            <c:strRef>
              <c:f>'Category Breakdown'!$F$3:$F$4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C9A6-154B-9383-B6F63CF8C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8158655"/>
        <c:axId val="1098160303"/>
      </c:barChart>
      <c:catAx>
        <c:axId val="109815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160303"/>
        <c:crosses val="autoZero"/>
        <c:auto val="1"/>
        <c:lblAlgn val="ctr"/>
        <c:lblOffset val="100"/>
        <c:noMultiLvlLbl val="0"/>
      </c:catAx>
      <c:valAx>
        <c:axId val="109816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15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Breakdown!PivotTable2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Breakdown'!$B$4:$B$5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2-7F4F-9908-5B7DB217CCE3}"/>
            </c:ext>
          </c:extLst>
        </c:ser>
        <c:ser>
          <c:idx val="1"/>
          <c:order val="1"/>
          <c:tx>
            <c:strRef>
              <c:f>'Sub-Cat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2-7F4F-9908-5B7DB217CCE3}"/>
            </c:ext>
          </c:extLst>
        </c:ser>
        <c:ser>
          <c:idx val="2"/>
          <c:order val="2"/>
          <c:tx>
            <c:strRef>
              <c:f>'Sub-Cat Breakdown'!$D$4:$D$5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72-7F4F-9908-5B7DB217CCE3}"/>
            </c:ext>
          </c:extLst>
        </c:ser>
        <c:ser>
          <c:idx val="3"/>
          <c:order val="3"/>
          <c:tx>
            <c:strRef>
              <c:f>'Sub-Cat Breakdown'!$E$4:$E$5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72-7F4F-9908-5B7DB217CCE3}"/>
            </c:ext>
          </c:extLst>
        </c:ser>
        <c:ser>
          <c:idx val="4"/>
          <c:order val="4"/>
          <c:tx>
            <c:strRef>
              <c:f>'Sub-Cat Breakdown'!$F$4:$F$5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E72-7F4F-9908-5B7DB217C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424383"/>
        <c:axId val="1107389343"/>
      </c:barChart>
      <c:catAx>
        <c:axId val="156042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89343"/>
        <c:crosses val="autoZero"/>
        <c:auto val="1"/>
        <c:lblAlgn val="ctr"/>
        <c:lblOffset val="100"/>
        <c:noMultiLvlLbl val="0"/>
      </c:catAx>
      <c:valAx>
        <c:axId val="11073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2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Breakdown!PivotTable10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456999125109363"/>
          <c:y val="2.5428331875182269E-2"/>
          <c:w val="0.68347419072615923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'Monthly Breakdown'!$B$4:$B$5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0E43-8213-E565008330B9}"/>
            </c:ext>
          </c:extLst>
        </c:ser>
        <c:ser>
          <c:idx val="1"/>
          <c:order val="1"/>
          <c:tx>
            <c:strRef>
              <c:f>'Monthly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0E43-8213-E565008330B9}"/>
            </c:ext>
          </c:extLst>
        </c:ser>
        <c:ser>
          <c:idx val="2"/>
          <c:order val="2"/>
          <c:tx>
            <c:strRef>
              <c:f>'Monthly Breakdown'!$D$4:$D$5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Breakdown'!$D$6:$D$19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0E43-8213-E565008330B9}"/>
            </c:ext>
          </c:extLst>
        </c:ser>
        <c:ser>
          <c:idx val="3"/>
          <c:order val="3"/>
          <c:tx>
            <c:strRef>
              <c:f>'Monthly Breakdown'!$E$4:$E$5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D4-0E43-8213-E565008330B9}"/>
            </c:ext>
          </c:extLst>
        </c:ser>
        <c:ser>
          <c:idx val="4"/>
          <c:order val="4"/>
          <c:tx>
            <c:strRef>
              <c:f>'Monthly Breakdown'!$F$4:$F$5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D4-0E43-8213-E56500833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399887"/>
        <c:axId val="1139752895"/>
      </c:lineChart>
      <c:catAx>
        <c:axId val="113939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52895"/>
        <c:crosses val="autoZero"/>
        <c:auto val="1"/>
        <c:lblAlgn val="ctr"/>
        <c:lblOffset val="100"/>
        <c:noMultiLvlLbl val="0"/>
      </c:catAx>
      <c:valAx>
        <c:axId val="11397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39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View'!$F$1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View'!$A$2:$A$13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View'!$F$2:$F$13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2-D045-B459-29CEC6C8C4BC}"/>
            </c:ext>
          </c:extLst>
        </c:ser>
        <c:ser>
          <c:idx val="1"/>
          <c:order val="1"/>
          <c:tx>
            <c:strRef>
              <c:f>'Bonus View'!$G$1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View'!$A$2:$A$13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View'!$G$2:$G$13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2-D045-B459-29CEC6C8C4BC}"/>
            </c:ext>
          </c:extLst>
        </c:ser>
        <c:ser>
          <c:idx val="2"/>
          <c:order val="2"/>
          <c:tx>
            <c:strRef>
              <c:f>'Bonus View'!$H$1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View'!$A$2:$A$13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View'!$H$2:$H$13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2-D045-B459-29CEC6C8C4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93370815"/>
        <c:axId val="1140255343"/>
      </c:lineChart>
      <c:catAx>
        <c:axId val="10933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55343"/>
        <c:crosses val="autoZero"/>
        <c:auto val="1"/>
        <c:lblAlgn val="ctr"/>
        <c:lblOffset val="100"/>
        <c:noMultiLvlLbl val="0"/>
      </c:catAx>
      <c:valAx>
        <c:axId val="114025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37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3</xdr:row>
      <xdr:rowOff>152400</xdr:rowOff>
    </xdr:from>
    <xdr:to>
      <xdr:col>18</xdr:col>
      <xdr:colOff>482600</xdr:colOff>
      <xdr:row>23</xdr:row>
      <xdr:rowOff>177800</xdr:rowOff>
    </xdr:to>
    <xdr:graphicFrame macro="">
      <xdr:nvGraphicFramePr>
        <xdr:cNvPr id="2" name="Catefory Breakdown">
          <a:extLst>
            <a:ext uri="{FF2B5EF4-FFF2-40B4-BE49-F238E27FC236}">
              <a16:creationId xmlns:a16="http://schemas.microsoft.com/office/drawing/2014/main" id="{B597C10F-0E0F-8147-8DCF-7941D696F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17</xdr:row>
      <xdr:rowOff>114300</xdr:rowOff>
    </xdr:from>
    <xdr:to>
      <xdr:col>18</xdr:col>
      <xdr:colOff>317500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2E626-24C2-564D-B60C-884F1C66E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196850</xdr:colOff>
      <xdr:row>3</xdr:row>
      <xdr:rowOff>95250</xdr:rowOff>
    </xdr:from>
    <xdr:to>
      <xdr:col>23</xdr:col>
      <xdr:colOff>590550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F969F-C687-8A44-9FB5-6F0645F16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924378</xdr:colOff>
      <xdr:row>14</xdr:row>
      <xdr:rowOff>190046</xdr:rowOff>
    </xdr:from>
    <xdr:to>
      <xdr:col>6</xdr:col>
      <xdr:colOff>878113</xdr:colOff>
      <xdr:row>33</xdr:row>
      <xdr:rowOff>158297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5F18-6E1D-7942-86AD-6F00D3DB8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ald McKenzie" refreshedDate="44182.918946527781" createdVersion="6" refreshedVersion="6" minRefreshableVersion="3" recordCount="4115" xr:uid="{5E3DEDDC-1286-3143-A034-518939743880}">
  <cacheSource type="worksheet">
    <worksheetSource ref="A1:T1048576" sheet="Raw 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ald McKenzie" refreshedDate="44183.84465324074" createdVersion="6" refreshedVersion="6" minRefreshableVersion="3" recordCount="4115" xr:uid="{625A47DE-0791-4F48-ADF5-5AF9F75EB668}">
  <cacheSource type="worksheet">
    <worksheetSource ref="F1:S1048576" sheet="Raw Data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5" base="4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Quarters" numFmtId="0" databaseField="0">
      <fieldGroup base="4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4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x v="4114"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x v="0"/>
    <n v="1434931811"/>
    <d v="2015-06-22T00:10:11"/>
    <b v="0"/>
    <n v="182"/>
    <b v="1"/>
    <s v="film &amp; video/television"/>
    <n v="136.85882352941178"/>
    <n v="63.917582417582416"/>
    <x v="0"/>
  </r>
  <r>
    <x v="0"/>
    <x v="0"/>
    <s v="USD"/>
    <n v="1488464683"/>
    <x v="1"/>
    <n v="1485872683"/>
    <d v="2017-01-31T14:24:43"/>
    <b v="0"/>
    <n v="79"/>
    <b v="1"/>
    <s v="film &amp; video/television"/>
    <n v="142.60827250608273"/>
    <n v="185.48101265822785"/>
    <x v="0"/>
  </r>
  <r>
    <x v="0"/>
    <x v="1"/>
    <s v="GBP"/>
    <n v="1455555083"/>
    <x v="2"/>
    <n v="1454691083"/>
    <d v="2016-02-05T16:51:23"/>
    <b v="0"/>
    <n v="35"/>
    <b v="1"/>
    <s v="film &amp; video/television"/>
    <n v="105"/>
    <n v="15"/>
    <x v="0"/>
  </r>
  <r>
    <x v="0"/>
    <x v="0"/>
    <s v="USD"/>
    <n v="1407414107"/>
    <x v="3"/>
    <n v="1404822107"/>
    <d v="2014-07-08T12:21:47"/>
    <b v="0"/>
    <n v="150"/>
    <b v="1"/>
    <s v="film &amp; video/television"/>
    <n v="103.89999999999999"/>
    <n v="69.266666666666666"/>
    <x v="0"/>
  </r>
  <r>
    <x v="0"/>
    <x v="0"/>
    <s v="USD"/>
    <n v="1450555279"/>
    <x v="4"/>
    <n v="1447963279"/>
    <d v="2015-11-19T20:01:19"/>
    <b v="0"/>
    <n v="284"/>
    <b v="1"/>
    <s v="film &amp; video/television"/>
    <n v="122.99154545454545"/>
    <n v="190.55028169014085"/>
    <x v="0"/>
  </r>
  <r>
    <x v="0"/>
    <x v="0"/>
    <s v="USD"/>
    <n v="1469770500"/>
    <x v="5"/>
    <n v="1468362207"/>
    <d v="2016-07-12T22:23:27"/>
    <b v="0"/>
    <n v="47"/>
    <b v="1"/>
    <s v="film &amp; video/television"/>
    <n v="109.77744436109028"/>
    <n v="93.40425531914893"/>
    <x v="0"/>
  </r>
  <r>
    <x v="0"/>
    <x v="0"/>
    <s v="USD"/>
    <n v="1402710250"/>
    <x v="6"/>
    <n v="1401846250"/>
    <d v="2014-06-04T01:44:10"/>
    <b v="0"/>
    <n v="58"/>
    <b v="1"/>
    <s v="film &amp; video/television"/>
    <n v="106.4875"/>
    <n v="146.87931034482759"/>
    <x v="0"/>
  </r>
  <r>
    <x v="0"/>
    <x v="0"/>
    <s v="USD"/>
    <n v="1467680867"/>
    <x v="7"/>
    <n v="1464224867"/>
    <d v="2016-05-26T01:07:47"/>
    <b v="0"/>
    <n v="57"/>
    <b v="1"/>
    <s v="film &amp; video/television"/>
    <n v="101.22222222222221"/>
    <n v="159.82456140350877"/>
    <x v="0"/>
  </r>
  <r>
    <x v="0"/>
    <x v="0"/>
    <s v="USD"/>
    <n v="1460754000"/>
    <x v="8"/>
    <n v="1460155212"/>
    <d v="2016-04-08T22:40:12"/>
    <b v="0"/>
    <n v="12"/>
    <b v="1"/>
    <s v="film &amp; video/television"/>
    <n v="100.04342857142856"/>
    <n v="291.79333333333335"/>
    <x v="0"/>
  </r>
  <r>
    <x v="0"/>
    <x v="0"/>
    <s v="USD"/>
    <n v="1460860144"/>
    <x v="9"/>
    <n v="1458268144"/>
    <d v="2016-03-18T02:29:04"/>
    <b v="0"/>
    <n v="20"/>
    <b v="1"/>
    <s v="film &amp; video/television"/>
    <n v="125.998"/>
    <n v="31.499500000000001"/>
    <x v="0"/>
  </r>
  <r>
    <x v="0"/>
    <x v="0"/>
    <s v="USD"/>
    <n v="1403660279"/>
    <x v="10"/>
    <n v="1400636279"/>
    <d v="2014-05-21T01:37:59"/>
    <b v="0"/>
    <n v="19"/>
    <b v="1"/>
    <s v="film &amp; video/television"/>
    <n v="100.49999999999999"/>
    <n v="158.68421052631578"/>
    <x v="0"/>
  </r>
  <r>
    <x v="0"/>
    <x v="0"/>
    <s v="USD"/>
    <n v="1471834800"/>
    <x v="11"/>
    <n v="1469126462"/>
    <d v="2016-07-21T18:41:02"/>
    <b v="0"/>
    <n v="75"/>
    <b v="1"/>
    <s v="film &amp; video/television"/>
    <n v="120.5"/>
    <n v="80.333333333333329"/>
    <x v="0"/>
  </r>
  <r>
    <x v="0"/>
    <x v="0"/>
    <s v="USD"/>
    <n v="1405479600"/>
    <x v="12"/>
    <n v="1401642425"/>
    <d v="2014-06-01T17:07:05"/>
    <b v="0"/>
    <n v="827"/>
    <b v="1"/>
    <s v="film &amp; video/television"/>
    <n v="165.29333333333335"/>
    <n v="59.961305925030231"/>
    <x v="0"/>
  </r>
  <r>
    <x v="0"/>
    <x v="0"/>
    <s v="USD"/>
    <n v="1466713620"/>
    <x v="13"/>
    <n v="1463588109"/>
    <d v="2016-05-18T16:15:09"/>
    <b v="0"/>
    <n v="51"/>
    <b v="1"/>
    <s v="film &amp; video/television"/>
    <n v="159.97142857142856"/>
    <n v="109.78431372549019"/>
    <x v="0"/>
  </r>
  <r>
    <x v="0"/>
    <x v="2"/>
    <s v="AUD"/>
    <n v="1405259940"/>
    <x v="14"/>
    <n v="1403051888"/>
    <d v="2014-06-18T00:38:08"/>
    <b v="0"/>
    <n v="41"/>
    <b v="1"/>
    <s v="film &amp; video/television"/>
    <n v="100.93333333333334"/>
    <n v="147.70731707317074"/>
    <x v="0"/>
  </r>
  <r>
    <x v="0"/>
    <x v="3"/>
    <s v="EUR"/>
    <n v="1443384840"/>
    <x v="15"/>
    <n v="1441790658"/>
    <d v="2015-09-09T09:24:18"/>
    <b v="0"/>
    <n v="98"/>
    <b v="1"/>
    <s v="film &amp; video/television"/>
    <n v="106.60000000000001"/>
    <n v="21.755102040816325"/>
    <x v="0"/>
  </r>
  <r>
    <x v="0"/>
    <x v="0"/>
    <s v="USD"/>
    <n v="1402896600"/>
    <x v="16"/>
    <n v="1398971211"/>
    <d v="2014-05-01T19:06:51"/>
    <b v="0"/>
    <n v="70"/>
    <b v="1"/>
    <s v="film &amp; video/television"/>
    <n v="100.24166666666667"/>
    <n v="171.84285714285716"/>
    <x v="0"/>
  </r>
  <r>
    <x v="0"/>
    <x v="1"/>
    <s v="GBP"/>
    <n v="1415126022"/>
    <x v="17"/>
    <n v="1412530422"/>
    <d v="2014-10-05T17:33:42"/>
    <b v="0"/>
    <n v="36"/>
    <b v="1"/>
    <s v="film &amp; video/television"/>
    <n v="100.66666666666666"/>
    <n v="41.944444444444443"/>
    <x v="0"/>
  </r>
  <r>
    <x v="0"/>
    <x v="0"/>
    <s v="USD"/>
    <n v="1410958856"/>
    <x v="18"/>
    <n v="1408366856"/>
    <d v="2014-08-18T13:00:56"/>
    <b v="0"/>
    <n v="342"/>
    <b v="1"/>
    <s v="film &amp; video/television"/>
    <n v="106.32110000000002"/>
    <n v="93.264122807017543"/>
    <x v="0"/>
  </r>
  <r>
    <x v="0"/>
    <x v="0"/>
    <s v="USD"/>
    <n v="1437420934"/>
    <x v="19"/>
    <n v="1434828934"/>
    <d v="2015-06-20T19:35:34"/>
    <b v="0"/>
    <n v="22"/>
    <b v="1"/>
    <s v="film &amp; video/television"/>
    <n v="145.29411764705881"/>
    <n v="56.136363636363633"/>
    <x v="0"/>
  </r>
  <r>
    <x v="0"/>
    <x v="0"/>
    <s v="USD"/>
    <n v="1442167912"/>
    <x v="20"/>
    <n v="1436983912"/>
    <d v="2015-07-15T18:11:52"/>
    <b v="0"/>
    <n v="25"/>
    <b v="1"/>
    <s v="film &amp; video/television"/>
    <n v="100.2"/>
    <n v="80.16"/>
    <x v="0"/>
  </r>
  <r>
    <x v="0"/>
    <x v="0"/>
    <s v="USD"/>
    <n v="1411743789"/>
    <x v="21"/>
    <n v="1409151789"/>
    <d v="2014-08-27T15:03:09"/>
    <b v="0"/>
    <n v="101"/>
    <b v="1"/>
    <s v="film &amp; video/television"/>
    <n v="109.13513513513513"/>
    <n v="199.9009900990099"/>
    <x v="0"/>
  </r>
  <r>
    <x v="0"/>
    <x v="0"/>
    <s v="USD"/>
    <n v="1420099140"/>
    <x v="22"/>
    <n v="1418766740"/>
    <d v="2014-12-16T21:52:20"/>
    <b v="0"/>
    <n v="8"/>
    <b v="1"/>
    <s v="film &amp; video/television"/>
    <n v="117.14285714285715"/>
    <n v="51.25"/>
    <x v="0"/>
  </r>
  <r>
    <x v="0"/>
    <x v="0"/>
    <s v="USD"/>
    <n v="1430407200"/>
    <x v="23"/>
    <n v="1428086501"/>
    <d v="2015-04-03T18:41:41"/>
    <b v="0"/>
    <n v="23"/>
    <b v="1"/>
    <s v="film &amp; video/television"/>
    <n v="118.5"/>
    <n v="103.04347826086956"/>
    <x v="0"/>
  </r>
  <r>
    <x v="0"/>
    <x v="0"/>
    <s v="USD"/>
    <n v="1442345940"/>
    <x v="24"/>
    <n v="1439494863"/>
    <d v="2015-08-13T19:41:03"/>
    <b v="0"/>
    <n v="574"/>
    <b v="1"/>
    <s v="film &amp; video/television"/>
    <n v="108.80768571428572"/>
    <n v="66.346149825783982"/>
    <x v="0"/>
  </r>
  <r>
    <x v="0"/>
    <x v="0"/>
    <s v="USD"/>
    <n v="1452299761"/>
    <x v="25"/>
    <n v="1447115761"/>
    <d v="2015-11-10T00:36:01"/>
    <b v="0"/>
    <n v="14"/>
    <b v="1"/>
    <s v="film &amp; video/television"/>
    <n v="133.33333333333331"/>
    <n v="57.142857142857146"/>
    <x v="0"/>
  </r>
  <r>
    <x v="0"/>
    <x v="0"/>
    <s v="USD"/>
    <n v="1408278144"/>
    <x v="26"/>
    <n v="1404822144"/>
    <d v="2014-07-08T12:22:24"/>
    <b v="0"/>
    <n v="19"/>
    <b v="1"/>
    <s v="film &amp; video/television"/>
    <n v="155.20000000000002"/>
    <n v="102.10526315789474"/>
    <x v="0"/>
  </r>
  <r>
    <x v="0"/>
    <x v="4"/>
    <s v="NZD"/>
    <n v="1416113833"/>
    <x v="27"/>
    <n v="1413518233"/>
    <d v="2014-10-17T03:57:13"/>
    <b v="0"/>
    <n v="150"/>
    <b v="1"/>
    <s v="film &amp; video/television"/>
    <n v="111.72500000000001"/>
    <n v="148.96666666666667"/>
    <x v="0"/>
  </r>
  <r>
    <x v="0"/>
    <x v="0"/>
    <s v="USD"/>
    <n v="1450307284"/>
    <x v="28"/>
    <n v="1447715284"/>
    <d v="2015-11-16T23:08:04"/>
    <b v="0"/>
    <n v="71"/>
    <b v="1"/>
    <s v="film &amp; video/television"/>
    <n v="100.35000000000001"/>
    <n v="169.6056338028169"/>
    <x v="0"/>
  </r>
  <r>
    <x v="0"/>
    <x v="1"/>
    <s v="GBP"/>
    <n v="1406045368"/>
    <x v="29"/>
    <n v="1403453368"/>
    <d v="2014-06-22T16:09:28"/>
    <b v="0"/>
    <n v="117"/>
    <b v="1"/>
    <s v="film &amp; video/television"/>
    <n v="123.33333333333334"/>
    <n v="31.623931623931625"/>
    <x v="0"/>
  </r>
  <r>
    <x v="0"/>
    <x v="0"/>
    <s v="USD"/>
    <n v="1408604515"/>
    <x v="30"/>
    <n v="1406012515"/>
    <d v="2014-07-22T07:01:55"/>
    <b v="0"/>
    <n v="53"/>
    <b v="1"/>
    <s v="film &amp; video/television"/>
    <n v="101.29975"/>
    <n v="76.45264150943396"/>
    <x v="0"/>
  </r>
  <r>
    <x v="0"/>
    <x v="0"/>
    <s v="USD"/>
    <n v="1453748434"/>
    <x v="31"/>
    <n v="1452193234"/>
    <d v="2016-01-07T19:00:34"/>
    <b v="0"/>
    <n v="1"/>
    <b v="1"/>
    <s v="film &amp; video/television"/>
    <n v="100"/>
    <n v="13"/>
    <x v="0"/>
  </r>
  <r>
    <x v="0"/>
    <x v="0"/>
    <s v="USD"/>
    <n v="1463111940"/>
    <x v="32"/>
    <n v="1459523017"/>
    <d v="2016-04-01T15:03:37"/>
    <b v="0"/>
    <n v="89"/>
    <b v="1"/>
    <s v="film &amp; video/television"/>
    <n v="100.24604569420035"/>
    <n v="320.44943820224717"/>
    <x v="0"/>
  </r>
  <r>
    <x v="0"/>
    <x v="0"/>
    <s v="USD"/>
    <n v="1447001501"/>
    <x v="33"/>
    <n v="1444405901"/>
    <d v="2015-10-09T15:51:41"/>
    <b v="0"/>
    <n v="64"/>
    <b v="1"/>
    <s v="film &amp; video/television"/>
    <n v="102.0952380952381"/>
    <n v="83.75"/>
    <x v="0"/>
  </r>
  <r>
    <x v="0"/>
    <x v="0"/>
    <s v="USD"/>
    <n v="1407224601"/>
    <x v="34"/>
    <n v="1405928601"/>
    <d v="2014-07-21T07:43:21"/>
    <b v="0"/>
    <n v="68"/>
    <b v="1"/>
    <s v="film &amp; video/television"/>
    <n v="130.46153846153845"/>
    <n v="49.882352941176471"/>
    <x v="0"/>
  </r>
  <r>
    <x v="0"/>
    <x v="0"/>
    <s v="USD"/>
    <n v="1430179200"/>
    <x v="35"/>
    <n v="1428130814"/>
    <d v="2015-04-04T07:00:14"/>
    <b v="0"/>
    <n v="28"/>
    <b v="1"/>
    <s v="film &amp; video/television"/>
    <n v="166.5"/>
    <n v="59.464285714285715"/>
    <x v="0"/>
  </r>
  <r>
    <x v="0"/>
    <x v="0"/>
    <s v="USD"/>
    <n v="1428128525"/>
    <x v="36"/>
    <n v="1425540125"/>
    <d v="2015-03-05T07:22:05"/>
    <b v="0"/>
    <n v="44"/>
    <b v="1"/>
    <s v="film &amp; video/television"/>
    <n v="142.15"/>
    <n v="193.84090909090909"/>
    <x v="0"/>
  </r>
  <r>
    <x v="0"/>
    <x v="0"/>
    <s v="USD"/>
    <n v="1425055079"/>
    <x v="37"/>
    <n v="1422463079"/>
    <d v="2015-01-28T16:37:59"/>
    <b v="0"/>
    <n v="253"/>
    <b v="1"/>
    <s v="film &amp; video/television"/>
    <n v="183.44090909090909"/>
    <n v="159.51383399209487"/>
    <x v="0"/>
  </r>
  <r>
    <x v="0"/>
    <x v="0"/>
    <s v="USD"/>
    <n v="1368235344"/>
    <x v="38"/>
    <n v="1365643344"/>
    <d v="2013-04-11T01:22:24"/>
    <b v="0"/>
    <n v="66"/>
    <b v="1"/>
    <s v="film &amp; video/television"/>
    <n v="110.04"/>
    <n v="41.68181818181818"/>
    <x v="0"/>
  </r>
  <r>
    <x v="0"/>
    <x v="1"/>
    <s v="GBP"/>
    <n v="1401058740"/>
    <x v="39"/>
    <n v="1398388068"/>
    <d v="2014-04-25T01:07:48"/>
    <b v="0"/>
    <n v="217"/>
    <b v="1"/>
    <s v="film &amp; video/television"/>
    <n v="130.98000000000002"/>
    <n v="150.89861751152074"/>
    <x v="0"/>
  </r>
  <r>
    <x v="0"/>
    <x v="0"/>
    <s v="USD"/>
    <n v="1403150400"/>
    <x v="40"/>
    <n v="1401426488"/>
    <d v="2014-05-30T05:08:08"/>
    <b v="0"/>
    <n v="16"/>
    <b v="1"/>
    <s v="film &amp; video/television"/>
    <n v="101.35000000000001"/>
    <n v="126.6875"/>
    <x v="0"/>
  </r>
  <r>
    <x v="0"/>
    <x v="0"/>
    <s v="USD"/>
    <n v="1412516354"/>
    <x v="41"/>
    <n v="1409924354"/>
    <d v="2014-09-05T13:39:14"/>
    <b v="0"/>
    <n v="19"/>
    <b v="1"/>
    <s v="film &amp; video/television"/>
    <n v="100"/>
    <n v="105.26315789473684"/>
    <x v="0"/>
  </r>
  <r>
    <x v="0"/>
    <x v="0"/>
    <s v="USD"/>
    <n v="1419780026"/>
    <x v="42"/>
    <n v="1417188026"/>
    <d v="2014-11-28T15:20:26"/>
    <b v="0"/>
    <n v="169"/>
    <b v="1"/>
    <s v="film &amp; video/television"/>
    <n v="141.85714285714286"/>
    <n v="117.51479289940828"/>
    <x v="0"/>
  </r>
  <r>
    <x v="0"/>
    <x v="0"/>
    <s v="USD"/>
    <n v="1405209600"/>
    <x v="43"/>
    <n v="1402599486"/>
    <d v="2014-06-12T18:58:06"/>
    <b v="0"/>
    <n v="263"/>
    <b v="1"/>
    <s v="film &amp; video/television"/>
    <n v="308.65999999999997"/>
    <n v="117.36121673003802"/>
    <x v="0"/>
  </r>
  <r>
    <x v="0"/>
    <x v="0"/>
    <s v="USD"/>
    <n v="1412648537"/>
    <x v="44"/>
    <n v="1408760537"/>
    <d v="2014-08-23T02:22:17"/>
    <b v="0"/>
    <n v="15"/>
    <b v="1"/>
    <s v="film &amp; video/television"/>
    <n v="100"/>
    <n v="133.33333333333334"/>
    <x v="0"/>
  </r>
  <r>
    <x v="0"/>
    <x v="0"/>
    <s v="USD"/>
    <n v="1461769107"/>
    <x v="45"/>
    <n v="1459177107"/>
    <d v="2016-03-28T14:58:27"/>
    <b v="0"/>
    <n v="61"/>
    <b v="1"/>
    <s v="film &amp; video/television"/>
    <n v="120"/>
    <n v="98.360655737704917"/>
    <x v="0"/>
  </r>
  <r>
    <x v="0"/>
    <x v="2"/>
    <s v="AUD"/>
    <n v="1450220974"/>
    <x v="46"/>
    <n v="1447628974"/>
    <d v="2015-11-15T23:09:34"/>
    <b v="0"/>
    <n v="45"/>
    <b v="1"/>
    <s v="film &amp; video/television"/>
    <n v="104.16666666666667"/>
    <n v="194.44444444444446"/>
    <x v="0"/>
  </r>
  <r>
    <x v="0"/>
    <x v="0"/>
    <s v="USD"/>
    <n v="1419021607"/>
    <x v="47"/>
    <n v="1413834007"/>
    <d v="2014-10-20T19:40:07"/>
    <b v="0"/>
    <n v="70"/>
    <b v="1"/>
    <s v="film &amp; video/television"/>
    <n v="107.61100000000002"/>
    <n v="76.865000000000009"/>
    <x v="0"/>
  </r>
  <r>
    <x v="0"/>
    <x v="1"/>
    <s v="GBP"/>
    <n v="1425211200"/>
    <x v="48"/>
    <n v="1422534260"/>
    <d v="2015-01-29T12:24:20"/>
    <b v="0"/>
    <n v="38"/>
    <b v="1"/>
    <s v="film &amp; video/television"/>
    <n v="107.94999999999999"/>
    <n v="56.815789473684212"/>
    <x v="0"/>
  </r>
  <r>
    <x v="0"/>
    <x v="0"/>
    <s v="USD"/>
    <n v="1445660045"/>
    <x v="49"/>
    <n v="1443068045"/>
    <d v="2015-09-24T04:14:05"/>
    <b v="0"/>
    <n v="87"/>
    <b v="1"/>
    <s v="film &amp; video/television"/>
    <n v="100"/>
    <n v="137.93103448275863"/>
    <x v="0"/>
  </r>
  <r>
    <x v="0"/>
    <x v="1"/>
    <s v="GBP"/>
    <n v="1422637200"/>
    <x v="50"/>
    <n v="1419271458"/>
    <d v="2014-12-22T18:04:18"/>
    <b v="0"/>
    <n v="22"/>
    <b v="1"/>
    <s v="film &amp; video/television"/>
    <n v="100"/>
    <n v="27.272727272727273"/>
    <x v="0"/>
  </r>
  <r>
    <x v="0"/>
    <x v="0"/>
    <s v="USD"/>
    <n v="1439245037"/>
    <x v="51"/>
    <n v="1436653037"/>
    <d v="2015-07-11T22:17:17"/>
    <b v="0"/>
    <n v="119"/>
    <b v="1"/>
    <s v="film &amp; video/television"/>
    <n v="128.0181818181818"/>
    <n v="118.33613445378151"/>
    <x v="0"/>
  </r>
  <r>
    <x v="0"/>
    <x v="0"/>
    <s v="USD"/>
    <n v="1405615846"/>
    <x v="52"/>
    <n v="1403023846"/>
    <d v="2014-06-17T16:50:46"/>
    <b v="0"/>
    <n v="52"/>
    <b v="1"/>
    <s v="film &amp; video/television"/>
    <n v="116.21"/>
    <n v="223.48076923076923"/>
    <x v="0"/>
  </r>
  <r>
    <x v="0"/>
    <x v="0"/>
    <s v="USD"/>
    <n v="1396648800"/>
    <x v="53"/>
    <n v="1395407445"/>
    <d v="2014-03-21T13:10:45"/>
    <b v="0"/>
    <n v="117"/>
    <b v="1"/>
    <s v="film &amp; video/television"/>
    <n v="109.63333333333334"/>
    <n v="28.111111111111111"/>
    <x v="0"/>
  </r>
  <r>
    <x v="0"/>
    <x v="0"/>
    <s v="USD"/>
    <n v="1451063221"/>
    <x v="54"/>
    <n v="1448471221"/>
    <d v="2015-11-25T17:07:01"/>
    <b v="0"/>
    <n v="52"/>
    <b v="1"/>
    <s v="film &amp; video/television"/>
    <n v="101"/>
    <n v="194.23076923076923"/>
    <x v="0"/>
  </r>
  <r>
    <x v="0"/>
    <x v="0"/>
    <s v="USD"/>
    <n v="1464390916"/>
    <x v="55"/>
    <n v="1462576516"/>
    <d v="2016-05-06T23:15:16"/>
    <b v="0"/>
    <n v="86"/>
    <b v="1"/>
    <s v="film &amp; video/television"/>
    <n v="128.95348837209301"/>
    <n v="128.95348837209303"/>
    <x v="0"/>
  </r>
  <r>
    <x v="0"/>
    <x v="1"/>
    <s v="GBP"/>
    <n v="1433779200"/>
    <x v="56"/>
    <n v="1432559424"/>
    <d v="2015-05-25T13:10:24"/>
    <b v="0"/>
    <n v="174"/>
    <b v="1"/>
    <s v="film &amp; video/television"/>
    <n v="107.26249999999999"/>
    <n v="49.316091954022987"/>
    <x v="0"/>
  </r>
  <r>
    <x v="0"/>
    <x v="0"/>
    <s v="USD"/>
    <n v="1429991962"/>
    <x v="57"/>
    <n v="1427399962"/>
    <d v="2015-03-26T19:59:22"/>
    <b v="0"/>
    <n v="69"/>
    <b v="1"/>
    <s v="film &amp; video/television"/>
    <n v="101.89999999999999"/>
    <n v="221.52173913043478"/>
    <x v="0"/>
  </r>
  <r>
    <x v="0"/>
    <x v="0"/>
    <s v="USD"/>
    <n v="1416423172"/>
    <x v="58"/>
    <n v="1413827572"/>
    <d v="2014-10-20T17:52:52"/>
    <b v="0"/>
    <n v="75"/>
    <b v="1"/>
    <s v="film &amp; video/television"/>
    <n v="102.91"/>
    <n v="137.21333333333334"/>
    <x v="0"/>
  </r>
  <r>
    <x v="0"/>
    <x v="0"/>
    <s v="USD"/>
    <n v="1442264400"/>
    <x v="59"/>
    <n v="1439530776"/>
    <d v="2015-08-14T05:39:36"/>
    <b v="0"/>
    <n v="33"/>
    <b v="1"/>
    <s v="film &amp; video/television"/>
    <n v="100.12570000000001"/>
    <n v="606.82242424242418"/>
    <x v="0"/>
  </r>
  <r>
    <x v="0"/>
    <x v="1"/>
    <s v="GBP"/>
    <n v="1395532800"/>
    <x v="60"/>
    <n v="1393882717"/>
    <d v="2014-03-03T21:38:37"/>
    <b v="0"/>
    <n v="108"/>
    <b v="1"/>
    <s v="film &amp; video/shorts"/>
    <n v="103.29622222222221"/>
    <n v="43.040092592592593"/>
    <x v="0"/>
  </r>
  <r>
    <x v="0"/>
    <x v="0"/>
    <s v="USD"/>
    <n v="1370547157"/>
    <x v="61"/>
    <n v="1368646357"/>
    <d v="2013-05-15T19:32:37"/>
    <b v="0"/>
    <n v="23"/>
    <b v="1"/>
    <s v="film &amp; video/shorts"/>
    <n v="148.30000000000001"/>
    <n v="322.39130434782606"/>
    <x v="0"/>
  </r>
  <r>
    <x v="0"/>
    <x v="0"/>
    <s v="USD"/>
    <n v="1362337878"/>
    <x v="62"/>
    <n v="1360177878"/>
    <d v="2013-02-06T19:11:18"/>
    <b v="0"/>
    <n v="48"/>
    <b v="1"/>
    <s v="film &amp; video/shorts"/>
    <n v="154.73333333333332"/>
    <n v="96.708333333333329"/>
    <x v="0"/>
  </r>
  <r>
    <x v="0"/>
    <x v="0"/>
    <s v="USD"/>
    <n v="1388206740"/>
    <x v="63"/>
    <n v="1386194013"/>
    <d v="2013-12-04T21:53:33"/>
    <b v="0"/>
    <n v="64"/>
    <b v="1"/>
    <s v="film &amp; video/shorts"/>
    <n v="113.51849999999999"/>
    <n v="35.474531249999998"/>
    <x v="0"/>
  </r>
  <r>
    <x v="0"/>
    <x v="0"/>
    <s v="USD"/>
    <n v="1373243181"/>
    <x v="64"/>
    <n v="1370651181"/>
    <d v="2013-06-08T00:26:21"/>
    <b v="0"/>
    <n v="24"/>
    <b v="1"/>
    <s v="film &amp; video/shorts"/>
    <n v="173.33333333333334"/>
    <n v="86.666666666666671"/>
    <x v="0"/>
  </r>
  <r>
    <x v="0"/>
    <x v="5"/>
    <s v="CAD"/>
    <n v="1407736740"/>
    <x v="65"/>
    <n v="1405453354"/>
    <d v="2014-07-15T19:42:34"/>
    <b v="0"/>
    <n v="57"/>
    <b v="1"/>
    <s v="film &amp; video/shorts"/>
    <n v="107.52857142857141"/>
    <n v="132.05263157894737"/>
    <x v="0"/>
  </r>
  <r>
    <x v="0"/>
    <x v="0"/>
    <s v="USD"/>
    <n v="1468873420"/>
    <x v="66"/>
    <n v="1466281420"/>
    <d v="2016-06-18T20:23:40"/>
    <b v="0"/>
    <n v="26"/>
    <b v="1"/>
    <s v="film &amp; video/shorts"/>
    <n v="118.6"/>
    <n v="91.230769230769226"/>
    <x v="0"/>
  </r>
  <r>
    <x v="0"/>
    <x v="0"/>
    <s v="USD"/>
    <n v="1342360804"/>
    <x v="67"/>
    <n v="1339768804"/>
    <d v="2012-06-15T14:00:04"/>
    <b v="0"/>
    <n v="20"/>
    <b v="1"/>
    <s v="film &amp; video/shorts"/>
    <n v="116.25000000000001"/>
    <n v="116.25"/>
    <x v="0"/>
  </r>
  <r>
    <x v="0"/>
    <x v="1"/>
    <s v="GBP"/>
    <n v="1393162791"/>
    <x v="68"/>
    <n v="1390570791"/>
    <d v="2014-01-24T13:39:51"/>
    <b v="0"/>
    <n v="36"/>
    <b v="1"/>
    <s v="film &amp; video/shorts"/>
    <n v="127.16666666666667"/>
    <n v="21.194444444444443"/>
    <x v="0"/>
  </r>
  <r>
    <x v="0"/>
    <x v="0"/>
    <s v="USD"/>
    <n v="1317538740"/>
    <x v="69"/>
    <n v="1314765025"/>
    <d v="2011-08-31T04:30:25"/>
    <b v="0"/>
    <n v="178"/>
    <b v="1"/>
    <s v="film &amp; video/shorts"/>
    <n v="110.9423"/>
    <n v="62.327134831460668"/>
    <x v="0"/>
  </r>
  <r>
    <x v="0"/>
    <x v="0"/>
    <s v="USD"/>
    <n v="1315171845"/>
    <x v="70"/>
    <n v="1309987845"/>
    <d v="2011-07-06T21:30:45"/>
    <b v="0"/>
    <n v="17"/>
    <b v="1"/>
    <s v="film &amp; video/shorts"/>
    <n v="127.2"/>
    <n v="37.411764705882355"/>
    <x v="0"/>
  </r>
  <r>
    <x v="0"/>
    <x v="0"/>
    <s v="USD"/>
    <n v="1338186657"/>
    <x v="71"/>
    <n v="1333002657"/>
    <d v="2012-03-29T06:30:57"/>
    <b v="0"/>
    <n v="32"/>
    <b v="1"/>
    <s v="film &amp; video/shorts"/>
    <n v="123.94444444444443"/>
    <n v="69.71875"/>
    <x v="0"/>
  </r>
  <r>
    <x v="0"/>
    <x v="0"/>
    <s v="USD"/>
    <n v="1352937600"/>
    <x v="72"/>
    <n v="1351210481"/>
    <d v="2012-10-26T00:14:41"/>
    <b v="0"/>
    <n v="41"/>
    <b v="1"/>
    <s v="film &amp; video/shorts"/>
    <n v="108.40909090909091"/>
    <n v="58.170731707317074"/>
    <x v="0"/>
  </r>
  <r>
    <x v="0"/>
    <x v="0"/>
    <s v="USD"/>
    <n v="1304395140"/>
    <x v="73"/>
    <n v="1297620584"/>
    <d v="2011-02-13T18:09:44"/>
    <b v="0"/>
    <n v="18"/>
    <b v="1"/>
    <s v="film &amp; video/shorts"/>
    <n v="100"/>
    <n v="50"/>
    <x v="0"/>
  </r>
  <r>
    <x v="0"/>
    <x v="6"/>
    <s v="EUR"/>
    <n v="1453376495"/>
    <x v="74"/>
    <n v="1450784495"/>
    <d v="2015-12-22T11:41:35"/>
    <b v="0"/>
    <n v="29"/>
    <b v="1"/>
    <s v="film &amp; video/shorts"/>
    <n v="112.93199999999999"/>
    <n v="19.471034482758618"/>
    <x v="0"/>
  </r>
  <r>
    <x v="0"/>
    <x v="0"/>
    <s v="USD"/>
    <n v="1366693272"/>
    <x v="75"/>
    <n v="1364101272"/>
    <d v="2013-03-24T05:01:12"/>
    <b v="0"/>
    <n v="47"/>
    <b v="1"/>
    <s v="film &amp; video/shorts"/>
    <n v="115.42857142857143"/>
    <n v="85.957446808510639"/>
    <x v="0"/>
  </r>
  <r>
    <x v="0"/>
    <x v="0"/>
    <s v="USD"/>
    <n v="1325007358"/>
    <x v="76"/>
    <n v="1319819758"/>
    <d v="2011-10-28T16:35:58"/>
    <b v="0"/>
    <n v="15"/>
    <b v="1"/>
    <s v="film &amp; video/shorts"/>
    <n v="153.33333333333334"/>
    <n v="30.666666666666668"/>
    <x v="0"/>
  </r>
  <r>
    <x v="0"/>
    <x v="0"/>
    <s v="USD"/>
    <n v="1337569140"/>
    <x v="77"/>
    <n v="1332991717"/>
    <d v="2012-03-29T03:28:37"/>
    <b v="0"/>
    <n v="26"/>
    <b v="1"/>
    <s v="film &amp; video/shorts"/>
    <n v="392.5"/>
    <n v="60.384615384615387"/>
    <x v="0"/>
  </r>
  <r>
    <x v="0"/>
    <x v="6"/>
    <s v="EUR"/>
    <n v="1472751121"/>
    <x v="78"/>
    <n v="1471887121"/>
    <d v="2016-08-22T17:32:01"/>
    <b v="0"/>
    <n v="35"/>
    <b v="1"/>
    <s v="film &amp; video/shorts"/>
    <n v="2702"/>
    <n v="38.6"/>
    <x v="0"/>
  </r>
  <r>
    <x v="0"/>
    <x v="1"/>
    <s v="GBP"/>
    <n v="1398451093"/>
    <x v="79"/>
    <n v="1395859093"/>
    <d v="2014-03-26T18:38:13"/>
    <b v="0"/>
    <n v="41"/>
    <b v="1"/>
    <s v="film &amp; video/shorts"/>
    <n v="127"/>
    <n v="40.268292682926827"/>
    <x v="0"/>
  </r>
  <r>
    <x v="0"/>
    <x v="0"/>
    <s v="USD"/>
    <n v="1386640856"/>
    <x v="80"/>
    <n v="1383616856"/>
    <d v="2013-11-05T02:00:56"/>
    <b v="0"/>
    <n v="47"/>
    <b v="1"/>
    <s v="film &amp; video/shorts"/>
    <n v="107.25"/>
    <n v="273.82978723404256"/>
    <x v="0"/>
  </r>
  <r>
    <x v="0"/>
    <x v="0"/>
    <s v="USD"/>
    <n v="1342234920"/>
    <x v="81"/>
    <n v="1341892127"/>
    <d v="2012-07-10T03:48:47"/>
    <b v="0"/>
    <n v="28"/>
    <b v="1"/>
    <s v="film &amp; video/shorts"/>
    <n v="198"/>
    <n v="53.035714285714285"/>
    <x v="0"/>
  </r>
  <r>
    <x v="0"/>
    <x v="0"/>
    <s v="USD"/>
    <n v="1318189261"/>
    <x v="82"/>
    <n v="1315597261"/>
    <d v="2011-09-09T19:41:01"/>
    <b v="0"/>
    <n v="100"/>
    <b v="1"/>
    <s v="film &amp; video/shorts"/>
    <n v="100.01249999999999"/>
    <n v="40.005000000000003"/>
    <x v="0"/>
  </r>
  <r>
    <x v="0"/>
    <x v="1"/>
    <s v="GBP"/>
    <n v="1424604600"/>
    <x v="83"/>
    <n v="1423320389"/>
    <d v="2015-02-07T14:46:29"/>
    <b v="0"/>
    <n v="13"/>
    <b v="1"/>
    <s v="film &amp; video/shorts"/>
    <n v="102.49999999999999"/>
    <n v="15.76923076923077"/>
    <x v="0"/>
  </r>
  <r>
    <x v="0"/>
    <x v="0"/>
    <s v="USD"/>
    <n v="1305483086"/>
    <x v="84"/>
    <n v="1302891086"/>
    <d v="2011-04-15T18:11:26"/>
    <b v="0"/>
    <n v="7"/>
    <b v="1"/>
    <s v="film &amp; video/shorts"/>
    <n v="100"/>
    <n v="71.428571428571431"/>
    <x v="0"/>
  </r>
  <r>
    <x v="0"/>
    <x v="0"/>
    <s v="USD"/>
    <n v="1316746837"/>
    <x v="85"/>
    <n v="1314154837"/>
    <d v="2011-08-24T03:00:37"/>
    <b v="0"/>
    <n v="21"/>
    <b v="1"/>
    <s v="film &amp; video/shorts"/>
    <n v="125.49999999999999"/>
    <n v="71.714285714285708"/>
    <x v="0"/>
  </r>
  <r>
    <x v="0"/>
    <x v="6"/>
    <s v="EUR"/>
    <n v="1451226045"/>
    <x v="86"/>
    <n v="1444828845"/>
    <d v="2015-10-14T13:20:45"/>
    <b v="0"/>
    <n v="17"/>
    <b v="1"/>
    <s v="film &amp; video/shorts"/>
    <n v="106.46666666666667"/>
    <n v="375.76470588235293"/>
    <x v="0"/>
  </r>
  <r>
    <x v="0"/>
    <x v="0"/>
    <s v="USD"/>
    <n v="1275529260"/>
    <x v="87"/>
    <n v="1274705803"/>
    <d v="2010-05-24T12:56:43"/>
    <b v="0"/>
    <n v="25"/>
    <b v="1"/>
    <s v="film &amp; video/shorts"/>
    <n v="104.60000000000001"/>
    <n v="104.6"/>
    <x v="0"/>
  </r>
  <r>
    <x v="0"/>
    <x v="0"/>
    <s v="USD"/>
    <n v="1403452131"/>
    <x v="88"/>
    <n v="1401205731"/>
    <d v="2014-05-27T15:48:51"/>
    <b v="0"/>
    <n v="60"/>
    <b v="1"/>
    <s v="film &amp; video/shorts"/>
    <n v="102.85714285714285"/>
    <n v="60"/>
    <x v="0"/>
  </r>
  <r>
    <x v="0"/>
    <x v="0"/>
    <s v="USD"/>
    <n v="1370196192"/>
    <x v="89"/>
    <n v="1368036192"/>
    <d v="2013-05-08T18:03:12"/>
    <b v="0"/>
    <n v="56"/>
    <b v="1"/>
    <s v="film &amp; video/shorts"/>
    <n v="115.06666666666668"/>
    <n v="123.28571428571429"/>
    <x v="0"/>
  </r>
  <r>
    <x v="0"/>
    <x v="0"/>
    <s v="USD"/>
    <n v="1310454499"/>
    <x v="90"/>
    <n v="1307862499"/>
    <d v="2011-06-12T07:08:19"/>
    <b v="0"/>
    <n v="16"/>
    <b v="1"/>
    <s v="film &amp; video/shorts"/>
    <n v="100.4"/>
    <n v="31.375"/>
    <x v="0"/>
  </r>
  <r>
    <x v="0"/>
    <x v="0"/>
    <s v="USD"/>
    <n v="1305625164"/>
    <x v="91"/>
    <n v="1300354764"/>
    <d v="2011-03-17T09:39:24"/>
    <b v="0"/>
    <n v="46"/>
    <b v="1"/>
    <s v="film &amp; video/shorts"/>
    <n v="120"/>
    <n v="78.260869565217391"/>
    <x v="0"/>
  </r>
  <r>
    <x v="0"/>
    <x v="5"/>
    <s v="CAD"/>
    <n v="1485936000"/>
    <x v="92"/>
    <n v="1481949983"/>
    <d v="2016-12-17T04:46:23"/>
    <b v="0"/>
    <n v="43"/>
    <b v="1"/>
    <s v="film &amp; video/shorts"/>
    <n v="105.2"/>
    <n v="122.32558139534883"/>
    <x v="0"/>
  </r>
  <r>
    <x v="0"/>
    <x v="0"/>
    <s v="USD"/>
    <n v="1341349200"/>
    <x v="93"/>
    <n v="1338928537"/>
    <d v="2012-06-05T20:35:37"/>
    <b v="0"/>
    <n v="15"/>
    <b v="1"/>
    <s v="film &amp; video/shorts"/>
    <n v="110.60000000000001"/>
    <n v="73.733333333333334"/>
    <x v="0"/>
  </r>
  <r>
    <x v="0"/>
    <x v="1"/>
    <s v="GBP"/>
    <n v="1396890822"/>
    <x v="94"/>
    <n v="1395162822"/>
    <d v="2014-03-18T17:13:42"/>
    <b v="0"/>
    <n v="12"/>
    <b v="1"/>
    <s v="film &amp; video/shorts"/>
    <n v="104"/>
    <n v="21.666666666666668"/>
    <x v="0"/>
  </r>
  <r>
    <x v="0"/>
    <x v="0"/>
    <s v="USD"/>
    <n v="1330214841"/>
    <x v="95"/>
    <n v="1327622841"/>
    <d v="2012-01-27T00:07:21"/>
    <b v="0"/>
    <n v="21"/>
    <b v="1"/>
    <s v="film &amp; video/shorts"/>
    <n v="131.42857142857142"/>
    <n v="21.904761904761905"/>
    <x v="0"/>
  </r>
  <r>
    <x v="0"/>
    <x v="0"/>
    <s v="USD"/>
    <n v="1280631600"/>
    <x v="96"/>
    <n v="1274889241"/>
    <d v="2010-05-26T15:54:01"/>
    <b v="0"/>
    <n v="34"/>
    <b v="1"/>
    <s v="film &amp; video/shorts"/>
    <n v="114.66666666666667"/>
    <n v="50.588235294117645"/>
    <x v="0"/>
  </r>
  <r>
    <x v="0"/>
    <x v="0"/>
    <s v="USD"/>
    <n v="1310440482"/>
    <x v="97"/>
    <n v="1307848482"/>
    <d v="2011-06-12T03:14:42"/>
    <b v="0"/>
    <n v="8"/>
    <b v="1"/>
    <s v="film &amp; video/shorts"/>
    <n v="106.25"/>
    <n v="53.125"/>
    <x v="0"/>
  </r>
  <r>
    <x v="0"/>
    <x v="0"/>
    <s v="USD"/>
    <n v="1354923000"/>
    <x v="98"/>
    <n v="1351796674"/>
    <d v="2012-11-01T19:04:34"/>
    <b v="0"/>
    <n v="60"/>
    <b v="1"/>
    <s v="film &amp; video/shorts"/>
    <n v="106.25"/>
    <n v="56.666666666666664"/>
    <x v="0"/>
  </r>
  <r>
    <x v="0"/>
    <x v="0"/>
    <s v="USD"/>
    <n v="1390426799"/>
    <x v="99"/>
    <n v="1387834799"/>
    <d v="2013-12-23T21:39:59"/>
    <b v="0"/>
    <n v="39"/>
    <b v="1"/>
    <s v="film &amp; video/shorts"/>
    <n v="106.01933333333334"/>
    <n v="40.776666666666664"/>
    <x v="0"/>
  </r>
  <r>
    <x v="0"/>
    <x v="0"/>
    <s v="USD"/>
    <n v="1352055886"/>
    <x v="100"/>
    <n v="1350324286"/>
    <d v="2012-10-15T18:04:46"/>
    <b v="0"/>
    <n v="26"/>
    <b v="1"/>
    <s v="film &amp; video/shorts"/>
    <n v="100"/>
    <n v="192.30769230769232"/>
    <x v="0"/>
  </r>
  <r>
    <x v="0"/>
    <x v="0"/>
    <s v="USD"/>
    <n v="1359052710"/>
    <x v="101"/>
    <n v="1356979110"/>
    <d v="2012-12-31T18:38:30"/>
    <b v="0"/>
    <n v="35"/>
    <b v="1"/>
    <s v="film &amp; video/shorts"/>
    <n v="100"/>
    <n v="100"/>
    <x v="0"/>
  </r>
  <r>
    <x v="0"/>
    <x v="0"/>
    <s v="USD"/>
    <n v="1293073733"/>
    <x v="102"/>
    <n v="1290481733"/>
    <d v="2010-11-23T03:08:53"/>
    <b v="0"/>
    <n v="65"/>
    <b v="1"/>
    <s v="film &amp; video/shorts"/>
    <n v="127.75000000000001"/>
    <n v="117.92307692307692"/>
    <x v="0"/>
  </r>
  <r>
    <x v="0"/>
    <x v="1"/>
    <s v="GBP"/>
    <n v="1394220030"/>
    <x v="103"/>
    <n v="1392232830"/>
    <d v="2014-02-12T19:20:30"/>
    <b v="0"/>
    <n v="49"/>
    <b v="1"/>
    <s v="film &amp; video/shorts"/>
    <n v="105.15384615384616"/>
    <n v="27.897959183673468"/>
    <x v="0"/>
  </r>
  <r>
    <x v="0"/>
    <x v="0"/>
    <s v="USD"/>
    <n v="1301792400"/>
    <x v="104"/>
    <n v="1299775266"/>
    <d v="2011-03-10T16:41:06"/>
    <b v="0"/>
    <n v="10"/>
    <b v="1"/>
    <s v="film &amp; video/shorts"/>
    <n v="120"/>
    <n v="60"/>
    <x v="0"/>
  </r>
  <r>
    <x v="0"/>
    <x v="0"/>
    <s v="USD"/>
    <n v="1463184000"/>
    <x v="105"/>
    <n v="1461605020"/>
    <d v="2016-04-25T17:23:40"/>
    <b v="0"/>
    <n v="60"/>
    <b v="1"/>
    <s v="film &amp; video/shorts"/>
    <n v="107.40909090909089"/>
    <n v="39.383333333333333"/>
    <x v="0"/>
  </r>
  <r>
    <x v="0"/>
    <x v="0"/>
    <s v="USD"/>
    <n v="1333391901"/>
    <x v="106"/>
    <n v="1332182301"/>
    <d v="2012-03-19T18:38:21"/>
    <b v="0"/>
    <n v="27"/>
    <b v="1"/>
    <s v="film &amp; video/shorts"/>
    <n v="100.49999999999999"/>
    <n v="186.11111111111111"/>
    <x v="0"/>
  </r>
  <r>
    <x v="0"/>
    <x v="0"/>
    <s v="USD"/>
    <n v="1303688087"/>
    <x v="107"/>
    <n v="1301787287"/>
    <d v="2011-04-02T23:34:47"/>
    <b v="0"/>
    <n v="69"/>
    <b v="1"/>
    <s v="film &amp; video/shorts"/>
    <n v="102.46666666666667"/>
    <n v="111.37681159420291"/>
    <x v="0"/>
  </r>
  <r>
    <x v="0"/>
    <x v="0"/>
    <s v="USD"/>
    <n v="1370011370"/>
    <x v="108"/>
    <n v="1364827370"/>
    <d v="2013-04-01T14:42:50"/>
    <b v="0"/>
    <n v="47"/>
    <b v="1"/>
    <s v="film &amp; video/shorts"/>
    <n v="246.66666666666669"/>
    <n v="78.723404255319153"/>
    <x v="0"/>
  </r>
  <r>
    <x v="0"/>
    <x v="0"/>
    <s v="USD"/>
    <n v="1298680630"/>
    <x v="109"/>
    <n v="1296088630"/>
    <d v="2011-01-27T00:37:10"/>
    <b v="0"/>
    <n v="47"/>
    <b v="1"/>
    <s v="film &amp; video/shorts"/>
    <n v="219.49999999999997"/>
    <n v="46.702127659574465"/>
    <x v="0"/>
  </r>
  <r>
    <x v="0"/>
    <x v="0"/>
    <s v="USD"/>
    <n v="1384408740"/>
    <x v="110"/>
    <n v="1381445253"/>
    <d v="2013-10-10T22:47:33"/>
    <b v="0"/>
    <n v="26"/>
    <b v="1"/>
    <s v="film &amp; video/shorts"/>
    <n v="130.76923076923077"/>
    <n v="65.384615384615387"/>
    <x v="0"/>
  </r>
  <r>
    <x v="0"/>
    <x v="2"/>
    <s v="AUD"/>
    <n v="1433059187"/>
    <x v="111"/>
    <n v="1430467187"/>
    <d v="2015-05-01T07:59:47"/>
    <b v="0"/>
    <n v="53"/>
    <b v="1"/>
    <s v="film &amp; video/shorts"/>
    <n v="154.57142857142858"/>
    <n v="102.0754716981132"/>
    <x v="0"/>
  </r>
  <r>
    <x v="0"/>
    <x v="0"/>
    <s v="USD"/>
    <n v="1397354400"/>
    <x v="112"/>
    <n v="1395277318"/>
    <d v="2014-03-20T01:01:58"/>
    <b v="0"/>
    <n v="81"/>
    <b v="1"/>
    <s v="film &amp; video/shorts"/>
    <n v="104"/>
    <n v="64.197530864197532"/>
    <x v="0"/>
  </r>
  <r>
    <x v="0"/>
    <x v="0"/>
    <s v="USD"/>
    <n v="1312642800"/>
    <x v="113"/>
    <n v="1311963128"/>
    <d v="2011-07-29T18:12:08"/>
    <b v="0"/>
    <n v="78"/>
    <b v="1"/>
    <s v="film &amp; video/shorts"/>
    <n v="141"/>
    <n v="90.384615384615387"/>
    <x v="0"/>
  </r>
  <r>
    <x v="0"/>
    <x v="0"/>
    <s v="USD"/>
    <n v="1326436488"/>
    <x v="114"/>
    <n v="1321252488"/>
    <d v="2011-11-14T06:34:48"/>
    <b v="0"/>
    <n v="35"/>
    <b v="1"/>
    <s v="film &amp; video/shorts"/>
    <n v="103.33333333333334"/>
    <n v="88.571428571428569"/>
    <x v="0"/>
  </r>
  <r>
    <x v="0"/>
    <x v="0"/>
    <s v="USD"/>
    <n v="1328377444"/>
    <x v="115"/>
    <n v="1326217444"/>
    <d v="2012-01-10T17:44:04"/>
    <b v="0"/>
    <n v="22"/>
    <b v="1"/>
    <s v="film &amp; video/shorts"/>
    <n v="140.44444444444443"/>
    <n v="28.727272727272727"/>
    <x v="0"/>
  </r>
  <r>
    <x v="0"/>
    <x v="0"/>
    <s v="USD"/>
    <n v="1302260155"/>
    <x v="116"/>
    <n v="1298289355"/>
    <d v="2011-02-21T11:55:55"/>
    <b v="0"/>
    <n v="57"/>
    <b v="1"/>
    <s v="film &amp; video/shorts"/>
    <n v="113.65714285714286"/>
    <n v="69.78947368421052"/>
    <x v="0"/>
  </r>
  <r>
    <x v="0"/>
    <x v="0"/>
    <s v="USD"/>
    <n v="1276110000"/>
    <x v="117"/>
    <n v="1268337744"/>
    <d v="2010-03-11T20:02:24"/>
    <b v="0"/>
    <n v="27"/>
    <b v="1"/>
    <s v="film &amp; video/shorts"/>
    <n v="100.49377777777779"/>
    <n v="167.48962962962963"/>
    <x v="0"/>
  </r>
  <r>
    <x v="0"/>
    <x v="0"/>
    <s v="USD"/>
    <n v="1311902236"/>
    <x v="118"/>
    <n v="1309310236"/>
    <d v="2011-06-29T01:17:16"/>
    <b v="0"/>
    <n v="39"/>
    <b v="1"/>
    <s v="film &amp; video/shorts"/>
    <n v="113.03159999999998"/>
    <n v="144.91230769230768"/>
    <x v="0"/>
  </r>
  <r>
    <x v="0"/>
    <x v="0"/>
    <s v="USD"/>
    <n v="1313276400"/>
    <x v="119"/>
    <n v="1310693986"/>
    <d v="2011-07-15T01:39:46"/>
    <b v="0"/>
    <n v="37"/>
    <b v="1"/>
    <s v="film &amp; video/shorts"/>
    <n v="104.55692307692308"/>
    <n v="91.840540540540545"/>
    <x v="0"/>
  </r>
  <r>
    <x v="1"/>
    <x v="7"/>
    <s v="HKD"/>
    <n v="1475457107"/>
    <x v="120"/>
    <n v="1472865107"/>
    <d v="2016-09-03T01:11:47"/>
    <b v="0"/>
    <n v="1"/>
    <b v="0"/>
    <s v="film &amp; video/science fiction"/>
    <n v="1.4285714285714287E-2"/>
    <n v="10"/>
    <x v="0"/>
  </r>
  <r>
    <x v="1"/>
    <x v="0"/>
    <s v="USD"/>
    <n v="1429352160"/>
    <x v="121"/>
    <n v="1427993710"/>
    <d v="2015-04-02T16:55:10"/>
    <b v="0"/>
    <n v="1"/>
    <b v="0"/>
    <s v="film &amp; video/science fiction"/>
    <n v="3.3333333333333333E-2"/>
    <n v="1"/>
    <x v="0"/>
  </r>
  <r>
    <x v="1"/>
    <x v="0"/>
    <s v="USD"/>
    <n v="1476094907"/>
    <x v="122"/>
    <n v="1470910907"/>
    <d v="2016-08-11T10:21:47"/>
    <b v="0"/>
    <n v="0"/>
    <b v="0"/>
    <s v="film &amp; video/science fiction"/>
    <n v="0"/>
    <e v="#DIV/0!"/>
    <x v="0"/>
  </r>
  <r>
    <x v="1"/>
    <x v="0"/>
    <s v="USD"/>
    <n v="1414533600"/>
    <x v="123"/>
    <n v="1411411564"/>
    <d v="2014-09-22T18:46:04"/>
    <b v="0"/>
    <n v="6"/>
    <b v="0"/>
    <s v="film &amp; video/science fiction"/>
    <n v="0.27454545454545454"/>
    <n v="25.166666666666668"/>
    <x v="0"/>
  </r>
  <r>
    <x v="1"/>
    <x v="0"/>
    <s v="USD"/>
    <n v="1431728242"/>
    <x v="124"/>
    <n v="1429568242"/>
    <d v="2015-04-20T22:17:22"/>
    <b v="0"/>
    <n v="0"/>
    <b v="0"/>
    <s v="film &amp; video/science fiction"/>
    <n v="0"/>
    <e v="#DIV/0!"/>
    <x v="0"/>
  </r>
  <r>
    <x v="1"/>
    <x v="5"/>
    <s v="CAD"/>
    <n v="1486165880"/>
    <x v="125"/>
    <n v="1480981880"/>
    <d v="2016-12-05T23:51:20"/>
    <b v="0"/>
    <n v="6"/>
    <b v="0"/>
    <s v="film &amp; video/science fiction"/>
    <n v="14.000000000000002"/>
    <n v="11.666666666666666"/>
    <x v="0"/>
  </r>
  <r>
    <x v="1"/>
    <x v="0"/>
    <s v="USD"/>
    <n v="1433988000"/>
    <x v="126"/>
    <n v="1431353337"/>
    <d v="2015-05-11T14:08:57"/>
    <b v="0"/>
    <n v="13"/>
    <b v="0"/>
    <s v="film &amp; video/science fiction"/>
    <n v="5.548"/>
    <n v="106.69230769230769"/>
    <x v="0"/>
  </r>
  <r>
    <x v="1"/>
    <x v="0"/>
    <s v="USD"/>
    <n v="1428069541"/>
    <x v="127"/>
    <n v="1425481141"/>
    <d v="2015-03-04T14:59:01"/>
    <b v="0"/>
    <n v="4"/>
    <b v="0"/>
    <s v="film &amp; video/science fiction"/>
    <n v="2.375"/>
    <n v="47.5"/>
    <x v="0"/>
  </r>
  <r>
    <x v="1"/>
    <x v="0"/>
    <s v="USD"/>
    <n v="1476941293"/>
    <x v="128"/>
    <n v="1473917293"/>
    <d v="2016-09-15T05:28:13"/>
    <b v="0"/>
    <n v="6"/>
    <b v="0"/>
    <s v="film &amp; video/science fiction"/>
    <n v="1.867"/>
    <n v="311.16666666666669"/>
    <x v="0"/>
  </r>
  <r>
    <x v="1"/>
    <x v="0"/>
    <s v="USD"/>
    <n v="1414708183"/>
    <x v="129"/>
    <n v="1409524183"/>
    <d v="2014-08-31T22:29:43"/>
    <b v="0"/>
    <n v="0"/>
    <b v="0"/>
    <s v="film &amp; video/science fiction"/>
    <n v="0"/>
    <e v="#DIV/0!"/>
    <x v="0"/>
  </r>
  <r>
    <x v="1"/>
    <x v="1"/>
    <s v="GBP"/>
    <n v="1402949760"/>
    <x v="130"/>
    <n v="1400536692"/>
    <d v="2014-05-19T21:58:12"/>
    <b v="0"/>
    <n v="0"/>
    <b v="0"/>
    <s v="film &amp; video/science fiction"/>
    <n v="0"/>
    <e v="#DIV/0!"/>
    <x v="0"/>
  </r>
  <r>
    <x v="1"/>
    <x v="0"/>
    <s v="USD"/>
    <n v="1467763200"/>
    <x v="131"/>
    <n v="1466453161"/>
    <d v="2016-06-20T20:06:01"/>
    <b v="0"/>
    <n v="0"/>
    <b v="0"/>
    <s v="film &amp; video/science fiction"/>
    <n v="0"/>
    <e v="#DIV/0!"/>
    <x v="0"/>
  </r>
  <r>
    <x v="1"/>
    <x v="0"/>
    <s v="USD"/>
    <n v="1415392207"/>
    <x v="132"/>
    <n v="1411500607"/>
    <d v="2014-09-23T19:30:07"/>
    <b v="0"/>
    <n v="81"/>
    <b v="0"/>
    <s v="film &amp; video/science fiction"/>
    <n v="9.5687499999999996"/>
    <n v="94.506172839506178"/>
    <x v="0"/>
  </r>
  <r>
    <x v="1"/>
    <x v="0"/>
    <s v="USD"/>
    <n v="1464715860"/>
    <x v="133"/>
    <n v="1462130584"/>
    <d v="2016-05-01T19:23:04"/>
    <b v="0"/>
    <n v="0"/>
    <b v="0"/>
    <s v="film &amp; video/science fiction"/>
    <n v="0"/>
    <e v="#DIV/0!"/>
    <x v="0"/>
  </r>
  <r>
    <x v="1"/>
    <x v="0"/>
    <s v="USD"/>
    <n v="1441386000"/>
    <x v="134"/>
    <n v="1438811418"/>
    <d v="2015-08-05T21:50:18"/>
    <b v="0"/>
    <n v="0"/>
    <b v="0"/>
    <s v="film &amp; video/science fiction"/>
    <n v="0"/>
    <e v="#DIV/0!"/>
    <x v="0"/>
  </r>
  <r>
    <x v="1"/>
    <x v="0"/>
    <s v="USD"/>
    <n v="1404241200"/>
    <x v="135"/>
    <n v="1401354597"/>
    <d v="2014-05-29T09:09:57"/>
    <b v="0"/>
    <n v="5"/>
    <b v="0"/>
    <s v="film &amp; video/science fiction"/>
    <n v="13.433333333333334"/>
    <n v="80.599999999999994"/>
    <x v="0"/>
  </r>
  <r>
    <x v="1"/>
    <x v="0"/>
    <s v="USD"/>
    <n v="1431771360"/>
    <x v="136"/>
    <n v="1427968234"/>
    <d v="2015-04-02T09:50:34"/>
    <b v="0"/>
    <n v="0"/>
    <b v="0"/>
    <s v="film &amp; video/science fiction"/>
    <n v="0"/>
    <e v="#DIV/0!"/>
    <x v="0"/>
  </r>
  <r>
    <x v="1"/>
    <x v="8"/>
    <s v="DKK"/>
    <n v="1444657593"/>
    <x v="137"/>
    <n v="1440337593"/>
    <d v="2015-08-23T13:46:33"/>
    <b v="0"/>
    <n v="0"/>
    <b v="0"/>
    <s v="film &amp; video/science fiction"/>
    <n v="0"/>
    <e v="#DIV/0!"/>
    <x v="0"/>
  </r>
  <r>
    <x v="1"/>
    <x v="0"/>
    <s v="USD"/>
    <n v="1438405140"/>
    <x v="138"/>
    <n v="1435731041"/>
    <d v="2015-07-01T06:10:41"/>
    <b v="0"/>
    <n v="58"/>
    <b v="0"/>
    <s v="film &amp; video/science fiction"/>
    <n v="3.1413333333333333"/>
    <n v="81.241379310344826"/>
    <x v="0"/>
  </r>
  <r>
    <x v="1"/>
    <x v="0"/>
    <s v="USD"/>
    <n v="1436738772"/>
    <x v="139"/>
    <n v="1435874772"/>
    <d v="2015-07-02T22:06:12"/>
    <b v="0"/>
    <n v="1"/>
    <b v="0"/>
    <s v="film &amp; video/science fiction"/>
    <n v="100"/>
    <n v="500"/>
    <x v="0"/>
  </r>
  <r>
    <x v="1"/>
    <x v="0"/>
    <s v="USD"/>
    <n v="1426823132"/>
    <x v="140"/>
    <n v="1424234732"/>
    <d v="2015-02-18T04:45:32"/>
    <b v="0"/>
    <n v="0"/>
    <b v="0"/>
    <s v="film &amp; video/science fiction"/>
    <n v="0"/>
    <e v="#DIV/0!"/>
    <x v="0"/>
  </r>
  <r>
    <x v="1"/>
    <x v="0"/>
    <s v="USD"/>
    <n v="1433043623"/>
    <x v="141"/>
    <n v="1429155623"/>
    <d v="2015-04-16T03:40:23"/>
    <b v="0"/>
    <n v="28"/>
    <b v="0"/>
    <s v="film &amp; video/science fiction"/>
    <n v="10.775"/>
    <n v="46.178571428571431"/>
    <x v="0"/>
  </r>
  <r>
    <x v="1"/>
    <x v="0"/>
    <s v="USD"/>
    <n v="1416176778"/>
    <x v="142"/>
    <n v="1414358778"/>
    <d v="2014-10-26T21:26:18"/>
    <b v="0"/>
    <n v="1"/>
    <b v="0"/>
    <s v="film &amp; video/science fiction"/>
    <n v="0.33333333333333337"/>
    <n v="10"/>
    <x v="0"/>
  </r>
  <r>
    <x v="1"/>
    <x v="2"/>
    <s v="AUD"/>
    <n v="1472882100"/>
    <x v="143"/>
    <n v="1467941542"/>
    <d v="2016-07-08T01:32:22"/>
    <b v="0"/>
    <n v="0"/>
    <b v="0"/>
    <s v="film &amp; video/science fiction"/>
    <n v="0"/>
    <e v="#DIV/0!"/>
    <x v="0"/>
  </r>
  <r>
    <x v="1"/>
    <x v="5"/>
    <s v="CAD"/>
    <n v="1428945472"/>
    <x v="144"/>
    <n v="1423765072"/>
    <d v="2015-02-12T18:17:52"/>
    <b v="0"/>
    <n v="37"/>
    <b v="0"/>
    <s v="film &amp; video/science fiction"/>
    <n v="27.6"/>
    <n v="55.945945945945944"/>
    <x v="0"/>
  </r>
  <r>
    <x v="1"/>
    <x v="0"/>
    <s v="USD"/>
    <n v="1439298052"/>
    <x v="145"/>
    <n v="1436965252"/>
    <d v="2015-07-15T13:00:52"/>
    <b v="0"/>
    <n v="9"/>
    <b v="0"/>
    <s v="film &amp; video/science fiction"/>
    <n v="7.5111111111111111"/>
    <n v="37.555555555555557"/>
    <x v="0"/>
  </r>
  <r>
    <x v="1"/>
    <x v="0"/>
    <s v="USD"/>
    <n v="1484698998"/>
    <x v="146"/>
    <n v="1479514998"/>
    <d v="2016-11-19T00:23:18"/>
    <b v="0"/>
    <n v="3"/>
    <b v="0"/>
    <s v="film &amp; video/science fiction"/>
    <n v="0.57499999999999996"/>
    <n v="38.333333333333336"/>
    <x v="0"/>
  </r>
  <r>
    <x v="1"/>
    <x v="1"/>
    <s v="GBP"/>
    <n v="1420741080"/>
    <x v="147"/>
    <n v="1417026340"/>
    <d v="2014-11-26T18:25:40"/>
    <b v="0"/>
    <n v="0"/>
    <b v="0"/>
    <s v="film &amp; video/science fiction"/>
    <n v="0"/>
    <e v="#DIV/0!"/>
    <x v="0"/>
  </r>
  <r>
    <x v="1"/>
    <x v="0"/>
    <s v="USD"/>
    <n v="1456555536"/>
    <x v="148"/>
    <n v="1453963536"/>
    <d v="2016-01-28T06:45:36"/>
    <b v="0"/>
    <n v="2"/>
    <b v="0"/>
    <s v="film &amp; video/science fiction"/>
    <n v="0.08"/>
    <n v="20"/>
    <x v="0"/>
  </r>
  <r>
    <x v="1"/>
    <x v="0"/>
    <s v="USD"/>
    <n v="1419494400"/>
    <x v="149"/>
    <n v="1416888470"/>
    <d v="2014-11-25T04:07:50"/>
    <b v="0"/>
    <n v="6"/>
    <b v="0"/>
    <s v="film &amp; video/science fiction"/>
    <n v="0.91999999999999993"/>
    <n v="15.333333333333334"/>
    <x v="0"/>
  </r>
  <r>
    <x v="1"/>
    <x v="0"/>
    <s v="USD"/>
    <n v="1432612382"/>
    <x v="150"/>
    <n v="1427428382"/>
    <d v="2015-03-27T03:53:02"/>
    <b v="0"/>
    <n v="67"/>
    <b v="0"/>
    <s v="film &amp; video/science fiction"/>
    <n v="23.163076923076922"/>
    <n v="449.43283582089555"/>
    <x v="0"/>
  </r>
  <r>
    <x v="1"/>
    <x v="2"/>
    <s v="AUD"/>
    <n v="1434633191"/>
    <x v="151"/>
    <n v="1429449191"/>
    <d v="2015-04-19T13:13:11"/>
    <b v="0"/>
    <n v="5"/>
    <b v="0"/>
    <s v="film &amp; video/science fiction"/>
    <n v="5.5999999999999994E-2"/>
    <n v="28"/>
    <x v="0"/>
  </r>
  <r>
    <x v="1"/>
    <x v="0"/>
    <s v="USD"/>
    <n v="1411437100"/>
    <x v="152"/>
    <n v="1408845100"/>
    <d v="2014-08-24T01:51:40"/>
    <b v="0"/>
    <n v="2"/>
    <b v="0"/>
    <s v="film &amp; video/science fiction"/>
    <n v="7.8947368421052634E-3"/>
    <n v="15"/>
    <x v="0"/>
  </r>
  <r>
    <x v="1"/>
    <x v="0"/>
    <s v="USD"/>
    <n v="1417532644"/>
    <x v="153"/>
    <n v="1413900244"/>
    <d v="2014-10-21T14:04:04"/>
    <b v="0"/>
    <n v="10"/>
    <b v="0"/>
    <s v="film &amp; video/science fiction"/>
    <n v="0.71799999999999997"/>
    <n v="35.9"/>
    <x v="0"/>
  </r>
  <r>
    <x v="1"/>
    <x v="0"/>
    <s v="USD"/>
    <n v="1433336895"/>
    <x v="154"/>
    <n v="1429621695"/>
    <d v="2015-04-21T13:08:15"/>
    <b v="0"/>
    <n v="3"/>
    <b v="0"/>
    <s v="film &amp; video/science fiction"/>
    <n v="2.666666666666667"/>
    <n v="13.333333333333334"/>
    <x v="0"/>
  </r>
  <r>
    <x v="1"/>
    <x v="0"/>
    <s v="USD"/>
    <n v="1437657935"/>
    <x v="155"/>
    <n v="1434201935"/>
    <d v="2015-06-13T13:25:35"/>
    <b v="0"/>
    <n v="4"/>
    <b v="0"/>
    <s v="film &amp; video/science fiction"/>
    <n v="6.0000000000000001E-3"/>
    <n v="20.25"/>
    <x v="0"/>
  </r>
  <r>
    <x v="1"/>
    <x v="5"/>
    <s v="CAD"/>
    <n v="1407034796"/>
    <x v="156"/>
    <n v="1401850796"/>
    <d v="2014-06-04T02:59:56"/>
    <b v="0"/>
    <n v="15"/>
    <b v="0"/>
    <s v="film &amp; video/science fiction"/>
    <n v="5.0999999999999996"/>
    <n v="119"/>
    <x v="0"/>
  </r>
  <r>
    <x v="1"/>
    <x v="0"/>
    <s v="USD"/>
    <n v="1456523572"/>
    <x v="157"/>
    <n v="1453931572"/>
    <d v="2016-01-27T21:52:52"/>
    <b v="0"/>
    <n v="2"/>
    <b v="0"/>
    <s v="film &amp; video/science fiction"/>
    <n v="0.26711185308848079"/>
    <n v="4"/>
    <x v="0"/>
  </r>
  <r>
    <x v="1"/>
    <x v="0"/>
    <s v="USD"/>
    <n v="1413942628"/>
    <x v="158"/>
    <n v="1411350628"/>
    <d v="2014-09-22T01:50:28"/>
    <b v="0"/>
    <n v="0"/>
    <b v="0"/>
    <s v="film &amp; video/science fiction"/>
    <n v="0"/>
    <e v="#DIV/0!"/>
    <x v="0"/>
  </r>
  <r>
    <x v="1"/>
    <x v="0"/>
    <s v="USD"/>
    <n v="1467541545"/>
    <x v="159"/>
    <n v="1464085545"/>
    <d v="2016-05-24T10:25:45"/>
    <b v="0"/>
    <n v="1"/>
    <b v="0"/>
    <s v="film &amp; video/science fiction"/>
    <n v="2E-3"/>
    <n v="10"/>
    <x v="0"/>
  </r>
  <r>
    <x v="2"/>
    <x v="0"/>
    <s v="USD"/>
    <n v="1439675691"/>
    <x v="160"/>
    <n v="1434491691"/>
    <d v="2015-06-16T21:54:51"/>
    <b v="0"/>
    <n v="0"/>
    <b v="0"/>
    <s v="film &amp; video/drama"/>
    <n v="0"/>
    <e v="#DIV/0!"/>
    <x v="0"/>
  </r>
  <r>
    <x v="2"/>
    <x v="0"/>
    <s v="USD"/>
    <n v="1404318595"/>
    <x v="161"/>
    <n v="1401726595"/>
    <d v="2014-06-02T16:29:55"/>
    <b v="0"/>
    <n v="1"/>
    <b v="0"/>
    <s v="film &amp; video/drama"/>
    <n v="0.01"/>
    <n v="5"/>
    <x v="0"/>
  </r>
  <r>
    <x v="2"/>
    <x v="0"/>
    <s v="USD"/>
    <n v="1408232520"/>
    <x v="162"/>
    <n v="1405393356"/>
    <d v="2014-07-15T03:02:36"/>
    <b v="0"/>
    <n v="10"/>
    <b v="0"/>
    <s v="film &amp; video/drama"/>
    <n v="15.535714285714286"/>
    <n v="43.5"/>
    <x v="0"/>
  </r>
  <r>
    <x v="2"/>
    <x v="0"/>
    <s v="USD"/>
    <n v="1443657600"/>
    <x v="163"/>
    <n v="1440716654"/>
    <d v="2015-08-27T23:04:14"/>
    <b v="0"/>
    <n v="0"/>
    <b v="0"/>
    <s v="film &amp; video/drama"/>
    <n v="0"/>
    <e v="#DIV/0!"/>
    <x v="0"/>
  </r>
  <r>
    <x v="2"/>
    <x v="0"/>
    <s v="USD"/>
    <n v="1411150701"/>
    <x v="164"/>
    <n v="1405966701"/>
    <d v="2014-07-21T18:18:21"/>
    <b v="0"/>
    <n v="7"/>
    <b v="0"/>
    <s v="film &amp; video/drama"/>
    <n v="0.53333333333333333"/>
    <n v="91.428571428571431"/>
    <x v="0"/>
  </r>
  <r>
    <x v="2"/>
    <x v="1"/>
    <s v="GBP"/>
    <n v="1452613724"/>
    <x v="165"/>
    <n v="1450021724"/>
    <d v="2015-12-13T15:48:44"/>
    <b v="0"/>
    <n v="0"/>
    <b v="0"/>
    <s v="film &amp; video/drama"/>
    <n v="0"/>
    <e v="#DIV/0!"/>
    <x v="0"/>
  </r>
  <r>
    <x v="2"/>
    <x v="0"/>
    <s v="USD"/>
    <n v="1484531362"/>
    <x v="166"/>
    <n v="1481939362"/>
    <d v="2016-12-17T01:49:22"/>
    <b v="0"/>
    <n v="1"/>
    <b v="0"/>
    <s v="film &amp; video/drama"/>
    <n v="60"/>
    <n v="3000"/>
    <x v="0"/>
  </r>
  <r>
    <x v="2"/>
    <x v="0"/>
    <s v="USD"/>
    <n v="1438726535"/>
    <x v="167"/>
    <n v="1433542535"/>
    <d v="2015-06-05T22:15:35"/>
    <b v="0"/>
    <n v="2"/>
    <b v="0"/>
    <s v="film &amp; video/drama"/>
    <n v="0.01"/>
    <n v="5.5"/>
    <x v="0"/>
  </r>
  <r>
    <x v="2"/>
    <x v="0"/>
    <s v="USD"/>
    <n v="1426791770"/>
    <x v="168"/>
    <n v="1424203370"/>
    <d v="2015-02-17T20:02:50"/>
    <b v="0"/>
    <n v="3"/>
    <b v="0"/>
    <s v="film &amp; video/drama"/>
    <n v="4.0625"/>
    <n v="108.33333333333333"/>
    <x v="0"/>
  </r>
  <r>
    <x v="2"/>
    <x v="1"/>
    <s v="GBP"/>
    <n v="1413634059"/>
    <x v="169"/>
    <n v="1411042059"/>
    <d v="2014-09-18T12:07:39"/>
    <b v="0"/>
    <n v="10"/>
    <b v="0"/>
    <s v="film &amp; video/drama"/>
    <n v="22.400000000000002"/>
    <n v="56"/>
    <x v="0"/>
  </r>
  <r>
    <x v="2"/>
    <x v="0"/>
    <s v="USD"/>
    <n v="1440912480"/>
    <x v="170"/>
    <n v="1438385283"/>
    <d v="2015-07-31T23:28:03"/>
    <b v="0"/>
    <n v="10"/>
    <b v="0"/>
    <s v="film &amp; video/drama"/>
    <n v="3.25"/>
    <n v="32.5"/>
    <x v="0"/>
  </r>
  <r>
    <x v="2"/>
    <x v="0"/>
    <s v="USD"/>
    <n v="1470975614"/>
    <x v="171"/>
    <n v="1465791614"/>
    <d v="2016-06-13T04:20:14"/>
    <b v="0"/>
    <n v="1"/>
    <b v="0"/>
    <s v="film &amp; video/drama"/>
    <n v="2E-3"/>
    <n v="1"/>
    <x v="0"/>
  </r>
  <r>
    <x v="2"/>
    <x v="0"/>
    <s v="USD"/>
    <n v="1426753723"/>
    <x v="172"/>
    <n v="1423733323"/>
    <d v="2015-02-12T09:28:43"/>
    <b v="0"/>
    <n v="0"/>
    <b v="0"/>
    <s v="film &amp; video/drama"/>
    <n v="0"/>
    <e v="#DIV/0!"/>
    <x v="0"/>
  </r>
  <r>
    <x v="2"/>
    <x v="1"/>
    <s v="GBP"/>
    <n v="1425131108"/>
    <x v="173"/>
    <n v="1422539108"/>
    <d v="2015-01-29T13:45:08"/>
    <b v="0"/>
    <n v="0"/>
    <b v="0"/>
    <s v="film &amp; video/drama"/>
    <n v="0"/>
    <e v="#DIV/0!"/>
    <x v="0"/>
  </r>
  <r>
    <x v="2"/>
    <x v="9"/>
    <s v="EUR"/>
    <n v="1431108776"/>
    <x v="174"/>
    <n v="1425924776"/>
    <d v="2015-03-09T18:12:56"/>
    <b v="0"/>
    <n v="0"/>
    <b v="0"/>
    <s v="film &amp; video/drama"/>
    <n v="0"/>
    <e v="#DIV/0!"/>
    <x v="0"/>
  </r>
  <r>
    <x v="2"/>
    <x v="1"/>
    <s v="GBP"/>
    <n v="1409337611"/>
    <x v="175"/>
    <n v="1407177611"/>
    <d v="2014-08-04T18:40:11"/>
    <b v="0"/>
    <n v="26"/>
    <b v="0"/>
    <s v="film &amp; video/drama"/>
    <n v="6.4850000000000003"/>
    <n v="49.884615384615387"/>
    <x v="0"/>
  </r>
  <r>
    <x v="2"/>
    <x v="0"/>
    <s v="USD"/>
    <n v="1438803999"/>
    <x v="176"/>
    <n v="1436211999"/>
    <d v="2015-07-06T19:46:39"/>
    <b v="0"/>
    <n v="0"/>
    <b v="0"/>
    <s v="film &amp; video/drama"/>
    <n v="0"/>
    <e v="#DIV/0!"/>
    <x v="0"/>
  </r>
  <r>
    <x v="2"/>
    <x v="0"/>
    <s v="USD"/>
    <n v="1427155726"/>
    <x v="177"/>
    <n v="1425690526"/>
    <d v="2015-03-07T01:08:46"/>
    <b v="0"/>
    <n v="7"/>
    <b v="0"/>
    <s v="film &amp; video/drama"/>
    <n v="40"/>
    <n v="25.714285714285715"/>
    <x v="0"/>
  </r>
  <r>
    <x v="2"/>
    <x v="3"/>
    <s v="EUR"/>
    <n v="1448582145"/>
    <x v="178"/>
    <n v="1445986545"/>
    <d v="2015-10-27T22:55:45"/>
    <b v="0"/>
    <n v="0"/>
    <b v="0"/>
    <s v="film &amp; video/drama"/>
    <n v="0"/>
    <e v="#DIV/0!"/>
    <x v="0"/>
  </r>
  <r>
    <x v="2"/>
    <x v="0"/>
    <s v="USD"/>
    <n v="1457056555"/>
    <x v="179"/>
    <n v="1454464555"/>
    <d v="2016-02-03T01:55:55"/>
    <b v="0"/>
    <n v="2"/>
    <b v="0"/>
    <s v="film &amp; video/drama"/>
    <n v="20"/>
    <n v="100"/>
    <x v="0"/>
  </r>
  <r>
    <x v="2"/>
    <x v="1"/>
    <s v="GBP"/>
    <n v="1428951600"/>
    <x v="180"/>
    <n v="1425512843"/>
    <d v="2015-03-04T23:47:23"/>
    <b v="0"/>
    <n v="13"/>
    <b v="0"/>
    <s v="film &amp; video/drama"/>
    <n v="33.416666666666664"/>
    <n v="30.846153846153847"/>
    <x v="0"/>
  </r>
  <r>
    <x v="2"/>
    <x v="1"/>
    <s v="GBP"/>
    <n v="1434995295"/>
    <x v="181"/>
    <n v="1432403295"/>
    <d v="2015-05-23T17:48:15"/>
    <b v="0"/>
    <n v="4"/>
    <b v="0"/>
    <s v="film &amp; video/drama"/>
    <n v="21.092608822670172"/>
    <n v="180.5"/>
    <x v="0"/>
  </r>
  <r>
    <x v="2"/>
    <x v="0"/>
    <s v="USD"/>
    <n v="1483748232"/>
    <x v="182"/>
    <n v="1481156232"/>
    <d v="2016-12-08T00:17:12"/>
    <b v="0"/>
    <n v="0"/>
    <b v="0"/>
    <s v="film &amp; video/drama"/>
    <n v="0"/>
    <e v="#DIV/0!"/>
    <x v="0"/>
  </r>
  <r>
    <x v="2"/>
    <x v="1"/>
    <s v="GBP"/>
    <n v="1417033610"/>
    <x v="183"/>
    <n v="1414438010"/>
    <d v="2014-10-27T19:26:50"/>
    <b v="0"/>
    <n v="12"/>
    <b v="0"/>
    <s v="film &amp; video/drama"/>
    <n v="35.856000000000002"/>
    <n v="373.5"/>
    <x v="0"/>
  </r>
  <r>
    <x v="2"/>
    <x v="5"/>
    <s v="CAD"/>
    <n v="1409543940"/>
    <x v="184"/>
    <n v="1404586762"/>
    <d v="2014-07-05T18:59:22"/>
    <b v="0"/>
    <n v="2"/>
    <b v="0"/>
    <s v="film &amp; video/drama"/>
    <n v="3.4000000000000004"/>
    <n v="25.5"/>
    <x v="0"/>
  </r>
  <r>
    <x v="2"/>
    <x v="10"/>
    <s v="NOK"/>
    <n v="1471557139"/>
    <x v="185"/>
    <n v="1468965139"/>
    <d v="2016-07-19T21:52:19"/>
    <b v="0"/>
    <n v="10"/>
    <b v="0"/>
    <s v="film &amp; video/drama"/>
    <n v="5.5"/>
    <n v="220"/>
    <x v="0"/>
  </r>
  <r>
    <x v="2"/>
    <x v="0"/>
    <s v="USD"/>
    <n v="1488571200"/>
    <x v="186"/>
    <n v="1485977434"/>
    <d v="2017-02-01T19:30:34"/>
    <b v="0"/>
    <n v="0"/>
    <b v="0"/>
    <s v="film &amp; video/drama"/>
    <n v="0"/>
    <e v="#DIV/0!"/>
    <x v="0"/>
  </r>
  <r>
    <x v="2"/>
    <x v="0"/>
    <s v="USD"/>
    <n v="1437461940"/>
    <x v="187"/>
    <n v="1435383457"/>
    <d v="2015-06-27T05:37:37"/>
    <b v="0"/>
    <n v="5"/>
    <b v="0"/>
    <s v="film &amp; video/drama"/>
    <n v="16"/>
    <n v="160"/>
    <x v="0"/>
  </r>
  <r>
    <x v="2"/>
    <x v="0"/>
    <s v="USD"/>
    <n v="1409891015"/>
    <x v="188"/>
    <n v="1407299015"/>
    <d v="2014-08-06T04:23:35"/>
    <b v="0"/>
    <n v="0"/>
    <b v="0"/>
    <s v="film &amp; video/drama"/>
    <n v="0"/>
    <e v="#DIV/0!"/>
    <x v="0"/>
  </r>
  <r>
    <x v="2"/>
    <x v="0"/>
    <s v="USD"/>
    <n v="1472920477"/>
    <x v="189"/>
    <n v="1467736477"/>
    <d v="2016-07-05T16:34:37"/>
    <b v="0"/>
    <n v="5"/>
    <b v="0"/>
    <s v="film &amp; video/drama"/>
    <n v="6.8999999999999992E-2"/>
    <n v="69"/>
    <x v="0"/>
  </r>
  <r>
    <x v="2"/>
    <x v="0"/>
    <s v="USD"/>
    <n v="1466091446"/>
    <x v="190"/>
    <n v="1465227446"/>
    <d v="2016-06-06T15:37:26"/>
    <b v="0"/>
    <n v="1"/>
    <b v="0"/>
    <s v="film &amp; video/drama"/>
    <n v="0.41666666666666669"/>
    <n v="50"/>
    <x v="0"/>
  </r>
  <r>
    <x v="2"/>
    <x v="2"/>
    <s v="AUD"/>
    <n v="1443782138"/>
    <x v="191"/>
    <n v="1440326138"/>
    <d v="2015-08-23T10:35:38"/>
    <b v="0"/>
    <n v="3"/>
    <b v="0"/>
    <s v="film &amp; video/drama"/>
    <n v="5"/>
    <n v="83.333333333333329"/>
    <x v="0"/>
  </r>
  <r>
    <x v="2"/>
    <x v="0"/>
    <s v="USD"/>
    <n v="1413572432"/>
    <x v="192"/>
    <n v="1410980432"/>
    <d v="2014-09-17T19:00:32"/>
    <b v="0"/>
    <n v="3"/>
    <b v="0"/>
    <s v="film &amp; video/drama"/>
    <n v="1.6999999999999999E-3"/>
    <n v="5.666666666666667"/>
    <x v="0"/>
  </r>
  <r>
    <x v="2"/>
    <x v="1"/>
    <s v="GBP"/>
    <n v="1417217166"/>
    <x v="193"/>
    <n v="1412029566"/>
    <d v="2014-09-29T22:26:06"/>
    <b v="0"/>
    <n v="0"/>
    <b v="0"/>
    <s v="film &amp; video/drama"/>
    <n v="0"/>
    <e v="#DIV/0!"/>
    <x v="0"/>
  </r>
  <r>
    <x v="2"/>
    <x v="1"/>
    <s v="GBP"/>
    <n v="1457308531"/>
    <x v="194"/>
    <n v="1452124531"/>
    <d v="2016-01-06T23:55:31"/>
    <b v="0"/>
    <n v="3"/>
    <b v="0"/>
    <s v="film &amp; video/drama"/>
    <n v="0.12"/>
    <n v="1"/>
    <x v="0"/>
  </r>
  <r>
    <x v="2"/>
    <x v="0"/>
    <s v="USD"/>
    <n v="1436544332"/>
    <x v="195"/>
    <n v="1431360332"/>
    <d v="2015-05-11T16:05:32"/>
    <b v="0"/>
    <n v="0"/>
    <b v="0"/>
    <s v="film &amp; video/drama"/>
    <n v="0"/>
    <e v="#DIV/0!"/>
    <x v="0"/>
  </r>
  <r>
    <x v="2"/>
    <x v="1"/>
    <s v="GBP"/>
    <n v="1444510800"/>
    <x v="196"/>
    <n v="1442062898"/>
    <d v="2015-09-12T13:01:38"/>
    <b v="0"/>
    <n v="19"/>
    <b v="0"/>
    <s v="film &amp; video/drama"/>
    <n v="41.857142857142861"/>
    <n v="77.10526315789474"/>
    <x v="0"/>
  </r>
  <r>
    <x v="2"/>
    <x v="1"/>
    <s v="GBP"/>
    <n v="1487365200"/>
    <x v="197"/>
    <n v="1483734100"/>
    <d v="2017-01-06T20:21:40"/>
    <b v="0"/>
    <n v="8"/>
    <b v="0"/>
    <s v="film &amp; video/drama"/>
    <n v="10.48"/>
    <n v="32.75"/>
    <x v="0"/>
  </r>
  <r>
    <x v="2"/>
    <x v="0"/>
    <s v="USD"/>
    <n v="1412500322"/>
    <x v="198"/>
    <n v="1409908322"/>
    <d v="2014-09-05T09:12:02"/>
    <b v="0"/>
    <n v="6"/>
    <b v="0"/>
    <s v="film &amp; video/drama"/>
    <n v="1.1159999999999999"/>
    <n v="46.5"/>
    <x v="0"/>
  </r>
  <r>
    <x v="2"/>
    <x v="0"/>
    <s v="USD"/>
    <n v="1472698702"/>
    <x v="199"/>
    <n v="1470106702"/>
    <d v="2016-08-02T02:58:22"/>
    <b v="0"/>
    <n v="0"/>
    <b v="0"/>
    <s v="film &amp; video/drama"/>
    <n v="0"/>
    <e v="#DIV/0!"/>
    <x v="0"/>
  </r>
  <r>
    <x v="2"/>
    <x v="0"/>
    <s v="USD"/>
    <n v="1410746403"/>
    <x v="200"/>
    <n v="1408154403"/>
    <d v="2014-08-16T02:00:03"/>
    <b v="0"/>
    <n v="18"/>
    <b v="0"/>
    <s v="film &amp; video/drama"/>
    <n v="26.192500000000003"/>
    <n v="87.308333333333337"/>
    <x v="0"/>
  </r>
  <r>
    <x v="2"/>
    <x v="0"/>
    <s v="USD"/>
    <n v="1423424329"/>
    <x v="201"/>
    <n v="1421696329"/>
    <d v="2015-01-19T19:38:49"/>
    <b v="0"/>
    <n v="7"/>
    <b v="0"/>
    <s v="film &amp; video/drama"/>
    <n v="58.461538461538467"/>
    <n v="54.285714285714285"/>
    <x v="0"/>
  </r>
  <r>
    <x v="2"/>
    <x v="0"/>
    <s v="USD"/>
    <n v="1444337940"/>
    <x v="202"/>
    <n v="1441750564"/>
    <d v="2015-09-08T22:16:04"/>
    <b v="0"/>
    <n v="0"/>
    <b v="0"/>
    <s v="film &amp; video/drama"/>
    <n v="0"/>
    <e v="#DIV/0!"/>
    <x v="0"/>
  </r>
  <r>
    <x v="2"/>
    <x v="1"/>
    <s v="GBP"/>
    <n v="1422562864"/>
    <x v="203"/>
    <n v="1417378864"/>
    <d v="2014-11-30T20:21:04"/>
    <b v="0"/>
    <n v="8"/>
    <b v="0"/>
    <s v="film &amp; video/drama"/>
    <n v="29.84"/>
    <n v="93.25"/>
    <x v="0"/>
  </r>
  <r>
    <x v="2"/>
    <x v="2"/>
    <s v="AUD"/>
    <n v="1470319203"/>
    <x v="204"/>
    <n v="1467727203"/>
    <d v="2016-07-05T14:00:03"/>
    <b v="0"/>
    <n v="1293"/>
    <b v="0"/>
    <s v="film &amp; video/drama"/>
    <n v="50.721666666666664"/>
    <n v="117.68368136117556"/>
    <x v="0"/>
  </r>
  <r>
    <x v="2"/>
    <x v="0"/>
    <s v="USD"/>
    <n v="1444144222"/>
    <x v="205"/>
    <n v="1441120222"/>
    <d v="2015-09-01T15:10:22"/>
    <b v="0"/>
    <n v="17"/>
    <b v="0"/>
    <s v="film &amp; video/drama"/>
    <n v="16.25"/>
    <n v="76.470588235294116"/>
    <x v="0"/>
  </r>
  <r>
    <x v="2"/>
    <x v="0"/>
    <s v="USD"/>
    <n v="1470441983"/>
    <x v="206"/>
    <n v="1468627583"/>
    <d v="2016-07-16T00:06:23"/>
    <b v="0"/>
    <n v="0"/>
    <b v="0"/>
    <s v="film &amp; video/drama"/>
    <n v="0"/>
    <e v="#DIV/0!"/>
    <x v="0"/>
  </r>
  <r>
    <x v="2"/>
    <x v="5"/>
    <s v="CAD"/>
    <n v="1420346638"/>
    <x v="207"/>
    <n v="1417754638"/>
    <d v="2014-12-05T04:43:58"/>
    <b v="0"/>
    <n v="13"/>
    <b v="0"/>
    <s v="film &amp; video/drama"/>
    <n v="15.214285714285714"/>
    <n v="163.84615384615384"/>
    <x v="0"/>
  </r>
  <r>
    <x v="2"/>
    <x v="2"/>
    <s v="AUD"/>
    <n v="1418719967"/>
    <x v="208"/>
    <n v="1416127967"/>
    <d v="2014-11-16T08:52:47"/>
    <b v="0"/>
    <n v="0"/>
    <b v="0"/>
    <s v="film &amp; video/drama"/>
    <n v="0"/>
    <e v="#DIV/0!"/>
    <x v="0"/>
  </r>
  <r>
    <x v="2"/>
    <x v="0"/>
    <s v="USD"/>
    <n v="1436566135"/>
    <x v="209"/>
    <n v="1433974135"/>
    <d v="2015-06-10T22:08:55"/>
    <b v="0"/>
    <n v="0"/>
    <b v="0"/>
    <s v="film &amp; video/drama"/>
    <n v="0"/>
    <e v="#DIV/0!"/>
    <x v="0"/>
  </r>
  <r>
    <x v="2"/>
    <x v="0"/>
    <s v="USD"/>
    <n v="1443675600"/>
    <x v="210"/>
    <n v="1441157592"/>
    <d v="2015-09-02T01:33:12"/>
    <b v="0"/>
    <n v="33"/>
    <b v="0"/>
    <s v="film &amp; video/drama"/>
    <n v="25.25"/>
    <n v="91.818181818181813"/>
    <x v="0"/>
  </r>
  <r>
    <x v="2"/>
    <x v="0"/>
    <s v="USD"/>
    <n v="1442634617"/>
    <x v="211"/>
    <n v="1440042617"/>
    <d v="2015-08-20T03:50:17"/>
    <b v="0"/>
    <n v="12"/>
    <b v="0"/>
    <s v="film &amp; video/drama"/>
    <n v="44.6"/>
    <n v="185.83333333333334"/>
    <x v="0"/>
  </r>
  <r>
    <x v="2"/>
    <x v="0"/>
    <s v="USD"/>
    <n v="1460837320"/>
    <x v="212"/>
    <n v="1455656920"/>
    <d v="2016-02-16T21:08:40"/>
    <b v="0"/>
    <n v="1"/>
    <b v="0"/>
    <s v="film &amp; video/drama"/>
    <n v="1.5873015873015872E-2"/>
    <n v="1"/>
    <x v="0"/>
  </r>
  <r>
    <x v="2"/>
    <x v="0"/>
    <s v="USD"/>
    <n v="1439734001"/>
    <x v="213"/>
    <n v="1437142547"/>
    <d v="2015-07-17T14:15:47"/>
    <b v="0"/>
    <n v="1"/>
    <b v="0"/>
    <s v="film &amp; video/drama"/>
    <n v="0.04"/>
    <n v="20"/>
    <x v="0"/>
  </r>
  <r>
    <x v="2"/>
    <x v="0"/>
    <s v="USD"/>
    <n v="1425655349"/>
    <x v="214"/>
    <n v="1420471349"/>
    <d v="2015-01-05T15:22:29"/>
    <b v="0"/>
    <n v="1"/>
    <b v="0"/>
    <s v="film &amp; video/drama"/>
    <n v="8.0000000000000002E-3"/>
    <n v="1"/>
    <x v="0"/>
  </r>
  <r>
    <x v="2"/>
    <x v="1"/>
    <s v="GBP"/>
    <n v="1455753540"/>
    <x v="215"/>
    <n v="1452058282"/>
    <d v="2016-01-06T05:31:22"/>
    <b v="0"/>
    <n v="1"/>
    <b v="0"/>
    <s v="film &amp; video/drama"/>
    <n v="0.22727272727272727"/>
    <n v="10"/>
    <x v="0"/>
  </r>
  <r>
    <x v="2"/>
    <x v="0"/>
    <s v="USD"/>
    <n v="1429740037"/>
    <x v="216"/>
    <n v="1425423637"/>
    <d v="2015-03-03T23:00:37"/>
    <b v="0"/>
    <n v="84"/>
    <b v="0"/>
    <s v="film &amp; video/drama"/>
    <n v="55.698440000000005"/>
    <n v="331.53833333333336"/>
    <x v="0"/>
  </r>
  <r>
    <x v="2"/>
    <x v="11"/>
    <s v="SEK"/>
    <n v="1419780149"/>
    <x v="217"/>
    <n v="1417101749"/>
    <d v="2014-11-27T15:22:29"/>
    <b v="0"/>
    <n v="38"/>
    <b v="0"/>
    <s v="film &amp; video/drama"/>
    <n v="11.943"/>
    <n v="314.28947368421052"/>
    <x v="0"/>
  </r>
  <r>
    <x v="2"/>
    <x v="0"/>
    <s v="USD"/>
    <n v="1431702289"/>
    <x v="218"/>
    <n v="1426518289"/>
    <d v="2015-03-16T15:04:49"/>
    <b v="0"/>
    <n v="1"/>
    <b v="0"/>
    <s v="film &amp; video/drama"/>
    <n v="2"/>
    <n v="100"/>
    <x v="0"/>
  </r>
  <r>
    <x v="2"/>
    <x v="0"/>
    <s v="USD"/>
    <n v="1459493940"/>
    <x v="219"/>
    <n v="1456732225"/>
    <d v="2016-02-29T07:50:25"/>
    <b v="0"/>
    <n v="76"/>
    <b v="0"/>
    <s v="film &amp; video/drama"/>
    <n v="17.630000000000003"/>
    <n v="115.98684210526316"/>
    <x v="0"/>
  </r>
  <r>
    <x v="2"/>
    <x v="0"/>
    <s v="USD"/>
    <n v="1440101160"/>
    <x v="220"/>
    <n v="1436542030"/>
    <d v="2015-07-10T15:27:10"/>
    <b v="0"/>
    <n v="3"/>
    <b v="0"/>
    <s v="film &amp; video/drama"/>
    <n v="0.72"/>
    <n v="120"/>
    <x v="0"/>
  </r>
  <r>
    <x v="2"/>
    <x v="0"/>
    <s v="USD"/>
    <n v="1427569564"/>
    <x v="221"/>
    <n v="1422389164"/>
    <d v="2015-01-27T20:06:04"/>
    <b v="0"/>
    <n v="0"/>
    <b v="0"/>
    <s v="film &amp; video/drama"/>
    <n v="0"/>
    <e v="#DIV/0!"/>
    <x v="0"/>
  </r>
  <r>
    <x v="2"/>
    <x v="0"/>
    <s v="USD"/>
    <n v="1427423940"/>
    <x v="222"/>
    <n v="1422383318"/>
    <d v="2015-01-27T18:28:38"/>
    <b v="0"/>
    <n v="2"/>
    <b v="0"/>
    <s v="film &amp; video/drama"/>
    <n v="13"/>
    <n v="65"/>
    <x v="0"/>
  </r>
  <r>
    <x v="2"/>
    <x v="0"/>
    <s v="USD"/>
    <n v="1463879100"/>
    <x v="223"/>
    <n v="1461287350"/>
    <d v="2016-04-22T01:09:10"/>
    <b v="0"/>
    <n v="0"/>
    <b v="0"/>
    <s v="film &amp; video/drama"/>
    <n v="0"/>
    <e v="#DIV/0!"/>
    <x v="0"/>
  </r>
  <r>
    <x v="2"/>
    <x v="2"/>
    <s v="AUD"/>
    <n v="1436506726"/>
    <x v="224"/>
    <n v="1431322726"/>
    <d v="2015-05-11T05:38:46"/>
    <b v="0"/>
    <n v="0"/>
    <b v="0"/>
    <s v="film &amp; video/drama"/>
    <n v="0"/>
    <e v="#DIV/0!"/>
    <x v="0"/>
  </r>
  <r>
    <x v="2"/>
    <x v="0"/>
    <s v="USD"/>
    <n v="1460153054"/>
    <x v="225"/>
    <n v="1457564654"/>
    <d v="2016-03-09T23:04:14"/>
    <b v="0"/>
    <n v="0"/>
    <b v="0"/>
    <s v="film &amp; video/drama"/>
    <n v="0"/>
    <e v="#DIV/0!"/>
    <x v="0"/>
  </r>
  <r>
    <x v="2"/>
    <x v="1"/>
    <s v="GBP"/>
    <n v="1433064540"/>
    <x v="226"/>
    <n v="1428854344"/>
    <d v="2015-04-12T15:59:04"/>
    <b v="0"/>
    <n v="2"/>
    <b v="0"/>
    <s v="film &amp; video/drama"/>
    <n v="0.86206896551724133"/>
    <n v="125"/>
    <x v="0"/>
  </r>
  <r>
    <x v="2"/>
    <x v="0"/>
    <s v="USD"/>
    <n v="1436477241"/>
    <x v="227"/>
    <n v="1433885241"/>
    <d v="2015-06-09T21:27:21"/>
    <b v="0"/>
    <n v="0"/>
    <b v="0"/>
    <s v="film &amp; video/drama"/>
    <n v="0"/>
    <e v="#DIV/0!"/>
    <x v="0"/>
  </r>
  <r>
    <x v="2"/>
    <x v="1"/>
    <s v="GBP"/>
    <n v="1433176105"/>
    <x v="228"/>
    <n v="1427992105"/>
    <d v="2015-04-02T16:28:25"/>
    <b v="0"/>
    <n v="0"/>
    <b v="0"/>
    <s v="film &amp; video/drama"/>
    <n v="0"/>
    <e v="#DIV/0!"/>
    <x v="0"/>
  </r>
  <r>
    <x v="2"/>
    <x v="12"/>
    <s v="EUR"/>
    <n v="1455402297"/>
    <x v="229"/>
    <n v="1452810297"/>
    <d v="2016-01-14T22:24:57"/>
    <b v="0"/>
    <n v="0"/>
    <b v="0"/>
    <s v="film &amp; video/drama"/>
    <n v="0"/>
    <e v="#DIV/0!"/>
    <x v="0"/>
  </r>
  <r>
    <x v="2"/>
    <x v="0"/>
    <s v="USD"/>
    <n v="1433443151"/>
    <x v="230"/>
    <n v="1430851151"/>
    <d v="2015-05-05T18:39:11"/>
    <b v="0"/>
    <n v="2"/>
    <b v="0"/>
    <s v="film &amp; video/drama"/>
    <n v="0.4"/>
    <n v="30"/>
    <x v="0"/>
  </r>
  <r>
    <x v="2"/>
    <x v="0"/>
    <s v="USD"/>
    <n v="1451775651"/>
    <x v="231"/>
    <n v="1449183651"/>
    <d v="2015-12-03T23:00:51"/>
    <b v="0"/>
    <n v="0"/>
    <b v="0"/>
    <s v="film &amp; video/drama"/>
    <n v="0"/>
    <e v="#DIV/0!"/>
    <x v="0"/>
  </r>
  <r>
    <x v="2"/>
    <x v="1"/>
    <s v="GBP"/>
    <n v="1425066546"/>
    <x v="232"/>
    <n v="1422474546"/>
    <d v="2015-01-28T19:49:06"/>
    <b v="0"/>
    <n v="7"/>
    <b v="0"/>
    <s v="film &amp; video/drama"/>
    <n v="2.75"/>
    <n v="15.714285714285714"/>
    <x v="0"/>
  </r>
  <r>
    <x v="2"/>
    <x v="0"/>
    <s v="USD"/>
    <n v="1475185972"/>
    <x v="233"/>
    <n v="1472593972"/>
    <d v="2016-08-30T21:52:52"/>
    <b v="0"/>
    <n v="0"/>
    <b v="0"/>
    <s v="film &amp; video/drama"/>
    <n v="0"/>
    <e v="#DIV/0!"/>
    <x v="0"/>
  </r>
  <r>
    <x v="2"/>
    <x v="0"/>
    <s v="USD"/>
    <n v="1434847859"/>
    <x v="234"/>
    <n v="1431391859"/>
    <d v="2015-05-12T00:50:59"/>
    <b v="0"/>
    <n v="5"/>
    <b v="0"/>
    <s v="film &amp; video/drama"/>
    <n v="40.1"/>
    <n v="80.2"/>
    <x v="0"/>
  </r>
  <r>
    <x v="2"/>
    <x v="0"/>
    <s v="USD"/>
    <n v="1436478497"/>
    <x v="235"/>
    <n v="1433886497"/>
    <d v="2015-06-09T21:48:17"/>
    <b v="0"/>
    <n v="0"/>
    <b v="0"/>
    <s v="film &amp; video/drama"/>
    <n v="0"/>
    <e v="#DIV/0!"/>
    <x v="0"/>
  </r>
  <r>
    <x v="2"/>
    <x v="0"/>
    <s v="USD"/>
    <n v="1451952000"/>
    <x v="236"/>
    <n v="1447380099"/>
    <d v="2015-11-13T02:01:39"/>
    <b v="0"/>
    <n v="0"/>
    <b v="0"/>
    <s v="film &amp; video/drama"/>
    <n v="0"/>
    <e v="#DIV/0!"/>
    <x v="0"/>
  </r>
  <r>
    <x v="2"/>
    <x v="0"/>
    <s v="USD"/>
    <n v="1457445069"/>
    <x v="237"/>
    <n v="1452261069"/>
    <d v="2016-01-08T13:51:09"/>
    <b v="0"/>
    <n v="1"/>
    <b v="0"/>
    <s v="film &amp; video/drama"/>
    <n v="0.33333333333333337"/>
    <n v="50"/>
    <x v="0"/>
  </r>
  <r>
    <x v="2"/>
    <x v="0"/>
    <s v="USD"/>
    <n v="1483088400"/>
    <x v="238"/>
    <n v="1481324760"/>
    <d v="2016-12-09T23:06:00"/>
    <b v="0"/>
    <n v="0"/>
    <b v="0"/>
    <s v="film &amp; video/drama"/>
    <n v="0"/>
    <e v="#DIV/0!"/>
    <x v="0"/>
  </r>
  <r>
    <x v="2"/>
    <x v="2"/>
    <s v="AUD"/>
    <n v="1446984000"/>
    <x v="239"/>
    <n v="1445308730"/>
    <d v="2015-10-20T02:38:50"/>
    <b v="0"/>
    <n v="5"/>
    <b v="0"/>
    <s v="film &amp; video/drama"/>
    <n v="25"/>
    <n v="50"/>
    <x v="0"/>
  </r>
  <r>
    <x v="0"/>
    <x v="0"/>
    <s v="USD"/>
    <n v="1367773211"/>
    <x v="240"/>
    <n v="1363885211"/>
    <d v="2013-03-21T17:00:11"/>
    <b v="1"/>
    <n v="137"/>
    <b v="1"/>
    <s v="film &amp; video/documentary"/>
    <n v="107.63413333333334"/>
    <n v="117.84759124087591"/>
    <x v="0"/>
  </r>
  <r>
    <x v="0"/>
    <x v="0"/>
    <s v="USD"/>
    <n v="1419180304"/>
    <x v="241"/>
    <n v="1415292304"/>
    <d v="2014-11-06T16:45:04"/>
    <b v="1"/>
    <n v="376"/>
    <b v="1"/>
    <s v="film &amp; video/documentary"/>
    <n v="112.63736263736264"/>
    <n v="109.04255319148936"/>
    <x v="0"/>
  </r>
  <r>
    <x v="0"/>
    <x v="0"/>
    <s v="USD"/>
    <n v="1324381790"/>
    <x v="242"/>
    <n v="1321357790"/>
    <d v="2011-11-15T11:49:50"/>
    <b v="1"/>
    <n v="202"/>
    <b v="1"/>
    <s v="film &amp; video/documentary"/>
    <n v="113.46153846153845"/>
    <n v="73.019801980198025"/>
    <x v="0"/>
  </r>
  <r>
    <x v="0"/>
    <x v="0"/>
    <s v="USD"/>
    <n v="1393031304"/>
    <x v="243"/>
    <n v="1390439304"/>
    <d v="2014-01-23T01:08:24"/>
    <b v="1"/>
    <n v="328"/>
    <b v="1"/>
    <s v="film &amp; video/documentary"/>
    <n v="102.592"/>
    <n v="78.195121951219505"/>
    <x v="0"/>
  </r>
  <r>
    <x v="0"/>
    <x v="0"/>
    <s v="USD"/>
    <n v="1268723160"/>
    <x v="244"/>
    <n v="1265269559"/>
    <d v="2010-02-04T07:45:59"/>
    <b v="1"/>
    <n v="84"/>
    <b v="1"/>
    <s v="film &amp; video/documentary"/>
    <n v="113.75714285714287"/>
    <n v="47.398809523809526"/>
    <x v="0"/>
  </r>
  <r>
    <x v="0"/>
    <x v="0"/>
    <s v="USD"/>
    <n v="1345079785"/>
    <x v="245"/>
    <n v="1342487785"/>
    <d v="2012-07-17T01:16:25"/>
    <b v="1"/>
    <n v="96"/>
    <b v="1"/>
    <s v="film &amp; video/documentary"/>
    <n v="103.71999999999998"/>
    <n v="54.020833333333336"/>
    <x v="0"/>
  </r>
  <r>
    <x v="0"/>
    <x v="0"/>
    <s v="USD"/>
    <n v="1292665405"/>
    <x v="246"/>
    <n v="1288341805"/>
    <d v="2010-10-29T08:43:25"/>
    <b v="1"/>
    <n v="223"/>
    <b v="1"/>
    <s v="film &amp; video/documentary"/>
    <n v="305.46000000000004"/>
    <n v="68.488789237668158"/>
    <x v="0"/>
  </r>
  <r>
    <x v="0"/>
    <x v="0"/>
    <s v="USD"/>
    <n v="1287200340"/>
    <x v="247"/>
    <n v="1284042614"/>
    <d v="2010-09-09T14:30:14"/>
    <b v="1"/>
    <n v="62"/>
    <b v="1"/>
    <s v="film &amp; video/documentary"/>
    <n v="134.1"/>
    <n v="108.14516129032258"/>
    <x v="0"/>
  </r>
  <r>
    <x v="0"/>
    <x v="0"/>
    <s v="USD"/>
    <n v="1325961309"/>
    <x v="248"/>
    <n v="1322073309"/>
    <d v="2011-11-23T18:35:09"/>
    <b v="1"/>
    <n v="146"/>
    <b v="1"/>
    <s v="film &amp; video/documentary"/>
    <n v="101.33294117647058"/>
    <n v="589.95205479452056"/>
    <x v="0"/>
  </r>
  <r>
    <x v="0"/>
    <x v="0"/>
    <s v="USD"/>
    <n v="1282498800"/>
    <x v="249"/>
    <n v="1275603020"/>
    <d v="2010-06-03T22:10:20"/>
    <b v="1"/>
    <n v="235"/>
    <b v="1"/>
    <s v="film &amp; video/documentary"/>
    <n v="112.92"/>
    <n v="48.051063829787232"/>
    <x v="0"/>
  </r>
  <r>
    <x v="0"/>
    <x v="0"/>
    <s v="USD"/>
    <n v="1370525691"/>
    <x v="250"/>
    <n v="1367933691"/>
    <d v="2013-05-07T13:34:51"/>
    <b v="1"/>
    <n v="437"/>
    <b v="1"/>
    <s v="film &amp; video/documentary"/>
    <n v="105.58333333333334"/>
    <n v="72.482837528604122"/>
    <x v="0"/>
  </r>
  <r>
    <x v="0"/>
    <x v="0"/>
    <s v="USD"/>
    <n v="1337194800"/>
    <x v="251"/>
    <n v="1334429646"/>
    <d v="2012-04-14T18:54:06"/>
    <b v="1"/>
    <n v="77"/>
    <b v="1"/>
    <s v="film &amp; video/documentary"/>
    <n v="125.57142857142858"/>
    <n v="57.077922077922075"/>
    <x v="0"/>
  </r>
  <r>
    <x v="0"/>
    <x v="0"/>
    <s v="USD"/>
    <n v="1275364740"/>
    <x v="252"/>
    <n v="1269878058"/>
    <d v="2010-03-29T15:54:18"/>
    <b v="1"/>
    <n v="108"/>
    <b v="1"/>
    <s v="film &amp; video/documentary"/>
    <n v="184.56"/>
    <n v="85.444444444444443"/>
    <x v="0"/>
  </r>
  <r>
    <x v="0"/>
    <x v="0"/>
    <s v="USD"/>
    <n v="1329320235"/>
    <x v="253"/>
    <n v="1326728235"/>
    <d v="2012-01-16T15:37:15"/>
    <b v="1"/>
    <n v="7"/>
    <b v="1"/>
    <s v="film &amp; video/documentary"/>
    <n v="100.73333333333335"/>
    <n v="215.85714285714286"/>
    <x v="0"/>
  </r>
  <r>
    <x v="0"/>
    <x v="0"/>
    <s v="USD"/>
    <n v="1445047200"/>
    <x v="254"/>
    <n v="1442443910"/>
    <d v="2015-09-16T22:51:50"/>
    <b v="1"/>
    <n v="314"/>
    <b v="1"/>
    <s v="film &amp; video/documentary"/>
    <n v="116.94725"/>
    <n v="89.38643312101911"/>
    <x v="0"/>
  </r>
  <r>
    <x v="0"/>
    <x v="0"/>
    <s v="USD"/>
    <n v="1300275482"/>
    <x v="255"/>
    <n v="1297687082"/>
    <d v="2011-02-14T12:38:02"/>
    <b v="1"/>
    <n v="188"/>
    <b v="1"/>
    <s v="film &amp; video/documentary"/>
    <n v="106.73325"/>
    <n v="45.418404255319146"/>
    <x v="0"/>
  </r>
  <r>
    <x v="0"/>
    <x v="0"/>
    <s v="USD"/>
    <n v="1363458467"/>
    <x v="256"/>
    <n v="1360866467"/>
    <d v="2013-02-14T18:27:47"/>
    <b v="1"/>
    <n v="275"/>
    <b v="1"/>
    <s v="film &amp; video/documentary"/>
    <n v="139.1"/>
    <n v="65.756363636363631"/>
    <x v="0"/>
  </r>
  <r>
    <x v="0"/>
    <x v="0"/>
    <s v="USD"/>
    <n v="1463670162"/>
    <x v="257"/>
    <n v="1461078162"/>
    <d v="2016-04-19T15:02:42"/>
    <b v="1"/>
    <n v="560"/>
    <b v="1"/>
    <s v="film &amp; video/documentary"/>
    <n v="106.72648571428572"/>
    <n v="66.70405357142856"/>
    <x v="0"/>
  </r>
  <r>
    <x v="0"/>
    <x v="0"/>
    <s v="USD"/>
    <n v="1308359666"/>
    <x v="258"/>
    <n v="1305767666"/>
    <d v="2011-05-19T01:14:26"/>
    <b v="1"/>
    <n v="688"/>
    <b v="1"/>
    <s v="film &amp; video/documentary"/>
    <n v="191.14"/>
    <n v="83.345930232558146"/>
    <x v="0"/>
  </r>
  <r>
    <x v="0"/>
    <x v="0"/>
    <s v="USD"/>
    <n v="1428514969"/>
    <x v="259"/>
    <n v="1425922969"/>
    <d v="2015-03-09T17:42:49"/>
    <b v="1"/>
    <n v="942"/>
    <b v="1"/>
    <s v="film &amp; video/documentary"/>
    <n v="131.93789333333334"/>
    <n v="105.04609341825902"/>
    <x v="0"/>
  </r>
  <r>
    <x v="0"/>
    <x v="0"/>
    <s v="USD"/>
    <n v="1279360740"/>
    <x v="260"/>
    <n v="1275415679"/>
    <d v="2010-06-01T18:07:59"/>
    <b v="1"/>
    <n v="88"/>
    <b v="1"/>
    <s v="film &amp; video/documentary"/>
    <n v="106.4"/>
    <n v="120.90909090909091"/>
    <x v="0"/>
  </r>
  <r>
    <x v="0"/>
    <x v="0"/>
    <s v="USD"/>
    <n v="1339080900"/>
    <x v="261"/>
    <n v="1334783704"/>
    <d v="2012-04-18T21:15:04"/>
    <b v="1"/>
    <n v="220"/>
    <b v="1"/>
    <s v="film &amp; video/documentary"/>
    <n v="107.4"/>
    <n v="97.63636363636364"/>
    <x v="0"/>
  </r>
  <r>
    <x v="0"/>
    <x v="0"/>
    <s v="USD"/>
    <n v="1298699828"/>
    <x v="262"/>
    <n v="1294811828"/>
    <d v="2011-01-12T05:57:08"/>
    <b v="1"/>
    <n v="145"/>
    <b v="1"/>
    <s v="film &amp; video/documentary"/>
    <n v="240"/>
    <n v="41.379310344827587"/>
    <x v="0"/>
  </r>
  <r>
    <x v="0"/>
    <x v="0"/>
    <s v="USD"/>
    <n v="1348786494"/>
    <x v="263"/>
    <n v="1346194494"/>
    <d v="2012-08-28T22:54:54"/>
    <b v="1"/>
    <n v="963"/>
    <b v="1"/>
    <s v="film &amp; video/documentary"/>
    <n v="118.08108"/>
    <n v="30.654485981308412"/>
    <x v="0"/>
  </r>
  <r>
    <x v="0"/>
    <x v="0"/>
    <s v="USD"/>
    <n v="1336747995"/>
    <x v="264"/>
    <n v="1334155995"/>
    <d v="2012-04-11T14:53:15"/>
    <b v="1"/>
    <n v="91"/>
    <b v="1"/>
    <s v="film &amp; video/documentary"/>
    <n v="118.19999999999999"/>
    <n v="64.945054945054949"/>
    <x v="0"/>
  </r>
  <r>
    <x v="0"/>
    <x v="0"/>
    <s v="USD"/>
    <n v="1273522560"/>
    <x v="265"/>
    <n v="1269928430"/>
    <d v="2010-03-30T05:53:50"/>
    <b v="1"/>
    <n v="58"/>
    <b v="1"/>
    <s v="film &amp; video/documentary"/>
    <n v="111.1"/>
    <n v="95.775862068965523"/>
    <x v="0"/>
  </r>
  <r>
    <x v="0"/>
    <x v="0"/>
    <s v="USD"/>
    <n v="1271994660"/>
    <x v="266"/>
    <n v="1264565507"/>
    <d v="2010-01-27T04:11:47"/>
    <b v="1"/>
    <n v="36"/>
    <b v="1"/>
    <s v="film &amp; video/documentary"/>
    <n v="145.5"/>
    <n v="40.416666666666664"/>
    <x v="0"/>
  </r>
  <r>
    <x v="0"/>
    <x v="1"/>
    <s v="GBP"/>
    <n v="1403693499"/>
    <x v="267"/>
    <n v="1401101499"/>
    <d v="2014-05-26T10:51:39"/>
    <b v="1"/>
    <n v="165"/>
    <b v="1"/>
    <s v="film &amp; video/documentary"/>
    <n v="131.62883248730967"/>
    <n v="78.578424242424248"/>
    <x v="0"/>
  </r>
  <r>
    <x v="0"/>
    <x v="0"/>
    <s v="USD"/>
    <n v="1320640778"/>
    <x v="268"/>
    <n v="1316749178"/>
    <d v="2011-09-23T03:39:38"/>
    <b v="1"/>
    <n v="111"/>
    <b v="1"/>
    <s v="film &amp; video/documentary"/>
    <n v="111.4"/>
    <n v="50.18018018018018"/>
    <x v="0"/>
  </r>
  <r>
    <x v="0"/>
    <x v="2"/>
    <s v="AUD"/>
    <n v="1487738622"/>
    <x v="269"/>
    <n v="1485146622"/>
    <d v="2017-01-23T04:43:42"/>
    <b v="1"/>
    <n v="1596"/>
    <b v="1"/>
    <s v="film &amp; video/documentary"/>
    <n v="147.23376999999999"/>
    <n v="92.251735588972423"/>
    <x v="0"/>
  </r>
  <r>
    <x v="0"/>
    <x v="0"/>
    <s v="USD"/>
    <n v="1306296000"/>
    <x v="270"/>
    <n v="1301950070"/>
    <d v="2011-04-04T20:47:50"/>
    <b v="1"/>
    <n v="61"/>
    <b v="1"/>
    <s v="film &amp; video/documentary"/>
    <n v="152.60869565217391"/>
    <n v="57.540983606557376"/>
    <x v="0"/>
  </r>
  <r>
    <x v="0"/>
    <x v="0"/>
    <s v="USD"/>
    <n v="1388649600"/>
    <x v="271"/>
    <n v="1386123861"/>
    <d v="2013-12-04T02:24:21"/>
    <b v="1"/>
    <n v="287"/>
    <b v="1"/>
    <s v="film &amp; video/documentary"/>
    <n v="104.67999999999999"/>
    <n v="109.42160278745645"/>
    <x v="0"/>
  </r>
  <r>
    <x v="0"/>
    <x v="0"/>
    <s v="USD"/>
    <n v="1272480540"/>
    <x v="272"/>
    <n v="1267220191"/>
    <d v="2010-02-26T21:36:31"/>
    <b v="1"/>
    <n v="65"/>
    <b v="1"/>
    <s v="film &amp; video/documentary"/>
    <n v="177.43366666666668"/>
    <n v="81.892461538461546"/>
    <x v="0"/>
  </r>
  <r>
    <x v="0"/>
    <x v="0"/>
    <s v="USD"/>
    <n v="1309694266"/>
    <x v="273"/>
    <n v="1307102266"/>
    <d v="2011-06-03T11:57:46"/>
    <b v="1"/>
    <n v="118"/>
    <b v="1"/>
    <s v="film &amp; video/documentary"/>
    <n v="107.7758"/>
    <n v="45.667711864406776"/>
    <x v="0"/>
  </r>
  <r>
    <x v="0"/>
    <x v="0"/>
    <s v="USD"/>
    <n v="1333609140"/>
    <x v="274"/>
    <n v="1330638829"/>
    <d v="2012-03-01T21:53:49"/>
    <b v="1"/>
    <n v="113"/>
    <b v="1"/>
    <s v="film &amp; video/documentary"/>
    <n v="156"/>
    <n v="55.221238938053098"/>
    <x v="0"/>
  </r>
  <r>
    <x v="0"/>
    <x v="0"/>
    <s v="USD"/>
    <n v="1352511966"/>
    <x v="275"/>
    <n v="1349916366"/>
    <d v="2012-10-11T00:46:06"/>
    <b v="1"/>
    <n v="332"/>
    <b v="1"/>
    <s v="film &amp; video/documentary"/>
    <n v="108.395"/>
    <n v="65.298192771084331"/>
    <x v="0"/>
  </r>
  <r>
    <x v="0"/>
    <x v="0"/>
    <s v="USD"/>
    <n v="1335574674"/>
    <x v="276"/>
    <n v="1330394274"/>
    <d v="2012-02-28T01:57:54"/>
    <b v="1"/>
    <n v="62"/>
    <b v="1"/>
    <s v="film &amp; video/documentary"/>
    <n v="147.6"/>
    <n v="95.225806451612897"/>
    <x v="0"/>
  </r>
  <r>
    <x v="0"/>
    <x v="0"/>
    <s v="USD"/>
    <n v="1432416219"/>
    <x v="277"/>
    <n v="1429824219"/>
    <d v="2015-04-23T21:23:39"/>
    <b v="1"/>
    <n v="951"/>
    <b v="1"/>
    <s v="film &amp; video/documentary"/>
    <n v="110.38153846153847"/>
    <n v="75.444794952681391"/>
    <x v="0"/>
  </r>
  <r>
    <x v="0"/>
    <x v="0"/>
    <s v="USD"/>
    <n v="1350003539"/>
    <x v="278"/>
    <n v="1347411539"/>
    <d v="2012-09-12T00:58:59"/>
    <b v="1"/>
    <n v="415"/>
    <b v="1"/>
    <s v="film &amp; video/documentary"/>
    <n v="150.34814814814814"/>
    <n v="97.816867469879512"/>
    <x v="0"/>
  </r>
  <r>
    <x v="0"/>
    <x v="0"/>
    <s v="USD"/>
    <n v="1488160860"/>
    <x v="279"/>
    <n v="1485237096"/>
    <d v="2017-01-24T05:51:36"/>
    <b v="1"/>
    <n v="305"/>
    <b v="1"/>
    <s v="film &amp; video/documentary"/>
    <n v="157.31829411764707"/>
    <n v="87.685606557377056"/>
    <x v="0"/>
  </r>
  <r>
    <x v="0"/>
    <x v="0"/>
    <s v="USD"/>
    <n v="1401459035"/>
    <x v="280"/>
    <n v="1397571035"/>
    <d v="2014-04-15T14:10:35"/>
    <b v="1"/>
    <n v="2139"/>
    <b v="1"/>
    <s v="film &amp; video/documentary"/>
    <n v="156.14400000000001"/>
    <n v="54.748948106591868"/>
    <x v="0"/>
  </r>
  <r>
    <x v="0"/>
    <x v="0"/>
    <s v="USD"/>
    <n v="1249932360"/>
    <x v="281"/>
    <n v="1242532513"/>
    <d v="2009-05-17T03:55:13"/>
    <b v="1"/>
    <n v="79"/>
    <b v="1"/>
    <s v="film &amp; video/documentary"/>
    <n v="120.58763636363636"/>
    <n v="83.953417721518989"/>
    <x v="0"/>
  </r>
  <r>
    <x v="0"/>
    <x v="0"/>
    <s v="USD"/>
    <n v="1266876000"/>
    <x v="282"/>
    <n v="1263679492"/>
    <d v="2010-01-16T22:04:52"/>
    <b v="1"/>
    <n v="179"/>
    <b v="1"/>
    <s v="film &amp; video/documentary"/>
    <n v="101.18888888888888"/>
    <n v="254.38547486033519"/>
    <x v="0"/>
  </r>
  <r>
    <x v="0"/>
    <x v="0"/>
    <s v="USD"/>
    <n v="1306904340"/>
    <x v="283"/>
    <n v="1305219744"/>
    <d v="2011-05-12T17:02:24"/>
    <b v="1"/>
    <n v="202"/>
    <b v="1"/>
    <s v="film &amp; video/documentary"/>
    <n v="114.27249999999999"/>
    <n v="101.8269801980198"/>
    <x v="0"/>
  </r>
  <r>
    <x v="0"/>
    <x v="0"/>
    <s v="USD"/>
    <n v="1327167780"/>
    <x v="284"/>
    <n v="1325007780"/>
    <d v="2011-12-27T17:43:00"/>
    <b v="1"/>
    <n v="760"/>
    <b v="1"/>
    <s v="film &amp; video/documentary"/>
    <n v="104.62615"/>
    <n v="55.066394736842106"/>
    <x v="0"/>
  </r>
  <r>
    <x v="0"/>
    <x v="0"/>
    <s v="USD"/>
    <n v="1379614128"/>
    <x v="285"/>
    <n v="1377022128"/>
    <d v="2013-08-20T18:08:48"/>
    <b v="1"/>
    <n v="563"/>
    <b v="1"/>
    <s v="film &amp; video/documentary"/>
    <n v="228.82507142857142"/>
    <n v="56.901438721136763"/>
    <x v="0"/>
  </r>
  <r>
    <x v="0"/>
    <x v="0"/>
    <s v="USD"/>
    <n v="1364236524"/>
    <x v="286"/>
    <n v="1360352124"/>
    <d v="2013-02-08T19:35:24"/>
    <b v="1"/>
    <n v="135"/>
    <b v="1"/>
    <s v="film &amp; video/documentary"/>
    <n v="109.15333333333332"/>
    <n v="121.28148148148148"/>
    <x v="0"/>
  </r>
  <r>
    <x v="0"/>
    <x v="0"/>
    <s v="USD"/>
    <n v="1351828800"/>
    <x v="287"/>
    <n v="1349160018"/>
    <d v="2012-10-02T06:40:18"/>
    <b v="1"/>
    <n v="290"/>
    <b v="1"/>
    <s v="film &amp; video/documentary"/>
    <n v="176.29999999999998"/>
    <n v="91.189655172413794"/>
    <x v="0"/>
  </r>
  <r>
    <x v="0"/>
    <x v="0"/>
    <s v="USD"/>
    <n v="1340683393"/>
    <x v="288"/>
    <n v="1337659393"/>
    <d v="2012-05-22T04:03:13"/>
    <b v="1"/>
    <n v="447"/>
    <b v="1"/>
    <s v="film &amp; video/documentary"/>
    <n v="103.21061999999999"/>
    <n v="115.44812080536913"/>
    <x v="0"/>
  </r>
  <r>
    <x v="0"/>
    <x v="1"/>
    <s v="GBP"/>
    <n v="1383389834"/>
    <x v="289"/>
    <n v="1380797834"/>
    <d v="2013-10-03T10:57:14"/>
    <b v="1"/>
    <n v="232"/>
    <b v="1"/>
    <s v="film &amp; video/documentary"/>
    <n v="104.82000000000001"/>
    <n v="67.771551724137936"/>
    <x v="0"/>
  </r>
  <r>
    <x v="0"/>
    <x v="0"/>
    <s v="USD"/>
    <n v="1296633540"/>
    <x v="290"/>
    <n v="1292316697"/>
    <d v="2010-12-14T08:51:37"/>
    <b v="1"/>
    <n v="168"/>
    <b v="1"/>
    <s v="film &amp; video/documentary"/>
    <n v="106.68444444444445"/>
    <n v="28.576190476190476"/>
    <x v="0"/>
  </r>
  <r>
    <x v="0"/>
    <x v="0"/>
    <s v="USD"/>
    <n v="1367366460"/>
    <x v="291"/>
    <n v="1365791246"/>
    <d v="2013-04-12T18:27:26"/>
    <b v="1"/>
    <n v="128"/>
    <b v="1"/>
    <s v="film &amp; video/documentary"/>
    <n v="120.02"/>
    <n v="46.8828125"/>
    <x v="0"/>
  </r>
  <r>
    <x v="0"/>
    <x v="0"/>
    <s v="USD"/>
    <n v="1319860740"/>
    <x v="292"/>
    <n v="1317064599"/>
    <d v="2011-09-26T19:16:39"/>
    <b v="1"/>
    <n v="493"/>
    <b v="1"/>
    <s v="film &amp; video/documentary"/>
    <n v="101.50693333333334"/>
    <n v="154.42231237322514"/>
    <x v="0"/>
  </r>
  <r>
    <x v="0"/>
    <x v="0"/>
    <s v="USD"/>
    <n v="1398009714"/>
    <x v="293"/>
    <n v="1395417714"/>
    <d v="2014-03-21T16:01:54"/>
    <b v="1"/>
    <n v="131"/>
    <b v="1"/>
    <s v="film &amp; video/documentary"/>
    <n v="101.38461538461539"/>
    <n v="201.22137404580153"/>
    <x v="0"/>
  </r>
  <r>
    <x v="0"/>
    <x v="0"/>
    <s v="USD"/>
    <n v="1279555200"/>
    <x v="294"/>
    <n v="1276480894"/>
    <d v="2010-06-14T02:01:34"/>
    <b v="1"/>
    <n v="50"/>
    <b v="1"/>
    <s v="film &amp; video/documentary"/>
    <n v="100"/>
    <n v="100"/>
    <x v="0"/>
  </r>
  <r>
    <x v="0"/>
    <x v="0"/>
    <s v="USD"/>
    <n v="1383264000"/>
    <x v="295"/>
    <n v="1378080409"/>
    <d v="2013-09-02T00:06:49"/>
    <b v="1"/>
    <n v="665"/>
    <b v="1"/>
    <s v="film &amp; video/documentary"/>
    <n v="133.10911999999999"/>
    <n v="100.08204511278196"/>
    <x v="0"/>
  </r>
  <r>
    <x v="0"/>
    <x v="0"/>
    <s v="USD"/>
    <n v="1347017083"/>
    <x v="296"/>
    <n v="1344857083"/>
    <d v="2012-08-13T11:24:43"/>
    <b v="1"/>
    <n v="129"/>
    <b v="1"/>
    <s v="film &amp; video/documentary"/>
    <n v="118.72620000000001"/>
    <n v="230.08953488372092"/>
    <x v="0"/>
  </r>
  <r>
    <x v="0"/>
    <x v="0"/>
    <s v="USD"/>
    <n v="1430452740"/>
    <x v="297"/>
    <n v="1427390901"/>
    <d v="2015-03-26T17:28:21"/>
    <b v="1"/>
    <n v="142"/>
    <b v="1"/>
    <s v="film &amp; video/documentary"/>
    <n v="100.64"/>
    <n v="141.74647887323943"/>
    <x v="0"/>
  </r>
  <r>
    <x v="0"/>
    <x v="0"/>
    <s v="USD"/>
    <n v="1399669200"/>
    <x v="298"/>
    <n v="1394536048"/>
    <d v="2014-03-11T11:07:28"/>
    <b v="1"/>
    <n v="2436"/>
    <b v="1"/>
    <s v="film &amp; video/documentary"/>
    <n v="108.93241269841269"/>
    <n v="56.344351395730705"/>
    <x v="0"/>
  </r>
  <r>
    <x v="0"/>
    <x v="0"/>
    <s v="USD"/>
    <n v="1289975060"/>
    <x v="299"/>
    <n v="1287379460"/>
    <d v="2010-10-18T05:24:20"/>
    <b v="1"/>
    <n v="244"/>
    <b v="1"/>
    <s v="film &amp; video/documentary"/>
    <n v="178.95250000000001"/>
    <n v="73.341188524590166"/>
    <x v="0"/>
  </r>
  <r>
    <x v="0"/>
    <x v="0"/>
    <s v="USD"/>
    <n v="1303686138"/>
    <x v="300"/>
    <n v="1301007738"/>
    <d v="2011-03-24T23:02:18"/>
    <b v="1"/>
    <n v="298"/>
    <b v="1"/>
    <s v="film &amp; video/documentary"/>
    <n v="101.72264"/>
    <n v="85.337785234899329"/>
    <x v="0"/>
  </r>
  <r>
    <x v="0"/>
    <x v="0"/>
    <s v="USD"/>
    <n v="1363711335"/>
    <x v="301"/>
    <n v="1360258935"/>
    <d v="2013-02-07T17:42:15"/>
    <b v="1"/>
    <n v="251"/>
    <b v="1"/>
    <s v="film &amp; video/documentary"/>
    <n v="118.73499999999999"/>
    <n v="61.496215139442228"/>
    <x v="0"/>
  </r>
  <r>
    <x v="0"/>
    <x v="0"/>
    <s v="USD"/>
    <n v="1330115638"/>
    <x v="302"/>
    <n v="1327523638"/>
    <d v="2012-01-25T20:33:58"/>
    <b v="1"/>
    <n v="108"/>
    <b v="1"/>
    <s v="film &amp; video/documentary"/>
    <n v="100.46"/>
    <n v="93.018518518518519"/>
    <x v="0"/>
  </r>
  <r>
    <x v="0"/>
    <x v="0"/>
    <s v="USD"/>
    <n v="1338601346"/>
    <x v="303"/>
    <n v="1336009346"/>
    <d v="2012-05-03T01:42:26"/>
    <b v="1"/>
    <n v="82"/>
    <b v="1"/>
    <s v="film &amp; video/documentary"/>
    <n v="137.46666666666667"/>
    <n v="50.292682926829265"/>
    <x v="0"/>
  </r>
  <r>
    <x v="0"/>
    <x v="0"/>
    <s v="USD"/>
    <n v="1346464800"/>
    <x v="304"/>
    <n v="1343096197"/>
    <d v="2012-07-24T02:16:37"/>
    <b v="1"/>
    <n v="74"/>
    <b v="1"/>
    <s v="film &amp; video/documentary"/>
    <n v="231.64705882352939"/>
    <n v="106.43243243243244"/>
    <x v="0"/>
  </r>
  <r>
    <x v="0"/>
    <x v="0"/>
    <s v="USD"/>
    <n v="1331392049"/>
    <x v="305"/>
    <n v="1328800049"/>
    <d v="2012-02-09T15:07:29"/>
    <b v="1"/>
    <n v="189"/>
    <b v="1"/>
    <s v="film &amp; video/documentary"/>
    <n v="130.33333333333331"/>
    <n v="51.719576719576722"/>
    <x v="0"/>
  </r>
  <r>
    <x v="0"/>
    <x v="0"/>
    <s v="USD"/>
    <n v="1363806333"/>
    <x v="306"/>
    <n v="1362081933"/>
    <d v="2013-02-28T20:05:33"/>
    <b v="1"/>
    <n v="80"/>
    <b v="1"/>
    <s v="film &amp; video/documentary"/>
    <n v="292.89999999999998"/>
    <n v="36.612499999999997"/>
    <x v="0"/>
  </r>
  <r>
    <x v="0"/>
    <x v="0"/>
    <s v="USD"/>
    <n v="1360276801"/>
    <x v="307"/>
    <n v="1357684801"/>
    <d v="2013-01-08T22:40:01"/>
    <b v="1"/>
    <n v="576"/>
    <b v="1"/>
    <s v="film &amp; video/documentary"/>
    <n v="111.31818181818183"/>
    <n v="42.517361111111114"/>
    <x v="0"/>
  </r>
  <r>
    <x v="0"/>
    <x v="0"/>
    <s v="USD"/>
    <n v="1299775210"/>
    <x v="308"/>
    <n v="1295887210"/>
    <d v="2011-01-24T16:40:10"/>
    <b v="1"/>
    <n v="202"/>
    <b v="1"/>
    <s v="film &amp; video/documentary"/>
    <n v="105.56666666666668"/>
    <n v="62.712871287128714"/>
    <x v="0"/>
  </r>
  <r>
    <x v="0"/>
    <x v="0"/>
    <s v="USD"/>
    <n v="1346695334"/>
    <x v="309"/>
    <n v="1344880934"/>
    <d v="2012-08-13T18:02:14"/>
    <b v="1"/>
    <n v="238"/>
    <b v="1"/>
    <s v="film &amp; video/documentary"/>
    <n v="118.94444444444446"/>
    <n v="89.957983193277315"/>
    <x v="0"/>
  </r>
  <r>
    <x v="0"/>
    <x v="0"/>
    <s v="USD"/>
    <n v="1319076000"/>
    <x v="310"/>
    <n v="1317788623"/>
    <d v="2011-10-05T04:23:43"/>
    <b v="1"/>
    <n v="36"/>
    <b v="1"/>
    <s v="film &amp; video/documentary"/>
    <n v="104.129"/>
    <n v="28.924722222222222"/>
    <x v="0"/>
  </r>
  <r>
    <x v="0"/>
    <x v="0"/>
    <s v="USD"/>
    <n v="1325404740"/>
    <x v="311"/>
    <n v="1321852592"/>
    <d v="2011-11-21T05:16:32"/>
    <b v="1"/>
    <n v="150"/>
    <b v="1"/>
    <s v="film &amp; video/documentary"/>
    <n v="104.10165000000001"/>
    <n v="138.8022"/>
    <x v="0"/>
  </r>
  <r>
    <x v="0"/>
    <x v="0"/>
    <s v="USD"/>
    <n v="1365973432"/>
    <x v="312"/>
    <n v="1363381432"/>
    <d v="2013-03-15T21:03:52"/>
    <b v="1"/>
    <n v="146"/>
    <b v="1"/>
    <s v="film &amp; video/documentary"/>
    <n v="111.87499999999999"/>
    <n v="61.301369863013697"/>
    <x v="0"/>
  </r>
  <r>
    <x v="0"/>
    <x v="0"/>
    <s v="USD"/>
    <n v="1281542340"/>
    <x v="313"/>
    <n v="1277702894"/>
    <d v="2010-06-28T05:28:14"/>
    <b v="1"/>
    <n v="222"/>
    <b v="1"/>
    <s v="film &amp; video/documentary"/>
    <n v="104.73529411764706"/>
    <n v="80.202702702702709"/>
    <x v="0"/>
  </r>
  <r>
    <x v="0"/>
    <x v="0"/>
    <s v="USD"/>
    <n v="1362167988"/>
    <x v="314"/>
    <n v="1359575988"/>
    <d v="2013-01-30T19:59:48"/>
    <b v="1"/>
    <n v="120"/>
    <b v="1"/>
    <s v="film &amp; video/documentary"/>
    <n v="385.15000000000003"/>
    <n v="32.095833333333331"/>
    <x v="0"/>
  </r>
  <r>
    <x v="0"/>
    <x v="0"/>
    <s v="USD"/>
    <n v="1345660334"/>
    <x v="315"/>
    <n v="1343068334"/>
    <d v="2012-07-23T18:32:14"/>
    <b v="1"/>
    <n v="126"/>
    <b v="1"/>
    <s v="film &amp; video/documentary"/>
    <n v="101.248"/>
    <n v="200.88888888888889"/>
    <x v="0"/>
  </r>
  <r>
    <x v="0"/>
    <x v="5"/>
    <s v="CAD"/>
    <n v="1418273940"/>
    <x v="316"/>
    <n v="1415398197"/>
    <d v="2014-11-07T22:09:57"/>
    <b v="1"/>
    <n v="158"/>
    <b v="1"/>
    <s v="film &amp; video/documentary"/>
    <n v="113.77333333333333"/>
    <n v="108.01265822784811"/>
    <x v="0"/>
  </r>
  <r>
    <x v="0"/>
    <x v="0"/>
    <s v="USD"/>
    <n v="1386778483"/>
    <x v="317"/>
    <n v="1384186483"/>
    <d v="2013-11-11T16:14:43"/>
    <b v="1"/>
    <n v="316"/>
    <b v="1"/>
    <s v="film &amp; video/documentary"/>
    <n v="100.80333333333333"/>
    <n v="95.699367088607602"/>
    <x v="0"/>
  </r>
  <r>
    <x v="0"/>
    <x v="0"/>
    <s v="USD"/>
    <n v="1364342151"/>
    <x v="318"/>
    <n v="1361753751"/>
    <d v="2013-02-25T00:55:51"/>
    <b v="1"/>
    <n v="284"/>
    <b v="1"/>
    <s v="film &amp; video/documentary"/>
    <n v="283.32"/>
    <n v="49.880281690140848"/>
    <x v="0"/>
  </r>
  <r>
    <x v="0"/>
    <x v="0"/>
    <s v="USD"/>
    <n v="1265097540"/>
    <x v="319"/>
    <n v="1257538029"/>
    <d v="2009-11-06T20:07:09"/>
    <b v="1"/>
    <n v="51"/>
    <b v="1"/>
    <s v="film &amp; video/documentary"/>
    <n v="112.68"/>
    <n v="110.47058823529412"/>
    <x v="0"/>
  </r>
  <r>
    <x v="0"/>
    <x v="1"/>
    <s v="GBP"/>
    <n v="1450825200"/>
    <x v="320"/>
    <n v="1448284433"/>
    <d v="2015-11-23T13:13:53"/>
    <b v="1"/>
    <n v="158"/>
    <b v="1"/>
    <s v="film &amp; video/documentary"/>
    <n v="106.58000000000001"/>
    <n v="134.91139240506328"/>
    <x v="0"/>
  </r>
  <r>
    <x v="0"/>
    <x v="12"/>
    <s v="EUR"/>
    <n v="1478605386"/>
    <x v="321"/>
    <n v="1475577786"/>
    <d v="2016-10-04T10:43:06"/>
    <b v="1"/>
    <n v="337"/>
    <b v="1"/>
    <s v="film &amp; video/documentary"/>
    <n v="102.66285714285715"/>
    <n v="106.62314540059347"/>
    <x v="0"/>
  </r>
  <r>
    <x v="0"/>
    <x v="0"/>
    <s v="USD"/>
    <n v="1463146848"/>
    <x v="322"/>
    <n v="1460554848"/>
    <d v="2016-04-13T13:40:48"/>
    <b v="1"/>
    <n v="186"/>
    <b v="1"/>
    <s v="film &amp; video/documentary"/>
    <n v="107.91200000000001"/>
    <n v="145.04301075268816"/>
    <x v="0"/>
  </r>
  <r>
    <x v="0"/>
    <x v="0"/>
    <s v="USD"/>
    <n v="1482307140"/>
    <x v="323"/>
    <n v="1479886966"/>
    <d v="2016-11-23T07:42:46"/>
    <b v="1"/>
    <n v="58"/>
    <b v="1"/>
    <s v="film &amp; video/documentary"/>
    <n v="123.07407407407408"/>
    <n v="114.58620689655173"/>
    <x v="0"/>
  </r>
  <r>
    <x v="0"/>
    <x v="0"/>
    <s v="USD"/>
    <n v="1438441308"/>
    <x v="324"/>
    <n v="1435590108"/>
    <d v="2015-06-29T15:01:48"/>
    <b v="1"/>
    <n v="82"/>
    <b v="1"/>
    <s v="film &amp; video/documentary"/>
    <n v="101.6"/>
    <n v="105.3170731707317"/>
    <x v="0"/>
  </r>
  <r>
    <x v="0"/>
    <x v="0"/>
    <s v="USD"/>
    <n v="1482208233"/>
    <x v="325"/>
    <n v="1479184233"/>
    <d v="2016-11-15T04:30:33"/>
    <b v="1"/>
    <n v="736"/>
    <b v="1"/>
    <s v="film &amp; video/documentary"/>
    <n v="104.396"/>
    <n v="70.921195652173907"/>
    <x v="0"/>
  </r>
  <r>
    <x v="0"/>
    <x v="0"/>
    <s v="USD"/>
    <n v="1489532220"/>
    <x v="326"/>
    <n v="1486625606"/>
    <d v="2017-02-09T07:33:26"/>
    <b v="1"/>
    <n v="1151"/>
    <b v="1"/>
    <s v="film &amp; video/documentary"/>
    <n v="112.92973333333333"/>
    <n v="147.17167680278018"/>
    <x v="0"/>
  </r>
  <r>
    <x v="0"/>
    <x v="0"/>
    <s v="USD"/>
    <n v="1427011200"/>
    <x v="327"/>
    <n v="1424669929"/>
    <d v="2015-02-23T05:38:49"/>
    <b v="1"/>
    <n v="34"/>
    <b v="1"/>
    <s v="film &amp; video/documentary"/>
    <n v="136.4"/>
    <n v="160.47058823529412"/>
    <x v="0"/>
  </r>
  <r>
    <x v="0"/>
    <x v="0"/>
    <s v="USD"/>
    <n v="1446350400"/>
    <x v="328"/>
    <n v="1443739388"/>
    <d v="2015-10-01T22:43:08"/>
    <b v="1"/>
    <n v="498"/>
    <b v="1"/>
    <s v="film &amp; video/documentary"/>
    <n v="103.61439999999999"/>
    <n v="156.04578313253012"/>
    <x v="0"/>
  </r>
  <r>
    <x v="0"/>
    <x v="0"/>
    <s v="USD"/>
    <n v="1446868800"/>
    <x v="329"/>
    <n v="1444821127"/>
    <d v="2015-10-14T11:12:07"/>
    <b v="1"/>
    <n v="167"/>
    <b v="1"/>
    <s v="film &amp; video/documentary"/>
    <n v="105.5"/>
    <n v="63.17365269461078"/>
    <x v="0"/>
  </r>
  <r>
    <x v="0"/>
    <x v="0"/>
    <s v="USD"/>
    <n v="1368763140"/>
    <x v="330"/>
    <n v="1366028563"/>
    <d v="2013-04-15T12:22:43"/>
    <b v="1"/>
    <n v="340"/>
    <b v="1"/>
    <s v="film &amp; video/documentary"/>
    <n v="101.82857142857142"/>
    <n v="104.82352941176471"/>
    <x v="0"/>
  </r>
  <r>
    <x v="0"/>
    <x v="0"/>
    <s v="USD"/>
    <n v="1466171834"/>
    <x v="331"/>
    <n v="1463493434"/>
    <d v="2016-05-17T13:57:14"/>
    <b v="1"/>
    <n v="438"/>
    <b v="1"/>
    <s v="film &amp; video/documentary"/>
    <n v="106.60499999999999"/>
    <n v="97.356164383561648"/>
    <x v="0"/>
  </r>
  <r>
    <x v="0"/>
    <x v="0"/>
    <s v="USD"/>
    <n v="1446019200"/>
    <x v="332"/>
    <n v="1442420377"/>
    <d v="2015-09-16T16:19:37"/>
    <b v="1"/>
    <n v="555"/>
    <b v="1"/>
    <s v="film &amp; video/documentary"/>
    <n v="113.015"/>
    <n v="203.63063063063063"/>
    <x v="0"/>
  </r>
  <r>
    <x v="0"/>
    <x v="0"/>
    <s v="USD"/>
    <n v="1460038591"/>
    <x v="333"/>
    <n v="1457450191"/>
    <d v="2016-03-08T15:16:31"/>
    <b v="1"/>
    <n v="266"/>
    <b v="1"/>
    <s v="film &amp; video/documentary"/>
    <n v="125.22750000000001"/>
    <n v="188.31203007518798"/>
    <x v="0"/>
  </r>
  <r>
    <x v="0"/>
    <x v="0"/>
    <s v="USD"/>
    <n v="1431716400"/>
    <x v="334"/>
    <n v="1428423757"/>
    <d v="2015-04-07T16:22:37"/>
    <b v="1"/>
    <n v="69"/>
    <b v="1"/>
    <s v="film &amp; video/documentary"/>
    <n v="101.19"/>
    <n v="146.65217391304347"/>
    <x v="0"/>
  </r>
  <r>
    <x v="0"/>
    <x v="0"/>
    <s v="USD"/>
    <n v="1431122400"/>
    <x v="335"/>
    <n v="1428428515"/>
    <d v="2015-04-07T17:41:55"/>
    <b v="1"/>
    <n v="80"/>
    <b v="1"/>
    <s v="film &amp; video/documentary"/>
    <n v="102.76470588235294"/>
    <n v="109.1875"/>
    <x v="0"/>
  </r>
  <r>
    <x v="0"/>
    <x v="0"/>
    <s v="USD"/>
    <n v="1447427918"/>
    <x v="336"/>
    <n v="1444832318"/>
    <d v="2015-10-14T14:18:38"/>
    <b v="1"/>
    <n v="493"/>
    <b v="1"/>
    <s v="film &amp; video/documentary"/>
    <n v="116.83911999999998"/>
    <n v="59.249046653144013"/>
    <x v="0"/>
  </r>
  <r>
    <x v="0"/>
    <x v="0"/>
    <s v="USD"/>
    <n v="1426298708"/>
    <x v="337"/>
    <n v="1423710308"/>
    <d v="2015-02-12T03:05:08"/>
    <b v="1"/>
    <n v="31"/>
    <b v="1"/>
    <s v="film &amp; video/documentary"/>
    <n v="101.16833333333335"/>
    <n v="97.904838709677421"/>
    <x v="0"/>
  </r>
  <r>
    <x v="0"/>
    <x v="0"/>
    <s v="USD"/>
    <n v="1472864400"/>
    <x v="338"/>
    <n v="1468001290"/>
    <d v="2016-07-08T18:08:10"/>
    <b v="1"/>
    <n v="236"/>
    <b v="1"/>
    <s v="film &amp; video/documentary"/>
    <n v="110.13360000000002"/>
    <n v="70.000169491525426"/>
    <x v="0"/>
  </r>
  <r>
    <x v="0"/>
    <x v="0"/>
    <s v="USD"/>
    <n v="1430331268"/>
    <x v="339"/>
    <n v="1427739268"/>
    <d v="2015-03-30T18:14:28"/>
    <b v="1"/>
    <n v="89"/>
    <b v="1"/>
    <s v="film &amp; video/documentary"/>
    <n v="108.08333333333333"/>
    <n v="72.865168539325836"/>
    <x v="0"/>
  </r>
  <r>
    <x v="0"/>
    <x v="0"/>
    <s v="USD"/>
    <n v="1489006800"/>
    <x v="340"/>
    <n v="1486397007"/>
    <d v="2017-02-06T16:03:27"/>
    <b v="1"/>
    <n v="299"/>
    <b v="1"/>
    <s v="film &amp; video/documentary"/>
    <n v="125.02285714285715"/>
    <n v="146.34782608695653"/>
    <x v="0"/>
  </r>
  <r>
    <x v="0"/>
    <x v="0"/>
    <s v="USD"/>
    <n v="1412135940"/>
    <x v="341"/>
    <n v="1410555998"/>
    <d v="2014-09-12T21:06:38"/>
    <b v="1"/>
    <n v="55"/>
    <b v="1"/>
    <s v="film &amp; video/documentary"/>
    <n v="106.71428571428572"/>
    <n v="67.909090909090907"/>
    <x v="0"/>
  </r>
  <r>
    <x v="0"/>
    <x v="0"/>
    <s v="USD"/>
    <n v="1461955465"/>
    <x v="342"/>
    <n v="1459363465"/>
    <d v="2016-03-30T18:44:25"/>
    <b v="1"/>
    <n v="325"/>
    <b v="1"/>
    <s v="film &amp; video/documentary"/>
    <n v="100.36639999999998"/>
    <n v="169.85083076923075"/>
    <x v="0"/>
  </r>
  <r>
    <x v="0"/>
    <x v="0"/>
    <s v="USD"/>
    <n v="1415934000"/>
    <x v="343"/>
    <n v="1413308545"/>
    <d v="2014-10-14T17:42:25"/>
    <b v="1"/>
    <n v="524"/>
    <b v="1"/>
    <s v="film &amp; video/documentary"/>
    <n v="102.02863333333335"/>
    <n v="58.413339694656486"/>
    <x v="0"/>
  </r>
  <r>
    <x v="0"/>
    <x v="0"/>
    <s v="USD"/>
    <n v="1433125200"/>
    <x v="344"/>
    <n v="1429312694"/>
    <d v="2015-04-17T23:18:14"/>
    <b v="1"/>
    <n v="285"/>
    <b v="1"/>
    <s v="film &amp; video/documentary"/>
    <n v="102.08358208955224"/>
    <n v="119.99298245614035"/>
    <x v="0"/>
  </r>
  <r>
    <x v="0"/>
    <x v="0"/>
    <s v="USD"/>
    <n v="1432161590"/>
    <x v="345"/>
    <n v="1429569590"/>
    <d v="2015-04-20T22:39:50"/>
    <b v="1"/>
    <n v="179"/>
    <b v="1"/>
    <s v="film &amp; video/documentary"/>
    <n v="123.27586206896552"/>
    <n v="99.860335195530723"/>
    <x v="0"/>
  </r>
  <r>
    <x v="0"/>
    <x v="0"/>
    <s v="USD"/>
    <n v="1444824021"/>
    <x v="346"/>
    <n v="1442232021"/>
    <d v="2015-09-14T12:00:21"/>
    <b v="1"/>
    <n v="188"/>
    <b v="1"/>
    <s v="film &amp; video/documentary"/>
    <n v="170.28880000000001"/>
    <n v="90.579148936170213"/>
    <x v="0"/>
  </r>
  <r>
    <x v="0"/>
    <x v="0"/>
    <s v="USD"/>
    <n v="1447505609"/>
    <x v="347"/>
    <n v="1444910009"/>
    <d v="2015-10-15T11:53:29"/>
    <b v="1"/>
    <n v="379"/>
    <b v="1"/>
    <s v="film &amp; video/documentary"/>
    <n v="111.59049999999999"/>
    <n v="117.77361477572559"/>
    <x v="0"/>
  </r>
  <r>
    <x v="0"/>
    <x v="0"/>
    <s v="USD"/>
    <n v="1440165916"/>
    <x v="348"/>
    <n v="1437573916"/>
    <d v="2015-07-22T14:05:16"/>
    <b v="1"/>
    <n v="119"/>
    <b v="1"/>
    <s v="film &amp; video/documentary"/>
    <n v="103"/>
    <n v="86.554621848739501"/>
    <x v="0"/>
  </r>
  <r>
    <x v="0"/>
    <x v="0"/>
    <s v="USD"/>
    <n v="1487937508"/>
    <x v="349"/>
    <n v="1485345508"/>
    <d v="2017-01-25T11:58:28"/>
    <b v="1"/>
    <n v="167"/>
    <b v="1"/>
    <s v="film &amp; video/documentary"/>
    <n v="106.63570159857905"/>
    <n v="71.899281437125751"/>
    <x v="0"/>
  </r>
  <r>
    <x v="0"/>
    <x v="0"/>
    <s v="USD"/>
    <n v="1473566340"/>
    <x v="350"/>
    <n v="1470274509"/>
    <d v="2016-08-04T01:35:09"/>
    <b v="1"/>
    <n v="221"/>
    <b v="1"/>
    <s v="film &amp; video/documentary"/>
    <n v="114.75999999999999"/>
    <n v="129.81900452488688"/>
    <x v="0"/>
  </r>
  <r>
    <x v="0"/>
    <x v="3"/>
    <s v="EUR"/>
    <n v="1460066954"/>
    <x v="351"/>
    <n v="1456614554"/>
    <d v="2016-02-27T23:09:14"/>
    <b v="1"/>
    <n v="964"/>
    <b v="1"/>
    <s v="film &amp; video/documentary"/>
    <n v="127.34117647058822"/>
    <n v="44.912863070539416"/>
    <x v="0"/>
  </r>
  <r>
    <x v="0"/>
    <x v="0"/>
    <s v="USD"/>
    <n v="1412740868"/>
    <x v="352"/>
    <n v="1410148868"/>
    <d v="2014-09-08T04:01:08"/>
    <b v="1"/>
    <n v="286"/>
    <b v="1"/>
    <s v="film &amp; video/documentary"/>
    <n v="116.56"/>
    <n v="40.755244755244753"/>
    <x v="0"/>
  </r>
  <r>
    <x v="0"/>
    <x v="0"/>
    <s v="USD"/>
    <n v="1447963219"/>
    <x v="353"/>
    <n v="1445367619"/>
    <d v="2015-10-20T19:00:19"/>
    <b v="1"/>
    <n v="613"/>
    <b v="1"/>
    <s v="film &amp; video/documentary"/>
    <n v="108.61819426615318"/>
    <n v="103.52394779771615"/>
    <x v="0"/>
  </r>
  <r>
    <x v="0"/>
    <x v="0"/>
    <s v="USD"/>
    <n v="1460141521"/>
    <x v="354"/>
    <n v="1457553121"/>
    <d v="2016-03-09T19:52:01"/>
    <b v="1"/>
    <n v="29"/>
    <b v="1"/>
    <s v="film &amp; video/documentary"/>
    <n v="103.94285714285714"/>
    <n v="125.44827586206897"/>
    <x v="0"/>
  </r>
  <r>
    <x v="0"/>
    <x v="0"/>
    <s v="USD"/>
    <n v="1417420994"/>
    <x v="355"/>
    <n v="1414738994"/>
    <d v="2014-10-31T07:03:14"/>
    <b v="1"/>
    <n v="165"/>
    <b v="1"/>
    <s v="film &amp; video/documentary"/>
    <n v="116.25714285714285"/>
    <n v="246.60606060606059"/>
    <x v="0"/>
  </r>
  <r>
    <x v="0"/>
    <x v="0"/>
    <s v="USD"/>
    <n v="1458152193"/>
    <x v="356"/>
    <n v="1455563793"/>
    <d v="2016-02-15T19:16:33"/>
    <b v="1"/>
    <n v="97"/>
    <b v="1"/>
    <s v="film &amp; video/documentary"/>
    <n v="102.69239999999999"/>
    <n v="79.401340206185566"/>
    <x v="0"/>
  </r>
  <r>
    <x v="0"/>
    <x v="0"/>
    <s v="USD"/>
    <n v="1429852797"/>
    <x v="357"/>
    <n v="1426396797"/>
    <d v="2015-03-15T05:19:57"/>
    <b v="1"/>
    <n v="303"/>
    <b v="1"/>
    <s v="film &amp; video/documentary"/>
    <n v="174"/>
    <n v="86.138613861386133"/>
    <x v="0"/>
  </r>
  <r>
    <x v="0"/>
    <x v="0"/>
    <s v="USD"/>
    <n v="1466002800"/>
    <x v="358"/>
    <n v="1463517521"/>
    <d v="2016-05-17T20:38:41"/>
    <b v="1"/>
    <n v="267"/>
    <b v="1"/>
    <s v="film &amp; video/documentary"/>
    <n v="103.08800000000001"/>
    <n v="193.04868913857678"/>
    <x v="0"/>
  </r>
  <r>
    <x v="0"/>
    <x v="0"/>
    <s v="USD"/>
    <n v="1415941920"/>
    <x v="359"/>
    <n v="1414028490"/>
    <d v="2014-10-23T01:41:30"/>
    <b v="1"/>
    <n v="302"/>
    <b v="1"/>
    <s v="film &amp; video/documentary"/>
    <n v="104.85537190082646"/>
    <n v="84.023178807947019"/>
    <x v="0"/>
  </r>
  <r>
    <x v="0"/>
    <x v="0"/>
    <s v="USD"/>
    <n v="1437621060"/>
    <x v="360"/>
    <n v="1433799180"/>
    <d v="2015-06-08T21:33:00"/>
    <b v="0"/>
    <n v="87"/>
    <b v="1"/>
    <s v="film &amp; video/documentary"/>
    <n v="101.375"/>
    <n v="139.82758620689654"/>
    <x v="0"/>
  </r>
  <r>
    <x v="0"/>
    <x v="0"/>
    <s v="USD"/>
    <n v="1416704506"/>
    <x v="361"/>
    <n v="1414108906"/>
    <d v="2014-10-24T00:01:46"/>
    <b v="0"/>
    <n v="354"/>
    <b v="1"/>
    <s v="film &amp; video/documentary"/>
    <n v="111.07699999999998"/>
    <n v="109.82189265536722"/>
    <x v="0"/>
  </r>
  <r>
    <x v="0"/>
    <x v="0"/>
    <s v="USD"/>
    <n v="1407456000"/>
    <x v="362"/>
    <n v="1405573391"/>
    <d v="2014-07-17T05:03:11"/>
    <b v="0"/>
    <n v="86"/>
    <b v="1"/>
    <s v="film &amp; video/documentary"/>
    <n v="124.15933781686496"/>
    <n v="139.53488372093022"/>
    <x v="0"/>
  </r>
  <r>
    <x v="0"/>
    <x v="0"/>
    <s v="USD"/>
    <n v="1272828120"/>
    <x v="363"/>
    <n v="1268934736"/>
    <d v="2010-03-18T17:52:16"/>
    <b v="0"/>
    <n v="26"/>
    <b v="1"/>
    <s v="film &amp; video/documentary"/>
    <n v="101.33333333333334"/>
    <n v="347.84615384615387"/>
    <x v="0"/>
  </r>
  <r>
    <x v="0"/>
    <x v="0"/>
    <s v="USD"/>
    <n v="1403323140"/>
    <x v="364"/>
    <n v="1400704672"/>
    <d v="2014-05-21T20:37:52"/>
    <b v="0"/>
    <n v="113"/>
    <b v="1"/>
    <s v="film &amp; video/documentary"/>
    <n v="110.16142857142856"/>
    <n v="68.24159292035398"/>
    <x v="0"/>
  </r>
  <r>
    <x v="0"/>
    <x v="1"/>
    <s v="GBP"/>
    <n v="1393597999"/>
    <x v="365"/>
    <n v="1391005999"/>
    <d v="2014-01-29T14:33:19"/>
    <b v="0"/>
    <n v="65"/>
    <b v="1"/>
    <s v="film &amp; video/documentary"/>
    <n v="103.97333333333334"/>
    <n v="239.93846153846152"/>
    <x v="0"/>
  </r>
  <r>
    <x v="0"/>
    <x v="0"/>
    <s v="USD"/>
    <n v="1337540518"/>
    <x v="366"/>
    <n v="1334948518"/>
    <d v="2012-04-20T19:01:58"/>
    <b v="0"/>
    <n v="134"/>
    <b v="1"/>
    <s v="film &amp; video/documentary"/>
    <n v="101.31578947368421"/>
    <n v="287.31343283582089"/>
    <x v="0"/>
  </r>
  <r>
    <x v="0"/>
    <x v="0"/>
    <s v="USD"/>
    <n v="1367384340"/>
    <x v="367"/>
    <n v="1363960278"/>
    <d v="2013-03-22T13:51:18"/>
    <b v="0"/>
    <n v="119"/>
    <b v="1"/>
    <s v="film &amp; video/documentary"/>
    <n v="103.3501"/>
    <n v="86.84882352941176"/>
    <x v="0"/>
  </r>
  <r>
    <x v="0"/>
    <x v="0"/>
    <s v="USD"/>
    <n v="1426426322"/>
    <x v="368"/>
    <n v="1423405922"/>
    <d v="2015-02-08T14:32:02"/>
    <b v="0"/>
    <n v="159"/>
    <b v="1"/>
    <s v="film &amp; video/documentary"/>
    <n v="104.11200000000001"/>
    <n v="81.84905660377359"/>
    <x v="0"/>
  </r>
  <r>
    <x v="0"/>
    <x v="0"/>
    <s v="USD"/>
    <n v="1326633269"/>
    <x v="369"/>
    <n v="1324041269"/>
    <d v="2011-12-16T13:14:29"/>
    <b v="0"/>
    <n v="167"/>
    <b v="1"/>
    <s v="film &amp; video/documentary"/>
    <n v="110.15569230769231"/>
    <n v="42.874970059880241"/>
    <x v="0"/>
  </r>
  <r>
    <x v="0"/>
    <x v="0"/>
    <s v="USD"/>
    <n v="1483729500"/>
    <x v="370"/>
    <n v="1481137500"/>
    <d v="2016-12-07T19:05:00"/>
    <b v="0"/>
    <n v="43"/>
    <b v="1"/>
    <s v="film &amp; video/documentary"/>
    <n v="122.02"/>
    <n v="709.41860465116281"/>
    <x v="0"/>
  </r>
  <r>
    <x v="0"/>
    <x v="0"/>
    <s v="USD"/>
    <n v="1359743139"/>
    <x v="371"/>
    <n v="1355855139"/>
    <d v="2012-12-18T18:25:39"/>
    <b v="0"/>
    <n v="1062"/>
    <b v="1"/>
    <s v="film &amp; video/documentary"/>
    <n v="114.16866666666667"/>
    <n v="161.25517890772127"/>
    <x v="0"/>
  </r>
  <r>
    <x v="0"/>
    <x v="1"/>
    <s v="GBP"/>
    <n v="1459872000"/>
    <x v="372"/>
    <n v="1456408244"/>
    <d v="2016-02-25T13:50:44"/>
    <b v="0"/>
    <n v="9"/>
    <b v="1"/>
    <s v="film &amp; video/documentary"/>
    <n v="125.33333333333334"/>
    <n v="41.777777777777779"/>
    <x v="0"/>
  </r>
  <r>
    <x v="0"/>
    <x v="0"/>
    <s v="USD"/>
    <n v="1342648398"/>
    <x v="373"/>
    <n v="1340056398"/>
    <d v="2012-06-18T21:53:18"/>
    <b v="0"/>
    <n v="89"/>
    <b v="1"/>
    <s v="film &amp; video/documentary"/>
    <n v="106.66666666666667"/>
    <n v="89.887640449438209"/>
    <x v="0"/>
  </r>
  <r>
    <x v="0"/>
    <x v="0"/>
    <s v="USD"/>
    <n v="1316208031"/>
    <x v="374"/>
    <n v="1312320031"/>
    <d v="2011-08-02T21:20:31"/>
    <b v="0"/>
    <n v="174"/>
    <b v="1"/>
    <s v="film &amp; video/documentary"/>
    <n v="130.65"/>
    <n v="45.051724137931032"/>
    <x v="0"/>
  </r>
  <r>
    <x v="0"/>
    <x v="0"/>
    <s v="USD"/>
    <n v="1393694280"/>
    <x v="375"/>
    <n v="1390088311"/>
    <d v="2014-01-18T23:38:31"/>
    <b v="0"/>
    <n v="14"/>
    <b v="1"/>
    <s v="film &amp; video/documentary"/>
    <n v="120"/>
    <n v="42.857142857142854"/>
    <x v="0"/>
  </r>
  <r>
    <x v="0"/>
    <x v="1"/>
    <s v="GBP"/>
    <n v="1472122316"/>
    <x v="376"/>
    <n v="1469443916"/>
    <d v="2016-07-25T10:51:56"/>
    <b v="0"/>
    <n v="48"/>
    <b v="1"/>
    <s v="film &amp; video/documentary"/>
    <n v="105.9591836734694"/>
    <n v="54.083333333333336"/>
    <x v="0"/>
  </r>
  <r>
    <x v="0"/>
    <x v="0"/>
    <s v="USD"/>
    <n v="1447484460"/>
    <x v="377"/>
    <n v="1444888868"/>
    <d v="2015-10-15T06:01:08"/>
    <b v="0"/>
    <n v="133"/>
    <b v="1"/>
    <s v="film &amp; video/documentary"/>
    <n v="114.39999999999999"/>
    <n v="103.21804511278195"/>
    <x v="0"/>
  </r>
  <r>
    <x v="0"/>
    <x v="5"/>
    <s v="CAD"/>
    <n v="1453765920"/>
    <x v="378"/>
    <n v="1451655808"/>
    <d v="2016-01-01T13:43:28"/>
    <b v="0"/>
    <n v="83"/>
    <b v="1"/>
    <s v="film &amp; video/documentary"/>
    <n v="111.76666666666665"/>
    <n v="40.397590361445786"/>
    <x v="0"/>
  </r>
  <r>
    <x v="0"/>
    <x v="0"/>
    <s v="USD"/>
    <n v="1336062672"/>
    <x v="379"/>
    <n v="1332174672"/>
    <d v="2012-03-19T16:31:12"/>
    <b v="0"/>
    <n v="149"/>
    <b v="1"/>
    <s v="film &amp; video/documentary"/>
    <n v="116.08000000000001"/>
    <n v="116.85906040268456"/>
    <x v="0"/>
  </r>
  <r>
    <x v="0"/>
    <x v="0"/>
    <s v="USD"/>
    <n v="1453569392"/>
    <x v="380"/>
    <n v="1451409392"/>
    <d v="2015-12-29T17:16:32"/>
    <b v="0"/>
    <n v="49"/>
    <b v="1"/>
    <s v="film &amp; video/documentary"/>
    <n v="141.5"/>
    <n v="115.51020408163265"/>
    <x v="0"/>
  </r>
  <r>
    <x v="0"/>
    <x v="0"/>
    <s v="USD"/>
    <n v="1343624400"/>
    <x v="381"/>
    <n v="1340642717"/>
    <d v="2012-06-25T16:45:17"/>
    <b v="0"/>
    <n v="251"/>
    <b v="1"/>
    <s v="film &amp; video/documentary"/>
    <n v="104.72999999999999"/>
    <n v="104.31274900398407"/>
    <x v="0"/>
  </r>
  <r>
    <x v="0"/>
    <x v="0"/>
    <s v="USD"/>
    <n v="1346950900"/>
    <x v="382"/>
    <n v="1345741300"/>
    <d v="2012-08-23T17:01:40"/>
    <b v="0"/>
    <n v="22"/>
    <b v="1"/>
    <s v="film &amp; video/documentary"/>
    <n v="255.83333333333331"/>
    <n v="69.772727272727266"/>
    <x v="0"/>
  </r>
  <r>
    <x v="0"/>
    <x v="0"/>
    <s v="USD"/>
    <n v="1400467759"/>
    <x v="383"/>
    <n v="1398480559"/>
    <d v="2014-04-26T02:49:19"/>
    <b v="0"/>
    <n v="48"/>
    <b v="1"/>
    <s v="film &amp; video/documentary"/>
    <n v="206.70670670670671"/>
    <n v="43.020833333333336"/>
    <x v="0"/>
  </r>
  <r>
    <x v="0"/>
    <x v="0"/>
    <s v="USD"/>
    <n v="1420569947"/>
    <x v="384"/>
    <n v="1417977947"/>
    <d v="2014-12-07T18:45:47"/>
    <b v="0"/>
    <n v="383"/>
    <b v="1"/>
    <s v="film &amp; video/documentary"/>
    <n v="112.105"/>
    <n v="58.540469973890339"/>
    <x v="0"/>
  </r>
  <r>
    <x v="0"/>
    <x v="0"/>
    <s v="USD"/>
    <n v="1416582101"/>
    <x v="385"/>
    <n v="1413986501"/>
    <d v="2014-10-22T14:01:41"/>
    <b v="0"/>
    <n v="237"/>
    <b v="1"/>
    <s v="film &amp; video/documentary"/>
    <n v="105.982"/>
    <n v="111.79535864978902"/>
    <x v="0"/>
  </r>
  <r>
    <x v="0"/>
    <x v="0"/>
    <s v="USD"/>
    <n v="1439246991"/>
    <x v="386"/>
    <n v="1437950991"/>
    <d v="2015-07-26T22:49:51"/>
    <b v="0"/>
    <n v="13"/>
    <b v="1"/>
    <s v="film &amp; video/documentary"/>
    <n v="100.16666666666667"/>
    <n v="46.230769230769234"/>
    <x v="0"/>
  </r>
  <r>
    <x v="0"/>
    <x v="0"/>
    <s v="USD"/>
    <n v="1439618400"/>
    <x v="387"/>
    <n v="1436976858"/>
    <d v="2015-07-15T16:14:18"/>
    <b v="0"/>
    <n v="562"/>
    <b v="1"/>
    <s v="film &amp; video/documentary"/>
    <n v="213.98947368421051"/>
    <n v="144.69039145907473"/>
    <x v="0"/>
  </r>
  <r>
    <x v="0"/>
    <x v="0"/>
    <s v="USD"/>
    <n v="1469670580"/>
    <x v="388"/>
    <n v="1467078580"/>
    <d v="2016-06-28T01:49:40"/>
    <b v="0"/>
    <n v="71"/>
    <b v="1"/>
    <s v="film &amp; video/documentary"/>
    <n v="126.16000000000001"/>
    <n v="88.845070422535215"/>
    <x v="0"/>
  </r>
  <r>
    <x v="0"/>
    <x v="0"/>
    <s v="USD"/>
    <n v="1394233140"/>
    <x v="389"/>
    <n v="1391477450"/>
    <d v="2014-02-04T01:30:50"/>
    <b v="0"/>
    <n v="1510"/>
    <b v="1"/>
    <s v="film &amp; video/documentary"/>
    <n v="181.53547058823528"/>
    <n v="81.75107284768211"/>
    <x v="0"/>
  </r>
  <r>
    <x v="0"/>
    <x v="0"/>
    <s v="USD"/>
    <n v="1431046372"/>
    <x v="390"/>
    <n v="1429318372"/>
    <d v="2015-04-18T00:52:52"/>
    <b v="0"/>
    <n v="14"/>
    <b v="1"/>
    <s v="film &amp; video/documentary"/>
    <n v="100"/>
    <n v="71.428571428571431"/>
    <x v="0"/>
  </r>
  <r>
    <x v="0"/>
    <x v="0"/>
    <s v="USD"/>
    <n v="1324169940"/>
    <x v="391"/>
    <n v="1321578051"/>
    <d v="2011-11-18T01:00:51"/>
    <b v="0"/>
    <n v="193"/>
    <b v="1"/>
    <s v="film &amp; video/documentary"/>
    <n v="100.61"/>
    <n v="104.25906735751295"/>
    <x v="0"/>
  </r>
  <r>
    <x v="0"/>
    <x v="0"/>
    <s v="USD"/>
    <n v="1315450800"/>
    <x v="392"/>
    <n v="1312823571"/>
    <d v="2011-08-08T17:12:51"/>
    <b v="0"/>
    <n v="206"/>
    <b v="1"/>
    <s v="film &amp; video/documentary"/>
    <n v="100.9027027027027"/>
    <n v="90.616504854368927"/>
    <x v="0"/>
  </r>
  <r>
    <x v="0"/>
    <x v="0"/>
    <s v="USD"/>
    <n v="1381424452"/>
    <x v="393"/>
    <n v="1378746052"/>
    <d v="2013-09-09T17:00:52"/>
    <b v="0"/>
    <n v="351"/>
    <b v="1"/>
    <s v="film &amp; video/documentary"/>
    <n v="110.446"/>
    <n v="157.33048433048432"/>
    <x v="0"/>
  </r>
  <r>
    <x v="0"/>
    <x v="3"/>
    <s v="EUR"/>
    <n v="1460918282"/>
    <x v="394"/>
    <n v="1455737882"/>
    <d v="2016-02-17T19:38:02"/>
    <b v="0"/>
    <n v="50"/>
    <b v="1"/>
    <s v="film &amp; video/documentary"/>
    <n v="111.8936170212766"/>
    <n v="105.18"/>
    <x v="0"/>
  </r>
  <r>
    <x v="0"/>
    <x v="0"/>
    <s v="USD"/>
    <n v="1335562320"/>
    <x v="395"/>
    <n v="1332452960"/>
    <d v="2012-03-22T21:49:20"/>
    <b v="0"/>
    <n v="184"/>
    <b v="1"/>
    <s v="film &amp; video/documentary"/>
    <n v="108.04450000000001"/>
    <n v="58.719836956521746"/>
    <x v="0"/>
  </r>
  <r>
    <x v="0"/>
    <x v="0"/>
    <s v="USD"/>
    <n v="1341668006"/>
    <x v="396"/>
    <n v="1340372006"/>
    <d v="2012-06-22T13:33:26"/>
    <b v="0"/>
    <n v="196"/>
    <b v="1"/>
    <s v="film &amp; video/documentary"/>
    <n v="106.66666666666667"/>
    <n v="81.632653061224488"/>
    <x v="0"/>
  </r>
  <r>
    <x v="0"/>
    <x v="0"/>
    <s v="USD"/>
    <n v="1283312640"/>
    <x v="397"/>
    <n v="1279651084"/>
    <d v="2010-07-20T18:38:04"/>
    <b v="0"/>
    <n v="229"/>
    <b v="1"/>
    <s v="film &amp; video/documentary"/>
    <n v="103.90027322404372"/>
    <n v="56.460043668122275"/>
    <x v="0"/>
  </r>
  <r>
    <x v="0"/>
    <x v="0"/>
    <s v="USD"/>
    <n v="1430334126"/>
    <x v="398"/>
    <n v="1426446126"/>
    <d v="2015-03-15T19:02:06"/>
    <b v="0"/>
    <n v="67"/>
    <b v="1"/>
    <s v="film &amp; video/documentary"/>
    <n v="125.16000000000001"/>
    <n v="140.1044776119403"/>
    <x v="0"/>
  </r>
  <r>
    <x v="0"/>
    <x v="1"/>
    <s v="GBP"/>
    <n v="1481716800"/>
    <x v="399"/>
    <n v="1479070867"/>
    <d v="2016-11-13T21:01:07"/>
    <b v="0"/>
    <n v="95"/>
    <b v="1"/>
    <s v="film &amp; video/documentary"/>
    <n v="106.80499999999999"/>
    <n v="224.85263157894738"/>
    <x v="0"/>
  </r>
  <r>
    <x v="0"/>
    <x v="0"/>
    <s v="USD"/>
    <n v="1400297400"/>
    <x v="400"/>
    <n v="1397661347"/>
    <d v="2014-04-16T15:15:47"/>
    <b v="0"/>
    <n v="62"/>
    <b v="1"/>
    <s v="film &amp; video/documentary"/>
    <n v="112.30249999999999"/>
    <n v="181.13306451612902"/>
    <x v="0"/>
  </r>
  <r>
    <x v="0"/>
    <x v="0"/>
    <s v="USD"/>
    <n v="1312747970"/>
    <x v="401"/>
    <n v="1310155970"/>
    <d v="2011-07-08T20:12:50"/>
    <b v="0"/>
    <n v="73"/>
    <b v="1"/>
    <s v="film &amp; video/documentary"/>
    <n v="103.812"/>
    <n v="711.04109589041093"/>
    <x v="0"/>
  </r>
  <r>
    <x v="0"/>
    <x v="0"/>
    <s v="USD"/>
    <n v="1446731817"/>
    <x v="402"/>
    <n v="1444913817"/>
    <d v="2015-10-15T12:56:57"/>
    <b v="0"/>
    <n v="43"/>
    <b v="1"/>
    <s v="film &amp; video/documentary"/>
    <n v="141.65"/>
    <n v="65.883720930232556"/>
    <x v="0"/>
  </r>
  <r>
    <x v="0"/>
    <x v="0"/>
    <s v="USD"/>
    <n v="1312960080"/>
    <x v="403"/>
    <n v="1308900441"/>
    <d v="2011-06-24T07:27:21"/>
    <b v="0"/>
    <n v="70"/>
    <b v="1"/>
    <s v="film &amp; video/documentary"/>
    <n v="105.25999999999999"/>
    <n v="75.185714285714283"/>
    <x v="0"/>
  </r>
  <r>
    <x v="0"/>
    <x v="0"/>
    <s v="USD"/>
    <n v="1391641440"/>
    <x v="404"/>
    <n v="1389107062"/>
    <d v="2014-01-07T15:04:22"/>
    <b v="0"/>
    <n v="271"/>
    <b v="1"/>
    <s v="film &amp; video/documentary"/>
    <n v="103.09142857142857"/>
    <n v="133.14391143911439"/>
    <x v="0"/>
  </r>
  <r>
    <x v="0"/>
    <x v="0"/>
    <s v="USD"/>
    <n v="1394071339"/>
    <x v="405"/>
    <n v="1391479339"/>
    <d v="2014-02-04T02:02:19"/>
    <b v="0"/>
    <n v="55"/>
    <b v="1"/>
    <s v="film &amp; video/documentary"/>
    <n v="107.65957446808511"/>
    <n v="55.2"/>
    <x v="0"/>
  </r>
  <r>
    <x v="0"/>
    <x v="0"/>
    <s v="USD"/>
    <n v="1304920740"/>
    <x v="406"/>
    <n v="1301975637"/>
    <d v="2011-04-05T03:53:57"/>
    <b v="0"/>
    <n v="35"/>
    <b v="1"/>
    <s v="film &amp; video/documentary"/>
    <n v="107.70464285714286"/>
    <n v="86.163714285714292"/>
    <x v="0"/>
  </r>
  <r>
    <x v="0"/>
    <x v="0"/>
    <s v="USD"/>
    <n v="1321739650"/>
    <x v="407"/>
    <n v="1316552050"/>
    <d v="2011-09-20T20:54:10"/>
    <b v="0"/>
    <n v="22"/>
    <b v="1"/>
    <s v="film &amp; video/documentary"/>
    <n v="101.55000000000001"/>
    <n v="92.318181818181813"/>
    <x v="0"/>
  </r>
  <r>
    <x v="0"/>
    <x v="0"/>
    <s v="USD"/>
    <n v="1383676790"/>
    <x v="408"/>
    <n v="1380217190"/>
    <d v="2013-09-26T17:39:50"/>
    <b v="0"/>
    <n v="38"/>
    <b v="1"/>
    <s v="film &amp; video/documentary"/>
    <n v="101.43766666666667"/>
    <n v="160.16473684210527"/>
    <x v="0"/>
  </r>
  <r>
    <x v="0"/>
    <x v="1"/>
    <s v="GBP"/>
    <n v="1469220144"/>
    <x v="409"/>
    <n v="1466628144"/>
    <d v="2016-06-22T20:42:24"/>
    <b v="0"/>
    <n v="15"/>
    <b v="1"/>
    <s v="film &amp; video/documentary"/>
    <n v="136.80000000000001"/>
    <n v="45.6"/>
    <x v="0"/>
  </r>
  <r>
    <x v="0"/>
    <x v="5"/>
    <s v="CAD"/>
    <n v="1434670397"/>
    <x v="410"/>
    <n v="1429486397"/>
    <d v="2015-04-19T23:33:17"/>
    <b v="0"/>
    <n v="7"/>
    <b v="1"/>
    <s v="film &amp; video/documentary"/>
    <n v="128.29999999999998"/>
    <n v="183.28571428571428"/>
    <x v="0"/>
  </r>
  <r>
    <x v="0"/>
    <x v="0"/>
    <s v="USD"/>
    <n v="1387688400"/>
    <x v="411"/>
    <n v="1384920804"/>
    <d v="2013-11-20T04:13:24"/>
    <b v="0"/>
    <n v="241"/>
    <b v="1"/>
    <s v="film &amp; video/documentary"/>
    <n v="101.05"/>
    <n v="125.78838174273859"/>
    <x v="0"/>
  </r>
  <r>
    <x v="0"/>
    <x v="0"/>
    <s v="USD"/>
    <n v="1343238578"/>
    <x v="412"/>
    <n v="1341856178"/>
    <d v="2012-07-09T17:49:38"/>
    <b v="0"/>
    <n v="55"/>
    <b v="1"/>
    <s v="film &amp; video/documentary"/>
    <n v="126.84"/>
    <n v="57.654545454545456"/>
    <x v="0"/>
  </r>
  <r>
    <x v="0"/>
    <x v="0"/>
    <s v="USD"/>
    <n v="1342731811"/>
    <x v="413"/>
    <n v="1340139811"/>
    <d v="2012-06-19T21:03:31"/>
    <b v="0"/>
    <n v="171"/>
    <b v="1"/>
    <s v="film &amp; video/documentary"/>
    <n v="105.0859375"/>
    <n v="78.660818713450297"/>
    <x v="0"/>
  </r>
  <r>
    <x v="0"/>
    <x v="0"/>
    <s v="USD"/>
    <n v="1381541465"/>
    <x v="414"/>
    <n v="1378949465"/>
    <d v="2013-09-12T01:31:05"/>
    <b v="0"/>
    <n v="208"/>
    <b v="1"/>
    <s v="film &amp; video/documentary"/>
    <n v="102.85405405405406"/>
    <n v="91.480769230769226"/>
    <x v="0"/>
  </r>
  <r>
    <x v="0"/>
    <x v="5"/>
    <s v="CAD"/>
    <n v="1413547200"/>
    <x v="415"/>
    <n v="1411417602"/>
    <d v="2014-09-22T20:26:42"/>
    <b v="0"/>
    <n v="21"/>
    <b v="1"/>
    <s v="film &amp; video/documentary"/>
    <n v="102.14714285714285"/>
    <n v="68.09809523809524"/>
    <x v="0"/>
  </r>
  <r>
    <x v="0"/>
    <x v="0"/>
    <s v="USD"/>
    <n v="1391851831"/>
    <x v="416"/>
    <n v="1389259831"/>
    <d v="2014-01-09T09:30:31"/>
    <b v="0"/>
    <n v="25"/>
    <b v="1"/>
    <s v="film &amp; video/documentary"/>
    <n v="120.21700000000001"/>
    <n v="48.086800000000004"/>
    <x v="0"/>
  </r>
  <r>
    <x v="0"/>
    <x v="0"/>
    <s v="USD"/>
    <n v="1365395580"/>
    <x v="417"/>
    <n v="1364426260"/>
    <d v="2013-03-27T23:17:40"/>
    <b v="0"/>
    <n v="52"/>
    <b v="1"/>
    <s v="film &amp; video/documentary"/>
    <n v="100.24761904761905"/>
    <n v="202.42307692307693"/>
    <x v="0"/>
  </r>
  <r>
    <x v="0"/>
    <x v="0"/>
    <s v="USD"/>
    <n v="1437633997"/>
    <x v="418"/>
    <n v="1435041997"/>
    <d v="2015-06-23T06:46:37"/>
    <b v="0"/>
    <n v="104"/>
    <b v="1"/>
    <s v="film &amp; video/documentary"/>
    <n v="100.63392857142857"/>
    <n v="216.75"/>
    <x v="0"/>
  </r>
  <r>
    <x v="0"/>
    <x v="0"/>
    <s v="USD"/>
    <n v="1372536787"/>
    <x v="419"/>
    <n v="1367352787"/>
    <d v="2013-04-30T20:13:07"/>
    <b v="0"/>
    <n v="73"/>
    <b v="1"/>
    <s v="film &amp; video/documentary"/>
    <n v="100.4375"/>
    <n v="110.06849315068493"/>
    <x v="0"/>
  </r>
  <r>
    <x v="2"/>
    <x v="0"/>
    <s v="USD"/>
    <n v="1394772031"/>
    <x v="420"/>
    <n v="1392183631"/>
    <d v="2014-02-12T05:40:31"/>
    <b v="0"/>
    <n v="3"/>
    <b v="0"/>
    <s v="film &amp; video/animation"/>
    <n v="0.43939393939393934"/>
    <n v="4.833333333333333"/>
    <x v="0"/>
  </r>
  <r>
    <x v="2"/>
    <x v="0"/>
    <s v="USD"/>
    <n v="1440157656"/>
    <x v="421"/>
    <n v="1434973656"/>
    <d v="2015-06-22T11:47:36"/>
    <b v="0"/>
    <n v="6"/>
    <b v="0"/>
    <s v="film &amp; video/animation"/>
    <n v="2.0066666666666668"/>
    <n v="50.166666666666664"/>
    <x v="0"/>
  </r>
  <r>
    <x v="2"/>
    <x v="0"/>
    <s v="USD"/>
    <n v="1410416097"/>
    <x v="422"/>
    <n v="1407824097"/>
    <d v="2014-08-12T06:14:57"/>
    <b v="0"/>
    <n v="12"/>
    <b v="0"/>
    <s v="film &amp; video/animation"/>
    <n v="1.075"/>
    <n v="35.833333333333336"/>
    <x v="0"/>
  </r>
  <r>
    <x v="2"/>
    <x v="0"/>
    <s v="USD"/>
    <n v="1370470430"/>
    <x v="423"/>
    <n v="1367878430"/>
    <d v="2013-05-06T22:13:50"/>
    <b v="0"/>
    <n v="13"/>
    <b v="0"/>
    <s v="film &amp; video/animation"/>
    <n v="0.76500000000000001"/>
    <n v="11.76923076923077"/>
    <x v="0"/>
  </r>
  <r>
    <x v="2"/>
    <x v="0"/>
    <s v="USD"/>
    <n v="1332748899"/>
    <x v="424"/>
    <n v="1327568499"/>
    <d v="2012-01-26T09:01:39"/>
    <b v="0"/>
    <n v="5"/>
    <b v="0"/>
    <s v="film &amp; video/animation"/>
    <n v="6.7966666666666677"/>
    <n v="40.78"/>
    <x v="0"/>
  </r>
  <r>
    <x v="2"/>
    <x v="0"/>
    <s v="USD"/>
    <n v="1448660404"/>
    <x v="425"/>
    <n v="1443472804"/>
    <d v="2015-09-28T20:40:04"/>
    <b v="0"/>
    <n v="2"/>
    <b v="0"/>
    <s v="film &amp; video/animation"/>
    <n v="1.2E-2"/>
    <n v="3"/>
    <x v="0"/>
  </r>
  <r>
    <x v="2"/>
    <x v="0"/>
    <s v="USD"/>
    <n v="1456851914"/>
    <x v="426"/>
    <n v="1454259914"/>
    <d v="2016-01-31T17:05:14"/>
    <b v="0"/>
    <n v="8"/>
    <b v="0"/>
    <s v="film &amp; video/animation"/>
    <n v="1.3299999999999998"/>
    <n v="16.625"/>
    <x v="0"/>
  </r>
  <r>
    <x v="2"/>
    <x v="0"/>
    <s v="USD"/>
    <n v="1445540340"/>
    <x v="427"/>
    <n v="1444340940"/>
    <d v="2015-10-08T21:49:00"/>
    <b v="0"/>
    <n v="0"/>
    <b v="0"/>
    <s v="film &amp; video/animation"/>
    <n v="0"/>
    <e v="#DIV/0!"/>
    <x v="0"/>
  </r>
  <r>
    <x v="2"/>
    <x v="0"/>
    <s v="USD"/>
    <n v="1402956000"/>
    <x v="428"/>
    <n v="1400523845"/>
    <d v="2014-05-19T18:24:05"/>
    <b v="0"/>
    <n v="13"/>
    <b v="0"/>
    <s v="film &amp; video/animation"/>
    <n v="5.6333333333333329"/>
    <n v="52"/>
    <x v="0"/>
  </r>
  <r>
    <x v="2"/>
    <x v="0"/>
    <s v="USD"/>
    <n v="1259297940"/>
    <x v="429"/>
    <n v="1252964282"/>
    <d v="2009-09-14T21:38:02"/>
    <b v="0"/>
    <n v="0"/>
    <b v="0"/>
    <s v="film &amp; video/animation"/>
    <n v="0"/>
    <e v="#DIV/0!"/>
    <x v="0"/>
  </r>
  <r>
    <x v="2"/>
    <x v="0"/>
    <s v="USD"/>
    <n v="1378866867"/>
    <x v="430"/>
    <n v="1377570867"/>
    <d v="2013-08-27T02:34:27"/>
    <b v="0"/>
    <n v="5"/>
    <b v="0"/>
    <s v="film &amp; video/animation"/>
    <n v="2.4"/>
    <n v="4.8"/>
    <x v="0"/>
  </r>
  <r>
    <x v="2"/>
    <x v="1"/>
    <s v="GBP"/>
    <n v="1467752083"/>
    <x v="431"/>
    <n v="1465160083"/>
    <d v="2016-06-05T20:54:43"/>
    <b v="0"/>
    <n v="8"/>
    <b v="0"/>
    <s v="film &amp; video/animation"/>
    <n v="13.833333333333334"/>
    <n v="51.875"/>
    <x v="0"/>
  </r>
  <r>
    <x v="2"/>
    <x v="0"/>
    <s v="USD"/>
    <n v="1445448381"/>
    <x v="432"/>
    <n v="1440264381"/>
    <d v="2015-08-22T17:26:21"/>
    <b v="0"/>
    <n v="8"/>
    <b v="0"/>
    <s v="film &amp; video/animation"/>
    <n v="9.5"/>
    <n v="71.25"/>
    <x v="0"/>
  </r>
  <r>
    <x v="2"/>
    <x v="0"/>
    <s v="USD"/>
    <n v="1444576022"/>
    <x v="433"/>
    <n v="1439392022"/>
    <d v="2015-08-12T15:07:02"/>
    <b v="0"/>
    <n v="0"/>
    <b v="0"/>
    <s v="film &amp; video/animation"/>
    <n v="0"/>
    <e v="#DIV/0!"/>
    <x v="0"/>
  </r>
  <r>
    <x v="2"/>
    <x v="0"/>
    <s v="USD"/>
    <n v="1385931702"/>
    <x v="434"/>
    <n v="1383076902"/>
    <d v="2013-10-29T20:01:42"/>
    <b v="0"/>
    <n v="2"/>
    <b v="0"/>
    <s v="film &amp; video/animation"/>
    <n v="5"/>
    <n v="62.5"/>
    <x v="0"/>
  </r>
  <r>
    <x v="2"/>
    <x v="0"/>
    <s v="USD"/>
    <n v="1379094980"/>
    <x v="435"/>
    <n v="1376502980"/>
    <d v="2013-08-14T17:56:20"/>
    <b v="0"/>
    <n v="3"/>
    <b v="0"/>
    <s v="film &amp; video/animation"/>
    <n v="2.7272727272727275E-3"/>
    <n v="1"/>
    <x v="0"/>
  </r>
  <r>
    <x v="2"/>
    <x v="0"/>
    <s v="USD"/>
    <n v="1375260113"/>
    <x v="436"/>
    <n v="1372668113"/>
    <d v="2013-07-01T08:41:53"/>
    <b v="0"/>
    <n v="0"/>
    <b v="0"/>
    <s v="film &amp; video/animation"/>
    <n v="0"/>
    <e v="#DIV/0!"/>
    <x v="0"/>
  </r>
  <r>
    <x v="2"/>
    <x v="5"/>
    <s v="CAD"/>
    <n v="1475912326"/>
    <x v="437"/>
    <n v="1470728326"/>
    <d v="2016-08-09T07:38:46"/>
    <b v="0"/>
    <n v="0"/>
    <b v="0"/>
    <s v="film &amp; video/animation"/>
    <n v="0"/>
    <e v="#DIV/0!"/>
    <x v="0"/>
  </r>
  <r>
    <x v="2"/>
    <x v="0"/>
    <s v="USD"/>
    <n v="1447830958"/>
    <x v="438"/>
    <n v="1445235358"/>
    <d v="2015-10-19T06:15:58"/>
    <b v="0"/>
    <n v="11"/>
    <b v="0"/>
    <s v="film &amp; video/animation"/>
    <n v="9.379999999999999"/>
    <n v="170.54545454545453"/>
    <x v="0"/>
  </r>
  <r>
    <x v="2"/>
    <x v="0"/>
    <s v="USD"/>
    <n v="1413569818"/>
    <x v="439"/>
    <n v="1412705818"/>
    <d v="2014-10-07T18:16:58"/>
    <b v="0"/>
    <n v="0"/>
    <b v="0"/>
    <s v="film &amp; video/animation"/>
    <n v="0"/>
    <e v="#DIV/0!"/>
    <x v="0"/>
  </r>
  <r>
    <x v="2"/>
    <x v="0"/>
    <s v="USD"/>
    <n v="1458859153"/>
    <x v="440"/>
    <n v="1456270753"/>
    <d v="2016-02-23T23:39:13"/>
    <b v="0"/>
    <n v="1"/>
    <b v="0"/>
    <s v="film &amp; video/animation"/>
    <n v="0.1"/>
    <n v="5"/>
    <x v="0"/>
  </r>
  <r>
    <x v="2"/>
    <x v="1"/>
    <s v="GBP"/>
    <n v="1383418996"/>
    <x v="441"/>
    <n v="1380826996"/>
    <d v="2013-10-03T19:03:16"/>
    <b v="0"/>
    <n v="0"/>
    <b v="0"/>
    <s v="film &amp; video/animation"/>
    <n v="0"/>
    <e v="#DIV/0!"/>
    <x v="0"/>
  </r>
  <r>
    <x v="2"/>
    <x v="0"/>
    <s v="USD"/>
    <n v="1424380783"/>
    <x v="442"/>
    <n v="1421788783"/>
    <d v="2015-01-20T21:19:43"/>
    <b v="0"/>
    <n v="17"/>
    <b v="0"/>
    <s v="film &amp; video/animation"/>
    <n v="39.358823529411765"/>
    <n v="393.58823529411762"/>
    <x v="0"/>
  </r>
  <r>
    <x v="2"/>
    <x v="5"/>
    <s v="CAD"/>
    <n v="1391991701"/>
    <x v="443"/>
    <n v="1389399701"/>
    <d v="2014-01-11T00:21:41"/>
    <b v="0"/>
    <n v="2"/>
    <b v="0"/>
    <s v="film &amp; video/animation"/>
    <n v="0.1"/>
    <n v="5"/>
    <x v="0"/>
  </r>
  <r>
    <x v="2"/>
    <x v="0"/>
    <s v="USD"/>
    <n v="1329342361"/>
    <x v="444"/>
    <n v="1324158361"/>
    <d v="2011-12-17T21:46:01"/>
    <b v="0"/>
    <n v="1"/>
    <b v="0"/>
    <s v="film &amp; video/animation"/>
    <n v="5"/>
    <n v="50"/>
    <x v="0"/>
  </r>
  <r>
    <x v="2"/>
    <x v="0"/>
    <s v="USD"/>
    <n v="1432195375"/>
    <x v="445"/>
    <n v="1430899375"/>
    <d v="2015-05-06T08:02:55"/>
    <b v="0"/>
    <n v="2"/>
    <b v="0"/>
    <s v="film &amp; video/animation"/>
    <n v="3.3333333333333335E-3"/>
    <n v="1"/>
    <x v="0"/>
  </r>
  <r>
    <x v="2"/>
    <x v="0"/>
    <s v="USD"/>
    <n v="1425434420"/>
    <x v="446"/>
    <n v="1422842420"/>
    <d v="2015-02-02T02:00:20"/>
    <b v="0"/>
    <n v="16"/>
    <b v="0"/>
    <s v="film &amp; video/animation"/>
    <n v="7.2952380952380951"/>
    <n v="47.875"/>
    <x v="0"/>
  </r>
  <r>
    <x v="2"/>
    <x v="1"/>
    <s v="GBP"/>
    <n v="1364041163"/>
    <x v="447"/>
    <n v="1361884763"/>
    <d v="2013-02-26T13:19:23"/>
    <b v="0"/>
    <n v="1"/>
    <b v="0"/>
    <s v="film &amp; video/animation"/>
    <n v="1.6666666666666666E-2"/>
    <n v="5"/>
    <x v="0"/>
  </r>
  <r>
    <x v="2"/>
    <x v="0"/>
    <s v="USD"/>
    <n v="1400091095"/>
    <x v="448"/>
    <n v="1398363095"/>
    <d v="2014-04-24T18:11:35"/>
    <b v="0"/>
    <n v="4"/>
    <b v="0"/>
    <s v="film &amp; video/animation"/>
    <n v="3.2804000000000002"/>
    <n v="20.502500000000001"/>
    <x v="0"/>
  </r>
  <r>
    <x v="2"/>
    <x v="1"/>
    <s v="GBP"/>
    <n v="1382017085"/>
    <x v="449"/>
    <n v="1379425085"/>
    <d v="2013-09-17T13:38:05"/>
    <b v="0"/>
    <n v="5"/>
    <b v="0"/>
    <s v="film &amp; video/animation"/>
    <n v="2.25"/>
    <n v="9"/>
    <x v="0"/>
  </r>
  <r>
    <x v="2"/>
    <x v="0"/>
    <s v="USD"/>
    <n v="1392417800"/>
    <x v="450"/>
    <n v="1389825800"/>
    <d v="2014-01-15T22:43:20"/>
    <b v="0"/>
    <n v="7"/>
    <b v="0"/>
    <s v="film &amp; video/animation"/>
    <n v="0.79200000000000004"/>
    <n v="56.571428571428569"/>
    <x v="0"/>
  </r>
  <r>
    <x v="2"/>
    <x v="0"/>
    <s v="USD"/>
    <n v="1390669791"/>
    <x v="451"/>
    <n v="1388077791"/>
    <d v="2013-12-26T17:09:51"/>
    <b v="0"/>
    <n v="0"/>
    <b v="0"/>
    <s v="film &amp; video/animation"/>
    <n v="0"/>
    <e v="#DIV/0!"/>
    <x v="0"/>
  </r>
  <r>
    <x v="2"/>
    <x v="0"/>
    <s v="USD"/>
    <n v="1431536015"/>
    <x v="452"/>
    <n v="1428944015"/>
    <d v="2015-04-13T16:53:35"/>
    <b v="0"/>
    <n v="12"/>
    <b v="0"/>
    <s v="film &amp; video/animation"/>
    <n v="64"/>
    <n v="40"/>
    <x v="0"/>
  </r>
  <r>
    <x v="2"/>
    <x v="0"/>
    <s v="USD"/>
    <n v="1424375279"/>
    <x v="453"/>
    <n v="1422992879"/>
    <d v="2015-02-03T19:47:59"/>
    <b v="0"/>
    <n v="2"/>
    <b v="0"/>
    <s v="film &amp; video/animation"/>
    <n v="2.7404479578392621E-2"/>
    <n v="13"/>
    <x v="0"/>
  </r>
  <r>
    <x v="2"/>
    <x v="0"/>
    <s v="USD"/>
    <n v="1417007640"/>
    <x v="454"/>
    <n v="1414343571"/>
    <d v="2014-10-26T17:12:51"/>
    <b v="0"/>
    <n v="5"/>
    <b v="0"/>
    <s v="film &amp; video/animation"/>
    <n v="0.82000000000000006"/>
    <n v="16.399999999999999"/>
    <x v="0"/>
  </r>
  <r>
    <x v="2"/>
    <x v="0"/>
    <s v="USD"/>
    <n v="1334622660"/>
    <x v="455"/>
    <n v="1330733022"/>
    <d v="2012-03-03T00:03:42"/>
    <b v="0"/>
    <n v="2"/>
    <b v="0"/>
    <s v="film &amp; video/animation"/>
    <n v="6.9230769230769221E-2"/>
    <n v="22.5"/>
    <x v="0"/>
  </r>
  <r>
    <x v="2"/>
    <x v="0"/>
    <s v="USD"/>
    <n v="1382414340"/>
    <x v="456"/>
    <n v="1380559201"/>
    <d v="2013-09-30T16:40:01"/>
    <b v="0"/>
    <n v="3"/>
    <b v="0"/>
    <s v="film &amp; video/animation"/>
    <n v="0.68631863186318631"/>
    <n v="20.333333333333332"/>
    <x v="0"/>
  </r>
  <r>
    <x v="2"/>
    <x v="5"/>
    <s v="CAD"/>
    <n v="1408213512"/>
    <x v="457"/>
    <n v="1405621512"/>
    <d v="2014-07-17T18:25:12"/>
    <b v="0"/>
    <n v="0"/>
    <b v="0"/>
    <s v="film &amp; video/animation"/>
    <n v="0"/>
    <e v="#DIV/0!"/>
    <x v="0"/>
  </r>
  <r>
    <x v="2"/>
    <x v="1"/>
    <s v="GBP"/>
    <n v="1368550060"/>
    <x v="458"/>
    <n v="1365958060"/>
    <d v="2013-04-14T16:47:40"/>
    <b v="0"/>
    <n v="49"/>
    <b v="0"/>
    <s v="film &amp; video/animation"/>
    <n v="8.2100000000000009"/>
    <n v="16.755102040816325"/>
    <x v="0"/>
  </r>
  <r>
    <x v="2"/>
    <x v="0"/>
    <s v="USD"/>
    <n v="1321201327"/>
    <x v="459"/>
    <n v="1316013727"/>
    <d v="2011-09-14T15:22:07"/>
    <b v="0"/>
    <n v="1"/>
    <b v="0"/>
    <s v="film &amp; video/animation"/>
    <n v="6.4102564102564097E-2"/>
    <n v="25"/>
    <x v="0"/>
  </r>
  <r>
    <x v="2"/>
    <x v="0"/>
    <s v="USD"/>
    <n v="1401595200"/>
    <x v="460"/>
    <n v="1398862875"/>
    <d v="2014-04-30T13:01:15"/>
    <b v="0"/>
    <n v="2"/>
    <b v="0"/>
    <s v="film &amp; video/animation"/>
    <n v="0.29411764705882354"/>
    <n v="12.5"/>
    <x v="0"/>
  </r>
  <r>
    <x v="2"/>
    <x v="1"/>
    <s v="GBP"/>
    <n v="1370204367"/>
    <x v="461"/>
    <n v="1368476367"/>
    <d v="2013-05-13T20:19:27"/>
    <b v="0"/>
    <n v="0"/>
    <b v="0"/>
    <s v="film &amp; video/animation"/>
    <n v="0"/>
    <e v="#DIV/0!"/>
    <x v="0"/>
  </r>
  <r>
    <x v="2"/>
    <x v="0"/>
    <s v="USD"/>
    <n v="1312945341"/>
    <x v="462"/>
    <n v="1307761341"/>
    <d v="2011-06-11T03:02:21"/>
    <b v="0"/>
    <n v="0"/>
    <b v="0"/>
    <s v="film &amp; video/animation"/>
    <n v="0"/>
    <e v="#DIV/0!"/>
    <x v="0"/>
  </r>
  <r>
    <x v="2"/>
    <x v="0"/>
    <s v="USD"/>
    <n v="1316883753"/>
    <x v="463"/>
    <n v="1311699753"/>
    <d v="2011-07-26T17:02:33"/>
    <b v="0"/>
    <n v="11"/>
    <b v="0"/>
    <s v="film &amp; video/animation"/>
    <n v="2.2727272727272729"/>
    <n v="113.63636363636364"/>
    <x v="0"/>
  </r>
  <r>
    <x v="2"/>
    <x v="12"/>
    <s v="EUR"/>
    <n v="1463602935"/>
    <x v="464"/>
    <n v="1461874935"/>
    <d v="2016-04-28T20:22:15"/>
    <b v="0"/>
    <n v="1"/>
    <b v="0"/>
    <s v="film &amp; video/animation"/>
    <n v="9.9009900990099015E-2"/>
    <n v="1"/>
    <x v="0"/>
  </r>
  <r>
    <x v="2"/>
    <x v="0"/>
    <s v="USD"/>
    <n v="1403837574"/>
    <x v="465"/>
    <n v="1402455174"/>
    <d v="2014-06-11T02:52:54"/>
    <b v="0"/>
    <n v="8"/>
    <b v="0"/>
    <s v="film &amp; video/animation"/>
    <n v="26.953125"/>
    <n v="17.25"/>
    <x v="0"/>
  </r>
  <r>
    <x v="2"/>
    <x v="0"/>
    <s v="USD"/>
    <n v="1347057464"/>
    <x v="466"/>
    <n v="1344465464"/>
    <d v="2012-08-08T22:37:44"/>
    <b v="0"/>
    <n v="5"/>
    <b v="0"/>
    <s v="film &amp; video/animation"/>
    <n v="0.76"/>
    <n v="15.2"/>
    <x v="0"/>
  </r>
  <r>
    <x v="2"/>
    <x v="0"/>
    <s v="USD"/>
    <n v="1348849134"/>
    <x v="467"/>
    <n v="1344961134"/>
    <d v="2012-08-14T16:18:54"/>
    <b v="0"/>
    <n v="39"/>
    <b v="0"/>
    <s v="film &amp; video/animation"/>
    <n v="21.574999999999999"/>
    <n v="110.64102564102564"/>
    <x v="0"/>
  </r>
  <r>
    <x v="2"/>
    <x v="0"/>
    <s v="USD"/>
    <n v="1341978665"/>
    <x v="468"/>
    <n v="1336795283"/>
    <d v="2012-05-12T04:01:23"/>
    <b v="0"/>
    <n v="0"/>
    <b v="0"/>
    <s v="film &amp; video/animation"/>
    <n v="0"/>
    <e v="#DIV/0!"/>
    <x v="0"/>
  </r>
  <r>
    <x v="2"/>
    <x v="1"/>
    <s v="GBP"/>
    <n v="1409960724"/>
    <x v="469"/>
    <n v="1404776724"/>
    <d v="2014-07-07T23:45:24"/>
    <b v="0"/>
    <n v="0"/>
    <b v="0"/>
    <s v="film &amp; video/animation"/>
    <n v="0"/>
    <e v="#DIV/0!"/>
    <x v="0"/>
  </r>
  <r>
    <x v="2"/>
    <x v="0"/>
    <s v="USD"/>
    <n v="1389844800"/>
    <x v="470"/>
    <n v="1385524889"/>
    <d v="2013-11-27T04:01:29"/>
    <b v="0"/>
    <n v="2"/>
    <b v="0"/>
    <s v="film &amp; video/animation"/>
    <n v="1.02"/>
    <n v="25.5"/>
    <x v="0"/>
  </r>
  <r>
    <x v="2"/>
    <x v="0"/>
    <s v="USD"/>
    <n v="1397924379"/>
    <x v="471"/>
    <n v="1394039979"/>
    <d v="2014-03-05T17:19:39"/>
    <b v="0"/>
    <n v="170"/>
    <b v="0"/>
    <s v="film &amp; video/animation"/>
    <n v="11.892727272727273"/>
    <n v="38.476470588235294"/>
    <x v="0"/>
  </r>
  <r>
    <x v="2"/>
    <x v="0"/>
    <s v="USD"/>
    <n v="1408831718"/>
    <x v="472"/>
    <n v="1406239718"/>
    <d v="2014-07-24T22:08:38"/>
    <b v="0"/>
    <n v="5"/>
    <b v="0"/>
    <s v="film &amp; video/animation"/>
    <n v="17.625"/>
    <n v="28.2"/>
    <x v="0"/>
  </r>
  <r>
    <x v="2"/>
    <x v="0"/>
    <s v="USD"/>
    <n v="1410972319"/>
    <x v="473"/>
    <n v="1408380319"/>
    <d v="2014-08-18T16:45:19"/>
    <b v="0"/>
    <n v="14"/>
    <b v="0"/>
    <s v="film &amp; video/animation"/>
    <n v="2.87"/>
    <n v="61.5"/>
    <x v="0"/>
  </r>
  <r>
    <x v="2"/>
    <x v="0"/>
    <s v="USD"/>
    <n v="1487318029"/>
    <x v="474"/>
    <n v="1484726029"/>
    <d v="2017-01-18T07:53:49"/>
    <b v="0"/>
    <n v="1"/>
    <b v="0"/>
    <s v="film &amp; video/animation"/>
    <n v="3.0303030303030304E-2"/>
    <n v="1"/>
    <x v="0"/>
  </r>
  <r>
    <x v="2"/>
    <x v="0"/>
    <s v="USD"/>
    <n v="1430877843"/>
    <x v="475"/>
    <n v="1428285843"/>
    <d v="2015-04-06T02:04:03"/>
    <b v="0"/>
    <n v="0"/>
    <b v="0"/>
    <s v="film &amp; video/animation"/>
    <n v="0"/>
    <e v="#DIV/0!"/>
    <x v="0"/>
  </r>
  <r>
    <x v="2"/>
    <x v="0"/>
    <s v="USD"/>
    <n v="1401767940"/>
    <x v="476"/>
    <n v="1398727441"/>
    <d v="2014-04-28T23:24:01"/>
    <b v="0"/>
    <n v="124"/>
    <b v="0"/>
    <s v="film &amp; video/animation"/>
    <n v="2.230268181818182"/>
    <n v="39.569274193548388"/>
    <x v="0"/>
  </r>
  <r>
    <x v="2"/>
    <x v="0"/>
    <s v="USD"/>
    <n v="1337371334"/>
    <x v="477"/>
    <n v="1332187334"/>
    <d v="2012-03-19T20:02:14"/>
    <b v="0"/>
    <n v="0"/>
    <b v="0"/>
    <s v="film &amp; video/animation"/>
    <n v="0"/>
    <e v="#DIV/0!"/>
    <x v="0"/>
  </r>
  <r>
    <x v="2"/>
    <x v="0"/>
    <s v="USD"/>
    <n v="1427921509"/>
    <x v="478"/>
    <n v="1425333109"/>
    <d v="2015-03-02T21:51:49"/>
    <b v="0"/>
    <n v="0"/>
    <b v="0"/>
    <s v="film &amp; video/animation"/>
    <n v="0"/>
    <e v="#DIV/0!"/>
    <x v="0"/>
  </r>
  <r>
    <x v="2"/>
    <x v="0"/>
    <s v="USD"/>
    <n v="1416566835"/>
    <x v="479"/>
    <n v="1411379235"/>
    <d v="2014-09-22T09:47:15"/>
    <b v="0"/>
    <n v="55"/>
    <b v="0"/>
    <s v="film &amp; video/animation"/>
    <n v="32.56"/>
    <n v="88.8"/>
    <x v="0"/>
  </r>
  <r>
    <x v="2"/>
    <x v="0"/>
    <s v="USD"/>
    <n v="1376049615"/>
    <x v="480"/>
    <n v="1373457615"/>
    <d v="2013-07-10T12:00:15"/>
    <b v="0"/>
    <n v="140"/>
    <b v="0"/>
    <s v="film &amp; video/animation"/>
    <n v="19.41"/>
    <n v="55.457142857142856"/>
    <x v="0"/>
  </r>
  <r>
    <x v="2"/>
    <x v="0"/>
    <s v="USD"/>
    <n v="1349885289"/>
    <x v="481"/>
    <n v="1347293289"/>
    <d v="2012-09-10T16:08:09"/>
    <b v="0"/>
    <n v="21"/>
    <b v="0"/>
    <s v="film &amp; video/animation"/>
    <n v="6.1"/>
    <n v="87.142857142857139"/>
    <x v="0"/>
  </r>
  <r>
    <x v="2"/>
    <x v="0"/>
    <s v="USD"/>
    <n v="1460644440"/>
    <x v="482"/>
    <n v="1458336690"/>
    <d v="2016-03-18T21:31:30"/>
    <b v="0"/>
    <n v="1"/>
    <b v="0"/>
    <s v="film &amp; video/animation"/>
    <n v="0.1"/>
    <n v="10"/>
    <x v="0"/>
  </r>
  <r>
    <x v="2"/>
    <x v="1"/>
    <s v="GBP"/>
    <n v="1359434672"/>
    <x v="483"/>
    <n v="1354250672"/>
    <d v="2012-11-30T04:44:32"/>
    <b v="0"/>
    <n v="147"/>
    <b v="0"/>
    <s v="film &amp; video/animation"/>
    <n v="50.2"/>
    <n v="51.224489795918366"/>
    <x v="0"/>
  </r>
  <r>
    <x v="2"/>
    <x v="1"/>
    <s v="GBP"/>
    <n v="1446766372"/>
    <x v="484"/>
    <n v="1443220372"/>
    <d v="2015-09-25T22:32:52"/>
    <b v="0"/>
    <n v="11"/>
    <b v="0"/>
    <s v="film &amp; video/animation"/>
    <n v="0.18625"/>
    <n v="13.545454545454545"/>
    <x v="0"/>
  </r>
  <r>
    <x v="2"/>
    <x v="1"/>
    <s v="GBP"/>
    <n v="1368792499"/>
    <x v="485"/>
    <n v="1366200499"/>
    <d v="2013-04-17T12:08:19"/>
    <b v="0"/>
    <n v="125"/>
    <b v="0"/>
    <s v="film &amp; video/animation"/>
    <n v="21.906971229845084"/>
    <n v="66.520080000000007"/>
    <x v="0"/>
  </r>
  <r>
    <x v="2"/>
    <x v="2"/>
    <s v="AUD"/>
    <n v="1401662239"/>
    <x v="486"/>
    <n v="1399070239"/>
    <d v="2014-05-02T22:37:19"/>
    <b v="0"/>
    <n v="1"/>
    <b v="0"/>
    <s v="film &amp; video/animation"/>
    <n v="9.0909090909090905E-3"/>
    <n v="50"/>
    <x v="0"/>
  </r>
  <r>
    <x v="2"/>
    <x v="5"/>
    <s v="CAD"/>
    <n v="1482678994"/>
    <x v="487"/>
    <n v="1477491394"/>
    <d v="2016-10-26T14:16:34"/>
    <b v="0"/>
    <n v="0"/>
    <b v="0"/>
    <s v="film &amp; video/animation"/>
    <n v="0"/>
    <e v="#DIV/0!"/>
    <x v="0"/>
  </r>
  <r>
    <x v="2"/>
    <x v="0"/>
    <s v="USD"/>
    <n v="1483924700"/>
    <x v="488"/>
    <n v="1481332700"/>
    <d v="2016-12-10T01:18:20"/>
    <b v="0"/>
    <n v="0"/>
    <b v="0"/>
    <s v="film &amp; video/animation"/>
    <n v="0"/>
    <e v="#DIV/0!"/>
    <x v="0"/>
  </r>
  <r>
    <x v="2"/>
    <x v="0"/>
    <s v="USD"/>
    <n v="1325763180"/>
    <x v="489"/>
    <n v="1323084816"/>
    <d v="2011-12-05T11:33:36"/>
    <b v="0"/>
    <n v="3"/>
    <b v="0"/>
    <s v="film &amp; video/animation"/>
    <n v="0.28667813379201834"/>
    <n v="71.666666666666671"/>
    <x v="0"/>
  </r>
  <r>
    <x v="2"/>
    <x v="0"/>
    <s v="USD"/>
    <n v="1345677285"/>
    <x v="490"/>
    <n v="1343085285"/>
    <d v="2012-07-23T23:14:45"/>
    <b v="0"/>
    <n v="0"/>
    <b v="0"/>
    <s v="film &amp; video/animation"/>
    <n v="0"/>
    <e v="#DIV/0!"/>
    <x v="0"/>
  </r>
  <r>
    <x v="2"/>
    <x v="0"/>
    <s v="USD"/>
    <n v="1453937699"/>
    <x v="491"/>
    <n v="1451345699"/>
    <d v="2015-12-28T23:34:59"/>
    <b v="0"/>
    <n v="0"/>
    <b v="0"/>
    <s v="film &amp; video/animation"/>
    <n v="0"/>
    <e v="#DIV/0!"/>
    <x v="0"/>
  </r>
  <r>
    <x v="2"/>
    <x v="11"/>
    <s v="SEK"/>
    <n v="1476319830"/>
    <x v="492"/>
    <n v="1471135830"/>
    <d v="2016-08-14T00:50:30"/>
    <b v="0"/>
    <n v="0"/>
    <b v="0"/>
    <s v="film &amp; video/animation"/>
    <n v="0"/>
    <e v="#DIV/0!"/>
    <x v="0"/>
  </r>
  <r>
    <x v="2"/>
    <x v="1"/>
    <s v="GBP"/>
    <n v="1432142738"/>
    <x v="493"/>
    <n v="1429550738"/>
    <d v="2015-04-20T17:25:38"/>
    <b v="0"/>
    <n v="0"/>
    <b v="0"/>
    <s v="film &amp; video/animation"/>
    <n v="0"/>
    <e v="#DIV/0!"/>
    <x v="0"/>
  </r>
  <r>
    <x v="2"/>
    <x v="0"/>
    <s v="USD"/>
    <n v="1404356400"/>
    <x v="494"/>
    <n v="1402343765"/>
    <d v="2014-06-09T19:56:05"/>
    <b v="0"/>
    <n v="3"/>
    <b v="0"/>
    <s v="film &amp; video/animation"/>
    <n v="0.155"/>
    <n v="10.333333333333334"/>
    <x v="0"/>
  </r>
  <r>
    <x v="2"/>
    <x v="0"/>
    <s v="USD"/>
    <n v="1437076305"/>
    <x v="495"/>
    <n v="1434484305"/>
    <d v="2015-06-16T19:51:45"/>
    <b v="0"/>
    <n v="0"/>
    <b v="0"/>
    <s v="film &amp; video/animation"/>
    <n v="0"/>
    <e v="#DIV/0!"/>
    <x v="0"/>
  </r>
  <r>
    <x v="2"/>
    <x v="0"/>
    <s v="USD"/>
    <n v="1392070874"/>
    <x v="496"/>
    <n v="1386886874"/>
    <d v="2013-12-12T22:21:14"/>
    <b v="0"/>
    <n v="1"/>
    <b v="0"/>
    <s v="film &amp; video/animation"/>
    <n v="1.6666666666666668E-3"/>
    <n v="1"/>
    <x v="0"/>
  </r>
  <r>
    <x v="2"/>
    <x v="0"/>
    <s v="USD"/>
    <n v="1419483600"/>
    <x v="497"/>
    <n v="1414889665"/>
    <d v="2014-11-02T00:54:25"/>
    <b v="0"/>
    <n v="3"/>
    <b v="0"/>
    <s v="film &amp; video/animation"/>
    <n v="0.6696428571428571"/>
    <n v="10"/>
    <x v="0"/>
  </r>
  <r>
    <x v="2"/>
    <x v="0"/>
    <s v="USD"/>
    <n v="1324664249"/>
    <x v="498"/>
    <n v="1321035449"/>
    <d v="2011-11-11T18:17:29"/>
    <b v="0"/>
    <n v="22"/>
    <b v="0"/>
    <s v="film &amp; video/animation"/>
    <n v="4.5985132395404564"/>
    <n v="136.09090909090909"/>
    <x v="0"/>
  </r>
  <r>
    <x v="2"/>
    <x v="0"/>
    <s v="USD"/>
    <n v="1255381140"/>
    <x v="499"/>
    <n v="1250630968"/>
    <d v="2009-08-18T21:29:28"/>
    <b v="0"/>
    <n v="26"/>
    <b v="0"/>
    <s v="film &amp; video/animation"/>
    <n v="9.5500000000000007"/>
    <n v="73.461538461538467"/>
    <x v="0"/>
  </r>
  <r>
    <x v="2"/>
    <x v="0"/>
    <s v="USD"/>
    <n v="1273356960"/>
    <x v="500"/>
    <n v="1268255751"/>
    <d v="2010-03-10T21:15:51"/>
    <b v="0"/>
    <n v="4"/>
    <b v="0"/>
    <s v="film &amp; video/animation"/>
    <n v="3.3076923076923079"/>
    <n v="53.75"/>
    <x v="0"/>
  </r>
  <r>
    <x v="2"/>
    <x v="0"/>
    <s v="USD"/>
    <n v="1310189851"/>
    <x v="501"/>
    <n v="1307597851"/>
    <d v="2011-06-09T05:37:31"/>
    <b v="0"/>
    <n v="0"/>
    <b v="0"/>
    <s v="film &amp; video/animation"/>
    <n v="0"/>
    <e v="#DIV/0!"/>
    <x v="0"/>
  </r>
  <r>
    <x v="2"/>
    <x v="0"/>
    <s v="USD"/>
    <n v="1332073025"/>
    <x v="502"/>
    <n v="1329484625"/>
    <d v="2012-02-17T13:17:05"/>
    <b v="0"/>
    <n v="4"/>
    <b v="0"/>
    <s v="film &amp; video/animation"/>
    <n v="1.1499999999999999"/>
    <n v="57.5"/>
    <x v="0"/>
  </r>
  <r>
    <x v="2"/>
    <x v="1"/>
    <s v="GBP"/>
    <n v="1421498303"/>
    <x v="503"/>
    <n v="1418906303"/>
    <d v="2014-12-18T12:38:23"/>
    <b v="0"/>
    <n v="9"/>
    <b v="0"/>
    <s v="film &amp; video/animation"/>
    <n v="1.7538461538461538"/>
    <n v="12.666666666666666"/>
    <x v="0"/>
  </r>
  <r>
    <x v="2"/>
    <x v="0"/>
    <s v="USD"/>
    <n v="1334097387"/>
    <x v="504"/>
    <n v="1328916987"/>
    <d v="2012-02-10T23:36:27"/>
    <b v="0"/>
    <n v="5"/>
    <b v="0"/>
    <s v="film &amp; video/animation"/>
    <n v="1.3673469387755102"/>
    <n v="67"/>
    <x v="0"/>
  </r>
  <r>
    <x v="2"/>
    <x v="0"/>
    <s v="USD"/>
    <n v="1451010086"/>
    <x v="505"/>
    <n v="1447122086"/>
    <d v="2015-11-10T02:21:26"/>
    <b v="0"/>
    <n v="14"/>
    <b v="0"/>
    <s v="film &amp; video/animation"/>
    <n v="0.43333333333333329"/>
    <n v="3.7142857142857144"/>
    <x v="0"/>
  </r>
  <r>
    <x v="2"/>
    <x v="0"/>
    <s v="USD"/>
    <n v="1376140520"/>
    <x v="506"/>
    <n v="1373548520"/>
    <d v="2013-07-11T13:15:20"/>
    <b v="0"/>
    <n v="1"/>
    <b v="0"/>
    <s v="film &amp; video/animation"/>
    <n v="0.125"/>
    <n v="250"/>
    <x v="0"/>
  </r>
  <r>
    <x v="2"/>
    <x v="0"/>
    <s v="USD"/>
    <n v="1350687657"/>
    <x v="507"/>
    <n v="1346799657"/>
    <d v="2012-09-04T23:00:57"/>
    <b v="0"/>
    <n v="10"/>
    <b v="0"/>
    <s v="film &amp; video/animation"/>
    <n v="3.2"/>
    <n v="64"/>
    <x v="0"/>
  </r>
  <r>
    <x v="2"/>
    <x v="0"/>
    <s v="USD"/>
    <n v="1337955240"/>
    <x v="508"/>
    <n v="1332808501"/>
    <d v="2012-03-27T00:35:01"/>
    <b v="0"/>
    <n v="3"/>
    <b v="0"/>
    <s v="film &amp; video/animation"/>
    <n v="0.8"/>
    <n v="133.33333333333334"/>
    <x v="0"/>
  </r>
  <r>
    <x v="2"/>
    <x v="1"/>
    <s v="GBP"/>
    <n v="1435504170"/>
    <x v="509"/>
    <n v="1432912170"/>
    <d v="2015-05-29T15:09:30"/>
    <b v="0"/>
    <n v="1"/>
    <b v="0"/>
    <s v="film &amp; video/animation"/>
    <n v="0.2"/>
    <n v="10"/>
    <x v="0"/>
  </r>
  <r>
    <x v="2"/>
    <x v="0"/>
    <s v="USD"/>
    <n v="1456805639"/>
    <x v="510"/>
    <n v="1454213639"/>
    <d v="2016-01-31T04:13:59"/>
    <b v="0"/>
    <n v="0"/>
    <b v="0"/>
    <s v="film &amp; video/animation"/>
    <n v="0"/>
    <e v="#DIV/0!"/>
    <x v="0"/>
  </r>
  <r>
    <x v="2"/>
    <x v="0"/>
    <s v="USD"/>
    <n v="1365228982"/>
    <x v="511"/>
    <n v="1362640582"/>
    <d v="2013-03-07T07:16:22"/>
    <b v="0"/>
    <n v="5"/>
    <b v="0"/>
    <s v="film &amp; video/animation"/>
    <n v="3"/>
    <n v="30"/>
    <x v="0"/>
  </r>
  <r>
    <x v="2"/>
    <x v="0"/>
    <s v="USD"/>
    <n v="1479667727"/>
    <x v="512"/>
    <n v="1475776127"/>
    <d v="2016-10-06T17:48:47"/>
    <b v="0"/>
    <n v="2"/>
    <b v="0"/>
    <s v="film &amp; video/animation"/>
    <n v="0.13749999999999998"/>
    <n v="5.5"/>
    <x v="0"/>
  </r>
  <r>
    <x v="2"/>
    <x v="0"/>
    <s v="USD"/>
    <n v="1471244400"/>
    <x v="513"/>
    <n v="1467387705"/>
    <d v="2016-07-01T15:41:45"/>
    <b v="0"/>
    <n v="68"/>
    <b v="0"/>
    <s v="film &amp; video/animation"/>
    <n v="13.923999999999999"/>
    <n v="102.38235294117646"/>
    <x v="0"/>
  </r>
  <r>
    <x v="2"/>
    <x v="5"/>
    <s v="CAD"/>
    <n v="1407595447"/>
    <x v="514"/>
    <n v="1405003447"/>
    <d v="2014-07-10T14:44:07"/>
    <b v="0"/>
    <n v="3"/>
    <b v="0"/>
    <s v="film &amp; video/animation"/>
    <n v="3.3333333333333335"/>
    <n v="16.666666666666668"/>
    <x v="0"/>
  </r>
  <r>
    <x v="2"/>
    <x v="0"/>
    <s v="USD"/>
    <n v="1451389601"/>
    <x v="515"/>
    <n v="1447933601"/>
    <d v="2015-11-19T11:46:41"/>
    <b v="0"/>
    <n v="34"/>
    <b v="0"/>
    <s v="film &amp; video/animation"/>
    <n v="25.41340206185567"/>
    <n v="725.02941176470586"/>
    <x v="0"/>
  </r>
  <r>
    <x v="2"/>
    <x v="1"/>
    <s v="GBP"/>
    <n v="1432752080"/>
    <x v="516"/>
    <n v="1427568080"/>
    <d v="2015-03-28T18:41:20"/>
    <b v="0"/>
    <n v="0"/>
    <b v="0"/>
    <s v="film &amp; video/animation"/>
    <n v="0"/>
    <e v="#DIV/0!"/>
    <x v="0"/>
  </r>
  <r>
    <x v="2"/>
    <x v="0"/>
    <s v="USD"/>
    <n v="1486046761"/>
    <x v="517"/>
    <n v="1483454761"/>
    <d v="2017-01-03T14:46:01"/>
    <b v="0"/>
    <n v="3"/>
    <b v="0"/>
    <s v="film &amp; video/animation"/>
    <n v="1.3666666666666667"/>
    <n v="68.333333333333329"/>
    <x v="0"/>
  </r>
  <r>
    <x v="2"/>
    <x v="0"/>
    <s v="USD"/>
    <n v="1441550760"/>
    <x v="518"/>
    <n v="1438958824"/>
    <d v="2015-08-07T14:47:04"/>
    <b v="0"/>
    <n v="0"/>
    <b v="0"/>
    <s v="film &amp; video/animation"/>
    <n v="0"/>
    <e v="#DIV/0!"/>
    <x v="0"/>
  </r>
  <r>
    <x v="2"/>
    <x v="0"/>
    <s v="USD"/>
    <n v="1354699421"/>
    <x v="519"/>
    <n v="1352107421"/>
    <d v="2012-11-05T09:23:41"/>
    <b v="0"/>
    <n v="70"/>
    <b v="0"/>
    <s v="film &amp; video/animation"/>
    <n v="22.881426547787683"/>
    <n v="39.228571428571428"/>
    <x v="0"/>
  </r>
  <r>
    <x v="0"/>
    <x v="1"/>
    <s v="GBP"/>
    <n v="1449766261"/>
    <x v="520"/>
    <n v="1447174261"/>
    <d v="2015-11-10T16:51:01"/>
    <b v="0"/>
    <n v="34"/>
    <b v="1"/>
    <s v="theater/plays"/>
    <n v="102.1"/>
    <n v="150.14705882352942"/>
    <x v="1"/>
  </r>
  <r>
    <x v="0"/>
    <x v="0"/>
    <s v="USD"/>
    <n v="1477976340"/>
    <x v="521"/>
    <n v="1475460819"/>
    <d v="2016-10-03T02:13:39"/>
    <b v="0"/>
    <n v="56"/>
    <b v="1"/>
    <s v="theater/plays"/>
    <n v="104.64"/>
    <n v="93.428571428571431"/>
    <x v="1"/>
  </r>
  <r>
    <x v="0"/>
    <x v="0"/>
    <s v="USD"/>
    <n v="1458518325"/>
    <x v="522"/>
    <n v="1456793925"/>
    <d v="2016-03-01T00:58:45"/>
    <b v="0"/>
    <n v="31"/>
    <b v="1"/>
    <s v="theater/plays"/>
    <n v="114.66666666666667"/>
    <n v="110.96774193548387"/>
    <x v="1"/>
  </r>
  <r>
    <x v="0"/>
    <x v="0"/>
    <s v="USD"/>
    <n v="1442805076"/>
    <x v="523"/>
    <n v="1440213076"/>
    <d v="2015-08-22T03:11:16"/>
    <b v="0"/>
    <n v="84"/>
    <b v="1"/>
    <s v="theater/plays"/>
    <n v="120.6"/>
    <n v="71.785714285714292"/>
    <x v="1"/>
  </r>
  <r>
    <x v="0"/>
    <x v="1"/>
    <s v="GBP"/>
    <n v="1464801169"/>
    <x v="524"/>
    <n v="1462209169"/>
    <d v="2016-05-02T17:12:49"/>
    <b v="0"/>
    <n v="130"/>
    <b v="1"/>
    <s v="theater/plays"/>
    <n v="108.67285714285715"/>
    <n v="29.258076923076924"/>
    <x v="1"/>
  </r>
  <r>
    <x v="0"/>
    <x v="0"/>
    <s v="USD"/>
    <n v="1410601041"/>
    <x v="525"/>
    <n v="1406713041"/>
    <d v="2014-07-30T09:37:21"/>
    <b v="0"/>
    <n v="12"/>
    <b v="1"/>
    <s v="theater/plays"/>
    <n v="100"/>
    <n v="1000"/>
    <x v="1"/>
  </r>
  <r>
    <x v="0"/>
    <x v="1"/>
    <s v="GBP"/>
    <n v="1438966800"/>
    <x v="526"/>
    <n v="1436278344"/>
    <d v="2015-07-07T14:12:24"/>
    <b v="0"/>
    <n v="23"/>
    <b v="1"/>
    <s v="theater/plays"/>
    <n v="113.99999999999999"/>
    <n v="74.347826086956516"/>
    <x v="1"/>
  </r>
  <r>
    <x v="0"/>
    <x v="0"/>
    <s v="USD"/>
    <n v="1487347500"/>
    <x v="527"/>
    <n v="1484715366"/>
    <d v="2017-01-18T04:56:06"/>
    <b v="0"/>
    <n v="158"/>
    <b v="1"/>
    <s v="theater/plays"/>
    <n v="100.85"/>
    <n v="63.829113924050631"/>
    <x v="1"/>
  </r>
  <r>
    <x v="0"/>
    <x v="0"/>
    <s v="USD"/>
    <n v="1434921600"/>
    <x v="528"/>
    <n v="1433109907"/>
    <d v="2015-05-31T22:05:07"/>
    <b v="0"/>
    <n v="30"/>
    <b v="1"/>
    <s v="theater/plays"/>
    <n v="115.65217391304347"/>
    <n v="44.333333333333336"/>
    <x v="1"/>
  </r>
  <r>
    <x v="0"/>
    <x v="5"/>
    <s v="CAD"/>
    <n v="1484110800"/>
    <x v="529"/>
    <n v="1482281094"/>
    <d v="2016-12-21T00:44:54"/>
    <b v="0"/>
    <n v="18"/>
    <b v="1"/>
    <s v="theater/plays"/>
    <n v="130.41666666666666"/>
    <n v="86.944444444444443"/>
    <x v="1"/>
  </r>
  <r>
    <x v="0"/>
    <x v="0"/>
    <s v="USD"/>
    <n v="1435111200"/>
    <x v="530"/>
    <n v="1433254268"/>
    <d v="2015-06-02T14:11:08"/>
    <b v="0"/>
    <n v="29"/>
    <b v="1"/>
    <s v="theater/plays"/>
    <n v="107.78267254038178"/>
    <n v="126.55172413793103"/>
    <x v="1"/>
  </r>
  <r>
    <x v="0"/>
    <x v="0"/>
    <s v="USD"/>
    <n v="1481957940"/>
    <x v="531"/>
    <n v="1478050429"/>
    <d v="2016-11-02T01:33:49"/>
    <b v="0"/>
    <n v="31"/>
    <b v="1"/>
    <s v="theater/plays"/>
    <n v="100"/>
    <n v="129.03225806451613"/>
    <x v="1"/>
  </r>
  <r>
    <x v="0"/>
    <x v="0"/>
    <s v="USD"/>
    <n v="1463098208"/>
    <x v="532"/>
    <n v="1460506208"/>
    <d v="2016-04-13T00:10:08"/>
    <b v="0"/>
    <n v="173"/>
    <b v="1"/>
    <s v="theater/plays"/>
    <n v="123.25"/>
    <n v="71.242774566473983"/>
    <x v="1"/>
  </r>
  <r>
    <x v="0"/>
    <x v="1"/>
    <s v="GBP"/>
    <n v="1463394365"/>
    <x v="533"/>
    <n v="1461320765"/>
    <d v="2016-04-22T10:26:05"/>
    <b v="0"/>
    <n v="17"/>
    <b v="1"/>
    <s v="theater/plays"/>
    <n v="100.2"/>
    <n v="117.88235294117646"/>
    <x v="1"/>
  </r>
  <r>
    <x v="0"/>
    <x v="10"/>
    <s v="NOK"/>
    <n v="1446418800"/>
    <x v="534"/>
    <n v="1443036470"/>
    <d v="2015-09-23T19:27:50"/>
    <b v="0"/>
    <n v="48"/>
    <b v="1"/>
    <s v="theater/plays"/>
    <n v="104.66666666666666"/>
    <n v="327.08333333333331"/>
    <x v="1"/>
  </r>
  <r>
    <x v="0"/>
    <x v="1"/>
    <s v="GBP"/>
    <n v="1483707905"/>
    <x v="535"/>
    <n v="1481115905"/>
    <d v="2016-12-07T13:05:05"/>
    <b v="0"/>
    <n v="59"/>
    <b v="1"/>
    <s v="theater/plays"/>
    <n v="102.49999999999999"/>
    <n v="34.745762711864408"/>
    <x v="1"/>
  </r>
  <r>
    <x v="0"/>
    <x v="1"/>
    <s v="GBP"/>
    <n v="1438624800"/>
    <x v="536"/>
    <n v="1435133807"/>
    <d v="2015-06-24T08:16:47"/>
    <b v="0"/>
    <n v="39"/>
    <b v="1"/>
    <s v="theater/plays"/>
    <n v="118.25757575757576"/>
    <n v="100.06410256410257"/>
    <x v="1"/>
  </r>
  <r>
    <x v="0"/>
    <x v="0"/>
    <s v="USD"/>
    <n v="1446665191"/>
    <x v="537"/>
    <n v="1444069591"/>
    <d v="2015-10-05T18:26:31"/>
    <b v="0"/>
    <n v="59"/>
    <b v="1"/>
    <s v="theater/plays"/>
    <n v="120.5"/>
    <n v="40.847457627118644"/>
    <x v="1"/>
  </r>
  <r>
    <x v="0"/>
    <x v="0"/>
    <s v="USD"/>
    <n v="1463166263"/>
    <x v="538"/>
    <n v="1460574263"/>
    <d v="2016-04-13T19:04:23"/>
    <b v="0"/>
    <n v="60"/>
    <b v="1"/>
    <s v="theater/plays"/>
    <n v="302.42"/>
    <n v="252.01666666666668"/>
    <x v="1"/>
  </r>
  <r>
    <x v="0"/>
    <x v="1"/>
    <s v="GBP"/>
    <n v="1467681107"/>
    <x v="539"/>
    <n v="1465866707"/>
    <d v="2016-06-14T01:11:47"/>
    <b v="0"/>
    <n v="20"/>
    <b v="1"/>
    <s v="theater/plays"/>
    <n v="100.64400000000001"/>
    <n v="25.161000000000001"/>
    <x v="1"/>
  </r>
  <r>
    <x v="2"/>
    <x v="0"/>
    <s v="USD"/>
    <n v="1423078606"/>
    <x v="540"/>
    <n v="1420486606"/>
    <d v="2015-01-05T19:36:46"/>
    <b v="0"/>
    <n v="1"/>
    <b v="0"/>
    <s v="technology/web"/>
    <n v="6.6666666666666671E-3"/>
    <n v="1"/>
    <x v="2"/>
  </r>
  <r>
    <x v="2"/>
    <x v="0"/>
    <s v="USD"/>
    <n v="1446080834"/>
    <x v="541"/>
    <n v="1443488834"/>
    <d v="2015-09-29T01:07:14"/>
    <b v="0"/>
    <n v="1"/>
    <b v="0"/>
    <s v="technology/web"/>
    <n v="0.55555555555555558"/>
    <n v="25"/>
    <x v="2"/>
  </r>
  <r>
    <x v="2"/>
    <x v="0"/>
    <s v="USD"/>
    <n v="1462293716"/>
    <x v="542"/>
    <n v="1457113316"/>
    <d v="2016-03-04T17:41:56"/>
    <b v="0"/>
    <n v="1"/>
    <b v="0"/>
    <s v="technology/web"/>
    <n v="3.9999999999999996E-4"/>
    <n v="1"/>
    <x v="2"/>
  </r>
  <r>
    <x v="2"/>
    <x v="2"/>
    <s v="AUD"/>
    <n v="1414807962"/>
    <x v="543"/>
    <n v="1412215962"/>
    <d v="2014-10-02T02:12:42"/>
    <b v="0"/>
    <n v="2"/>
    <b v="0"/>
    <s v="technology/web"/>
    <n v="0.31818181818181818"/>
    <n v="35"/>
    <x v="2"/>
  </r>
  <r>
    <x v="2"/>
    <x v="0"/>
    <s v="USD"/>
    <n v="1467647160"/>
    <x v="544"/>
    <n v="1465055160"/>
    <d v="2016-06-04T15:46:00"/>
    <b v="0"/>
    <n v="2"/>
    <b v="0"/>
    <s v="technology/web"/>
    <n v="1.2"/>
    <n v="3"/>
    <x v="2"/>
  </r>
  <r>
    <x v="2"/>
    <x v="6"/>
    <s v="EUR"/>
    <n v="1447600389"/>
    <x v="545"/>
    <n v="1444140789"/>
    <d v="2015-10-06T14:13:09"/>
    <b v="0"/>
    <n v="34"/>
    <b v="0"/>
    <s v="technology/web"/>
    <n v="27.383999999999997"/>
    <n v="402.70588235294116"/>
    <x v="2"/>
  </r>
  <r>
    <x v="2"/>
    <x v="0"/>
    <s v="USD"/>
    <n v="1445097715"/>
    <x v="546"/>
    <n v="1441209715"/>
    <d v="2015-09-02T16:01:55"/>
    <b v="0"/>
    <n v="2"/>
    <b v="0"/>
    <s v="technology/web"/>
    <n v="8.666666666666667E-2"/>
    <n v="26"/>
    <x v="2"/>
  </r>
  <r>
    <x v="2"/>
    <x v="1"/>
    <s v="GBP"/>
    <n v="1455122564"/>
    <x v="547"/>
    <n v="1452530564"/>
    <d v="2016-01-11T16:42:44"/>
    <b v="0"/>
    <n v="0"/>
    <b v="0"/>
    <s v="technology/web"/>
    <n v="0"/>
    <e v="#DIV/0!"/>
    <x v="2"/>
  </r>
  <r>
    <x v="2"/>
    <x v="1"/>
    <s v="GBP"/>
    <n v="1446154848"/>
    <x v="548"/>
    <n v="1443562848"/>
    <d v="2015-09-29T21:40:48"/>
    <b v="0"/>
    <n v="1"/>
    <b v="0"/>
    <s v="technology/web"/>
    <n v="0.09"/>
    <n v="9"/>
    <x v="2"/>
  </r>
  <r>
    <x v="2"/>
    <x v="1"/>
    <s v="GBP"/>
    <n v="1436368622"/>
    <x v="549"/>
    <n v="1433776622"/>
    <d v="2015-06-08T15:17:02"/>
    <b v="0"/>
    <n v="8"/>
    <b v="0"/>
    <s v="technology/web"/>
    <n v="2.7199999999999998"/>
    <n v="8.5"/>
    <x v="2"/>
  </r>
  <r>
    <x v="2"/>
    <x v="5"/>
    <s v="CAD"/>
    <n v="1485838800"/>
    <x v="550"/>
    <n v="1484756245"/>
    <d v="2017-01-18T16:17:25"/>
    <b v="0"/>
    <n v="4"/>
    <b v="0"/>
    <s v="technology/web"/>
    <n v="0.70000000000000007"/>
    <n v="8.75"/>
    <x v="2"/>
  </r>
  <r>
    <x v="2"/>
    <x v="0"/>
    <s v="USD"/>
    <n v="1438451580"/>
    <x v="551"/>
    <n v="1434609424"/>
    <d v="2015-06-18T06:37:04"/>
    <b v="0"/>
    <n v="28"/>
    <b v="0"/>
    <s v="technology/web"/>
    <n v="5.0413333333333332"/>
    <n v="135.03571428571428"/>
    <x v="2"/>
  </r>
  <r>
    <x v="2"/>
    <x v="5"/>
    <s v="CAD"/>
    <n v="1452350896"/>
    <x v="552"/>
    <n v="1447166896"/>
    <d v="2015-11-10T14:48:16"/>
    <b v="0"/>
    <n v="0"/>
    <b v="0"/>
    <s v="technology/web"/>
    <n v="0"/>
    <e v="#DIV/0!"/>
    <x v="2"/>
  </r>
  <r>
    <x v="2"/>
    <x v="0"/>
    <s v="USD"/>
    <n v="1415988991"/>
    <x v="553"/>
    <n v="1413393391"/>
    <d v="2014-10-15T17:16:31"/>
    <b v="0"/>
    <n v="6"/>
    <b v="0"/>
    <s v="technology/web"/>
    <n v="0.49199999999999999"/>
    <n v="20.5"/>
    <x v="2"/>
  </r>
  <r>
    <x v="2"/>
    <x v="0"/>
    <s v="USD"/>
    <n v="1413735972"/>
    <x v="554"/>
    <n v="1411143972"/>
    <d v="2014-09-19T16:26:12"/>
    <b v="0"/>
    <n v="22"/>
    <b v="0"/>
    <s v="technology/web"/>
    <n v="36.589147286821706"/>
    <n v="64.36363636363636"/>
    <x v="2"/>
  </r>
  <r>
    <x v="2"/>
    <x v="1"/>
    <s v="GBP"/>
    <n v="1465720143"/>
    <x v="555"/>
    <n v="1463128143"/>
    <d v="2016-05-13T08:29:03"/>
    <b v="0"/>
    <n v="0"/>
    <b v="0"/>
    <s v="technology/web"/>
    <n v="0"/>
    <e v="#DIV/0!"/>
    <x v="2"/>
  </r>
  <r>
    <x v="2"/>
    <x v="0"/>
    <s v="USD"/>
    <n v="1452112717"/>
    <x v="556"/>
    <n v="1449520717"/>
    <d v="2015-12-07T20:38:37"/>
    <b v="0"/>
    <n v="1"/>
    <b v="0"/>
    <s v="technology/web"/>
    <n v="2.5"/>
    <n v="200"/>
    <x v="2"/>
  </r>
  <r>
    <x v="2"/>
    <x v="12"/>
    <s v="EUR"/>
    <n v="1480721803"/>
    <x v="557"/>
    <n v="1478126203"/>
    <d v="2016-11-02T22:36:43"/>
    <b v="0"/>
    <n v="20"/>
    <b v="0"/>
    <s v="technology/web"/>
    <n v="0.91066666666666674"/>
    <n v="68.3"/>
    <x v="2"/>
  </r>
  <r>
    <x v="2"/>
    <x v="0"/>
    <s v="USD"/>
    <n v="1427227905"/>
    <x v="558"/>
    <n v="1424639505"/>
    <d v="2015-02-22T21:11:45"/>
    <b v="0"/>
    <n v="0"/>
    <b v="0"/>
    <s v="technology/web"/>
    <n v="0"/>
    <e v="#DIV/0!"/>
    <x v="2"/>
  </r>
  <r>
    <x v="2"/>
    <x v="0"/>
    <s v="USD"/>
    <n v="1449989260"/>
    <x v="559"/>
    <n v="1447397260"/>
    <d v="2015-11-13T06:47:40"/>
    <b v="0"/>
    <n v="1"/>
    <b v="0"/>
    <s v="technology/web"/>
    <n v="2.0833333333333336E-2"/>
    <n v="50"/>
    <x v="2"/>
  </r>
  <r>
    <x v="2"/>
    <x v="5"/>
    <s v="CAD"/>
    <n v="1418841045"/>
    <x v="560"/>
    <n v="1416249045"/>
    <d v="2014-11-17T18:30:45"/>
    <b v="0"/>
    <n v="3"/>
    <b v="0"/>
    <s v="technology/web"/>
    <n v="1.2E-2"/>
    <n v="4"/>
    <x v="2"/>
  </r>
  <r>
    <x v="2"/>
    <x v="0"/>
    <s v="USD"/>
    <n v="1445874513"/>
    <x v="561"/>
    <n v="1442850513"/>
    <d v="2015-09-21T15:48:33"/>
    <b v="0"/>
    <n v="2"/>
    <b v="0"/>
    <s v="technology/web"/>
    <n v="0.36666666666666664"/>
    <n v="27.5"/>
    <x v="2"/>
  </r>
  <r>
    <x v="2"/>
    <x v="9"/>
    <s v="EUR"/>
    <n v="1482052815"/>
    <x v="562"/>
    <n v="1479460815"/>
    <d v="2016-11-18T09:20:15"/>
    <b v="0"/>
    <n v="0"/>
    <b v="0"/>
    <s v="technology/web"/>
    <n v="0"/>
    <e v="#DIV/0!"/>
    <x v="2"/>
  </r>
  <r>
    <x v="2"/>
    <x v="2"/>
    <s v="AUD"/>
    <n v="1424137247"/>
    <x v="563"/>
    <n v="1421545247"/>
    <d v="2015-01-18T01:40:47"/>
    <b v="0"/>
    <n v="2"/>
    <b v="0"/>
    <s v="technology/web"/>
    <n v="9.0666666666666659E-2"/>
    <n v="34"/>
    <x v="2"/>
  </r>
  <r>
    <x v="2"/>
    <x v="6"/>
    <s v="EUR"/>
    <n v="1457822275"/>
    <x v="564"/>
    <n v="1455230275"/>
    <d v="2016-02-11T22:37:55"/>
    <b v="0"/>
    <n v="1"/>
    <b v="0"/>
    <s v="technology/web"/>
    <n v="5.5555555555555558E-3"/>
    <n v="1"/>
    <x v="2"/>
  </r>
  <r>
    <x v="2"/>
    <x v="1"/>
    <s v="GBP"/>
    <n v="1436554249"/>
    <x v="565"/>
    <n v="1433962249"/>
    <d v="2015-06-10T18:50:49"/>
    <b v="0"/>
    <n v="0"/>
    <b v="0"/>
    <s v="technology/web"/>
    <n v="0"/>
    <e v="#DIV/0!"/>
    <x v="2"/>
  </r>
  <r>
    <x v="2"/>
    <x v="0"/>
    <s v="USD"/>
    <n v="1468513533"/>
    <x v="566"/>
    <n v="1465921533"/>
    <d v="2016-06-14T16:25:33"/>
    <b v="0"/>
    <n v="1"/>
    <b v="0"/>
    <s v="technology/web"/>
    <n v="0.02"/>
    <n v="1"/>
    <x v="2"/>
  </r>
  <r>
    <x v="2"/>
    <x v="0"/>
    <s v="USD"/>
    <n v="1420143194"/>
    <x v="567"/>
    <n v="1417551194"/>
    <d v="2014-12-02T20:13:14"/>
    <b v="0"/>
    <n v="0"/>
    <b v="0"/>
    <s v="technology/web"/>
    <n v="0"/>
    <e v="#DIV/0!"/>
    <x v="2"/>
  </r>
  <r>
    <x v="2"/>
    <x v="4"/>
    <s v="NZD"/>
    <n v="1452942000"/>
    <x v="568"/>
    <n v="1449785223"/>
    <d v="2015-12-10T22:07:03"/>
    <b v="0"/>
    <n v="5"/>
    <b v="0"/>
    <s v="technology/web"/>
    <n v="1"/>
    <n v="49"/>
    <x v="2"/>
  </r>
  <r>
    <x v="2"/>
    <x v="5"/>
    <s v="CAD"/>
    <n v="1451679612"/>
    <x v="569"/>
    <n v="1449087612"/>
    <d v="2015-12-02T20:20:12"/>
    <b v="0"/>
    <n v="1"/>
    <b v="0"/>
    <s v="technology/web"/>
    <n v="0.8"/>
    <n v="20"/>
    <x v="2"/>
  </r>
  <r>
    <x v="2"/>
    <x v="0"/>
    <s v="USD"/>
    <n v="1455822569"/>
    <x v="570"/>
    <n v="1453230569"/>
    <d v="2016-01-19T19:09:29"/>
    <b v="0"/>
    <n v="1"/>
    <b v="0"/>
    <s v="technology/web"/>
    <n v="0.16705882352941176"/>
    <n v="142"/>
    <x v="2"/>
  </r>
  <r>
    <x v="2"/>
    <x v="0"/>
    <s v="USD"/>
    <n v="1437969540"/>
    <x v="571"/>
    <n v="1436297723"/>
    <d v="2015-07-07T19:35:23"/>
    <b v="0"/>
    <n v="2"/>
    <b v="0"/>
    <s v="technology/web"/>
    <n v="0.42399999999999999"/>
    <n v="53"/>
    <x v="2"/>
  </r>
  <r>
    <x v="2"/>
    <x v="0"/>
    <s v="USD"/>
    <n v="1446660688"/>
    <x v="572"/>
    <n v="1444065088"/>
    <d v="2015-10-05T17:11:28"/>
    <b v="0"/>
    <n v="0"/>
    <b v="0"/>
    <s v="technology/web"/>
    <n v="0"/>
    <e v="#DIV/0!"/>
    <x v="2"/>
  </r>
  <r>
    <x v="2"/>
    <x v="0"/>
    <s v="USD"/>
    <n v="1421543520"/>
    <x v="573"/>
    <n v="1416445931"/>
    <d v="2014-11-20T01:12:11"/>
    <b v="0"/>
    <n v="9"/>
    <b v="0"/>
    <s v="technology/web"/>
    <n v="0.38925389253892539"/>
    <n v="38.444444444444443"/>
    <x v="2"/>
  </r>
  <r>
    <x v="2"/>
    <x v="1"/>
    <s v="GBP"/>
    <n v="1476873507"/>
    <x v="574"/>
    <n v="1474281507"/>
    <d v="2016-09-19T10:38:27"/>
    <b v="0"/>
    <n v="4"/>
    <b v="0"/>
    <s v="technology/web"/>
    <n v="0.7155635062611807"/>
    <n v="20"/>
    <x v="2"/>
  </r>
  <r>
    <x v="2"/>
    <x v="12"/>
    <s v="EUR"/>
    <n v="1434213443"/>
    <x v="575"/>
    <n v="1431621443"/>
    <d v="2015-05-14T16:37:23"/>
    <b v="0"/>
    <n v="4"/>
    <b v="0"/>
    <s v="technology/web"/>
    <n v="0.43166666666666664"/>
    <n v="64.75"/>
    <x v="2"/>
  </r>
  <r>
    <x v="2"/>
    <x v="0"/>
    <s v="USD"/>
    <n v="1427537952"/>
    <x v="576"/>
    <n v="1422357552"/>
    <d v="2015-01-27T11:19:12"/>
    <b v="0"/>
    <n v="1"/>
    <b v="0"/>
    <s v="technology/web"/>
    <n v="1.25E-3"/>
    <n v="1"/>
    <x v="2"/>
  </r>
  <r>
    <x v="2"/>
    <x v="0"/>
    <s v="USD"/>
    <n v="1463753302"/>
    <x v="577"/>
    <n v="1458569302"/>
    <d v="2016-03-21T14:08:22"/>
    <b v="0"/>
    <n v="1"/>
    <b v="0"/>
    <s v="technology/web"/>
    <n v="0.2"/>
    <n v="10"/>
    <x v="2"/>
  </r>
  <r>
    <x v="2"/>
    <x v="1"/>
    <s v="GBP"/>
    <n v="1441633993"/>
    <x v="578"/>
    <n v="1439560393"/>
    <d v="2015-08-14T13:53:13"/>
    <b v="0"/>
    <n v="7"/>
    <b v="0"/>
    <s v="technology/web"/>
    <n v="1.12E-2"/>
    <n v="2"/>
    <x v="2"/>
  </r>
  <r>
    <x v="2"/>
    <x v="0"/>
    <s v="USD"/>
    <n v="1419539223"/>
    <x v="579"/>
    <n v="1416947223"/>
    <d v="2014-11-25T20:27:03"/>
    <b v="0"/>
    <n v="5"/>
    <b v="0"/>
    <s v="technology/web"/>
    <n v="1.4583333333333333"/>
    <n v="35"/>
    <x v="2"/>
  </r>
  <r>
    <x v="2"/>
    <x v="0"/>
    <s v="USD"/>
    <n v="1474580867"/>
    <x v="580"/>
    <n v="1471988867"/>
    <d v="2016-08-23T21:47:47"/>
    <b v="0"/>
    <n v="1"/>
    <b v="0"/>
    <s v="technology/web"/>
    <n v="3.3333333333333333E-2"/>
    <n v="1"/>
    <x v="2"/>
  </r>
  <r>
    <x v="2"/>
    <x v="0"/>
    <s v="USD"/>
    <n v="1438474704"/>
    <x v="581"/>
    <n v="1435882704"/>
    <d v="2015-07-03T00:18:24"/>
    <b v="0"/>
    <n v="0"/>
    <b v="0"/>
    <s v="technology/web"/>
    <n v="0"/>
    <e v="#DIV/0!"/>
    <x v="2"/>
  </r>
  <r>
    <x v="2"/>
    <x v="0"/>
    <s v="USD"/>
    <n v="1426442400"/>
    <x v="582"/>
    <n v="1424454319"/>
    <d v="2015-02-20T17:45:19"/>
    <b v="0"/>
    <n v="0"/>
    <b v="0"/>
    <s v="technology/web"/>
    <n v="0"/>
    <e v="#DIV/0!"/>
    <x v="2"/>
  </r>
  <r>
    <x v="2"/>
    <x v="0"/>
    <s v="USD"/>
    <n v="1426800687"/>
    <x v="583"/>
    <n v="1424212287"/>
    <d v="2015-02-17T22:31:27"/>
    <b v="0"/>
    <n v="1"/>
    <b v="0"/>
    <s v="technology/web"/>
    <n v="1.1111111111111112E-2"/>
    <n v="1"/>
    <x v="2"/>
  </r>
  <r>
    <x v="2"/>
    <x v="0"/>
    <s v="USD"/>
    <n v="1426522316"/>
    <x v="584"/>
    <n v="1423933916"/>
    <d v="2015-02-14T17:11:56"/>
    <b v="0"/>
    <n v="2"/>
    <b v="0"/>
    <s v="technology/web"/>
    <n v="1"/>
    <n v="5"/>
    <x v="2"/>
  </r>
  <r>
    <x v="2"/>
    <x v="1"/>
    <s v="GBP"/>
    <n v="1448928000"/>
    <x v="585"/>
    <n v="1444123377"/>
    <d v="2015-10-06T09:22:57"/>
    <b v="0"/>
    <n v="0"/>
    <b v="0"/>
    <s v="technology/web"/>
    <n v="0"/>
    <e v="#DIV/0!"/>
    <x v="2"/>
  </r>
  <r>
    <x v="2"/>
    <x v="0"/>
    <s v="USD"/>
    <n v="1424032207"/>
    <x v="586"/>
    <n v="1421440207"/>
    <d v="2015-01-16T20:30:07"/>
    <b v="0"/>
    <n v="4"/>
    <b v="0"/>
    <s v="technology/web"/>
    <n v="0.55999999999999994"/>
    <n v="14"/>
    <x v="2"/>
  </r>
  <r>
    <x v="2"/>
    <x v="5"/>
    <s v="CAD"/>
    <n v="1429207833"/>
    <x v="587"/>
    <n v="1426615833"/>
    <d v="2015-03-17T18:10:33"/>
    <b v="0"/>
    <n v="7"/>
    <b v="0"/>
    <s v="technology/web"/>
    <n v="9.0833333333333339"/>
    <n v="389.28571428571428"/>
    <x v="2"/>
  </r>
  <r>
    <x v="2"/>
    <x v="13"/>
    <s v="EUR"/>
    <n v="1479410886"/>
    <x v="588"/>
    <n v="1474223286"/>
    <d v="2016-09-18T18:28:06"/>
    <b v="0"/>
    <n v="2"/>
    <b v="0"/>
    <s v="technology/web"/>
    <n v="3.3444444444444441"/>
    <n v="150.5"/>
    <x v="2"/>
  </r>
  <r>
    <x v="2"/>
    <x v="0"/>
    <s v="USD"/>
    <n v="1436366699"/>
    <x v="589"/>
    <n v="1435070699"/>
    <d v="2015-06-23T14:44:59"/>
    <b v="0"/>
    <n v="1"/>
    <b v="0"/>
    <s v="technology/web"/>
    <n v="1.3333333333333334E-2"/>
    <n v="1"/>
    <x v="2"/>
  </r>
  <r>
    <x v="2"/>
    <x v="1"/>
    <s v="GBP"/>
    <n v="1454936460"/>
    <x v="590"/>
    <n v="1452259131"/>
    <d v="2016-01-08T13:18:51"/>
    <b v="0"/>
    <n v="9"/>
    <b v="0"/>
    <s v="technology/web"/>
    <n v="4.46"/>
    <n v="24.777777777777779"/>
    <x v="2"/>
  </r>
  <r>
    <x v="2"/>
    <x v="0"/>
    <s v="USD"/>
    <n v="1437570130"/>
    <x v="591"/>
    <n v="1434978130"/>
    <d v="2015-06-22T13:02:10"/>
    <b v="0"/>
    <n v="2"/>
    <b v="0"/>
    <s v="technology/web"/>
    <n v="6.0999999999999999E-2"/>
    <n v="30.5"/>
    <x v="2"/>
  </r>
  <r>
    <x v="2"/>
    <x v="0"/>
    <s v="USD"/>
    <n v="1417584860"/>
    <x v="592"/>
    <n v="1414992860"/>
    <d v="2014-11-03T05:34:20"/>
    <b v="0"/>
    <n v="1"/>
    <b v="0"/>
    <s v="technology/web"/>
    <n v="3.3333333333333335"/>
    <n v="250"/>
    <x v="2"/>
  </r>
  <r>
    <x v="2"/>
    <x v="1"/>
    <s v="GBP"/>
    <n v="1428333345"/>
    <x v="593"/>
    <n v="1425744945"/>
    <d v="2015-03-07T16:15:45"/>
    <b v="0"/>
    <n v="7"/>
    <b v="0"/>
    <s v="technology/web"/>
    <n v="23"/>
    <n v="16.428571428571427"/>
    <x v="2"/>
  </r>
  <r>
    <x v="2"/>
    <x v="0"/>
    <s v="USD"/>
    <n v="1460832206"/>
    <x v="594"/>
    <n v="1458240206"/>
    <d v="2016-03-17T18:43:26"/>
    <b v="0"/>
    <n v="2"/>
    <b v="0"/>
    <s v="technology/web"/>
    <n v="0.104"/>
    <n v="13"/>
    <x v="2"/>
  </r>
  <r>
    <x v="2"/>
    <x v="0"/>
    <s v="USD"/>
    <n v="1430703638"/>
    <x v="595"/>
    <n v="1426815638"/>
    <d v="2015-03-20T01:40:38"/>
    <b v="0"/>
    <n v="8"/>
    <b v="0"/>
    <s v="technology/web"/>
    <n v="0.42599999999999999"/>
    <n v="53.25"/>
    <x v="2"/>
  </r>
  <r>
    <x v="2"/>
    <x v="0"/>
    <s v="USD"/>
    <n v="1478122292"/>
    <x v="596"/>
    <n v="1475530292"/>
    <d v="2016-10-03T21:31:32"/>
    <b v="0"/>
    <n v="2"/>
    <b v="0"/>
    <s v="technology/web"/>
    <n v="0.03"/>
    <n v="3"/>
    <x v="2"/>
  </r>
  <r>
    <x v="2"/>
    <x v="0"/>
    <s v="USD"/>
    <n v="1469980800"/>
    <x v="597"/>
    <n v="1466787335"/>
    <d v="2016-06-24T16:55:35"/>
    <b v="0"/>
    <n v="2"/>
    <b v="0"/>
    <s v="technology/web"/>
    <n v="0.26666666666666666"/>
    <n v="10"/>
    <x v="2"/>
  </r>
  <r>
    <x v="2"/>
    <x v="0"/>
    <s v="USD"/>
    <n v="1417737781"/>
    <x v="598"/>
    <n v="1415145781"/>
    <d v="2014-11-05T00:03:01"/>
    <b v="0"/>
    <n v="7"/>
    <b v="0"/>
    <s v="technology/web"/>
    <n v="34"/>
    <n v="121.42857142857143"/>
    <x v="2"/>
  </r>
  <r>
    <x v="2"/>
    <x v="0"/>
    <s v="USD"/>
    <n v="1425827760"/>
    <x v="599"/>
    <n v="1423769402"/>
    <d v="2015-02-12T19:30:02"/>
    <b v="0"/>
    <n v="2"/>
    <b v="0"/>
    <s v="technology/web"/>
    <n v="6.2E-2"/>
    <n v="15.5"/>
    <x v="2"/>
  </r>
  <r>
    <x v="1"/>
    <x v="0"/>
    <s v="USD"/>
    <n v="1431198562"/>
    <x v="600"/>
    <n v="1426014562"/>
    <d v="2015-03-10T19:09:22"/>
    <b v="0"/>
    <n v="1"/>
    <b v="0"/>
    <s v="technology/web"/>
    <n v="2"/>
    <n v="100"/>
    <x v="2"/>
  </r>
  <r>
    <x v="1"/>
    <x v="5"/>
    <s v="CAD"/>
    <n v="1419626139"/>
    <x v="601"/>
    <n v="1417034139"/>
    <d v="2014-11-26T20:35:39"/>
    <b v="0"/>
    <n v="6"/>
    <b v="0"/>
    <s v="technology/web"/>
    <n v="1.4000000000000001"/>
    <n v="23.333333333333332"/>
    <x v="2"/>
  </r>
  <r>
    <x v="1"/>
    <x v="0"/>
    <s v="USD"/>
    <n v="1434654215"/>
    <x v="602"/>
    <n v="1432062215"/>
    <d v="2015-05-19T19:03:35"/>
    <b v="0"/>
    <n v="0"/>
    <b v="0"/>
    <s v="technology/web"/>
    <n v="0"/>
    <e v="#DIV/0!"/>
    <x v="2"/>
  </r>
  <r>
    <x v="1"/>
    <x v="0"/>
    <s v="USD"/>
    <n v="1408029623"/>
    <x v="603"/>
    <n v="1405437623"/>
    <d v="2014-07-15T15:20:23"/>
    <b v="0"/>
    <n v="13"/>
    <b v="0"/>
    <s v="technology/web"/>
    <n v="3.9334666666666664"/>
    <n v="45.386153846153846"/>
    <x v="2"/>
  </r>
  <r>
    <x v="1"/>
    <x v="0"/>
    <s v="USD"/>
    <n v="1409187056"/>
    <x v="604"/>
    <n v="1406595056"/>
    <d v="2014-07-29T00:50:56"/>
    <b v="0"/>
    <n v="0"/>
    <b v="0"/>
    <s v="technology/web"/>
    <n v="0"/>
    <e v="#DIV/0!"/>
    <x v="2"/>
  </r>
  <r>
    <x v="1"/>
    <x v="0"/>
    <s v="USD"/>
    <n v="1440318908"/>
    <x v="605"/>
    <n v="1436430908"/>
    <d v="2015-07-09T08:35:08"/>
    <b v="0"/>
    <n v="8"/>
    <b v="0"/>
    <s v="technology/web"/>
    <n v="2.62"/>
    <n v="16.375"/>
    <x v="2"/>
  </r>
  <r>
    <x v="1"/>
    <x v="9"/>
    <s v="EUR"/>
    <n v="1432479600"/>
    <x v="606"/>
    <n v="1428507409"/>
    <d v="2015-04-08T15:36:49"/>
    <b v="0"/>
    <n v="1"/>
    <b v="0"/>
    <s v="technology/web"/>
    <n v="0.2"/>
    <n v="10"/>
    <x v="2"/>
  </r>
  <r>
    <x v="1"/>
    <x v="0"/>
    <s v="USD"/>
    <n v="1448225336"/>
    <x v="607"/>
    <n v="1445629736"/>
    <d v="2015-10-23T19:48:56"/>
    <b v="0"/>
    <n v="0"/>
    <b v="0"/>
    <s v="technology/web"/>
    <n v="0"/>
    <e v="#DIV/0!"/>
    <x v="2"/>
  </r>
  <r>
    <x v="1"/>
    <x v="0"/>
    <s v="USD"/>
    <n v="1434405980"/>
    <x v="608"/>
    <n v="1431813980"/>
    <d v="2015-05-16T22:06:20"/>
    <b v="0"/>
    <n v="5"/>
    <b v="0"/>
    <s v="technology/web"/>
    <n v="0.97400000000000009"/>
    <n v="292.2"/>
    <x v="2"/>
  </r>
  <r>
    <x v="1"/>
    <x v="1"/>
    <s v="GBP"/>
    <n v="1448761744"/>
    <x v="609"/>
    <n v="1446166144"/>
    <d v="2015-10-30T00:49:04"/>
    <b v="0"/>
    <n v="1"/>
    <b v="0"/>
    <s v="technology/web"/>
    <n v="0.64102564102564097"/>
    <n v="5"/>
    <x v="2"/>
  </r>
  <r>
    <x v="1"/>
    <x v="0"/>
    <s v="USD"/>
    <n v="1429732586"/>
    <x v="610"/>
    <n v="1427140586"/>
    <d v="2015-03-23T19:56:26"/>
    <b v="0"/>
    <n v="0"/>
    <b v="0"/>
    <s v="technology/web"/>
    <n v="0"/>
    <e v="#DIV/0!"/>
    <x v="2"/>
  </r>
  <r>
    <x v="1"/>
    <x v="6"/>
    <s v="EUR"/>
    <n v="1453210037"/>
    <x v="611"/>
    <n v="1448026037"/>
    <d v="2015-11-20T13:27:17"/>
    <b v="0"/>
    <n v="0"/>
    <b v="0"/>
    <s v="technology/web"/>
    <n v="0"/>
    <e v="#DIV/0!"/>
    <x v="2"/>
  </r>
  <r>
    <x v="1"/>
    <x v="13"/>
    <s v="EUR"/>
    <n v="1472777146"/>
    <x v="612"/>
    <n v="1470185146"/>
    <d v="2016-08-03T00:45:46"/>
    <b v="0"/>
    <n v="0"/>
    <b v="0"/>
    <s v="technology/web"/>
    <n v="0"/>
    <e v="#DIV/0!"/>
    <x v="2"/>
  </r>
  <r>
    <x v="1"/>
    <x v="0"/>
    <s v="USD"/>
    <n v="1443675540"/>
    <x v="613"/>
    <n v="1441022120"/>
    <d v="2015-08-31T11:55:20"/>
    <b v="0"/>
    <n v="121"/>
    <b v="0"/>
    <s v="technology/web"/>
    <n v="21.363333333333333"/>
    <n v="105.93388429752066"/>
    <x v="2"/>
  </r>
  <r>
    <x v="1"/>
    <x v="0"/>
    <s v="USD"/>
    <n v="1466731740"/>
    <x v="614"/>
    <n v="1464139740"/>
    <d v="2016-05-25T01:29:00"/>
    <b v="0"/>
    <n v="0"/>
    <b v="0"/>
    <s v="technology/web"/>
    <n v="0"/>
    <e v="#DIV/0!"/>
    <x v="2"/>
  </r>
  <r>
    <x v="1"/>
    <x v="4"/>
    <s v="NZD"/>
    <n v="1443149759"/>
    <x v="615"/>
    <n v="1440557759"/>
    <d v="2015-08-26T02:55:59"/>
    <b v="0"/>
    <n v="0"/>
    <b v="0"/>
    <s v="technology/web"/>
    <n v="0"/>
    <e v="#DIV/0!"/>
    <x v="2"/>
  </r>
  <r>
    <x v="1"/>
    <x v="6"/>
    <s v="EUR"/>
    <n v="1488013307"/>
    <x v="616"/>
    <n v="1485421307"/>
    <d v="2017-01-26T09:01:47"/>
    <b v="0"/>
    <n v="0"/>
    <b v="0"/>
    <s v="technology/web"/>
    <n v="0"/>
    <e v="#DIV/0!"/>
    <x v="2"/>
  </r>
  <r>
    <x v="1"/>
    <x v="1"/>
    <s v="GBP"/>
    <n v="1431072843"/>
    <x v="617"/>
    <n v="1427184843"/>
    <d v="2015-03-24T08:14:03"/>
    <b v="0"/>
    <n v="3"/>
    <b v="0"/>
    <s v="technology/web"/>
    <n v="3"/>
    <n v="20"/>
    <x v="2"/>
  </r>
  <r>
    <x v="1"/>
    <x v="0"/>
    <s v="USD"/>
    <n v="1449689203"/>
    <x v="618"/>
    <n v="1447097203"/>
    <d v="2015-11-09T19:26:43"/>
    <b v="0"/>
    <n v="0"/>
    <b v="0"/>
    <s v="technology/web"/>
    <n v="0"/>
    <e v="#DIV/0!"/>
    <x v="2"/>
  </r>
  <r>
    <x v="1"/>
    <x v="0"/>
    <s v="USD"/>
    <n v="1416933390"/>
    <x v="619"/>
    <n v="1411745790"/>
    <d v="2014-09-26T15:36:30"/>
    <b v="0"/>
    <n v="1"/>
    <b v="0"/>
    <s v="technology/web"/>
    <n v="3.9999999999999996E-5"/>
    <n v="1"/>
    <x v="2"/>
  </r>
  <r>
    <x v="1"/>
    <x v="5"/>
    <s v="CAD"/>
    <n v="1408986738"/>
    <x v="620"/>
    <n v="1405098738"/>
    <d v="2014-07-11T17:12:18"/>
    <b v="0"/>
    <n v="1"/>
    <b v="0"/>
    <s v="technology/web"/>
    <n v="1"/>
    <n v="300"/>
    <x v="2"/>
  </r>
  <r>
    <x v="1"/>
    <x v="0"/>
    <s v="USD"/>
    <n v="1467934937"/>
    <x v="621"/>
    <n v="1465342937"/>
    <d v="2016-06-07T23:42:17"/>
    <b v="0"/>
    <n v="3"/>
    <b v="0"/>
    <s v="technology/web"/>
    <n v="1.044"/>
    <n v="87"/>
    <x v="2"/>
  </r>
  <r>
    <x v="1"/>
    <x v="0"/>
    <s v="USD"/>
    <n v="1467398138"/>
    <x v="622"/>
    <n v="1465670138"/>
    <d v="2016-06-11T18:35:38"/>
    <b v="0"/>
    <n v="9"/>
    <b v="0"/>
    <s v="technology/web"/>
    <n v="5.6833333333333336"/>
    <n v="37.888888888888886"/>
    <x v="2"/>
  </r>
  <r>
    <x v="1"/>
    <x v="2"/>
    <s v="AUD"/>
    <n v="1432771997"/>
    <x v="623"/>
    <n v="1430179997"/>
    <d v="2015-04-28T00:13:17"/>
    <b v="0"/>
    <n v="0"/>
    <b v="0"/>
    <s v="technology/web"/>
    <n v="0"/>
    <e v="#DIV/0!"/>
    <x v="2"/>
  </r>
  <r>
    <x v="1"/>
    <x v="0"/>
    <s v="USD"/>
    <n v="1431647041"/>
    <x v="624"/>
    <n v="1429055041"/>
    <d v="2015-04-14T23:44:01"/>
    <b v="0"/>
    <n v="0"/>
    <b v="0"/>
    <s v="technology/web"/>
    <n v="0"/>
    <e v="#DIV/0!"/>
    <x v="2"/>
  </r>
  <r>
    <x v="1"/>
    <x v="5"/>
    <s v="CAD"/>
    <n v="1490560177"/>
    <x v="625"/>
    <n v="1487971777"/>
    <d v="2017-02-24T21:29:37"/>
    <b v="0"/>
    <n v="0"/>
    <b v="0"/>
    <s v="technology/web"/>
    <n v="0"/>
    <e v="#DIV/0!"/>
    <x v="2"/>
  </r>
  <r>
    <x v="1"/>
    <x v="0"/>
    <s v="USD"/>
    <n v="1439644920"/>
    <x v="626"/>
    <n v="1436793939"/>
    <d v="2015-07-13T13:25:39"/>
    <b v="0"/>
    <n v="39"/>
    <b v="0"/>
    <s v="technology/web"/>
    <n v="17.380000000000003"/>
    <n v="111.41025641025641"/>
    <x v="2"/>
  </r>
  <r>
    <x v="1"/>
    <x v="11"/>
    <s v="SEK"/>
    <n v="1457996400"/>
    <x v="627"/>
    <n v="1452842511"/>
    <d v="2016-01-15T07:21:51"/>
    <b v="0"/>
    <n v="1"/>
    <b v="0"/>
    <s v="technology/web"/>
    <n v="0.02"/>
    <n v="90"/>
    <x v="2"/>
  </r>
  <r>
    <x v="1"/>
    <x v="0"/>
    <s v="USD"/>
    <n v="1405269457"/>
    <x v="628"/>
    <n v="1402677457"/>
    <d v="2014-06-13T16:37:37"/>
    <b v="0"/>
    <n v="0"/>
    <b v="0"/>
    <s v="technology/web"/>
    <n v="0"/>
    <e v="#DIV/0!"/>
    <x v="2"/>
  </r>
  <r>
    <x v="1"/>
    <x v="2"/>
    <s v="AUD"/>
    <n v="1463239108"/>
    <x v="629"/>
    <n v="1460647108"/>
    <d v="2016-04-14T15:18:28"/>
    <b v="0"/>
    <n v="3"/>
    <b v="0"/>
    <s v="technology/web"/>
    <n v="0.17500000000000002"/>
    <n v="116.66666666666667"/>
    <x v="2"/>
  </r>
  <r>
    <x v="1"/>
    <x v="0"/>
    <s v="USD"/>
    <n v="1441516200"/>
    <x v="630"/>
    <n v="1438959121"/>
    <d v="2015-08-07T14:52:01"/>
    <b v="0"/>
    <n v="1"/>
    <b v="0"/>
    <s v="technology/web"/>
    <n v="8.3340278356529712E-2"/>
    <n v="10"/>
    <x v="2"/>
  </r>
  <r>
    <x v="1"/>
    <x v="5"/>
    <s v="CAD"/>
    <n v="1464460329"/>
    <x v="631"/>
    <n v="1461954729"/>
    <d v="2016-04-29T18:32:09"/>
    <b v="0"/>
    <n v="9"/>
    <b v="0"/>
    <s v="technology/web"/>
    <n v="1.38"/>
    <n v="76.666666666666671"/>
    <x v="2"/>
  </r>
  <r>
    <x v="1"/>
    <x v="9"/>
    <s v="EUR"/>
    <n v="1448470165"/>
    <x v="632"/>
    <n v="1445874565"/>
    <d v="2015-10-26T15:49:25"/>
    <b v="0"/>
    <n v="0"/>
    <b v="0"/>
    <s v="technology/web"/>
    <n v="0"/>
    <e v="#DIV/0!"/>
    <x v="2"/>
  </r>
  <r>
    <x v="1"/>
    <x v="0"/>
    <s v="USD"/>
    <n v="1466204400"/>
    <x v="633"/>
    <n v="1463469062"/>
    <d v="2016-05-17T07:11:02"/>
    <b v="0"/>
    <n v="25"/>
    <b v="0"/>
    <s v="technology/web"/>
    <n v="12.45"/>
    <n v="49.8"/>
    <x v="2"/>
  </r>
  <r>
    <x v="1"/>
    <x v="0"/>
    <s v="USD"/>
    <n v="1424989029"/>
    <x v="634"/>
    <n v="1422397029"/>
    <d v="2015-01-27T22:17:09"/>
    <b v="0"/>
    <n v="1"/>
    <b v="0"/>
    <s v="technology/web"/>
    <n v="0.02"/>
    <n v="1"/>
    <x v="2"/>
  </r>
  <r>
    <x v="1"/>
    <x v="0"/>
    <s v="USD"/>
    <n v="1428804762"/>
    <x v="635"/>
    <n v="1426212762"/>
    <d v="2015-03-13T02:12:42"/>
    <b v="0"/>
    <n v="1"/>
    <b v="0"/>
    <s v="technology/web"/>
    <n v="8.0000000000000002E-3"/>
    <n v="2"/>
    <x v="2"/>
  </r>
  <r>
    <x v="1"/>
    <x v="1"/>
    <s v="GBP"/>
    <n v="1433587620"/>
    <x v="636"/>
    <n v="1430996150"/>
    <d v="2015-05-07T10:55:50"/>
    <b v="0"/>
    <n v="1"/>
    <b v="0"/>
    <s v="technology/web"/>
    <n v="0.2"/>
    <n v="4"/>
    <x v="2"/>
  </r>
  <r>
    <x v="1"/>
    <x v="1"/>
    <s v="GBP"/>
    <n v="1488063840"/>
    <x v="637"/>
    <n v="1485558318"/>
    <d v="2017-01-27T23:05:18"/>
    <b v="0"/>
    <n v="0"/>
    <b v="0"/>
    <s v="technology/web"/>
    <n v="0"/>
    <e v="#DIV/0!"/>
    <x v="2"/>
  </r>
  <r>
    <x v="1"/>
    <x v="12"/>
    <s v="EUR"/>
    <n v="1490447662"/>
    <x v="638"/>
    <n v="1485267262"/>
    <d v="2017-01-24T14:14:22"/>
    <b v="0"/>
    <n v="6"/>
    <b v="0"/>
    <s v="technology/web"/>
    <n v="9.0000000000000011E-3"/>
    <n v="3"/>
    <x v="2"/>
  </r>
  <r>
    <x v="1"/>
    <x v="0"/>
    <s v="USD"/>
    <n v="1413208795"/>
    <x v="639"/>
    <n v="1408024795"/>
    <d v="2014-08-14T13:59:55"/>
    <b v="0"/>
    <n v="1"/>
    <b v="0"/>
    <s v="technology/web"/>
    <n v="9.9999999999999991E-5"/>
    <n v="1"/>
    <x v="2"/>
  </r>
  <r>
    <x v="0"/>
    <x v="6"/>
    <s v="EUR"/>
    <n v="1480028400"/>
    <x v="640"/>
    <n v="1478685915"/>
    <d v="2016-11-09T10:05:15"/>
    <b v="0"/>
    <n v="2"/>
    <b v="1"/>
    <s v="technology/wearables"/>
    <n v="144.28571428571428"/>
    <n v="50.5"/>
    <x v="2"/>
  </r>
  <r>
    <x v="0"/>
    <x v="0"/>
    <s v="USD"/>
    <n v="1439473248"/>
    <x v="641"/>
    <n v="1436881248"/>
    <d v="2015-07-14T13:40:48"/>
    <b v="0"/>
    <n v="315"/>
    <b v="1"/>
    <s v="technology/wearables"/>
    <n v="119.16249999999999"/>
    <n v="151.31746031746033"/>
    <x v="2"/>
  </r>
  <r>
    <x v="0"/>
    <x v="12"/>
    <s v="EUR"/>
    <n v="1439998674"/>
    <x v="642"/>
    <n v="1436888274"/>
    <d v="2015-07-14T15:37:54"/>
    <b v="0"/>
    <n v="2174"/>
    <b v="1"/>
    <s v="technology/wearables"/>
    <n v="1460.4850000000001"/>
    <n v="134.3592456301748"/>
    <x v="2"/>
  </r>
  <r>
    <x v="0"/>
    <x v="0"/>
    <s v="USD"/>
    <n v="1433085875"/>
    <x v="643"/>
    <n v="1428333875"/>
    <d v="2015-04-06T15:24:35"/>
    <b v="0"/>
    <n v="152"/>
    <b v="1"/>
    <s v="technology/wearables"/>
    <n v="105.80799999999999"/>
    <n v="174.02631578947367"/>
    <x v="2"/>
  </r>
  <r>
    <x v="0"/>
    <x v="0"/>
    <s v="USD"/>
    <n v="1414544400"/>
    <x v="644"/>
    <n v="1410883139"/>
    <d v="2014-09-16T15:58:59"/>
    <b v="0"/>
    <n v="1021"/>
    <b v="1"/>
    <s v="technology/wearables"/>
    <n v="300.11791999999997"/>
    <n v="73.486268364348675"/>
    <x v="2"/>
  </r>
  <r>
    <x v="0"/>
    <x v="0"/>
    <s v="USD"/>
    <n v="1470962274"/>
    <x v="645"/>
    <n v="1468370274"/>
    <d v="2016-07-13T00:37:54"/>
    <b v="0"/>
    <n v="237"/>
    <b v="1"/>
    <s v="technology/wearables"/>
    <n v="278.7"/>
    <n v="23.518987341772153"/>
    <x v="2"/>
  </r>
  <r>
    <x v="0"/>
    <x v="0"/>
    <s v="USD"/>
    <n v="1407788867"/>
    <x v="646"/>
    <n v="1405196867"/>
    <d v="2014-07-12T20:27:47"/>
    <b v="0"/>
    <n v="27"/>
    <b v="1"/>
    <s v="technology/wearables"/>
    <n v="131.87625"/>
    <n v="39.074444444444445"/>
    <x v="2"/>
  </r>
  <r>
    <x v="0"/>
    <x v="5"/>
    <s v="CAD"/>
    <n v="1458235549"/>
    <x v="647"/>
    <n v="1455647149"/>
    <d v="2016-02-16T18:25:49"/>
    <b v="0"/>
    <n v="17"/>
    <b v="1"/>
    <s v="technology/wearables"/>
    <n v="107.05"/>
    <n v="125.94117647058823"/>
    <x v="2"/>
  </r>
  <r>
    <x v="0"/>
    <x v="0"/>
    <s v="USD"/>
    <n v="1413304708"/>
    <x v="648"/>
    <n v="1410280708"/>
    <d v="2014-09-09T16:38:28"/>
    <b v="0"/>
    <n v="27"/>
    <b v="1"/>
    <s v="technology/wearables"/>
    <n v="126.82285714285715"/>
    <n v="1644"/>
    <x v="2"/>
  </r>
  <r>
    <x v="0"/>
    <x v="0"/>
    <s v="USD"/>
    <n v="1410904413"/>
    <x v="649"/>
    <n v="1409090013"/>
    <d v="2014-08-26T21:53:33"/>
    <b v="0"/>
    <n v="82"/>
    <b v="1"/>
    <s v="technology/wearables"/>
    <n v="139.96"/>
    <n v="42.670731707317074"/>
    <x v="2"/>
  </r>
  <r>
    <x v="0"/>
    <x v="0"/>
    <s v="USD"/>
    <n v="1418953984"/>
    <x v="650"/>
    <n v="1413766384"/>
    <d v="2014-10-20T00:53:04"/>
    <b v="0"/>
    <n v="48"/>
    <b v="1"/>
    <s v="technology/wearables"/>
    <n v="112.4"/>
    <n v="35.125"/>
    <x v="2"/>
  </r>
  <r>
    <x v="0"/>
    <x v="0"/>
    <s v="USD"/>
    <n v="1418430311"/>
    <x v="651"/>
    <n v="1415838311"/>
    <d v="2014-11-13T00:25:11"/>
    <b v="0"/>
    <n v="105"/>
    <b v="1"/>
    <s v="technology/wearables"/>
    <n v="100.52799999999999"/>
    <n v="239.35238095238094"/>
    <x v="2"/>
  </r>
  <r>
    <x v="0"/>
    <x v="0"/>
    <s v="USD"/>
    <n v="1480613650"/>
    <x v="652"/>
    <n v="1478018050"/>
    <d v="2016-11-01T16:34:10"/>
    <b v="0"/>
    <n v="28"/>
    <b v="1"/>
    <s v="technology/wearables"/>
    <n v="100.46666666666665"/>
    <n v="107.64285714285714"/>
    <x v="2"/>
  </r>
  <r>
    <x v="0"/>
    <x v="0"/>
    <s v="USD"/>
    <n v="1440082240"/>
    <x v="653"/>
    <n v="1436885440"/>
    <d v="2015-07-14T14:50:40"/>
    <b v="0"/>
    <n v="1107"/>
    <b v="1"/>
    <s v="technology/wearables"/>
    <n v="141.446"/>
    <n v="95.830623306233065"/>
    <x v="2"/>
  </r>
  <r>
    <x v="0"/>
    <x v="0"/>
    <s v="USD"/>
    <n v="1436396313"/>
    <x v="654"/>
    <n v="1433804313"/>
    <d v="2015-06-08T22:58:33"/>
    <b v="0"/>
    <n v="1013"/>
    <b v="1"/>
    <s v="technology/wearables"/>
    <n v="267.29166666666669"/>
    <n v="31.663376110562684"/>
    <x v="2"/>
  </r>
  <r>
    <x v="0"/>
    <x v="0"/>
    <s v="USD"/>
    <n v="1426197512"/>
    <x v="655"/>
    <n v="1423609112"/>
    <d v="2015-02-10T22:58:32"/>
    <b v="0"/>
    <n v="274"/>
    <b v="1"/>
    <s v="technology/wearables"/>
    <n v="146.88749999999999"/>
    <n v="42.886861313868614"/>
    <x v="2"/>
  </r>
  <r>
    <x v="0"/>
    <x v="0"/>
    <s v="USD"/>
    <n v="1460917119"/>
    <x v="656"/>
    <n v="1455736719"/>
    <d v="2016-02-17T19:18:39"/>
    <b v="0"/>
    <n v="87"/>
    <b v="1"/>
    <s v="technology/wearables"/>
    <n v="213.56"/>
    <n v="122.73563218390805"/>
    <x v="2"/>
  </r>
  <r>
    <x v="0"/>
    <x v="0"/>
    <s v="USD"/>
    <n v="1450901872"/>
    <x v="657"/>
    <n v="1448309872"/>
    <d v="2015-11-23T20:17:52"/>
    <b v="0"/>
    <n v="99"/>
    <b v="1"/>
    <s v="technology/wearables"/>
    <n v="125.69999999999999"/>
    <n v="190.45454545454547"/>
    <x v="2"/>
  </r>
  <r>
    <x v="0"/>
    <x v="0"/>
    <s v="USD"/>
    <n v="1437933600"/>
    <x v="658"/>
    <n v="1435117889"/>
    <d v="2015-06-24T03:51:29"/>
    <b v="0"/>
    <n v="276"/>
    <b v="1"/>
    <s v="technology/wearables"/>
    <n v="104.46206037108834"/>
    <n v="109.33695652173913"/>
    <x v="2"/>
  </r>
  <r>
    <x v="0"/>
    <x v="0"/>
    <s v="USD"/>
    <n v="1440339295"/>
    <x v="659"/>
    <n v="1437747295"/>
    <d v="2015-07-24T14:14:55"/>
    <b v="0"/>
    <n v="21"/>
    <b v="1"/>
    <s v="technology/wearables"/>
    <n v="100.56666666666668"/>
    <n v="143.66666666666666"/>
    <x v="2"/>
  </r>
  <r>
    <x v="2"/>
    <x v="0"/>
    <s v="USD"/>
    <n v="1415558879"/>
    <x v="660"/>
    <n v="1412963279"/>
    <d v="2014-10-10T17:47:59"/>
    <b v="0"/>
    <n v="18"/>
    <b v="0"/>
    <s v="technology/wearables"/>
    <n v="3.0579999999999998"/>
    <n v="84.944444444444443"/>
    <x v="2"/>
  </r>
  <r>
    <x v="2"/>
    <x v="0"/>
    <s v="USD"/>
    <n v="1477236559"/>
    <x v="661"/>
    <n v="1474644559"/>
    <d v="2016-09-23T15:29:19"/>
    <b v="0"/>
    <n v="9"/>
    <b v="0"/>
    <s v="technology/wearables"/>
    <n v="0.95"/>
    <n v="10.555555555555555"/>
    <x v="2"/>
  </r>
  <r>
    <x v="2"/>
    <x v="0"/>
    <s v="USD"/>
    <n v="1421404247"/>
    <x v="662"/>
    <n v="1418812247"/>
    <d v="2014-12-17T10:30:47"/>
    <b v="0"/>
    <n v="4"/>
    <b v="0"/>
    <s v="technology/wearables"/>
    <n v="0.4"/>
    <n v="39"/>
    <x v="2"/>
  </r>
  <r>
    <x v="2"/>
    <x v="8"/>
    <s v="DKK"/>
    <n v="1437250456"/>
    <x v="663"/>
    <n v="1434658456"/>
    <d v="2015-06-18T20:14:16"/>
    <b v="0"/>
    <n v="7"/>
    <b v="0"/>
    <s v="technology/wearables"/>
    <n v="0.35000000000000003"/>
    <n v="100"/>
    <x v="2"/>
  </r>
  <r>
    <x v="2"/>
    <x v="0"/>
    <s v="USD"/>
    <n v="1428940775"/>
    <x v="664"/>
    <n v="1426348775"/>
    <d v="2015-03-14T15:59:35"/>
    <b v="0"/>
    <n v="29"/>
    <b v="0"/>
    <s v="technology/wearables"/>
    <n v="7.5333333333333332"/>
    <n v="31.172413793103448"/>
    <x v="2"/>
  </r>
  <r>
    <x v="2"/>
    <x v="0"/>
    <s v="USD"/>
    <n v="1484327061"/>
    <x v="665"/>
    <n v="1479143061"/>
    <d v="2016-11-14T17:04:21"/>
    <b v="0"/>
    <n v="12"/>
    <b v="0"/>
    <s v="technology/wearables"/>
    <n v="18.64"/>
    <n v="155.33333333333334"/>
    <x v="2"/>
  </r>
  <r>
    <x v="2"/>
    <x v="0"/>
    <s v="USD"/>
    <n v="1408305498"/>
    <x v="666"/>
    <n v="1405713498"/>
    <d v="2014-07-18T19:58:18"/>
    <b v="0"/>
    <n v="4"/>
    <b v="0"/>
    <s v="technology/wearables"/>
    <n v="4.0000000000000001E-3"/>
    <n v="2"/>
    <x v="2"/>
  </r>
  <r>
    <x v="2"/>
    <x v="13"/>
    <s v="EUR"/>
    <n v="1477731463"/>
    <x v="667"/>
    <n v="1474275463"/>
    <d v="2016-09-19T08:57:43"/>
    <b v="0"/>
    <n v="28"/>
    <b v="0"/>
    <s v="technology/wearables"/>
    <n v="10.02"/>
    <n v="178.92857142857142"/>
    <x v="2"/>
  </r>
  <r>
    <x v="2"/>
    <x v="0"/>
    <s v="USD"/>
    <n v="1431374222"/>
    <x v="668"/>
    <n v="1427486222"/>
    <d v="2015-03-27T19:57:02"/>
    <b v="0"/>
    <n v="25"/>
    <b v="0"/>
    <s v="technology/wearables"/>
    <n v="4.5600000000000005"/>
    <n v="27.36"/>
    <x v="2"/>
  </r>
  <r>
    <x v="2"/>
    <x v="11"/>
    <s v="SEK"/>
    <n v="1467817258"/>
    <x v="669"/>
    <n v="1465225258"/>
    <d v="2016-06-06T15:00:58"/>
    <b v="0"/>
    <n v="28"/>
    <b v="0"/>
    <s v="technology/wearables"/>
    <n v="21.5075"/>
    <n v="1536.25"/>
    <x v="2"/>
  </r>
  <r>
    <x v="2"/>
    <x v="13"/>
    <s v="EUR"/>
    <n v="1466323800"/>
    <x v="670"/>
    <n v="1463418120"/>
    <d v="2016-05-16T17:02:00"/>
    <b v="0"/>
    <n v="310"/>
    <b v="0"/>
    <s v="technology/wearables"/>
    <n v="29.276666666666667"/>
    <n v="84.99677419354839"/>
    <x v="2"/>
  </r>
  <r>
    <x v="2"/>
    <x v="0"/>
    <s v="USD"/>
    <n v="1421208000"/>
    <x v="671"/>
    <n v="1418315852"/>
    <d v="2014-12-11T16:37:32"/>
    <b v="0"/>
    <n v="15"/>
    <b v="0"/>
    <s v="technology/wearables"/>
    <n v="39.426666666666662"/>
    <n v="788.5333333333333"/>
    <x v="2"/>
  </r>
  <r>
    <x v="2"/>
    <x v="0"/>
    <s v="USD"/>
    <n v="1420088340"/>
    <x v="672"/>
    <n v="1417410964"/>
    <d v="2014-12-01T05:16:04"/>
    <b v="0"/>
    <n v="215"/>
    <b v="0"/>
    <s v="technology/wearables"/>
    <n v="21.628"/>
    <n v="50.29767441860465"/>
    <x v="2"/>
  </r>
  <r>
    <x v="2"/>
    <x v="0"/>
    <s v="USD"/>
    <n v="1409602217"/>
    <x v="673"/>
    <n v="1405714217"/>
    <d v="2014-07-18T20:10:17"/>
    <b v="0"/>
    <n v="3"/>
    <b v="0"/>
    <s v="technology/wearables"/>
    <n v="0.20500000000000002"/>
    <n v="68.333333333333329"/>
    <x v="2"/>
  </r>
  <r>
    <x v="2"/>
    <x v="0"/>
    <s v="USD"/>
    <n v="1407811627"/>
    <x v="674"/>
    <n v="1402627627"/>
    <d v="2014-06-13T02:47:07"/>
    <b v="0"/>
    <n v="2"/>
    <b v="0"/>
    <s v="technology/wearables"/>
    <n v="0.03"/>
    <n v="7.5"/>
    <x v="2"/>
  </r>
  <r>
    <x v="2"/>
    <x v="0"/>
    <s v="USD"/>
    <n v="1420095540"/>
    <x v="675"/>
    <n v="1417558804"/>
    <d v="2014-12-02T22:20:04"/>
    <b v="0"/>
    <n v="26"/>
    <b v="0"/>
    <s v="technology/wearables"/>
    <n v="14.85"/>
    <n v="34.269230769230766"/>
    <x v="2"/>
  </r>
  <r>
    <x v="2"/>
    <x v="5"/>
    <s v="CAD"/>
    <n v="1423333581"/>
    <x v="676"/>
    <n v="1420741581"/>
    <d v="2015-01-08T18:26:21"/>
    <b v="0"/>
    <n v="24"/>
    <b v="0"/>
    <s v="technology/wearables"/>
    <n v="1.4710000000000001"/>
    <n v="61.291666666666664"/>
    <x v="2"/>
  </r>
  <r>
    <x v="2"/>
    <x v="13"/>
    <s v="EUR"/>
    <n v="1467106895"/>
    <x v="677"/>
    <n v="1463218895"/>
    <d v="2016-05-14T09:41:35"/>
    <b v="0"/>
    <n v="96"/>
    <b v="0"/>
    <s v="technology/wearables"/>
    <n v="25.584"/>
    <n v="133.25"/>
    <x v="2"/>
  </r>
  <r>
    <x v="2"/>
    <x v="0"/>
    <s v="USD"/>
    <n v="1463821338"/>
    <x v="678"/>
    <n v="1461229338"/>
    <d v="2016-04-21T09:02:18"/>
    <b v="0"/>
    <n v="17"/>
    <b v="0"/>
    <s v="technology/wearables"/>
    <n v="3.8206896551724134"/>
    <n v="65.17647058823529"/>
    <x v="2"/>
  </r>
  <r>
    <x v="2"/>
    <x v="0"/>
    <s v="USD"/>
    <n v="1472920909"/>
    <x v="679"/>
    <n v="1467736909"/>
    <d v="2016-07-05T16:41:49"/>
    <b v="0"/>
    <n v="94"/>
    <b v="0"/>
    <s v="technology/wearables"/>
    <n v="15.485964912280703"/>
    <n v="93.90425531914893"/>
    <x v="2"/>
  </r>
  <r>
    <x v="2"/>
    <x v="0"/>
    <s v="USD"/>
    <n v="1410955331"/>
    <x v="680"/>
    <n v="1407931331"/>
    <d v="2014-08-13T12:02:11"/>
    <b v="0"/>
    <n v="129"/>
    <b v="0"/>
    <s v="technology/wearables"/>
    <n v="25.912000000000003"/>
    <n v="150.65116279069767"/>
    <x v="2"/>
  </r>
  <r>
    <x v="2"/>
    <x v="0"/>
    <s v="USD"/>
    <n v="1477509604"/>
    <x v="681"/>
    <n v="1474917604"/>
    <d v="2016-09-26T19:20:04"/>
    <b v="0"/>
    <n v="1"/>
    <b v="0"/>
    <s v="technology/wearables"/>
    <n v="0.04"/>
    <n v="1"/>
    <x v="2"/>
  </r>
  <r>
    <x v="2"/>
    <x v="0"/>
    <s v="USD"/>
    <n v="1489512122"/>
    <x v="682"/>
    <n v="1486923722"/>
    <d v="2017-02-12T18:22:02"/>
    <b v="0"/>
    <n v="4"/>
    <b v="0"/>
    <s v="technology/wearables"/>
    <n v="0.106"/>
    <n v="13.25"/>
    <x v="2"/>
  </r>
  <r>
    <x v="2"/>
    <x v="0"/>
    <s v="USD"/>
    <n v="1477949764"/>
    <x v="683"/>
    <n v="1474493764"/>
    <d v="2016-09-21T21:36:04"/>
    <b v="0"/>
    <n v="3"/>
    <b v="0"/>
    <s v="technology/wearables"/>
    <n v="0.85142857142857142"/>
    <n v="99.333333333333329"/>
    <x v="2"/>
  </r>
  <r>
    <x v="2"/>
    <x v="0"/>
    <s v="USD"/>
    <n v="1406257200"/>
    <x v="684"/>
    <n v="1403176891"/>
    <d v="2014-06-19T11:21:31"/>
    <b v="0"/>
    <n v="135"/>
    <b v="0"/>
    <s v="technology/wearables"/>
    <n v="7.4837500000000006"/>
    <n v="177.39259259259259"/>
    <x v="2"/>
  </r>
  <r>
    <x v="2"/>
    <x v="0"/>
    <s v="USD"/>
    <n v="1421095672"/>
    <x v="685"/>
    <n v="1417207672"/>
    <d v="2014-11-28T20:47:52"/>
    <b v="0"/>
    <n v="10"/>
    <b v="0"/>
    <s v="technology/wearables"/>
    <n v="27.650000000000002"/>
    <n v="55.3"/>
    <x v="2"/>
  </r>
  <r>
    <x v="2"/>
    <x v="13"/>
    <s v="EUR"/>
    <n v="1438618170"/>
    <x v="686"/>
    <n v="1436026170"/>
    <d v="2015-07-04T16:09:30"/>
    <b v="0"/>
    <n v="0"/>
    <b v="0"/>
    <s v="technology/wearables"/>
    <n v="0"/>
    <e v="#DIV/0!"/>
    <x v="2"/>
  </r>
  <r>
    <x v="2"/>
    <x v="14"/>
    <s v="MXN"/>
    <n v="1486317653"/>
    <x v="687"/>
    <n v="1481133653"/>
    <d v="2016-12-07T18:00:53"/>
    <b v="0"/>
    <n v="6"/>
    <b v="0"/>
    <s v="technology/wearables"/>
    <n v="3.55"/>
    <n v="591.66666666666663"/>
    <x v="2"/>
  </r>
  <r>
    <x v="2"/>
    <x v="0"/>
    <s v="USD"/>
    <n v="1444876253"/>
    <x v="688"/>
    <n v="1442284253"/>
    <d v="2015-09-15T02:30:53"/>
    <b v="0"/>
    <n v="36"/>
    <b v="0"/>
    <s v="technology/wearables"/>
    <n v="72.989999999999995"/>
    <n v="405.5"/>
    <x v="2"/>
  </r>
  <r>
    <x v="2"/>
    <x v="0"/>
    <s v="USD"/>
    <n v="1481173140"/>
    <x v="689"/>
    <n v="1478016097"/>
    <d v="2016-11-01T16:01:37"/>
    <b v="0"/>
    <n v="336"/>
    <b v="0"/>
    <s v="technology/wearables"/>
    <n v="57.648750000000007"/>
    <n v="343.14732142857144"/>
    <x v="2"/>
  </r>
  <r>
    <x v="2"/>
    <x v="0"/>
    <s v="USD"/>
    <n v="1473400800"/>
    <x v="690"/>
    <n v="1469718841"/>
    <d v="2016-07-28T15:14:01"/>
    <b v="0"/>
    <n v="34"/>
    <b v="0"/>
    <s v="technology/wearables"/>
    <n v="12.34"/>
    <n v="72.588235294117652"/>
    <x v="2"/>
  </r>
  <r>
    <x v="2"/>
    <x v="0"/>
    <s v="USD"/>
    <n v="1435711246"/>
    <x v="691"/>
    <n v="1433292046"/>
    <d v="2015-06-03T00:40:46"/>
    <b v="0"/>
    <n v="10"/>
    <b v="0"/>
    <s v="technology/wearables"/>
    <n v="0.52"/>
    <n v="26"/>
    <x v="2"/>
  </r>
  <r>
    <x v="2"/>
    <x v="1"/>
    <s v="GBP"/>
    <n v="1482397263"/>
    <x v="692"/>
    <n v="1479805263"/>
    <d v="2016-11-22T09:01:03"/>
    <b v="0"/>
    <n v="201"/>
    <b v="0"/>
    <s v="technology/wearables"/>
    <n v="6.5299999999999994"/>
    <n v="6.4975124378109452"/>
    <x v="2"/>
  </r>
  <r>
    <x v="2"/>
    <x v="0"/>
    <s v="USD"/>
    <n v="1430421827"/>
    <x v="693"/>
    <n v="1427829827"/>
    <d v="2015-03-31T19:23:47"/>
    <b v="0"/>
    <n v="296"/>
    <b v="0"/>
    <s v="technology/wearables"/>
    <n v="35.338000000000001"/>
    <n v="119.38513513513513"/>
    <x v="2"/>
  </r>
  <r>
    <x v="2"/>
    <x v="0"/>
    <s v="USD"/>
    <n v="1485964559"/>
    <x v="694"/>
    <n v="1483372559"/>
    <d v="2017-01-02T15:55:59"/>
    <b v="0"/>
    <n v="7"/>
    <b v="0"/>
    <s v="technology/wearables"/>
    <n v="0.39333333333333331"/>
    <n v="84.285714285714292"/>
    <x v="2"/>
  </r>
  <r>
    <x v="2"/>
    <x v="0"/>
    <s v="USD"/>
    <n v="1414758620"/>
    <x v="695"/>
    <n v="1412166620"/>
    <d v="2014-10-01T12:30:20"/>
    <b v="0"/>
    <n v="7"/>
    <b v="0"/>
    <s v="technology/wearables"/>
    <n v="1.06"/>
    <n v="90.857142857142861"/>
    <x v="2"/>
  </r>
  <r>
    <x v="2"/>
    <x v="9"/>
    <s v="EUR"/>
    <n v="1406326502"/>
    <x v="696"/>
    <n v="1403734502"/>
    <d v="2014-06-25T22:15:02"/>
    <b v="0"/>
    <n v="1"/>
    <b v="0"/>
    <s v="technology/wearables"/>
    <n v="5.7142857142857147E-4"/>
    <n v="1"/>
    <x v="2"/>
  </r>
  <r>
    <x v="2"/>
    <x v="12"/>
    <s v="EUR"/>
    <n v="1454502789"/>
    <x v="697"/>
    <n v="1453206789"/>
    <d v="2016-01-19T12:33:09"/>
    <b v="0"/>
    <n v="114"/>
    <b v="0"/>
    <s v="technology/wearables"/>
    <n v="46.379999999999995"/>
    <n v="20.342105263157894"/>
    <x v="2"/>
  </r>
  <r>
    <x v="2"/>
    <x v="0"/>
    <s v="USD"/>
    <n v="1411005600"/>
    <x v="698"/>
    <n v="1408141245"/>
    <d v="2014-08-15T22:20:45"/>
    <b v="0"/>
    <n v="29"/>
    <b v="0"/>
    <s v="technology/wearables"/>
    <n v="15.39"/>
    <n v="530.68965517241384"/>
    <x v="2"/>
  </r>
  <r>
    <x v="2"/>
    <x v="0"/>
    <s v="USD"/>
    <n v="1385136000"/>
    <x v="699"/>
    <n v="1381923548"/>
    <d v="2013-10-16T11:39:08"/>
    <b v="0"/>
    <n v="890"/>
    <b v="0"/>
    <s v="technology/wearables"/>
    <n v="82.422107692307705"/>
    <n v="120.39184269662923"/>
    <x v="2"/>
  </r>
  <r>
    <x v="2"/>
    <x v="3"/>
    <s v="EUR"/>
    <n v="1484065881"/>
    <x v="700"/>
    <n v="1481473881"/>
    <d v="2016-12-11T16:31:21"/>
    <b v="0"/>
    <n v="31"/>
    <b v="0"/>
    <s v="technology/wearables"/>
    <n v="2.6866666666666665"/>
    <n v="13"/>
    <x v="2"/>
  </r>
  <r>
    <x v="2"/>
    <x v="1"/>
    <s v="GBP"/>
    <n v="1406130880"/>
    <x v="701"/>
    <n v="1403538880"/>
    <d v="2014-06-23T15:54:40"/>
    <b v="0"/>
    <n v="21"/>
    <b v="0"/>
    <s v="technology/wearables"/>
    <n v="26.6"/>
    <n v="291.33333333333331"/>
    <x v="2"/>
  </r>
  <r>
    <x v="2"/>
    <x v="0"/>
    <s v="USD"/>
    <n v="1480011987"/>
    <x v="702"/>
    <n v="1477416387"/>
    <d v="2016-10-25T17:26:27"/>
    <b v="0"/>
    <n v="37"/>
    <b v="0"/>
    <s v="technology/wearables"/>
    <n v="30.813400000000001"/>
    <n v="124.9191891891892"/>
    <x v="2"/>
  </r>
  <r>
    <x v="2"/>
    <x v="0"/>
    <s v="USD"/>
    <n v="1485905520"/>
    <x v="703"/>
    <n v="1481150949"/>
    <d v="2016-12-07T22:49:09"/>
    <b v="0"/>
    <n v="7"/>
    <b v="0"/>
    <s v="technology/wearables"/>
    <n v="5.58"/>
    <n v="119.57142857142857"/>
    <x v="2"/>
  </r>
  <r>
    <x v="2"/>
    <x v="5"/>
    <s v="CAD"/>
    <n v="1487565468"/>
    <x v="704"/>
    <n v="1482381468"/>
    <d v="2016-12-22T04:37:48"/>
    <b v="0"/>
    <n v="4"/>
    <b v="0"/>
    <s v="technology/wearables"/>
    <n v="0.87454545454545463"/>
    <n v="120.25"/>
    <x v="2"/>
  </r>
  <r>
    <x v="2"/>
    <x v="9"/>
    <s v="EUR"/>
    <n v="1484999278"/>
    <x v="705"/>
    <n v="1482407278"/>
    <d v="2016-12-22T11:47:58"/>
    <b v="0"/>
    <n v="5"/>
    <b v="0"/>
    <s v="technology/wearables"/>
    <n v="0.97699999999999987"/>
    <n v="195.4"/>
    <x v="2"/>
  </r>
  <r>
    <x v="2"/>
    <x v="3"/>
    <s v="EUR"/>
    <n v="1481740740"/>
    <x v="706"/>
    <n v="1478130783"/>
    <d v="2016-11-02T23:53:03"/>
    <b v="0"/>
    <n v="0"/>
    <b v="0"/>
    <s v="technology/wearables"/>
    <n v="0"/>
    <e v="#DIV/0!"/>
    <x v="2"/>
  </r>
  <r>
    <x v="2"/>
    <x v="1"/>
    <s v="GBP"/>
    <n v="1483286127"/>
    <x v="707"/>
    <n v="1479830127"/>
    <d v="2016-11-22T15:55:27"/>
    <b v="0"/>
    <n v="456"/>
    <b v="0"/>
    <s v="technology/wearables"/>
    <n v="78.927352941176466"/>
    <n v="117.69868421052631"/>
    <x v="2"/>
  </r>
  <r>
    <x v="2"/>
    <x v="1"/>
    <s v="GBP"/>
    <n v="1410616600"/>
    <x v="708"/>
    <n v="1405432600"/>
    <d v="2014-07-15T13:56:40"/>
    <b v="0"/>
    <n v="369"/>
    <b v="0"/>
    <s v="technology/wearables"/>
    <n v="22.092500000000001"/>
    <n v="23.948509485094849"/>
    <x v="2"/>
  </r>
  <r>
    <x v="2"/>
    <x v="0"/>
    <s v="USD"/>
    <n v="1417741159"/>
    <x v="709"/>
    <n v="1415149159"/>
    <d v="2014-11-05T00:59:19"/>
    <b v="0"/>
    <n v="2"/>
    <b v="0"/>
    <s v="technology/wearables"/>
    <n v="0.40666666666666662"/>
    <n v="30.5"/>
    <x v="2"/>
  </r>
  <r>
    <x v="2"/>
    <x v="5"/>
    <s v="CAD"/>
    <n v="1408495440"/>
    <x v="710"/>
    <n v="1405640302"/>
    <d v="2014-07-17T23:38:22"/>
    <b v="0"/>
    <n v="0"/>
    <b v="0"/>
    <s v="technology/wearables"/>
    <n v="0"/>
    <e v="#DIV/0!"/>
    <x v="2"/>
  </r>
  <r>
    <x v="2"/>
    <x v="9"/>
    <s v="EUR"/>
    <n v="1481716868"/>
    <x v="711"/>
    <n v="1478257268"/>
    <d v="2016-11-04T11:01:08"/>
    <b v="0"/>
    <n v="338"/>
    <b v="0"/>
    <s v="technology/wearables"/>
    <n v="33.790999999999997"/>
    <n v="99.973372781065095"/>
    <x v="2"/>
  </r>
  <r>
    <x v="2"/>
    <x v="0"/>
    <s v="USD"/>
    <n v="1455466832"/>
    <x v="712"/>
    <n v="1452874832"/>
    <d v="2016-01-15T16:20:32"/>
    <b v="0"/>
    <n v="4"/>
    <b v="0"/>
    <s v="technology/wearables"/>
    <n v="0.21649484536082475"/>
    <n v="26.25"/>
    <x v="2"/>
  </r>
  <r>
    <x v="2"/>
    <x v="13"/>
    <s v="EUR"/>
    <n v="1465130532"/>
    <x v="713"/>
    <n v="1462538532"/>
    <d v="2016-05-06T12:42:12"/>
    <b v="0"/>
    <n v="1"/>
    <b v="0"/>
    <s v="technology/wearables"/>
    <n v="0.79600000000000004"/>
    <n v="199"/>
    <x v="2"/>
  </r>
  <r>
    <x v="2"/>
    <x v="0"/>
    <s v="USD"/>
    <n v="1488308082"/>
    <x v="714"/>
    <n v="1483124082"/>
    <d v="2016-12-30T18:54:42"/>
    <b v="0"/>
    <n v="28"/>
    <b v="0"/>
    <s v="technology/wearables"/>
    <n v="14.993333333333334"/>
    <n v="80.321428571428569"/>
    <x v="2"/>
  </r>
  <r>
    <x v="2"/>
    <x v="0"/>
    <s v="USD"/>
    <n v="1446693040"/>
    <x v="715"/>
    <n v="1443233440"/>
    <d v="2015-09-26T02:10:40"/>
    <b v="0"/>
    <n v="12"/>
    <b v="0"/>
    <s v="technology/wearables"/>
    <n v="5.0509090909090908"/>
    <n v="115.75"/>
    <x v="2"/>
  </r>
  <r>
    <x v="2"/>
    <x v="0"/>
    <s v="USD"/>
    <n v="1417392000"/>
    <x v="716"/>
    <n v="1414511307"/>
    <d v="2014-10-28T15:48:27"/>
    <b v="0"/>
    <n v="16"/>
    <b v="0"/>
    <s v="technology/wearables"/>
    <n v="10.214285714285715"/>
    <n v="44.6875"/>
    <x v="2"/>
  </r>
  <r>
    <x v="2"/>
    <x v="0"/>
    <s v="USD"/>
    <n v="1409949002"/>
    <x v="717"/>
    <n v="1407357002"/>
    <d v="2014-08-06T20:30:02"/>
    <b v="0"/>
    <n v="4"/>
    <b v="0"/>
    <s v="technology/wearables"/>
    <n v="0.30499999999999999"/>
    <n v="76.25"/>
    <x v="2"/>
  </r>
  <r>
    <x v="2"/>
    <x v="0"/>
    <s v="USD"/>
    <n v="1487397540"/>
    <x v="718"/>
    <n v="1484684247"/>
    <d v="2017-01-17T20:17:27"/>
    <b v="0"/>
    <n v="4"/>
    <b v="0"/>
    <s v="technology/wearables"/>
    <n v="0.75"/>
    <n v="22.5"/>
    <x v="2"/>
  </r>
  <r>
    <x v="2"/>
    <x v="0"/>
    <s v="USD"/>
    <n v="1456189076"/>
    <x v="719"/>
    <n v="1454979476"/>
    <d v="2016-02-09T00:57:56"/>
    <b v="0"/>
    <n v="10"/>
    <b v="0"/>
    <s v="technology/wearables"/>
    <n v="1.2933333333333332"/>
    <n v="19.399999999999999"/>
    <x v="2"/>
  </r>
  <r>
    <x v="0"/>
    <x v="0"/>
    <s v="USD"/>
    <n v="1327851291"/>
    <x v="720"/>
    <n v="1325432091"/>
    <d v="2012-01-01T15:34:51"/>
    <b v="0"/>
    <n v="41"/>
    <b v="1"/>
    <s v="publishing/nonfiction"/>
    <n v="143.94736842105263"/>
    <n v="66.707317073170728"/>
    <x v="3"/>
  </r>
  <r>
    <x v="0"/>
    <x v="0"/>
    <s v="USD"/>
    <n v="1406900607"/>
    <x v="721"/>
    <n v="1403012607"/>
    <d v="2014-06-17T13:43:27"/>
    <b v="0"/>
    <n v="119"/>
    <b v="1"/>
    <s v="publishing/nonfiction"/>
    <n v="122.10975609756099"/>
    <n v="84.142857142857139"/>
    <x v="3"/>
  </r>
  <r>
    <x v="0"/>
    <x v="0"/>
    <s v="USD"/>
    <n v="1333909178"/>
    <x v="722"/>
    <n v="1331320778"/>
    <d v="2012-03-09T19:19:38"/>
    <b v="0"/>
    <n v="153"/>
    <b v="1"/>
    <s v="publishing/nonfiction"/>
    <n v="132.024"/>
    <n v="215.72549019607843"/>
    <x v="3"/>
  </r>
  <r>
    <x v="0"/>
    <x v="0"/>
    <s v="USD"/>
    <n v="1438228740"/>
    <x v="723"/>
    <n v="1435606549"/>
    <d v="2015-06-29T19:35:49"/>
    <b v="0"/>
    <n v="100"/>
    <b v="1"/>
    <s v="publishing/nonfiction"/>
    <n v="109.38000000000001"/>
    <n v="54.69"/>
    <x v="3"/>
  </r>
  <r>
    <x v="0"/>
    <x v="0"/>
    <s v="USD"/>
    <n v="1309447163"/>
    <x v="724"/>
    <n v="1306855163"/>
    <d v="2011-05-31T15:19:23"/>
    <b v="0"/>
    <n v="143"/>
    <b v="1"/>
    <s v="publishing/nonfiction"/>
    <n v="105.47157142857144"/>
    <n v="51.62944055944056"/>
    <x v="3"/>
  </r>
  <r>
    <x v="0"/>
    <x v="0"/>
    <s v="USD"/>
    <n v="1450018912"/>
    <x v="725"/>
    <n v="1447426912"/>
    <d v="2015-11-13T15:01:52"/>
    <b v="0"/>
    <n v="140"/>
    <b v="1"/>
    <s v="publishing/nonfiction"/>
    <n v="100.35000000000001"/>
    <n v="143.35714285714286"/>
    <x v="3"/>
  </r>
  <r>
    <x v="0"/>
    <x v="0"/>
    <s v="USD"/>
    <n v="1365728487"/>
    <x v="726"/>
    <n v="1363136487"/>
    <d v="2013-03-13T01:01:27"/>
    <b v="0"/>
    <n v="35"/>
    <b v="1"/>
    <s v="publishing/nonfiction"/>
    <n v="101.4"/>
    <n v="72.428571428571431"/>
    <x v="3"/>
  </r>
  <r>
    <x v="0"/>
    <x v="0"/>
    <s v="USD"/>
    <n v="1358198400"/>
    <x v="727"/>
    <n v="1354580949"/>
    <d v="2012-12-04T00:29:09"/>
    <b v="0"/>
    <n v="149"/>
    <b v="1"/>
    <s v="publishing/nonfiction"/>
    <n v="155.51428571428571"/>
    <n v="36.530201342281877"/>
    <x v="3"/>
  </r>
  <r>
    <x v="0"/>
    <x v="0"/>
    <s v="USD"/>
    <n v="1313957157"/>
    <x v="728"/>
    <n v="1310069157"/>
    <d v="2011-07-07T20:05:57"/>
    <b v="0"/>
    <n v="130"/>
    <b v="1"/>
    <s v="publishing/nonfiction"/>
    <n v="105.566"/>
    <n v="60.903461538461535"/>
    <x v="3"/>
  </r>
  <r>
    <x v="0"/>
    <x v="0"/>
    <s v="USD"/>
    <n v="1348028861"/>
    <x v="729"/>
    <n v="1342844861"/>
    <d v="2012-07-21T04:27:41"/>
    <b v="0"/>
    <n v="120"/>
    <b v="1"/>
    <s v="publishing/nonfiction"/>
    <n v="130.65"/>
    <n v="43.55"/>
    <x v="3"/>
  </r>
  <r>
    <x v="0"/>
    <x v="0"/>
    <s v="USD"/>
    <n v="1323280391"/>
    <x v="730"/>
    <n v="1320688391"/>
    <d v="2011-11-07T17:53:11"/>
    <b v="0"/>
    <n v="265"/>
    <b v="1"/>
    <s v="publishing/nonfiction"/>
    <n v="132.19"/>
    <n v="99.766037735849054"/>
    <x v="3"/>
  </r>
  <r>
    <x v="0"/>
    <x v="0"/>
    <s v="USD"/>
    <n v="1327212000"/>
    <x v="731"/>
    <n v="1322852747"/>
    <d v="2011-12-02T19:05:47"/>
    <b v="0"/>
    <n v="71"/>
    <b v="1"/>
    <s v="publishing/nonfiction"/>
    <n v="126"/>
    <n v="88.732394366197184"/>
    <x v="3"/>
  </r>
  <r>
    <x v="0"/>
    <x v="1"/>
    <s v="GBP"/>
    <n v="1380449461"/>
    <x v="732"/>
    <n v="1375265461"/>
    <d v="2013-07-31T10:11:01"/>
    <b v="0"/>
    <n v="13"/>
    <b v="1"/>
    <s v="publishing/nonfiction"/>
    <n v="160"/>
    <n v="4.9230769230769234"/>
    <x v="3"/>
  </r>
  <r>
    <x v="0"/>
    <x v="1"/>
    <s v="GBP"/>
    <n v="1387533892"/>
    <x v="733"/>
    <n v="1384941892"/>
    <d v="2013-11-20T10:04:52"/>
    <b v="0"/>
    <n v="169"/>
    <b v="1"/>
    <s v="publishing/nonfiction"/>
    <n v="120.48"/>
    <n v="17.822485207100591"/>
    <x v="3"/>
  </r>
  <r>
    <x v="0"/>
    <x v="5"/>
    <s v="CAD"/>
    <n v="1431147600"/>
    <x v="734"/>
    <n v="1428465420"/>
    <d v="2015-04-08T03:57:00"/>
    <b v="0"/>
    <n v="57"/>
    <b v="1"/>
    <s v="publishing/nonfiction"/>
    <n v="125.52941176470588"/>
    <n v="187.19298245614036"/>
    <x v="3"/>
  </r>
  <r>
    <x v="0"/>
    <x v="0"/>
    <s v="USD"/>
    <n v="1417653540"/>
    <x v="735"/>
    <n v="1414975346"/>
    <d v="2014-11-03T00:42:26"/>
    <b v="0"/>
    <n v="229"/>
    <b v="1"/>
    <s v="publishing/nonfiction"/>
    <n v="114.40638297872341"/>
    <n v="234.80786026200875"/>
    <x v="3"/>
  </r>
  <r>
    <x v="0"/>
    <x v="0"/>
    <s v="USD"/>
    <n v="1385009940"/>
    <x v="736"/>
    <n v="1383327440"/>
    <d v="2013-11-01T17:37:20"/>
    <b v="0"/>
    <n v="108"/>
    <b v="1"/>
    <s v="publishing/nonfiction"/>
    <n v="315.13888888888891"/>
    <n v="105.04629629629629"/>
    <x v="3"/>
  </r>
  <r>
    <x v="0"/>
    <x v="0"/>
    <s v="USD"/>
    <n v="1392408000"/>
    <x v="737"/>
    <n v="1390890987"/>
    <d v="2014-01-28T06:36:27"/>
    <b v="0"/>
    <n v="108"/>
    <b v="1"/>
    <s v="publishing/nonfiction"/>
    <n v="122.39999999999999"/>
    <n v="56.666666666666664"/>
    <x v="3"/>
  </r>
  <r>
    <x v="0"/>
    <x v="0"/>
    <s v="USD"/>
    <n v="1417409940"/>
    <x v="738"/>
    <n v="1414765794"/>
    <d v="2014-10-31T14:29:54"/>
    <b v="0"/>
    <n v="41"/>
    <b v="1"/>
    <s v="publishing/nonfiction"/>
    <n v="106.73333333333332"/>
    <n v="39.048780487804876"/>
    <x v="3"/>
  </r>
  <r>
    <x v="0"/>
    <x v="0"/>
    <s v="USD"/>
    <n v="1407758629"/>
    <x v="739"/>
    <n v="1404907429"/>
    <d v="2014-07-09T12:03:49"/>
    <b v="0"/>
    <n v="139"/>
    <b v="1"/>
    <s v="publishing/nonfiction"/>
    <n v="158.33333333333331"/>
    <n v="68.345323741007192"/>
    <x v="3"/>
  </r>
  <r>
    <x v="0"/>
    <x v="0"/>
    <s v="USD"/>
    <n v="1434857482"/>
    <x v="740"/>
    <n v="1433647882"/>
    <d v="2015-06-07T03:31:22"/>
    <b v="0"/>
    <n v="19"/>
    <b v="1"/>
    <s v="publishing/nonfiction"/>
    <n v="107.4"/>
    <n v="169.57894736842104"/>
    <x v="3"/>
  </r>
  <r>
    <x v="0"/>
    <x v="0"/>
    <s v="USD"/>
    <n v="1370964806"/>
    <x v="741"/>
    <n v="1367940806"/>
    <d v="2013-05-07T15:33:26"/>
    <b v="0"/>
    <n v="94"/>
    <b v="1"/>
    <s v="publishing/nonfiction"/>
    <n v="102.25999999999999"/>
    <n v="141.42340425531913"/>
    <x v="3"/>
  </r>
  <r>
    <x v="0"/>
    <x v="0"/>
    <s v="USD"/>
    <n v="1395435712"/>
    <x v="742"/>
    <n v="1392847312"/>
    <d v="2014-02-19T22:01:52"/>
    <b v="0"/>
    <n v="23"/>
    <b v="1"/>
    <s v="publishing/nonfiction"/>
    <n v="110.71428571428572"/>
    <n v="67.391304347826093"/>
    <x v="3"/>
  </r>
  <r>
    <x v="0"/>
    <x v="0"/>
    <s v="USD"/>
    <n v="1334610000"/>
    <x v="743"/>
    <n v="1332435685"/>
    <d v="2012-03-22T17:01:25"/>
    <b v="0"/>
    <n v="15"/>
    <b v="1"/>
    <s v="publishing/nonfiction"/>
    <n v="148"/>
    <n v="54.266666666666666"/>
    <x v="3"/>
  </r>
  <r>
    <x v="0"/>
    <x v="0"/>
    <s v="USD"/>
    <n v="1355439503"/>
    <x v="744"/>
    <n v="1352847503"/>
    <d v="2012-11-13T22:58:23"/>
    <b v="0"/>
    <n v="62"/>
    <b v="1"/>
    <s v="publishing/nonfiction"/>
    <n v="102.32000000000001"/>
    <n v="82.516129032258064"/>
    <x v="3"/>
  </r>
  <r>
    <x v="0"/>
    <x v="0"/>
    <s v="USD"/>
    <n v="1367588645"/>
    <x v="745"/>
    <n v="1364996645"/>
    <d v="2013-04-03T13:44:05"/>
    <b v="0"/>
    <n v="74"/>
    <b v="1"/>
    <s v="publishing/nonfiction"/>
    <n v="179.09909909909908"/>
    <n v="53.729729729729726"/>
    <x v="3"/>
  </r>
  <r>
    <x v="0"/>
    <x v="0"/>
    <s v="USD"/>
    <n v="1348372740"/>
    <x v="746"/>
    <n v="1346806909"/>
    <d v="2012-09-05T01:01:49"/>
    <b v="0"/>
    <n v="97"/>
    <b v="1"/>
    <s v="publishing/nonfiction"/>
    <n v="111.08135252761969"/>
    <n v="34.206185567010309"/>
    <x v="3"/>
  </r>
  <r>
    <x v="0"/>
    <x v="9"/>
    <s v="EUR"/>
    <n v="1421319240"/>
    <x v="747"/>
    <n v="1418649019"/>
    <d v="2014-12-15T13:10:19"/>
    <b v="0"/>
    <n v="55"/>
    <b v="1"/>
    <s v="publishing/nonfiction"/>
    <n v="100.04285714285714"/>
    <n v="127.32727272727273"/>
    <x v="3"/>
  </r>
  <r>
    <x v="0"/>
    <x v="0"/>
    <s v="USD"/>
    <n v="1407701966"/>
    <x v="748"/>
    <n v="1405109966"/>
    <d v="2014-07-11T20:19:26"/>
    <b v="0"/>
    <n v="44"/>
    <b v="1"/>
    <s v="publishing/nonfiction"/>
    <n v="100.25"/>
    <n v="45.56818181818182"/>
    <x v="3"/>
  </r>
  <r>
    <x v="0"/>
    <x v="0"/>
    <s v="USD"/>
    <n v="1485642930"/>
    <x v="749"/>
    <n v="1483050930"/>
    <d v="2016-12-29T22:35:30"/>
    <b v="0"/>
    <n v="110"/>
    <b v="1"/>
    <s v="publishing/nonfiction"/>
    <n v="105.56"/>
    <n v="95.963636363636368"/>
    <x v="3"/>
  </r>
  <r>
    <x v="0"/>
    <x v="0"/>
    <s v="USD"/>
    <n v="1361739872"/>
    <x v="750"/>
    <n v="1359147872"/>
    <d v="2013-01-25T21:04:32"/>
    <b v="0"/>
    <n v="59"/>
    <b v="1"/>
    <s v="publishing/nonfiction"/>
    <n v="102.58775877587757"/>
    <n v="77.271186440677965"/>
    <x v="3"/>
  </r>
  <r>
    <x v="0"/>
    <x v="0"/>
    <s v="USD"/>
    <n v="1312470475"/>
    <x v="751"/>
    <n v="1308496075"/>
    <d v="2011-06-19T15:07:55"/>
    <b v="0"/>
    <n v="62"/>
    <b v="1"/>
    <s v="publishing/nonfiction"/>
    <n v="118.5"/>
    <n v="57.338709677419352"/>
    <x v="3"/>
  </r>
  <r>
    <x v="0"/>
    <x v="2"/>
    <s v="AUD"/>
    <n v="1476615600"/>
    <x v="752"/>
    <n v="1474884417"/>
    <d v="2016-09-26T10:06:57"/>
    <b v="0"/>
    <n v="105"/>
    <b v="1"/>
    <s v="publishing/nonfiction"/>
    <n v="111.7"/>
    <n v="53.19047619047619"/>
    <x v="3"/>
  </r>
  <r>
    <x v="0"/>
    <x v="0"/>
    <s v="USD"/>
    <n v="1423922991"/>
    <x v="753"/>
    <n v="1421330991"/>
    <d v="2015-01-15T14:09:51"/>
    <b v="0"/>
    <n v="26"/>
    <b v="1"/>
    <s v="publishing/nonfiction"/>
    <n v="128"/>
    <n v="492.30769230769232"/>
    <x v="3"/>
  </r>
  <r>
    <x v="0"/>
    <x v="0"/>
    <s v="USD"/>
    <n v="1357408721"/>
    <x v="754"/>
    <n v="1354816721"/>
    <d v="2012-12-06T17:58:41"/>
    <b v="0"/>
    <n v="49"/>
    <b v="1"/>
    <s v="publishing/nonfiction"/>
    <n v="103.75000000000001"/>
    <n v="42.346938775510203"/>
    <x v="3"/>
  </r>
  <r>
    <x v="0"/>
    <x v="0"/>
    <s v="USD"/>
    <n v="1369010460"/>
    <x v="755"/>
    <n v="1366381877"/>
    <d v="2013-04-19T14:31:17"/>
    <b v="0"/>
    <n v="68"/>
    <b v="1"/>
    <s v="publishing/nonfiction"/>
    <n v="101.9076"/>
    <n v="37.466029411764708"/>
    <x v="3"/>
  </r>
  <r>
    <x v="0"/>
    <x v="0"/>
    <s v="USD"/>
    <n v="1303147459"/>
    <x v="756"/>
    <n v="1297880659"/>
    <d v="2011-02-16T18:24:19"/>
    <b v="0"/>
    <n v="22"/>
    <b v="1"/>
    <s v="publishing/nonfiction"/>
    <n v="117.71428571428571"/>
    <n v="37.454545454545453"/>
    <x v="3"/>
  </r>
  <r>
    <x v="0"/>
    <x v="0"/>
    <s v="USD"/>
    <n v="1354756714"/>
    <x v="757"/>
    <n v="1353547114"/>
    <d v="2012-11-22T01:18:34"/>
    <b v="0"/>
    <n v="18"/>
    <b v="1"/>
    <s v="publishing/nonfiction"/>
    <n v="238"/>
    <n v="33.055555555555557"/>
    <x v="3"/>
  </r>
  <r>
    <x v="0"/>
    <x v="0"/>
    <s v="USD"/>
    <n v="1286568268"/>
    <x v="758"/>
    <n v="1283976268"/>
    <d v="2010-09-08T20:04:28"/>
    <b v="0"/>
    <n v="19"/>
    <b v="1"/>
    <s v="publishing/nonfiction"/>
    <n v="102"/>
    <n v="134.21052631578948"/>
    <x v="3"/>
  </r>
  <r>
    <x v="0"/>
    <x v="1"/>
    <s v="GBP"/>
    <n v="1404892539"/>
    <x v="759"/>
    <n v="1401436539"/>
    <d v="2014-05-30T07:55:39"/>
    <b v="0"/>
    <n v="99"/>
    <b v="1"/>
    <s v="publishing/nonfiction"/>
    <n v="101.92000000000002"/>
    <n v="51.474747474747474"/>
    <x v="3"/>
  </r>
  <r>
    <x v="2"/>
    <x v="0"/>
    <s v="USD"/>
    <n v="1480188013"/>
    <x v="760"/>
    <n v="1477592413"/>
    <d v="2016-10-27T18:20:13"/>
    <b v="0"/>
    <n v="0"/>
    <b v="0"/>
    <s v="publishing/fiction"/>
    <n v="0"/>
    <e v="#DIV/0!"/>
    <x v="3"/>
  </r>
  <r>
    <x v="2"/>
    <x v="0"/>
    <s v="USD"/>
    <n v="1391364126"/>
    <x v="761"/>
    <n v="1388772126"/>
    <d v="2014-01-03T18:02:06"/>
    <b v="0"/>
    <n v="6"/>
    <b v="0"/>
    <s v="publishing/fiction"/>
    <n v="4.7"/>
    <n v="39.166666666666664"/>
    <x v="3"/>
  </r>
  <r>
    <x v="2"/>
    <x v="14"/>
    <s v="MXN"/>
    <n v="1480831200"/>
    <x v="762"/>
    <n v="1479328570"/>
    <d v="2016-11-16T20:36:10"/>
    <b v="0"/>
    <n v="0"/>
    <b v="0"/>
    <s v="publishing/fiction"/>
    <n v="0"/>
    <e v="#DIV/0!"/>
    <x v="3"/>
  </r>
  <r>
    <x v="2"/>
    <x v="1"/>
    <s v="GBP"/>
    <n v="1376563408"/>
    <x v="763"/>
    <n v="1373971408"/>
    <d v="2013-07-16T10:43:28"/>
    <b v="0"/>
    <n v="1"/>
    <b v="0"/>
    <s v="publishing/fiction"/>
    <n v="0.11655011655011654"/>
    <n v="5"/>
    <x v="3"/>
  </r>
  <r>
    <x v="2"/>
    <x v="0"/>
    <s v="USD"/>
    <n v="1441858161"/>
    <x v="764"/>
    <n v="1439266161"/>
    <d v="2015-08-11T04:09:21"/>
    <b v="0"/>
    <n v="0"/>
    <b v="0"/>
    <s v="publishing/fiction"/>
    <n v="0"/>
    <e v="#DIV/0!"/>
    <x v="3"/>
  </r>
  <r>
    <x v="2"/>
    <x v="0"/>
    <s v="USD"/>
    <n v="1413723684"/>
    <x v="765"/>
    <n v="1411131684"/>
    <d v="2014-09-19T13:01:24"/>
    <b v="0"/>
    <n v="44"/>
    <b v="0"/>
    <s v="publishing/fiction"/>
    <n v="36.014285714285712"/>
    <n v="57.295454545454547"/>
    <x v="3"/>
  </r>
  <r>
    <x v="2"/>
    <x v="5"/>
    <s v="CAD"/>
    <n v="1424112483"/>
    <x v="766"/>
    <n v="1421520483"/>
    <d v="2015-01-17T18:48:03"/>
    <b v="0"/>
    <n v="0"/>
    <b v="0"/>
    <s v="publishing/fiction"/>
    <n v="0"/>
    <e v="#DIV/0!"/>
    <x v="3"/>
  </r>
  <r>
    <x v="2"/>
    <x v="0"/>
    <s v="USD"/>
    <n v="1432178810"/>
    <x v="767"/>
    <n v="1429586810"/>
    <d v="2015-04-21T03:26:50"/>
    <b v="0"/>
    <n v="3"/>
    <b v="0"/>
    <s v="publishing/fiction"/>
    <n v="3.54"/>
    <n v="59"/>
    <x v="3"/>
  </r>
  <r>
    <x v="2"/>
    <x v="0"/>
    <s v="USD"/>
    <n v="1387169890"/>
    <x v="768"/>
    <n v="1384577890"/>
    <d v="2013-11-16T04:58:10"/>
    <b v="0"/>
    <n v="0"/>
    <b v="0"/>
    <s v="publishing/fiction"/>
    <n v="0"/>
    <e v="#DIV/0!"/>
    <x v="3"/>
  </r>
  <r>
    <x v="2"/>
    <x v="0"/>
    <s v="USD"/>
    <n v="1388102094"/>
    <x v="769"/>
    <n v="1385510094"/>
    <d v="2013-11-26T23:54:54"/>
    <b v="0"/>
    <n v="52"/>
    <b v="0"/>
    <s v="publishing/fiction"/>
    <n v="41.4"/>
    <n v="31.846153846153847"/>
    <x v="3"/>
  </r>
  <r>
    <x v="2"/>
    <x v="0"/>
    <s v="USD"/>
    <n v="1361750369"/>
    <x v="770"/>
    <n v="1358294369"/>
    <d v="2013-01-15T23:59:29"/>
    <b v="0"/>
    <n v="0"/>
    <b v="0"/>
    <s v="publishing/fiction"/>
    <n v="0"/>
    <e v="#DIV/0!"/>
    <x v="3"/>
  </r>
  <r>
    <x v="2"/>
    <x v="0"/>
    <s v="USD"/>
    <n v="1454183202"/>
    <x v="771"/>
    <n v="1449863202"/>
    <d v="2015-12-11T19:46:42"/>
    <b v="0"/>
    <n v="1"/>
    <b v="0"/>
    <s v="publishing/fiction"/>
    <n v="2.6315789473684209E-2"/>
    <n v="10"/>
    <x v="3"/>
  </r>
  <r>
    <x v="2"/>
    <x v="0"/>
    <s v="USD"/>
    <n v="1257047940"/>
    <x v="772"/>
    <n v="1252718519"/>
    <d v="2009-09-12T01:21:59"/>
    <b v="0"/>
    <n v="1"/>
    <b v="0"/>
    <s v="publishing/fiction"/>
    <n v="3.3333333333333335"/>
    <n v="50"/>
    <x v="3"/>
  </r>
  <r>
    <x v="2"/>
    <x v="1"/>
    <s v="GBP"/>
    <n v="1431298860"/>
    <x v="773"/>
    <n v="1428341985"/>
    <d v="2015-04-06T17:39:45"/>
    <b v="0"/>
    <n v="2"/>
    <b v="0"/>
    <s v="publishing/fiction"/>
    <n v="0.85129023676509719"/>
    <n v="16"/>
    <x v="3"/>
  </r>
  <r>
    <x v="2"/>
    <x v="0"/>
    <s v="USD"/>
    <n v="1393181018"/>
    <x v="774"/>
    <n v="1390589018"/>
    <d v="2014-01-24T18:43:38"/>
    <b v="0"/>
    <n v="9"/>
    <b v="0"/>
    <s v="publishing/fiction"/>
    <n v="70.199999999999989"/>
    <n v="39"/>
    <x v="3"/>
  </r>
  <r>
    <x v="2"/>
    <x v="0"/>
    <s v="USD"/>
    <n v="1323998795"/>
    <x v="775"/>
    <n v="1321406795"/>
    <d v="2011-11-16T01:26:35"/>
    <b v="0"/>
    <n v="5"/>
    <b v="0"/>
    <s v="publishing/fiction"/>
    <n v="1.7000000000000002"/>
    <n v="34"/>
    <x v="3"/>
  </r>
  <r>
    <x v="2"/>
    <x v="0"/>
    <s v="USD"/>
    <n v="1444539600"/>
    <x v="776"/>
    <n v="1441297645"/>
    <d v="2015-09-03T16:27:25"/>
    <b v="0"/>
    <n v="57"/>
    <b v="0"/>
    <s v="publishing/fiction"/>
    <n v="51.4"/>
    <n v="63.122807017543863"/>
    <x v="3"/>
  </r>
  <r>
    <x v="2"/>
    <x v="0"/>
    <s v="USD"/>
    <n v="1375313577"/>
    <x v="777"/>
    <n v="1372721577"/>
    <d v="2013-07-01T23:32:57"/>
    <b v="0"/>
    <n v="3"/>
    <b v="0"/>
    <s v="publishing/fiction"/>
    <n v="0.70000000000000007"/>
    <n v="7"/>
    <x v="3"/>
  </r>
  <r>
    <x v="2"/>
    <x v="0"/>
    <s v="USD"/>
    <n v="1398876680"/>
    <x v="778"/>
    <n v="1396284680"/>
    <d v="2014-03-31T16:51:20"/>
    <b v="0"/>
    <n v="1"/>
    <b v="0"/>
    <s v="publishing/fiction"/>
    <n v="0.4"/>
    <n v="2"/>
    <x v="3"/>
  </r>
  <r>
    <x v="2"/>
    <x v="0"/>
    <s v="USD"/>
    <n v="1287115200"/>
    <x v="779"/>
    <n v="1284567905"/>
    <d v="2010-09-15T16:25:05"/>
    <b v="0"/>
    <n v="6"/>
    <b v="0"/>
    <s v="publishing/fiction"/>
    <n v="2.666666666666667"/>
    <n v="66.666666666666671"/>
    <x v="3"/>
  </r>
  <r>
    <x v="0"/>
    <x v="0"/>
    <s v="USD"/>
    <n v="1304439025"/>
    <x v="780"/>
    <n v="1301847025"/>
    <d v="2011-04-03T16:10:25"/>
    <b v="0"/>
    <n v="27"/>
    <b v="1"/>
    <s v="music/rock"/>
    <n v="104"/>
    <n v="38.518518518518519"/>
    <x v="4"/>
  </r>
  <r>
    <x v="0"/>
    <x v="0"/>
    <s v="USD"/>
    <n v="1370649674"/>
    <x v="781"/>
    <n v="1368057674"/>
    <d v="2013-05-09T00:01:14"/>
    <b v="0"/>
    <n v="25"/>
    <b v="1"/>
    <s v="music/rock"/>
    <n v="133.15375"/>
    <n v="42.609200000000001"/>
    <x v="4"/>
  </r>
  <r>
    <x v="0"/>
    <x v="0"/>
    <s v="USD"/>
    <n v="1345918302"/>
    <x v="782"/>
    <n v="1343326302"/>
    <d v="2012-07-26T18:11:42"/>
    <b v="0"/>
    <n v="14"/>
    <b v="1"/>
    <s v="music/rock"/>
    <n v="100"/>
    <n v="50"/>
    <x v="4"/>
  </r>
  <r>
    <x v="0"/>
    <x v="0"/>
    <s v="USD"/>
    <n v="1335564000"/>
    <x v="783"/>
    <n v="1332182049"/>
    <d v="2012-03-19T18:34:09"/>
    <b v="0"/>
    <n v="35"/>
    <b v="1"/>
    <s v="music/rock"/>
    <n v="148.13333333333333"/>
    <n v="63.485714285714288"/>
    <x v="4"/>
  </r>
  <r>
    <x v="0"/>
    <x v="0"/>
    <s v="USD"/>
    <n v="1395023719"/>
    <x v="784"/>
    <n v="1391571319"/>
    <d v="2014-02-05T03:35:19"/>
    <b v="0"/>
    <n v="10"/>
    <b v="1"/>
    <s v="music/rock"/>
    <n v="102.49999999999999"/>
    <n v="102.5"/>
    <x v="4"/>
  </r>
  <r>
    <x v="0"/>
    <x v="0"/>
    <s v="USD"/>
    <n v="1362060915"/>
    <x v="785"/>
    <n v="1359468915"/>
    <d v="2013-01-29T14:15:15"/>
    <b v="0"/>
    <n v="29"/>
    <b v="1"/>
    <s v="music/rock"/>
    <n v="180.62799999999999"/>
    <n v="31.142758620689655"/>
    <x v="4"/>
  </r>
  <r>
    <x v="0"/>
    <x v="0"/>
    <s v="USD"/>
    <n v="1336751220"/>
    <x v="786"/>
    <n v="1331774434"/>
    <d v="2012-03-15T01:20:34"/>
    <b v="0"/>
    <n v="44"/>
    <b v="1"/>
    <s v="music/rock"/>
    <n v="142.79999999999998"/>
    <n v="162.27272727272728"/>
    <x v="4"/>
  </r>
  <r>
    <x v="0"/>
    <x v="0"/>
    <s v="USD"/>
    <n v="1383318226"/>
    <x v="787"/>
    <n v="1380726226"/>
    <d v="2013-10-02T15:03:46"/>
    <b v="0"/>
    <n v="17"/>
    <b v="1"/>
    <s v="music/rock"/>
    <n v="114.16666666666666"/>
    <n v="80.588235294117652"/>
    <x v="4"/>
  </r>
  <r>
    <x v="0"/>
    <x v="0"/>
    <s v="USD"/>
    <n v="1341633540"/>
    <x v="788"/>
    <n v="1338336588"/>
    <d v="2012-05-30T00:09:48"/>
    <b v="0"/>
    <n v="34"/>
    <b v="1"/>
    <s v="music/rock"/>
    <n v="203.505"/>
    <n v="59.85441176470588"/>
    <x v="4"/>
  </r>
  <r>
    <x v="0"/>
    <x v="0"/>
    <s v="USD"/>
    <n v="1358755140"/>
    <x v="789"/>
    <n v="1357187280"/>
    <d v="2013-01-03T04:28:00"/>
    <b v="0"/>
    <n v="14"/>
    <b v="1"/>
    <s v="music/rock"/>
    <n v="109.41176470588236"/>
    <n v="132.85714285714286"/>
    <x v="4"/>
  </r>
  <r>
    <x v="0"/>
    <x v="0"/>
    <s v="USD"/>
    <n v="1359680939"/>
    <x v="790"/>
    <n v="1357088939"/>
    <d v="2013-01-02T01:08:59"/>
    <b v="0"/>
    <n v="156"/>
    <b v="1"/>
    <s v="music/rock"/>
    <n v="144.37459999999999"/>
    <n v="92.547820512820508"/>
    <x v="4"/>
  </r>
  <r>
    <x v="0"/>
    <x v="0"/>
    <s v="USD"/>
    <n v="1384322340"/>
    <x v="791"/>
    <n v="1381430646"/>
    <d v="2013-10-10T18:44:06"/>
    <b v="0"/>
    <n v="128"/>
    <b v="1"/>
    <s v="music/rock"/>
    <n v="103.86666666666666"/>
    <n v="60.859375"/>
    <x v="4"/>
  </r>
  <r>
    <x v="0"/>
    <x v="0"/>
    <s v="USD"/>
    <n v="1383861483"/>
    <x v="792"/>
    <n v="1381265883"/>
    <d v="2013-10-08T20:58:03"/>
    <b v="0"/>
    <n v="60"/>
    <b v="1"/>
    <s v="music/rock"/>
    <n v="100.44440000000002"/>
    <n v="41.851833333333339"/>
    <x v="4"/>
  </r>
  <r>
    <x v="0"/>
    <x v="0"/>
    <s v="USD"/>
    <n v="1372827540"/>
    <x v="793"/>
    <n v="1371491244"/>
    <d v="2013-06-17T17:47:24"/>
    <b v="0"/>
    <n v="32"/>
    <b v="1"/>
    <s v="music/rock"/>
    <n v="102.77927272727271"/>
    <n v="88.325937499999995"/>
    <x v="4"/>
  </r>
  <r>
    <x v="0"/>
    <x v="0"/>
    <s v="USD"/>
    <n v="1315242360"/>
    <x v="794"/>
    <n v="1310438737"/>
    <d v="2011-07-12T02:45:37"/>
    <b v="0"/>
    <n v="53"/>
    <b v="1"/>
    <s v="music/rock"/>
    <n v="105.31250000000001"/>
    <n v="158.96226415094338"/>
    <x v="4"/>
  </r>
  <r>
    <x v="0"/>
    <x v="0"/>
    <s v="USD"/>
    <n v="1333774740"/>
    <x v="795"/>
    <n v="1330094566"/>
    <d v="2012-02-24T14:42:46"/>
    <b v="0"/>
    <n v="184"/>
    <b v="1"/>
    <s v="music/rock"/>
    <n v="111.78571428571429"/>
    <n v="85.054347826086953"/>
    <x v="4"/>
  </r>
  <r>
    <x v="0"/>
    <x v="0"/>
    <s v="USD"/>
    <n v="1379279400"/>
    <x v="796"/>
    <n v="1376687485"/>
    <d v="2013-08-16T21:11:25"/>
    <b v="0"/>
    <n v="90"/>
    <b v="1"/>
    <s v="music/rock"/>
    <n v="101.35000000000001"/>
    <n v="112.61111111111111"/>
    <x v="4"/>
  </r>
  <r>
    <x v="0"/>
    <x v="0"/>
    <s v="USD"/>
    <n v="1335672000"/>
    <x v="797"/>
    <n v="1332978688"/>
    <d v="2012-03-28T23:51:28"/>
    <b v="0"/>
    <n v="71"/>
    <b v="1"/>
    <s v="music/rock"/>
    <n v="107.53333333333333"/>
    <n v="45.436619718309856"/>
    <x v="4"/>
  </r>
  <r>
    <x v="0"/>
    <x v="0"/>
    <s v="USD"/>
    <n v="1412086187"/>
    <x v="798"/>
    <n v="1409494187"/>
    <d v="2014-08-31T14:09:47"/>
    <b v="0"/>
    <n v="87"/>
    <b v="1"/>
    <s v="music/rock"/>
    <n v="114.88571428571429"/>
    <n v="46.218390804597703"/>
    <x v="4"/>
  </r>
  <r>
    <x v="0"/>
    <x v="0"/>
    <s v="USD"/>
    <n v="1335542446"/>
    <x v="799"/>
    <n v="1332950446"/>
    <d v="2012-03-28T16:00:46"/>
    <b v="0"/>
    <n v="28"/>
    <b v="1"/>
    <s v="music/rock"/>
    <n v="100.02"/>
    <n v="178.60714285714286"/>
    <x v="4"/>
  </r>
  <r>
    <x v="0"/>
    <x v="1"/>
    <s v="GBP"/>
    <n v="1410431054"/>
    <x v="800"/>
    <n v="1407839054"/>
    <d v="2014-08-12T10:24:14"/>
    <b v="0"/>
    <n v="56"/>
    <b v="1"/>
    <s v="music/rock"/>
    <n v="152.13333333333335"/>
    <n v="40.75"/>
    <x v="4"/>
  </r>
  <r>
    <x v="0"/>
    <x v="0"/>
    <s v="USD"/>
    <n v="1309547120"/>
    <x v="801"/>
    <n v="1306955120"/>
    <d v="2011-06-01T19:05:20"/>
    <b v="0"/>
    <n v="51"/>
    <b v="1"/>
    <s v="music/rock"/>
    <n v="111.52149999999999"/>
    <n v="43.733921568627444"/>
    <x v="4"/>
  </r>
  <r>
    <x v="0"/>
    <x v="0"/>
    <s v="USD"/>
    <n v="1347854700"/>
    <x v="802"/>
    <n v="1343867524"/>
    <d v="2012-08-02T00:32:04"/>
    <b v="0"/>
    <n v="75"/>
    <b v="1"/>
    <s v="music/rock"/>
    <n v="101.33333333333334"/>
    <n v="81.066666666666663"/>
    <x v="4"/>
  </r>
  <r>
    <x v="0"/>
    <x v="0"/>
    <s v="USD"/>
    <n v="1306630800"/>
    <x v="803"/>
    <n v="1304376478"/>
    <d v="2011-05-02T22:47:58"/>
    <b v="0"/>
    <n v="38"/>
    <b v="1"/>
    <s v="music/rock"/>
    <n v="123.2608695652174"/>
    <n v="74.60526315789474"/>
    <x v="4"/>
  </r>
  <r>
    <x v="0"/>
    <x v="0"/>
    <s v="USD"/>
    <n v="1311393540"/>
    <x v="804"/>
    <n v="1309919526"/>
    <d v="2011-07-06T02:32:06"/>
    <b v="0"/>
    <n v="18"/>
    <b v="1"/>
    <s v="music/rock"/>
    <n v="100"/>
    <n v="305.55555555555554"/>
    <x v="4"/>
  </r>
  <r>
    <x v="0"/>
    <x v="0"/>
    <s v="USD"/>
    <n v="1310857200"/>
    <x v="805"/>
    <n v="1306525512"/>
    <d v="2011-05-27T19:45:12"/>
    <b v="0"/>
    <n v="54"/>
    <b v="1"/>
    <s v="music/rock"/>
    <n v="105"/>
    <n v="58.333333333333336"/>
    <x v="4"/>
  </r>
  <r>
    <x v="0"/>
    <x v="0"/>
    <s v="USD"/>
    <n v="1315413339"/>
    <x v="806"/>
    <n v="1312821339"/>
    <d v="2011-08-08T16:35:39"/>
    <b v="0"/>
    <n v="71"/>
    <b v="1"/>
    <s v="music/rock"/>
    <n v="104.4375"/>
    <n v="117.67605633802818"/>
    <x v="4"/>
  </r>
  <r>
    <x v="0"/>
    <x v="0"/>
    <s v="USD"/>
    <n v="1488333600"/>
    <x v="807"/>
    <n v="1485270311"/>
    <d v="2017-01-24T15:05:11"/>
    <b v="0"/>
    <n v="57"/>
    <b v="1"/>
    <s v="music/rock"/>
    <n v="105.125"/>
    <n v="73.771929824561397"/>
    <x v="4"/>
  </r>
  <r>
    <x v="0"/>
    <x v="5"/>
    <s v="CAD"/>
    <n v="1419224340"/>
    <x v="808"/>
    <n v="1416363886"/>
    <d v="2014-11-19T02:24:46"/>
    <b v="0"/>
    <n v="43"/>
    <b v="1"/>
    <s v="music/rock"/>
    <n v="100"/>
    <n v="104.65116279069767"/>
    <x v="4"/>
  </r>
  <r>
    <x v="0"/>
    <x v="0"/>
    <s v="USD"/>
    <n v="1390161630"/>
    <x v="809"/>
    <n v="1387569630"/>
    <d v="2013-12-20T20:00:30"/>
    <b v="0"/>
    <n v="52"/>
    <b v="1"/>
    <s v="music/rock"/>
    <n v="103.77499999999999"/>
    <n v="79.82692307692308"/>
    <x v="4"/>
  </r>
  <r>
    <x v="0"/>
    <x v="0"/>
    <s v="USD"/>
    <n v="1346462462"/>
    <x v="810"/>
    <n v="1343870462"/>
    <d v="2012-08-02T01:21:02"/>
    <b v="0"/>
    <n v="27"/>
    <b v="1"/>
    <s v="music/rock"/>
    <n v="105"/>
    <n v="58.333333333333336"/>
    <x v="4"/>
  </r>
  <r>
    <x v="0"/>
    <x v="0"/>
    <s v="USD"/>
    <n v="1373475120"/>
    <x v="811"/>
    <n v="1371569202"/>
    <d v="2013-06-18T15:26:42"/>
    <b v="0"/>
    <n v="12"/>
    <b v="1"/>
    <s v="music/rock"/>
    <n v="104"/>
    <n v="86.666666666666671"/>
    <x v="4"/>
  </r>
  <r>
    <x v="0"/>
    <x v="0"/>
    <s v="USD"/>
    <n v="1362146280"/>
    <x v="812"/>
    <n v="1357604752"/>
    <d v="2013-01-08T00:25:52"/>
    <b v="0"/>
    <n v="33"/>
    <b v="1"/>
    <s v="music/rock"/>
    <n v="151.83333333333334"/>
    <n v="27.606060606060606"/>
    <x v="4"/>
  </r>
  <r>
    <x v="0"/>
    <x v="0"/>
    <s v="USD"/>
    <n v="1342825365"/>
    <x v="813"/>
    <n v="1340233365"/>
    <d v="2012-06-20T23:02:45"/>
    <b v="0"/>
    <n v="96"/>
    <b v="1"/>
    <s v="music/rock"/>
    <n v="159.99600000000001"/>
    <n v="24.999375000000001"/>
    <x v="4"/>
  </r>
  <r>
    <x v="0"/>
    <x v="0"/>
    <s v="USD"/>
    <n v="1306865040"/>
    <x v="814"/>
    <n v="1305568201"/>
    <d v="2011-05-16T17:50:01"/>
    <b v="0"/>
    <n v="28"/>
    <b v="1"/>
    <s v="music/rock"/>
    <n v="127.3"/>
    <n v="45.464285714285715"/>
    <x v="4"/>
  </r>
  <r>
    <x v="0"/>
    <x v="0"/>
    <s v="USD"/>
    <n v="1414879303"/>
    <x v="815"/>
    <n v="1412287303"/>
    <d v="2014-10-02T22:01:43"/>
    <b v="0"/>
    <n v="43"/>
    <b v="1"/>
    <s v="music/rock"/>
    <n v="107"/>
    <n v="99.534883720930239"/>
    <x v="4"/>
  </r>
  <r>
    <x v="0"/>
    <x v="0"/>
    <s v="USD"/>
    <n v="1365489000"/>
    <x v="816"/>
    <n v="1362776043"/>
    <d v="2013-03-08T20:54:03"/>
    <b v="0"/>
    <n v="205"/>
    <b v="1"/>
    <s v="music/rock"/>
    <n v="115.12214285714286"/>
    <n v="39.31"/>
    <x v="4"/>
  </r>
  <r>
    <x v="0"/>
    <x v="0"/>
    <s v="USD"/>
    <n v="1331441940"/>
    <x v="817"/>
    <n v="1326810211"/>
    <d v="2012-01-17T14:23:31"/>
    <b v="0"/>
    <n v="23"/>
    <b v="1"/>
    <s v="music/rock"/>
    <n v="137.11066666666665"/>
    <n v="89.419999999999987"/>
    <x v="4"/>
  </r>
  <r>
    <x v="0"/>
    <x v="0"/>
    <s v="USD"/>
    <n v="1344358860"/>
    <x v="818"/>
    <n v="1343682681"/>
    <d v="2012-07-30T21:11:21"/>
    <b v="0"/>
    <n v="19"/>
    <b v="1"/>
    <s v="music/rock"/>
    <n v="155.71428571428572"/>
    <n v="28.684210526315791"/>
    <x v="4"/>
  </r>
  <r>
    <x v="0"/>
    <x v="0"/>
    <s v="USD"/>
    <n v="1387601040"/>
    <x v="819"/>
    <n v="1386806254"/>
    <d v="2013-12-11T23:57:34"/>
    <b v="0"/>
    <n v="14"/>
    <b v="1"/>
    <s v="music/rock"/>
    <n v="108.74999999999999"/>
    <n v="31.071428571428573"/>
    <x v="4"/>
  </r>
  <r>
    <x v="0"/>
    <x v="0"/>
    <s v="USD"/>
    <n v="1402290000"/>
    <x v="820"/>
    <n v="1399666342"/>
    <d v="2014-05-09T20:12:22"/>
    <b v="0"/>
    <n v="38"/>
    <b v="1"/>
    <s v="music/rock"/>
    <n v="134.05000000000001"/>
    <n v="70.55263157894737"/>
    <x v="4"/>
  </r>
  <r>
    <x v="0"/>
    <x v="0"/>
    <s v="USD"/>
    <n v="1430712060"/>
    <x v="821"/>
    <n v="1427753265"/>
    <d v="2015-03-30T22:07:45"/>
    <b v="0"/>
    <n v="78"/>
    <b v="1"/>
    <s v="music/rock"/>
    <n v="100"/>
    <n v="224.12820512820514"/>
    <x v="4"/>
  </r>
  <r>
    <x v="0"/>
    <x v="0"/>
    <s v="USD"/>
    <n v="1349477050"/>
    <x v="822"/>
    <n v="1346885050"/>
    <d v="2012-09-05T22:44:10"/>
    <b v="0"/>
    <n v="69"/>
    <b v="1"/>
    <s v="music/rock"/>
    <n v="119.16666666666667"/>
    <n v="51.811594202898547"/>
    <x v="4"/>
  </r>
  <r>
    <x v="0"/>
    <x v="0"/>
    <s v="USD"/>
    <n v="1427062852"/>
    <x v="823"/>
    <n v="1424474452"/>
    <d v="2015-02-20T23:20:52"/>
    <b v="0"/>
    <n v="33"/>
    <b v="1"/>
    <s v="music/rock"/>
    <n v="179.5"/>
    <n v="43.515151515151516"/>
    <x v="4"/>
  </r>
  <r>
    <x v="0"/>
    <x v="0"/>
    <s v="USD"/>
    <n v="1271573940"/>
    <x v="824"/>
    <n v="1268459318"/>
    <d v="2010-03-13T05:48:38"/>
    <b v="0"/>
    <n v="54"/>
    <b v="1"/>
    <s v="music/rock"/>
    <n v="134.38124999999999"/>
    <n v="39.816666666666663"/>
    <x v="4"/>
  </r>
  <r>
    <x v="0"/>
    <x v="0"/>
    <s v="USD"/>
    <n v="1351495284"/>
    <x v="825"/>
    <n v="1349335284"/>
    <d v="2012-10-04T07:21:24"/>
    <b v="0"/>
    <n v="99"/>
    <b v="1"/>
    <s v="music/rock"/>
    <n v="100.43200000000002"/>
    <n v="126.8080808080808"/>
    <x v="4"/>
  </r>
  <r>
    <x v="0"/>
    <x v="0"/>
    <s v="USD"/>
    <n v="1332719730"/>
    <x v="826"/>
    <n v="1330908930"/>
    <d v="2012-03-05T00:55:30"/>
    <b v="0"/>
    <n v="49"/>
    <b v="1"/>
    <s v="music/rock"/>
    <n v="101.45454545454547"/>
    <n v="113.87755102040816"/>
    <x v="4"/>
  </r>
  <r>
    <x v="0"/>
    <x v="0"/>
    <s v="USD"/>
    <n v="1329248940"/>
    <x v="827"/>
    <n v="1326972107"/>
    <d v="2012-01-19T11:21:47"/>
    <b v="0"/>
    <n v="11"/>
    <b v="1"/>
    <s v="music/rock"/>
    <n v="103.33333333333334"/>
    <n v="28.181818181818183"/>
    <x v="4"/>
  </r>
  <r>
    <x v="0"/>
    <x v="0"/>
    <s v="USD"/>
    <n v="1340641440"/>
    <x v="828"/>
    <n v="1339549982"/>
    <d v="2012-06-13T01:13:02"/>
    <b v="0"/>
    <n v="38"/>
    <b v="1"/>
    <s v="music/rock"/>
    <n v="107"/>
    <n v="36.60526315789474"/>
    <x v="4"/>
  </r>
  <r>
    <x v="0"/>
    <x v="1"/>
    <s v="GBP"/>
    <n v="1468437240"/>
    <x v="829"/>
    <n v="1463253240"/>
    <d v="2016-05-14T19:14:00"/>
    <b v="0"/>
    <n v="16"/>
    <b v="1"/>
    <s v="music/rock"/>
    <n v="104"/>
    <n v="32.5"/>
    <x v="4"/>
  </r>
  <r>
    <x v="0"/>
    <x v="0"/>
    <s v="USD"/>
    <n v="1363952225"/>
    <x v="830"/>
    <n v="1361363825"/>
    <d v="2013-02-20T12:37:05"/>
    <b v="0"/>
    <n v="32"/>
    <b v="1"/>
    <s v="music/rock"/>
    <n v="107.83333333333334"/>
    <n v="60.65625"/>
    <x v="4"/>
  </r>
  <r>
    <x v="0"/>
    <x v="0"/>
    <s v="USD"/>
    <n v="1335540694"/>
    <x v="831"/>
    <n v="1332948694"/>
    <d v="2012-03-28T15:31:34"/>
    <b v="0"/>
    <n v="20"/>
    <b v="1"/>
    <s v="music/rock"/>
    <n v="233.33333333333334"/>
    <n v="175"/>
    <x v="4"/>
  </r>
  <r>
    <x v="0"/>
    <x v="0"/>
    <s v="USD"/>
    <n v="1327133580"/>
    <x v="832"/>
    <n v="1321978335"/>
    <d v="2011-11-22T16:12:15"/>
    <b v="0"/>
    <n v="154"/>
    <b v="1"/>
    <s v="music/rock"/>
    <n v="100.60706666666665"/>
    <n v="97.993896103896105"/>
    <x v="4"/>
  </r>
  <r>
    <x v="0"/>
    <x v="0"/>
    <s v="USD"/>
    <n v="1397941475"/>
    <x v="833"/>
    <n v="1395349475"/>
    <d v="2014-03-20T21:04:35"/>
    <b v="0"/>
    <n v="41"/>
    <b v="1"/>
    <s v="music/rock"/>
    <n v="101.66666666666666"/>
    <n v="148.78048780487805"/>
    <x v="4"/>
  </r>
  <r>
    <x v="0"/>
    <x v="0"/>
    <s v="USD"/>
    <n v="1372651140"/>
    <x v="834"/>
    <n v="1369770292"/>
    <d v="2013-05-28T19:44:52"/>
    <b v="0"/>
    <n v="75"/>
    <b v="1"/>
    <s v="music/rock"/>
    <n v="131.0181818181818"/>
    <n v="96.08"/>
    <x v="4"/>
  </r>
  <r>
    <x v="0"/>
    <x v="0"/>
    <s v="USD"/>
    <n v="1337396400"/>
    <x v="835"/>
    <n v="1333709958"/>
    <d v="2012-04-06T10:59:18"/>
    <b v="0"/>
    <n v="40"/>
    <b v="1"/>
    <s v="music/rock"/>
    <n v="117.25000000000001"/>
    <n v="58.625"/>
    <x v="4"/>
  </r>
  <r>
    <x v="0"/>
    <x v="0"/>
    <s v="USD"/>
    <n v="1381108918"/>
    <x v="836"/>
    <n v="1378516918"/>
    <d v="2013-09-07T01:21:58"/>
    <b v="0"/>
    <n v="46"/>
    <b v="1"/>
    <s v="music/rock"/>
    <n v="100.93039999999999"/>
    <n v="109.70695652173914"/>
    <x v="4"/>
  </r>
  <r>
    <x v="0"/>
    <x v="0"/>
    <s v="USD"/>
    <n v="1398988662"/>
    <x v="837"/>
    <n v="1396396662"/>
    <d v="2014-04-01T23:57:42"/>
    <b v="0"/>
    <n v="62"/>
    <b v="1"/>
    <s v="music/rock"/>
    <n v="121.8"/>
    <n v="49.112903225806448"/>
    <x v="4"/>
  </r>
  <r>
    <x v="0"/>
    <x v="0"/>
    <s v="USD"/>
    <n v="1326835985"/>
    <x v="838"/>
    <n v="1324243985"/>
    <d v="2011-12-18T21:33:05"/>
    <b v="0"/>
    <n v="61"/>
    <b v="1"/>
    <s v="music/rock"/>
    <n v="145.4"/>
    <n v="47.672131147540981"/>
    <x v="4"/>
  </r>
  <r>
    <x v="0"/>
    <x v="0"/>
    <s v="USD"/>
    <n v="1348337956"/>
    <x v="839"/>
    <n v="1345745956"/>
    <d v="2012-08-23T18:19:16"/>
    <b v="0"/>
    <n v="96"/>
    <b v="1"/>
    <s v="music/rock"/>
    <n v="116.61660000000001"/>
    <n v="60.737812499999997"/>
    <x v="4"/>
  </r>
  <r>
    <x v="0"/>
    <x v="0"/>
    <s v="USD"/>
    <n v="1474694787"/>
    <x v="840"/>
    <n v="1472102787"/>
    <d v="2016-08-25T05:26:27"/>
    <b v="0"/>
    <n v="190"/>
    <b v="1"/>
    <s v="music/metal"/>
    <n v="120.4166"/>
    <n v="63.37715789473684"/>
    <x v="4"/>
  </r>
  <r>
    <x v="0"/>
    <x v="0"/>
    <s v="USD"/>
    <n v="1415653663"/>
    <x v="841"/>
    <n v="1413058063"/>
    <d v="2014-10-11T20:07:43"/>
    <b v="1"/>
    <n v="94"/>
    <b v="1"/>
    <s v="music/metal"/>
    <n v="101.32000000000001"/>
    <n v="53.893617021276597"/>
    <x v="4"/>
  </r>
  <r>
    <x v="0"/>
    <x v="5"/>
    <s v="CAD"/>
    <n v="1381723140"/>
    <x v="842"/>
    <n v="1378735983"/>
    <d v="2013-09-09T14:13:03"/>
    <b v="1"/>
    <n v="39"/>
    <b v="1"/>
    <s v="music/metal"/>
    <n v="104.32"/>
    <n v="66.871794871794876"/>
    <x v="4"/>
  </r>
  <r>
    <x v="0"/>
    <x v="0"/>
    <s v="USD"/>
    <n v="1481184000"/>
    <x v="843"/>
    <n v="1479708680"/>
    <d v="2016-11-21T06:11:20"/>
    <b v="0"/>
    <n v="127"/>
    <b v="1"/>
    <s v="music/metal"/>
    <n v="267.13333333333333"/>
    <n v="63.102362204724407"/>
    <x v="4"/>
  </r>
  <r>
    <x v="0"/>
    <x v="0"/>
    <s v="USD"/>
    <n v="1414817940"/>
    <x v="844"/>
    <n v="1411489552"/>
    <d v="2014-09-23T16:25:52"/>
    <b v="1"/>
    <n v="159"/>
    <b v="1"/>
    <s v="music/metal"/>
    <n v="194.13333333333333"/>
    <n v="36.628930817610062"/>
    <x v="4"/>
  </r>
  <r>
    <x v="0"/>
    <x v="0"/>
    <s v="USD"/>
    <n v="1473047940"/>
    <x v="845"/>
    <n v="1469595396"/>
    <d v="2016-07-27T04:56:36"/>
    <b v="0"/>
    <n v="177"/>
    <b v="1"/>
    <s v="music/metal"/>
    <n v="120.3802"/>
    <n v="34.005706214689269"/>
    <x v="4"/>
  </r>
  <r>
    <x v="0"/>
    <x v="1"/>
    <s v="GBP"/>
    <n v="1394460000"/>
    <x v="846"/>
    <n v="1393233855"/>
    <d v="2014-02-24T09:24:15"/>
    <b v="0"/>
    <n v="47"/>
    <b v="1"/>
    <s v="music/metal"/>
    <n v="122.00090909090908"/>
    <n v="28.553404255319148"/>
    <x v="4"/>
  </r>
  <r>
    <x v="0"/>
    <x v="0"/>
    <s v="USD"/>
    <n v="1436555376"/>
    <x v="847"/>
    <n v="1433963376"/>
    <d v="2015-06-10T19:09:36"/>
    <b v="0"/>
    <n v="1"/>
    <b v="1"/>
    <s v="music/metal"/>
    <n v="100"/>
    <n v="10"/>
    <x v="4"/>
  </r>
  <r>
    <x v="0"/>
    <x v="0"/>
    <s v="USD"/>
    <n v="1429038033"/>
    <x v="848"/>
    <n v="1426446033"/>
    <d v="2015-03-15T19:00:33"/>
    <b v="0"/>
    <n v="16"/>
    <b v="1"/>
    <s v="music/metal"/>
    <n v="100"/>
    <n v="18.75"/>
    <x v="4"/>
  </r>
  <r>
    <x v="0"/>
    <x v="0"/>
    <s v="USD"/>
    <n v="1426473264"/>
    <x v="849"/>
    <n v="1424057664"/>
    <d v="2015-02-16T03:34:24"/>
    <b v="0"/>
    <n v="115"/>
    <b v="1"/>
    <s v="music/metal"/>
    <n v="119.9"/>
    <n v="41.704347826086959"/>
    <x v="4"/>
  </r>
  <r>
    <x v="0"/>
    <x v="0"/>
    <s v="USD"/>
    <n v="1461560340"/>
    <x v="850"/>
    <n v="1458762717"/>
    <d v="2016-03-23T19:51:57"/>
    <b v="0"/>
    <n v="133"/>
    <b v="1"/>
    <s v="music/metal"/>
    <n v="155.17499999999998"/>
    <n v="46.669172932330824"/>
    <x v="4"/>
  </r>
  <r>
    <x v="0"/>
    <x v="6"/>
    <s v="EUR"/>
    <n v="1469994300"/>
    <x v="851"/>
    <n v="1464815253"/>
    <d v="2016-06-01T21:07:33"/>
    <b v="0"/>
    <n v="70"/>
    <b v="1"/>
    <s v="music/metal"/>
    <n v="130.44999999999999"/>
    <n v="37.271428571428572"/>
    <x v="4"/>
  </r>
  <r>
    <x v="0"/>
    <x v="0"/>
    <s v="USD"/>
    <n v="1477342800"/>
    <x v="852"/>
    <n v="1476386395"/>
    <d v="2016-10-13T19:19:55"/>
    <b v="0"/>
    <n v="62"/>
    <b v="1"/>
    <s v="music/metal"/>
    <n v="104.97142857142859"/>
    <n v="59.258064516129032"/>
    <x v="4"/>
  </r>
  <r>
    <x v="0"/>
    <x v="0"/>
    <s v="USD"/>
    <n v="1424116709"/>
    <x v="853"/>
    <n v="1421524709"/>
    <d v="2015-01-17T19:58:29"/>
    <b v="0"/>
    <n v="10"/>
    <b v="1"/>
    <s v="music/metal"/>
    <n v="100"/>
    <n v="30"/>
    <x v="4"/>
  </r>
  <r>
    <x v="0"/>
    <x v="0"/>
    <s v="USD"/>
    <n v="1482901546"/>
    <x v="854"/>
    <n v="1480309546"/>
    <d v="2016-11-28T05:05:46"/>
    <b v="0"/>
    <n v="499"/>
    <b v="1"/>
    <s v="music/metal"/>
    <n v="118.2205035971223"/>
    <n v="65.8623246492986"/>
    <x v="4"/>
  </r>
  <r>
    <x v="0"/>
    <x v="0"/>
    <s v="USD"/>
    <n v="1469329217"/>
    <x v="855"/>
    <n v="1466737217"/>
    <d v="2016-06-24T03:00:17"/>
    <b v="0"/>
    <n v="47"/>
    <b v="1"/>
    <s v="music/metal"/>
    <n v="103.44827586206897"/>
    <n v="31.914893617021278"/>
    <x v="4"/>
  </r>
  <r>
    <x v="0"/>
    <x v="12"/>
    <s v="EUR"/>
    <n v="1477422000"/>
    <x v="856"/>
    <n v="1472282956"/>
    <d v="2016-08-27T07:29:16"/>
    <b v="0"/>
    <n v="28"/>
    <b v="1"/>
    <s v="music/metal"/>
    <n v="218.00000000000003"/>
    <n v="19.464285714285715"/>
    <x v="4"/>
  </r>
  <r>
    <x v="0"/>
    <x v="3"/>
    <s v="EUR"/>
    <n v="1448463431"/>
    <x v="857"/>
    <n v="1444831031"/>
    <d v="2015-10-14T13:57:11"/>
    <b v="0"/>
    <n v="24"/>
    <b v="1"/>
    <s v="music/metal"/>
    <n v="100"/>
    <n v="50"/>
    <x v="4"/>
  </r>
  <r>
    <x v="0"/>
    <x v="1"/>
    <s v="GBP"/>
    <n v="1429138740"/>
    <x v="858"/>
    <n v="1426528418"/>
    <d v="2015-03-16T17:53:38"/>
    <b v="0"/>
    <n v="76"/>
    <b v="1"/>
    <s v="music/metal"/>
    <n v="144.00583333333333"/>
    <n v="22.737763157894737"/>
    <x v="4"/>
  </r>
  <r>
    <x v="0"/>
    <x v="0"/>
    <s v="USD"/>
    <n v="1433376000"/>
    <x v="859"/>
    <n v="1430768468"/>
    <d v="2015-05-04T19:41:08"/>
    <b v="0"/>
    <n v="98"/>
    <b v="1"/>
    <s v="music/metal"/>
    <n v="104.67500000000001"/>
    <n v="42.724489795918366"/>
    <x v="4"/>
  </r>
  <r>
    <x v="2"/>
    <x v="0"/>
    <s v="USD"/>
    <n v="1385123713"/>
    <x v="860"/>
    <n v="1382528113"/>
    <d v="2013-10-23T11:35:13"/>
    <b v="0"/>
    <n v="48"/>
    <b v="0"/>
    <s v="music/jazz"/>
    <n v="18.142857142857142"/>
    <n v="52.916666666666664"/>
    <x v="4"/>
  </r>
  <r>
    <x v="2"/>
    <x v="0"/>
    <s v="USD"/>
    <n v="1474067404"/>
    <x v="861"/>
    <n v="1471475404"/>
    <d v="2016-08-17T23:10:04"/>
    <b v="0"/>
    <n v="2"/>
    <b v="0"/>
    <s v="music/jazz"/>
    <n v="2.2444444444444445"/>
    <n v="50.5"/>
    <x v="4"/>
  </r>
  <r>
    <x v="2"/>
    <x v="1"/>
    <s v="GBP"/>
    <n v="1384179548"/>
    <x v="862"/>
    <n v="1381583948"/>
    <d v="2013-10-12T13:19:08"/>
    <b v="0"/>
    <n v="4"/>
    <b v="0"/>
    <s v="music/jazz"/>
    <n v="0.33999999999999997"/>
    <n v="42.5"/>
    <x v="4"/>
  </r>
  <r>
    <x v="2"/>
    <x v="0"/>
    <s v="USD"/>
    <n v="1329014966"/>
    <x v="863"/>
    <n v="1326422966"/>
    <d v="2012-01-13T02:49:26"/>
    <b v="0"/>
    <n v="5"/>
    <b v="0"/>
    <s v="music/jazz"/>
    <n v="4.5"/>
    <n v="18"/>
    <x v="4"/>
  </r>
  <r>
    <x v="2"/>
    <x v="0"/>
    <s v="USD"/>
    <n v="1381917540"/>
    <x v="864"/>
    <n v="1379990038"/>
    <d v="2013-09-24T02:33:58"/>
    <b v="0"/>
    <n v="79"/>
    <b v="0"/>
    <s v="music/jazz"/>
    <n v="41.53846153846154"/>
    <n v="34.177215189873415"/>
    <x v="4"/>
  </r>
  <r>
    <x v="2"/>
    <x v="0"/>
    <s v="USD"/>
    <n v="1358361197"/>
    <x v="865"/>
    <n v="1353177197"/>
    <d v="2012-11-17T18:33:17"/>
    <b v="0"/>
    <n v="2"/>
    <b v="0"/>
    <s v="music/jazz"/>
    <n v="2.0454545454545454"/>
    <n v="22.5"/>
    <x v="4"/>
  </r>
  <r>
    <x v="2"/>
    <x v="0"/>
    <s v="USD"/>
    <n v="1425136200"/>
    <x v="866"/>
    <n v="1421853518"/>
    <d v="2015-01-21T15:18:38"/>
    <b v="0"/>
    <n v="11"/>
    <b v="0"/>
    <s v="music/jazz"/>
    <n v="18.285714285714285"/>
    <n v="58.18181818181818"/>
    <x v="4"/>
  </r>
  <r>
    <x v="2"/>
    <x v="0"/>
    <s v="USD"/>
    <n v="1259643540"/>
    <x v="867"/>
    <n v="1254450706"/>
    <d v="2009-10-02T02:31:46"/>
    <b v="0"/>
    <n v="11"/>
    <b v="0"/>
    <s v="music/jazz"/>
    <n v="24.02"/>
    <n v="109.18181818181819"/>
    <x v="4"/>
  </r>
  <r>
    <x v="2"/>
    <x v="0"/>
    <s v="USD"/>
    <n v="1389055198"/>
    <x v="868"/>
    <n v="1386463198"/>
    <d v="2013-12-08T00:39:58"/>
    <b v="0"/>
    <n v="1"/>
    <b v="0"/>
    <s v="music/jazz"/>
    <n v="0.1111111111111111"/>
    <n v="50"/>
    <x v="4"/>
  </r>
  <r>
    <x v="2"/>
    <x v="0"/>
    <s v="USD"/>
    <n v="1365448657"/>
    <x v="869"/>
    <n v="1362860257"/>
    <d v="2013-03-09T20:17:37"/>
    <b v="0"/>
    <n v="3"/>
    <b v="0"/>
    <s v="music/jazz"/>
    <n v="11.818181818181818"/>
    <n v="346.66666666666669"/>
    <x v="4"/>
  </r>
  <r>
    <x v="2"/>
    <x v="1"/>
    <s v="GBP"/>
    <n v="1377995523"/>
    <x v="870"/>
    <n v="1375403523"/>
    <d v="2013-08-02T00:32:03"/>
    <b v="0"/>
    <n v="5"/>
    <b v="0"/>
    <s v="music/jazz"/>
    <n v="0.31"/>
    <n v="12.4"/>
    <x v="4"/>
  </r>
  <r>
    <x v="2"/>
    <x v="0"/>
    <s v="USD"/>
    <n v="1385735295"/>
    <x v="871"/>
    <n v="1383139695"/>
    <d v="2013-10-30T13:28:15"/>
    <b v="0"/>
    <n v="12"/>
    <b v="0"/>
    <s v="music/jazz"/>
    <n v="5.416666666666667"/>
    <n v="27.083333333333332"/>
    <x v="4"/>
  </r>
  <r>
    <x v="2"/>
    <x v="0"/>
    <s v="USD"/>
    <n v="1299786527"/>
    <x v="872"/>
    <n v="1295898527"/>
    <d v="2011-01-24T19:48:47"/>
    <b v="0"/>
    <n v="2"/>
    <b v="0"/>
    <s v="music/jazz"/>
    <n v="0.8125"/>
    <n v="32.5"/>
    <x v="4"/>
  </r>
  <r>
    <x v="2"/>
    <x v="0"/>
    <s v="USD"/>
    <n v="1352610040"/>
    <x v="873"/>
    <n v="1349150440"/>
    <d v="2012-10-02T04:00:40"/>
    <b v="0"/>
    <n v="5"/>
    <b v="0"/>
    <s v="music/jazz"/>
    <n v="1.2857142857142856"/>
    <n v="9"/>
    <x v="4"/>
  </r>
  <r>
    <x v="2"/>
    <x v="0"/>
    <s v="USD"/>
    <n v="1367676034"/>
    <x v="874"/>
    <n v="1365084034"/>
    <d v="2013-04-04T14:00:34"/>
    <b v="0"/>
    <n v="21"/>
    <b v="0"/>
    <s v="music/jazz"/>
    <n v="24.333333333333336"/>
    <n v="34.761904761904759"/>
    <x v="4"/>
  </r>
  <r>
    <x v="2"/>
    <x v="0"/>
    <s v="USD"/>
    <n v="1442856131"/>
    <x v="875"/>
    <n v="1441128131"/>
    <d v="2015-09-01T17:22:11"/>
    <b v="0"/>
    <n v="0"/>
    <b v="0"/>
    <s v="music/jazz"/>
    <n v="0"/>
    <e v="#DIV/0!"/>
    <x v="4"/>
  </r>
  <r>
    <x v="2"/>
    <x v="1"/>
    <s v="GBP"/>
    <n v="1359978927"/>
    <x v="876"/>
    <n v="1357127727"/>
    <d v="2013-01-02T11:55:27"/>
    <b v="0"/>
    <n v="45"/>
    <b v="0"/>
    <s v="music/jazz"/>
    <n v="40.799492385786799"/>
    <n v="28.577777777777779"/>
    <x v="4"/>
  </r>
  <r>
    <x v="2"/>
    <x v="0"/>
    <s v="USD"/>
    <n v="1387479360"/>
    <x v="877"/>
    <n v="1384887360"/>
    <d v="2013-11-19T18:56:00"/>
    <b v="0"/>
    <n v="29"/>
    <b v="0"/>
    <s v="music/jazz"/>
    <n v="67.55"/>
    <n v="46.586206896551722"/>
    <x v="4"/>
  </r>
  <r>
    <x v="2"/>
    <x v="0"/>
    <s v="USD"/>
    <n v="1293082524"/>
    <x v="878"/>
    <n v="1290490524"/>
    <d v="2010-11-23T05:35:24"/>
    <b v="0"/>
    <n v="2"/>
    <b v="0"/>
    <s v="music/jazz"/>
    <n v="1.3"/>
    <n v="32.5"/>
    <x v="4"/>
  </r>
  <r>
    <x v="2"/>
    <x v="0"/>
    <s v="USD"/>
    <n v="1338321305"/>
    <x v="879"/>
    <n v="1336506905"/>
    <d v="2012-05-08T19:55:05"/>
    <b v="0"/>
    <n v="30"/>
    <b v="0"/>
    <s v="music/jazz"/>
    <n v="30.666666666666664"/>
    <n v="21.466666666666665"/>
    <x v="4"/>
  </r>
  <r>
    <x v="2"/>
    <x v="0"/>
    <s v="USD"/>
    <n v="1351582938"/>
    <x v="880"/>
    <n v="1348731738"/>
    <d v="2012-09-27T07:42:18"/>
    <b v="0"/>
    <n v="8"/>
    <b v="0"/>
    <s v="music/indie rock"/>
    <n v="2.9894179894179893"/>
    <n v="14.125"/>
    <x v="4"/>
  </r>
  <r>
    <x v="2"/>
    <x v="0"/>
    <s v="USD"/>
    <n v="1326520886"/>
    <x v="881"/>
    <n v="1322632886"/>
    <d v="2011-11-30T06:01:26"/>
    <b v="0"/>
    <n v="1"/>
    <b v="0"/>
    <s v="music/indie rock"/>
    <n v="0.8"/>
    <n v="30"/>
    <x v="4"/>
  </r>
  <r>
    <x v="2"/>
    <x v="0"/>
    <s v="USD"/>
    <n v="1315341550"/>
    <x v="882"/>
    <n v="1312490350"/>
    <d v="2011-08-04T20:39:10"/>
    <b v="0"/>
    <n v="14"/>
    <b v="0"/>
    <s v="music/indie rock"/>
    <n v="20.133333333333333"/>
    <n v="21.571428571428573"/>
    <x v="4"/>
  </r>
  <r>
    <x v="2"/>
    <x v="0"/>
    <s v="USD"/>
    <n v="1456957635"/>
    <x v="883"/>
    <n v="1451773635"/>
    <d v="2016-01-02T22:27:15"/>
    <b v="0"/>
    <n v="24"/>
    <b v="0"/>
    <s v="music/indie rock"/>
    <n v="40.020000000000003"/>
    <n v="83.375"/>
    <x v="4"/>
  </r>
  <r>
    <x v="2"/>
    <x v="0"/>
    <s v="USD"/>
    <n v="1336789860"/>
    <x v="884"/>
    <n v="1331666146"/>
    <d v="2012-03-13T19:15:46"/>
    <b v="0"/>
    <n v="2"/>
    <b v="0"/>
    <s v="music/indie rock"/>
    <n v="1"/>
    <n v="10"/>
    <x v="4"/>
  </r>
  <r>
    <x v="2"/>
    <x v="0"/>
    <s v="USD"/>
    <n v="1483137311"/>
    <x v="885"/>
    <n v="1481322911"/>
    <d v="2016-12-09T22:35:11"/>
    <b v="0"/>
    <n v="21"/>
    <b v="0"/>
    <s v="music/indie rock"/>
    <n v="75"/>
    <n v="35.714285714285715"/>
    <x v="4"/>
  </r>
  <r>
    <x v="2"/>
    <x v="0"/>
    <s v="USD"/>
    <n v="1473972813"/>
    <x v="886"/>
    <n v="1471812813"/>
    <d v="2016-08-21T20:53:33"/>
    <b v="0"/>
    <n v="7"/>
    <b v="0"/>
    <s v="music/indie rock"/>
    <n v="41"/>
    <n v="29.285714285714285"/>
    <x v="4"/>
  </r>
  <r>
    <x v="2"/>
    <x v="0"/>
    <s v="USD"/>
    <n v="1338159655"/>
    <x v="887"/>
    <n v="1335567655"/>
    <d v="2012-04-27T23:00:55"/>
    <b v="0"/>
    <n v="0"/>
    <b v="0"/>
    <s v="music/indie rock"/>
    <n v="0"/>
    <e v="#DIV/0!"/>
    <x v="4"/>
  </r>
  <r>
    <x v="2"/>
    <x v="0"/>
    <s v="USD"/>
    <n v="1314856800"/>
    <x v="888"/>
    <n v="1311789885"/>
    <d v="2011-07-27T18:04:45"/>
    <b v="0"/>
    <n v="4"/>
    <b v="0"/>
    <s v="music/indie rock"/>
    <n v="7.1999999999999993"/>
    <n v="18"/>
    <x v="4"/>
  </r>
  <r>
    <x v="2"/>
    <x v="0"/>
    <s v="USD"/>
    <n v="1412534943"/>
    <x v="889"/>
    <n v="1409942943"/>
    <d v="2014-09-05T18:49:03"/>
    <b v="0"/>
    <n v="32"/>
    <b v="0"/>
    <s v="music/indie rock"/>
    <n v="9.4412800000000008"/>
    <n v="73.760000000000005"/>
    <x v="4"/>
  </r>
  <r>
    <x v="2"/>
    <x v="0"/>
    <s v="USD"/>
    <n v="1385055979"/>
    <x v="890"/>
    <n v="1382460379"/>
    <d v="2013-10-22T16:46:19"/>
    <b v="0"/>
    <n v="4"/>
    <b v="0"/>
    <s v="music/indie rock"/>
    <n v="4.1666666666666661"/>
    <n v="31.25"/>
    <x v="4"/>
  </r>
  <r>
    <x v="2"/>
    <x v="0"/>
    <s v="USD"/>
    <n v="1408581930"/>
    <x v="891"/>
    <n v="1405989930"/>
    <d v="2014-07-22T00:45:30"/>
    <b v="0"/>
    <n v="9"/>
    <b v="0"/>
    <s v="music/indie rock"/>
    <n v="3.25"/>
    <n v="28.888888888888889"/>
    <x v="4"/>
  </r>
  <r>
    <x v="2"/>
    <x v="0"/>
    <s v="USD"/>
    <n v="1280635200"/>
    <x v="892"/>
    <n v="1273121283"/>
    <d v="2010-05-06T04:48:03"/>
    <b v="0"/>
    <n v="17"/>
    <b v="0"/>
    <s v="music/indie rock"/>
    <n v="40.75"/>
    <n v="143.8235294117647"/>
    <x v="4"/>
  </r>
  <r>
    <x v="2"/>
    <x v="0"/>
    <s v="USD"/>
    <n v="1427920363"/>
    <x v="893"/>
    <n v="1425331963"/>
    <d v="2015-03-02T21:32:43"/>
    <b v="0"/>
    <n v="5"/>
    <b v="0"/>
    <s v="music/indie rock"/>
    <n v="10"/>
    <n v="40"/>
    <x v="4"/>
  </r>
  <r>
    <x v="2"/>
    <x v="0"/>
    <s v="USD"/>
    <n v="1465169610"/>
    <x v="894"/>
    <n v="1462577610"/>
    <d v="2016-05-06T23:33:30"/>
    <b v="0"/>
    <n v="53"/>
    <b v="0"/>
    <s v="music/indie rock"/>
    <n v="39.17"/>
    <n v="147.81132075471697"/>
    <x v="4"/>
  </r>
  <r>
    <x v="2"/>
    <x v="0"/>
    <s v="USD"/>
    <n v="1287975829"/>
    <x v="895"/>
    <n v="1284087829"/>
    <d v="2010-09-10T03:03:49"/>
    <b v="0"/>
    <n v="7"/>
    <b v="0"/>
    <s v="music/indie rock"/>
    <n v="2.4375"/>
    <n v="27.857142857142858"/>
    <x v="4"/>
  </r>
  <r>
    <x v="2"/>
    <x v="0"/>
    <s v="USD"/>
    <n v="1440734400"/>
    <x v="896"/>
    <n v="1438549026"/>
    <d v="2015-08-02T20:57:06"/>
    <b v="0"/>
    <n v="72"/>
    <b v="0"/>
    <s v="music/indie rock"/>
    <n v="40"/>
    <n v="44.444444444444443"/>
    <x v="4"/>
  </r>
  <r>
    <x v="2"/>
    <x v="0"/>
    <s v="USD"/>
    <n v="1354123908"/>
    <x v="897"/>
    <n v="1351528308"/>
    <d v="2012-10-29T16:31:48"/>
    <b v="0"/>
    <n v="0"/>
    <b v="0"/>
    <s v="music/indie rock"/>
    <n v="0"/>
    <e v="#DIV/0!"/>
    <x v="4"/>
  </r>
  <r>
    <x v="2"/>
    <x v="0"/>
    <s v="USD"/>
    <n v="1326651110"/>
    <x v="898"/>
    <n v="1322763110"/>
    <d v="2011-12-01T18:11:50"/>
    <b v="0"/>
    <n v="2"/>
    <b v="0"/>
    <s v="music/indie rock"/>
    <n v="2.8000000000000003"/>
    <n v="35"/>
    <x v="4"/>
  </r>
  <r>
    <x v="2"/>
    <x v="0"/>
    <s v="USD"/>
    <n v="1306549362"/>
    <x v="899"/>
    <n v="1302661362"/>
    <d v="2011-04-13T02:22:42"/>
    <b v="0"/>
    <n v="8"/>
    <b v="0"/>
    <s v="music/indie rock"/>
    <n v="37.333333333333336"/>
    <n v="35"/>
    <x v="4"/>
  </r>
  <r>
    <x v="2"/>
    <x v="0"/>
    <s v="USD"/>
    <n v="1459365802"/>
    <x v="900"/>
    <n v="1456777402"/>
    <d v="2016-02-29T20:23:22"/>
    <b v="0"/>
    <n v="2"/>
    <b v="0"/>
    <s v="music/jazz"/>
    <n v="0.42"/>
    <n v="10.5"/>
    <x v="4"/>
  </r>
  <r>
    <x v="2"/>
    <x v="0"/>
    <s v="USD"/>
    <n v="1276024260"/>
    <x v="901"/>
    <n v="1272050914"/>
    <d v="2010-04-23T19:28:34"/>
    <b v="0"/>
    <n v="0"/>
    <b v="0"/>
    <s v="music/jazz"/>
    <n v="0"/>
    <e v="#DIV/0!"/>
    <x v="4"/>
  </r>
  <r>
    <x v="2"/>
    <x v="0"/>
    <s v="USD"/>
    <n v="1409412600"/>
    <x v="902"/>
    <n v="1404947422"/>
    <d v="2014-07-09T23:10:22"/>
    <b v="0"/>
    <n v="3"/>
    <b v="0"/>
    <s v="music/jazz"/>
    <n v="0.3"/>
    <n v="30"/>
    <x v="4"/>
  </r>
  <r>
    <x v="2"/>
    <x v="0"/>
    <s v="USD"/>
    <n v="1348367100"/>
    <x v="903"/>
    <n v="1346180780"/>
    <d v="2012-08-28T19:06:20"/>
    <b v="0"/>
    <n v="4"/>
    <b v="0"/>
    <s v="music/jazz"/>
    <n v="3.2"/>
    <n v="40"/>
    <x v="4"/>
  </r>
  <r>
    <x v="2"/>
    <x v="0"/>
    <s v="USD"/>
    <n v="1451786137"/>
    <x v="904"/>
    <n v="1449194137"/>
    <d v="2015-12-04T01:55:37"/>
    <b v="0"/>
    <n v="3"/>
    <b v="0"/>
    <s v="music/jazz"/>
    <n v="0.30199999999999999"/>
    <n v="50.333333333333336"/>
    <x v="4"/>
  </r>
  <r>
    <x v="2"/>
    <x v="0"/>
    <s v="USD"/>
    <n v="1295847926"/>
    <x v="905"/>
    <n v="1290663926"/>
    <d v="2010-11-25T05:45:26"/>
    <b v="0"/>
    <n v="6"/>
    <b v="0"/>
    <s v="music/jazz"/>
    <n v="3.0153846153846153"/>
    <n v="32.666666666666664"/>
    <x v="4"/>
  </r>
  <r>
    <x v="2"/>
    <x v="0"/>
    <s v="USD"/>
    <n v="1394681590"/>
    <x v="906"/>
    <n v="1392093190"/>
    <d v="2014-02-11T04:33:10"/>
    <b v="0"/>
    <n v="0"/>
    <b v="0"/>
    <s v="music/jazz"/>
    <n v="0"/>
    <e v="#DIV/0!"/>
    <x v="4"/>
  </r>
  <r>
    <x v="2"/>
    <x v="0"/>
    <s v="USD"/>
    <n v="1315715823"/>
    <x v="907"/>
    <n v="1313123823"/>
    <d v="2011-08-12T04:37:03"/>
    <b v="0"/>
    <n v="0"/>
    <b v="0"/>
    <s v="music/jazz"/>
    <n v="0"/>
    <e v="#DIV/0!"/>
    <x v="4"/>
  </r>
  <r>
    <x v="2"/>
    <x v="0"/>
    <s v="USD"/>
    <n v="1280206740"/>
    <x v="908"/>
    <n v="1276283655"/>
    <d v="2010-06-11T19:14:15"/>
    <b v="0"/>
    <n v="0"/>
    <b v="0"/>
    <s v="music/jazz"/>
    <n v="0"/>
    <e v="#DIV/0!"/>
    <x v="4"/>
  </r>
  <r>
    <x v="2"/>
    <x v="0"/>
    <s v="USD"/>
    <n v="1343016000"/>
    <x v="909"/>
    <n v="1340296440"/>
    <d v="2012-06-21T16:34:00"/>
    <b v="0"/>
    <n v="8"/>
    <b v="0"/>
    <s v="music/jazz"/>
    <n v="3.25"/>
    <n v="65"/>
    <x v="4"/>
  </r>
  <r>
    <x v="2"/>
    <x v="1"/>
    <s v="GBP"/>
    <n v="1488546319"/>
    <x v="910"/>
    <n v="1483362319"/>
    <d v="2017-01-02T13:05:19"/>
    <b v="0"/>
    <n v="5"/>
    <b v="0"/>
    <s v="music/jazz"/>
    <n v="22.363636363636363"/>
    <n v="24.6"/>
    <x v="4"/>
  </r>
  <r>
    <x v="2"/>
    <x v="0"/>
    <s v="USD"/>
    <n v="1390522045"/>
    <x v="911"/>
    <n v="1388707645"/>
    <d v="2014-01-03T00:07:25"/>
    <b v="0"/>
    <n v="0"/>
    <b v="0"/>
    <s v="music/jazz"/>
    <n v="0"/>
    <e v="#DIV/0!"/>
    <x v="4"/>
  </r>
  <r>
    <x v="2"/>
    <x v="0"/>
    <s v="USD"/>
    <n v="1355197047"/>
    <x v="912"/>
    <n v="1350009447"/>
    <d v="2012-10-12T02:37:27"/>
    <b v="0"/>
    <n v="2"/>
    <b v="0"/>
    <s v="music/jazz"/>
    <n v="0.85714285714285721"/>
    <n v="15"/>
    <x v="4"/>
  </r>
  <r>
    <x v="2"/>
    <x v="0"/>
    <s v="USD"/>
    <n v="1336188019"/>
    <x v="913"/>
    <n v="1333596019"/>
    <d v="2012-04-05T03:20:19"/>
    <b v="0"/>
    <n v="24"/>
    <b v="0"/>
    <s v="music/jazz"/>
    <n v="6.6066666666666665"/>
    <n v="82.583333333333329"/>
    <x v="4"/>
  </r>
  <r>
    <x v="2"/>
    <x v="0"/>
    <s v="USD"/>
    <n v="1345918747"/>
    <x v="914"/>
    <n v="1343326747"/>
    <d v="2012-07-26T18:19:07"/>
    <b v="0"/>
    <n v="0"/>
    <b v="0"/>
    <s v="music/jazz"/>
    <n v="0"/>
    <e v="#DIV/0!"/>
    <x v="4"/>
  </r>
  <r>
    <x v="2"/>
    <x v="0"/>
    <s v="USD"/>
    <n v="1330577940"/>
    <x v="915"/>
    <n v="1327853914"/>
    <d v="2012-01-29T16:18:34"/>
    <b v="0"/>
    <n v="9"/>
    <b v="0"/>
    <s v="music/jazz"/>
    <n v="5.7692307692307692"/>
    <n v="41.666666666666664"/>
    <x v="4"/>
  </r>
  <r>
    <x v="2"/>
    <x v="0"/>
    <s v="USD"/>
    <n v="1287723600"/>
    <x v="916"/>
    <n v="1284409734"/>
    <d v="2010-09-13T20:28:54"/>
    <b v="0"/>
    <n v="0"/>
    <b v="0"/>
    <s v="music/jazz"/>
    <n v="0"/>
    <e v="#DIV/0!"/>
    <x v="4"/>
  </r>
  <r>
    <x v="2"/>
    <x v="0"/>
    <s v="USD"/>
    <n v="1405305000"/>
    <x v="917"/>
    <n v="1402612730"/>
    <d v="2014-06-12T22:38:50"/>
    <b v="0"/>
    <n v="1"/>
    <b v="0"/>
    <s v="music/jazz"/>
    <n v="0.6"/>
    <n v="30"/>
    <x v="4"/>
  </r>
  <r>
    <x v="2"/>
    <x v="1"/>
    <s v="GBP"/>
    <n v="1417474761"/>
    <x v="918"/>
    <n v="1414879161"/>
    <d v="2014-11-01T21:59:21"/>
    <b v="0"/>
    <n v="10"/>
    <b v="0"/>
    <s v="music/jazz"/>
    <n v="5.0256410256410255"/>
    <n v="19.600000000000001"/>
    <x v="4"/>
  </r>
  <r>
    <x v="2"/>
    <x v="0"/>
    <s v="USD"/>
    <n v="1355930645"/>
    <x v="919"/>
    <n v="1352906645"/>
    <d v="2012-11-14T15:24:05"/>
    <b v="0"/>
    <n v="1"/>
    <b v="0"/>
    <s v="music/jazz"/>
    <n v="0.5"/>
    <n v="100"/>
    <x v="4"/>
  </r>
  <r>
    <x v="2"/>
    <x v="0"/>
    <s v="USD"/>
    <n v="1384448822"/>
    <x v="920"/>
    <n v="1381853222"/>
    <d v="2013-10-15T16:07:02"/>
    <b v="0"/>
    <n v="0"/>
    <b v="0"/>
    <s v="music/jazz"/>
    <n v="0"/>
    <e v="#DIV/0!"/>
    <x v="4"/>
  </r>
  <r>
    <x v="2"/>
    <x v="0"/>
    <s v="USD"/>
    <n v="1323666376"/>
    <x v="921"/>
    <n v="1320033976"/>
    <d v="2011-10-31T04:06:16"/>
    <b v="0"/>
    <n v="20"/>
    <b v="0"/>
    <s v="music/jazz"/>
    <n v="30.9"/>
    <n v="231.75"/>
    <x v="4"/>
  </r>
  <r>
    <x v="2"/>
    <x v="0"/>
    <s v="USD"/>
    <n v="1412167393"/>
    <x v="922"/>
    <n v="1409143393"/>
    <d v="2014-08-27T12:43:13"/>
    <b v="0"/>
    <n v="30"/>
    <b v="0"/>
    <s v="music/jazz"/>
    <n v="21.037037037037038"/>
    <n v="189.33333333333334"/>
    <x v="4"/>
  </r>
  <r>
    <x v="2"/>
    <x v="0"/>
    <s v="USD"/>
    <n v="1416614523"/>
    <x v="923"/>
    <n v="1414018923"/>
    <d v="2014-10-22T23:02:03"/>
    <b v="0"/>
    <n v="6"/>
    <b v="0"/>
    <s v="music/jazz"/>
    <n v="2.1999999999999997"/>
    <n v="55"/>
    <x v="4"/>
  </r>
  <r>
    <x v="2"/>
    <x v="0"/>
    <s v="USD"/>
    <n v="1360795069"/>
    <x v="924"/>
    <n v="1358203069"/>
    <d v="2013-01-14T22:37:49"/>
    <b v="0"/>
    <n v="15"/>
    <b v="0"/>
    <s v="music/jazz"/>
    <n v="10.9"/>
    <n v="21.8"/>
    <x v="4"/>
  </r>
  <r>
    <x v="2"/>
    <x v="0"/>
    <s v="USD"/>
    <n v="1385590111"/>
    <x v="925"/>
    <n v="1382994511"/>
    <d v="2013-10-28T21:08:31"/>
    <b v="0"/>
    <n v="5"/>
    <b v="0"/>
    <s v="music/jazz"/>
    <n v="2.666666666666667"/>
    <n v="32"/>
    <x v="4"/>
  </r>
  <r>
    <x v="2"/>
    <x v="0"/>
    <s v="USD"/>
    <n v="1278628800"/>
    <x v="926"/>
    <n v="1276043330"/>
    <d v="2010-06-09T00:28:50"/>
    <b v="0"/>
    <n v="0"/>
    <b v="0"/>
    <s v="music/jazz"/>
    <n v="0"/>
    <e v="#DIV/0!"/>
    <x v="4"/>
  </r>
  <r>
    <x v="2"/>
    <x v="0"/>
    <s v="USD"/>
    <n v="1337024695"/>
    <x v="927"/>
    <n v="1334432695"/>
    <d v="2012-04-14T19:44:55"/>
    <b v="0"/>
    <n v="0"/>
    <b v="0"/>
    <s v="music/jazz"/>
    <n v="0"/>
    <e v="#DIV/0!"/>
    <x v="4"/>
  </r>
  <r>
    <x v="2"/>
    <x v="0"/>
    <s v="USD"/>
    <n v="1353196800"/>
    <x v="928"/>
    <n v="1348864913"/>
    <d v="2012-09-28T20:41:53"/>
    <b v="0"/>
    <n v="28"/>
    <b v="0"/>
    <s v="music/jazz"/>
    <n v="10.86206896551724"/>
    <n v="56.25"/>
    <x v="4"/>
  </r>
  <r>
    <x v="2"/>
    <x v="0"/>
    <s v="USD"/>
    <n v="1333946569"/>
    <x v="929"/>
    <n v="1331358169"/>
    <d v="2012-03-10T05:42:49"/>
    <b v="0"/>
    <n v="0"/>
    <b v="0"/>
    <s v="music/jazz"/>
    <n v="0"/>
    <e v="#DIV/0!"/>
    <x v="4"/>
  </r>
  <r>
    <x v="2"/>
    <x v="0"/>
    <s v="USD"/>
    <n v="1277501520"/>
    <x v="930"/>
    <n v="1273874306"/>
    <d v="2010-05-14T21:58:26"/>
    <b v="0"/>
    <n v="5"/>
    <b v="0"/>
    <s v="music/jazz"/>
    <n v="38.333333333333336"/>
    <n v="69"/>
    <x v="4"/>
  </r>
  <r>
    <x v="2"/>
    <x v="1"/>
    <s v="GBP"/>
    <n v="1395007200"/>
    <x v="931"/>
    <n v="1392021502"/>
    <d v="2014-02-10T08:38:22"/>
    <b v="0"/>
    <n v="7"/>
    <b v="0"/>
    <s v="music/jazz"/>
    <n v="6.5500000000000007"/>
    <n v="18.714285714285715"/>
    <x v="4"/>
  </r>
  <r>
    <x v="2"/>
    <x v="0"/>
    <s v="USD"/>
    <n v="1363990545"/>
    <x v="932"/>
    <n v="1360106145"/>
    <d v="2013-02-05T23:15:45"/>
    <b v="0"/>
    <n v="30"/>
    <b v="0"/>
    <s v="music/jazz"/>
    <n v="14.536842105263158"/>
    <n v="46.033333333333331"/>
    <x v="4"/>
  </r>
  <r>
    <x v="2"/>
    <x v="0"/>
    <s v="USD"/>
    <n v="1399867409"/>
    <x v="933"/>
    <n v="1394683409"/>
    <d v="2014-03-13T04:03:29"/>
    <b v="0"/>
    <n v="2"/>
    <b v="0"/>
    <s v="music/jazz"/>
    <n v="6"/>
    <n v="60"/>
    <x v="4"/>
  </r>
  <r>
    <x v="2"/>
    <x v="5"/>
    <s v="CAD"/>
    <n v="1399183200"/>
    <x v="934"/>
    <n v="1396633284"/>
    <d v="2014-04-04T17:41:24"/>
    <b v="0"/>
    <n v="30"/>
    <b v="0"/>
    <s v="music/jazz"/>
    <n v="30.4"/>
    <n v="50.666666666666664"/>
    <x v="4"/>
  </r>
  <r>
    <x v="2"/>
    <x v="0"/>
    <s v="USD"/>
    <n v="1454054429"/>
    <x v="935"/>
    <n v="1451462429"/>
    <d v="2015-12-30T08:00:29"/>
    <b v="0"/>
    <n v="2"/>
    <b v="0"/>
    <s v="music/jazz"/>
    <n v="1.4285714285714286"/>
    <n v="25"/>
    <x v="4"/>
  </r>
  <r>
    <x v="2"/>
    <x v="0"/>
    <s v="USD"/>
    <n v="1326916800"/>
    <x v="936"/>
    <n v="1323131689"/>
    <d v="2011-12-06T00:34:49"/>
    <b v="0"/>
    <n v="0"/>
    <b v="0"/>
    <s v="music/jazz"/>
    <n v="0"/>
    <e v="#DIV/0!"/>
    <x v="4"/>
  </r>
  <r>
    <x v="2"/>
    <x v="0"/>
    <s v="USD"/>
    <n v="1383509357"/>
    <x v="937"/>
    <n v="1380913757"/>
    <d v="2013-10-04T19:09:17"/>
    <b v="0"/>
    <n v="2"/>
    <b v="0"/>
    <s v="music/jazz"/>
    <n v="1.1428571428571428"/>
    <n v="20"/>
    <x v="4"/>
  </r>
  <r>
    <x v="2"/>
    <x v="0"/>
    <s v="USD"/>
    <n v="1346585448"/>
    <x v="938"/>
    <n v="1343993448"/>
    <d v="2012-08-03T11:30:48"/>
    <b v="0"/>
    <n v="1"/>
    <b v="0"/>
    <s v="music/jazz"/>
    <n v="0.35714285714285715"/>
    <n v="25"/>
    <x v="4"/>
  </r>
  <r>
    <x v="2"/>
    <x v="0"/>
    <s v="USD"/>
    <n v="1372622280"/>
    <x v="939"/>
    <n v="1369246738"/>
    <d v="2013-05-22T18:18:58"/>
    <b v="0"/>
    <n v="2"/>
    <b v="0"/>
    <s v="music/jazz"/>
    <n v="1.4545454545454546"/>
    <n v="20"/>
    <x v="4"/>
  </r>
  <r>
    <x v="2"/>
    <x v="0"/>
    <s v="USD"/>
    <n v="1439251926"/>
    <x v="940"/>
    <n v="1435363926"/>
    <d v="2015-06-27T00:12:06"/>
    <b v="0"/>
    <n v="14"/>
    <b v="0"/>
    <s v="technology/wearables"/>
    <n v="17.155555555555555"/>
    <n v="110.28571428571429"/>
    <x v="2"/>
  </r>
  <r>
    <x v="2"/>
    <x v="0"/>
    <s v="USD"/>
    <n v="1486693145"/>
    <x v="941"/>
    <n v="1484101145"/>
    <d v="2017-01-11T02:19:05"/>
    <b v="0"/>
    <n v="31"/>
    <b v="0"/>
    <s v="technology/wearables"/>
    <n v="2.3220000000000001"/>
    <n v="37.451612903225808"/>
    <x v="2"/>
  </r>
  <r>
    <x v="2"/>
    <x v="0"/>
    <s v="USD"/>
    <n v="1455826460"/>
    <x v="942"/>
    <n v="1452716060"/>
    <d v="2016-01-13T20:14:20"/>
    <b v="0"/>
    <n v="16"/>
    <b v="0"/>
    <s v="technology/wearables"/>
    <n v="8.9066666666666663"/>
    <n v="41.75"/>
    <x v="2"/>
  </r>
  <r>
    <x v="2"/>
    <x v="0"/>
    <s v="USD"/>
    <n v="1480438905"/>
    <x v="943"/>
    <n v="1477843305"/>
    <d v="2016-10-30T16:01:45"/>
    <b v="0"/>
    <n v="12"/>
    <b v="0"/>
    <s v="technology/wearables"/>
    <n v="9.6333333333333346"/>
    <n v="24.083333333333332"/>
    <x v="2"/>
  </r>
  <r>
    <x v="2"/>
    <x v="0"/>
    <s v="USD"/>
    <n v="1460988000"/>
    <x v="944"/>
    <n v="1458050450"/>
    <d v="2016-03-15T14:00:50"/>
    <b v="0"/>
    <n v="96"/>
    <b v="0"/>
    <s v="technology/wearables"/>
    <n v="13.325999999999999"/>
    <n v="69.40625"/>
    <x v="2"/>
  </r>
  <r>
    <x v="2"/>
    <x v="6"/>
    <s v="EUR"/>
    <n v="1487462340"/>
    <x v="945"/>
    <n v="1482958626"/>
    <d v="2016-12-28T20:57:06"/>
    <b v="0"/>
    <n v="16"/>
    <b v="0"/>
    <s v="technology/wearables"/>
    <n v="2.484"/>
    <n v="155.25"/>
    <x v="2"/>
  </r>
  <r>
    <x v="2"/>
    <x v="0"/>
    <s v="USD"/>
    <n v="1473444048"/>
    <x v="946"/>
    <n v="1470852048"/>
    <d v="2016-08-10T18:00:48"/>
    <b v="0"/>
    <n v="5"/>
    <b v="0"/>
    <s v="technology/wearables"/>
    <n v="1.9066666666666665"/>
    <n v="57.2"/>
    <x v="2"/>
  </r>
  <r>
    <x v="2"/>
    <x v="0"/>
    <s v="USD"/>
    <n v="1467312306"/>
    <x v="947"/>
    <n v="1462128306"/>
    <d v="2016-05-01T18:45:06"/>
    <b v="0"/>
    <n v="0"/>
    <b v="0"/>
    <s v="technology/wearables"/>
    <n v="0"/>
    <e v="#DIV/0!"/>
    <x v="2"/>
  </r>
  <r>
    <x v="2"/>
    <x v="9"/>
    <s v="EUR"/>
    <n v="1457812364"/>
    <x v="948"/>
    <n v="1455220364"/>
    <d v="2016-02-11T19:52:44"/>
    <b v="0"/>
    <n v="8"/>
    <b v="0"/>
    <s v="technology/wearables"/>
    <n v="12"/>
    <n v="60"/>
    <x v="2"/>
  </r>
  <r>
    <x v="2"/>
    <x v="12"/>
    <s v="EUR"/>
    <n v="1456016576"/>
    <x v="949"/>
    <n v="1450832576"/>
    <d v="2015-12-23T01:02:56"/>
    <b v="0"/>
    <n v="7"/>
    <b v="0"/>
    <s v="technology/wearables"/>
    <n v="1.365"/>
    <n v="39"/>
    <x v="2"/>
  </r>
  <r>
    <x v="2"/>
    <x v="5"/>
    <s v="CAD"/>
    <n v="1453053661"/>
    <x v="950"/>
    <n v="1450461661"/>
    <d v="2015-12-18T18:01:01"/>
    <b v="0"/>
    <n v="24"/>
    <b v="0"/>
    <s v="technology/wearables"/>
    <n v="28.04"/>
    <n v="58.416666666666664"/>
    <x v="2"/>
  </r>
  <r>
    <x v="2"/>
    <x v="0"/>
    <s v="USD"/>
    <n v="1465054872"/>
    <x v="951"/>
    <n v="1461166872"/>
    <d v="2016-04-20T15:41:12"/>
    <b v="0"/>
    <n v="121"/>
    <b v="0"/>
    <s v="technology/wearables"/>
    <n v="38.39"/>
    <n v="158.63636363636363"/>
    <x v="2"/>
  </r>
  <r>
    <x v="2"/>
    <x v="0"/>
    <s v="USD"/>
    <n v="1479483812"/>
    <x v="952"/>
    <n v="1476888212"/>
    <d v="2016-10-19T14:43:32"/>
    <b v="0"/>
    <n v="196"/>
    <b v="0"/>
    <s v="technology/wearables"/>
    <n v="39.942857142857143"/>
    <n v="99.857142857142861"/>
    <x v="2"/>
  </r>
  <r>
    <x v="2"/>
    <x v="0"/>
    <s v="USD"/>
    <n v="1422158199"/>
    <x v="953"/>
    <n v="1419566199"/>
    <d v="2014-12-26T03:56:39"/>
    <b v="0"/>
    <n v="5"/>
    <b v="0"/>
    <s v="technology/wearables"/>
    <n v="0.84"/>
    <n v="25.2"/>
    <x v="2"/>
  </r>
  <r>
    <x v="2"/>
    <x v="0"/>
    <s v="USD"/>
    <n v="1440100839"/>
    <x v="954"/>
    <n v="1436472039"/>
    <d v="2015-07-09T20:00:39"/>
    <b v="0"/>
    <n v="73"/>
    <b v="0"/>
    <s v="technology/wearables"/>
    <n v="43.406666666666666"/>
    <n v="89.191780821917803"/>
    <x v="2"/>
  </r>
  <r>
    <x v="2"/>
    <x v="0"/>
    <s v="USD"/>
    <n v="1473750300"/>
    <x v="955"/>
    <n v="1470294300"/>
    <d v="2016-08-04T07:05:00"/>
    <b v="0"/>
    <n v="93"/>
    <b v="0"/>
    <s v="technology/wearables"/>
    <n v="5.6613333333333333"/>
    <n v="182.6236559139785"/>
    <x v="2"/>
  </r>
  <r>
    <x v="2"/>
    <x v="0"/>
    <s v="USD"/>
    <n v="1430081759"/>
    <x v="956"/>
    <n v="1424901359"/>
    <d v="2015-02-25T21:55:59"/>
    <b v="0"/>
    <n v="17"/>
    <b v="0"/>
    <s v="technology/wearables"/>
    <n v="1.722"/>
    <n v="50.647058823529413"/>
    <x v="2"/>
  </r>
  <r>
    <x v="2"/>
    <x v="0"/>
    <s v="USD"/>
    <n v="1479392133"/>
    <x v="957"/>
    <n v="1476710133"/>
    <d v="2016-10-17T13:15:33"/>
    <b v="0"/>
    <n v="7"/>
    <b v="0"/>
    <s v="technology/wearables"/>
    <n v="1.9416666666666664"/>
    <n v="33.285714285714285"/>
    <x v="2"/>
  </r>
  <r>
    <x v="2"/>
    <x v="0"/>
    <s v="USD"/>
    <n v="1428641940"/>
    <x v="958"/>
    <n v="1426792563"/>
    <d v="2015-03-19T19:16:03"/>
    <b v="0"/>
    <n v="17"/>
    <b v="0"/>
    <s v="technology/wearables"/>
    <n v="11.328275684711327"/>
    <n v="51.823529411764703"/>
    <x v="2"/>
  </r>
  <r>
    <x v="2"/>
    <x v="0"/>
    <s v="USD"/>
    <n v="1421640665"/>
    <x v="959"/>
    <n v="1419048665"/>
    <d v="2014-12-20T04:11:05"/>
    <b v="0"/>
    <n v="171"/>
    <b v="0"/>
    <s v="technology/wearables"/>
    <n v="38.86"/>
    <n v="113.62573099415205"/>
    <x v="2"/>
  </r>
  <r>
    <x v="2"/>
    <x v="0"/>
    <s v="USD"/>
    <n v="1489500155"/>
    <x v="960"/>
    <n v="1485874955"/>
    <d v="2017-01-31T15:02:35"/>
    <b v="0"/>
    <n v="188"/>
    <b v="0"/>
    <s v="technology/wearables"/>
    <n v="46.100628930817614"/>
    <n v="136.46276595744681"/>
    <x v="2"/>
  </r>
  <r>
    <x v="2"/>
    <x v="0"/>
    <s v="USD"/>
    <n v="1487617200"/>
    <x v="961"/>
    <n v="1483634335"/>
    <d v="2017-01-05T16:38:55"/>
    <b v="0"/>
    <n v="110"/>
    <b v="0"/>
    <s v="technology/wearables"/>
    <n v="42.188421052631583"/>
    <n v="364.35454545454547"/>
    <x v="2"/>
  </r>
  <r>
    <x v="2"/>
    <x v="0"/>
    <s v="USD"/>
    <n v="1455210353"/>
    <x v="962"/>
    <n v="1451927153"/>
    <d v="2016-01-04T17:05:53"/>
    <b v="0"/>
    <n v="37"/>
    <b v="0"/>
    <s v="technology/wearables"/>
    <n v="28.48"/>
    <n v="19.243243243243242"/>
    <x v="2"/>
  </r>
  <r>
    <x v="2"/>
    <x v="0"/>
    <s v="USD"/>
    <n v="1476717319"/>
    <x v="963"/>
    <n v="1473693319"/>
    <d v="2016-09-12T15:15:19"/>
    <b v="0"/>
    <n v="9"/>
    <b v="0"/>
    <s v="technology/wearables"/>
    <n v="1.077142857142857"/>
    <n v="41.888888888888886"/>
    <x v="2"/>
  </r>
  <r>
    <x v="2"/>
    <x v="5"/>
    <s v="CAD"/>
    <n v="1441119919"/>
    <x v="964"/>
    <n v="1437663919"/>
    <d v="2015-07-23T15:05:19"/>
    <b v="0"/>
    <n v="29"/>
    <b v="0"/>
    <s v="technology/wearables"/>
    <n v="0.79909090909090907"/>
    <n v="30.310344827586206"/>
    <x v="2"/>
  </r>
  <r>
    <x v="2"/>
    <x v="0"/>
    <s v="USD"/>
    <n v="1477454340"/>
    <x v="965"/>
    <n v="1474676646"/>
    <d v="2016-09-24T00:24:06"/>
    <b v="0"/>
    <n v="6"/>
    <b v="0"/>
    <s v="technology/wearables"/>
    <n v="1.1919999999999999"/>
    <n v="49.666666666666664"/>
    <x v="2"/>
  </r>
  <r>
    <x v="2"/>
    <x v="0"/>
    <s v="USD"/>
    <n v="1475766932"/>
    <x v="966"/>
    <n v="1473174932"/>
    <d v="2016-09-06T15:15:32"/>
    <b v="0"/>
    <n v="30"/>
    <b v="0"/>
    <s v="technology/wearables"/>
    <n v="14.799999999999999"/>
    <n v="59.2"/>
    <x v="2"/>
  </r>
  <r>
    <x v="2"/>
    <x v="0"/>
    <s v="USD"/>
    <n v="1461301574"/>
    <x v="967"/>
    <n v="1456121174"/>
    <d v="2016-02-22T06:06:14"/>
    <b v="0"/>
    <n v="81"/>
    <b v="0"/>
    <s v="technology/wearables"/>
    <n v="17.810000000000002"/>
    <n v="43.97530864197531"/>
    <x v="2"/>
  </r>
  <r>
    <x v="2"/>
    <x v="0"/>
    <s v="USD"/>
    <n v="1408134034"/>
    <x v="968"/>
    <n v="1405542034"/>
    <d v="2014-07-16T20:20:34"/>
    <b v="0"/>
    <n v="4"/>
    <b v="0"/>
    <s v="technology/wearables"/>
    <n v="1.325"/>
    <n v="26.5"/>
    <x v="2"/>
  </r>
  <r>
    <x v="2"/>
    <x v="14"/>
    <s v="MXN"/>
    <n v="1486624607"/>
    <x v="969"/>
    <n v="1483773407"/>
    <d v="2017-01-07T07:16:47"/>
    <b v="0"/>
    <n v="11"/>
    <b v="0"/>
    <s v="technology/wearables"/>
    <n v="46.666666666666664"/>
    <n v="1272.7272727272727"/>
    <x v="2"/>
  </r>
  <r>
    <x v="2"/>
    <x v="5"/>
    <s v="CAD"/>
    <n v="1485147540"/>
    <x v="970"/>
    <n v="1481951853"/>
    <d v="2016-12-17T05:17:33"/>
    <b v="0"/>
    <n v="14"/>
    <b v="0"/>
    <s v="technology/wearables"/>
    <n v="45.92"/>
    <n v="164"/>
    <x v="2"/>
  </r>
  <r>
    <x v="2"/>
    <x v="0"/>
    <s v="USD"/>
    <n v="1433178060"/>
    <x v="971"/>
    <n v="1429290060"/>
    <d v="2015-04-17T17:01:00"/>
    <b v="0"/>
    <n v="5"/>
    <b v="0"/>
    <s v="technology/wearables"/>
    <n v="0.22599999999999998"/>
    <n v="45.2"/>
    <x v="2"/>
  </r>
  <r>
    <x v="2"/>
    <x v="0"/>
    <s v="USD"/>
    <n v="1409813940"/>
    <x v="972"/>
    <n v="1407271598"/>
    <d v="2014-08-05T20:46:38"/>
    <b v="0"/>
    <n v="45"/>
    <b v="0"/>
    <s v="technology/wearables"/>
    <n v="34.625"/>
    <n v="153.88888888888889"/>
    <x v="2"/>
  </r>
  <r>
    <x v="2"/>
    <x v="0"/>
    <s v="USD"/>
    <n v="1447032093"/>
    <x v="973"/>
    <n v="1441844493"/>
    <d v="2015-09-10T00:21:33"/>
    <b v="0"/>
    <n v="8"/>
    <b v="0"/>
    <s v="technology/wearables"/>
    <n v="2.0549999999999997"/>
    <n v="51.375"/>
    <x v="2"/>
  </r>
  <r>
    <x v="2"/>
    <x v="0"/>
    <s v="USD"/>
    <n v="1458925156"/>
    <x v="974"/>
    <n v="1456336756"/>
    <d v="2016-02-24T17:59:16"/>
    <b v="0"/>
    <n v="3"/>
    <b v="0"/>
    <s v="technology/wearables"/>
    <n v="0.55999999999999994"/>
    <n v="93.333333333333329"/>
    <x v="2"/>
  </r>
  <r>
    <x v="2"/>
    <x v="0"/>
    <s v="USD"/>
    <n v="1467132185"/>
    <x v="975"/>
    <n v="1461948185"/>
    <d v="2016-04-29T16:43:05"/>
    <b v="0"/>
    <n v="24"/>
    <b v="0"/>
    <s v="technology/wearables"/>
    <n v="2.6069999999999998"/>
    <n v="108.625"/>
    <x v="2"/>
  </r>
  <r>
    <x v="2"/>
    <x v="2"/>
    <s v="AUD"/>
    <n v="1439515497"/>
    <x v="976"/>
    <n v="1435627497"/>
    <d v="2015-06-30T01:24:57"/>
    <b v="0"/>
    <n v="18"/>
    <b v="0"/>
    <s v="technology/wearables"/>
    <n v="1.9259999999999999"/>
    <n v="160.5"/>
    <x v="2"/>
  </r>
  <r>
    <x v="2"/>
    <x v="15"/>
    <s v="EUR"/>
    <n v="1456094197"/>
    <x v="977"/>
    <n v="1453502197"/>
    <d v="2016-01-22T22:36:37"/>
    <b v="0"/>
    <n v="12"/>
    <b v="0"/>
    <s v="technology/wearables"/>
    <n v="33.666666666666664"/>
    <n v="75.75"/>
    <x v="2"/>
  </r>
  <r>
    <x v="2"/>
    <x v="11"/>
    <s v="SEK"/>
    <n v="1456385101"/>
    <x v="978"/>
    <n v="1453793101"/>
    <d v="2016-01-26T07:25:01"/>
    <b v="0"/>
    <n v="123"/>
    <b v="0"/>
    <s v="technology/wearables"/>
    <n v="56.263267182990241"/>
    <n v="790.83739837398377"/>
    <x v="2"/>
  </r>
  <r>
    <x v="2"/>
    <x v="0"/>
    <s v="USD"/>
    <n v="1466449140"/>
    <x v="979"/>
    <n v="1463392828"/>
    <d v="2016-05-16T10:00:28"/>
    <b v="0"/>
    <n v="96"/>
    <b v="0"/>
    <s v="technology/wearables"/>
    <n v="82.817599999999999"/>
    <n v="301.93916666666667"/>
    <x v="2"/>
  </r>
  <r>
    <x v="2"/>
    <x v="0"/>
    <s v="USD"/>
    <n v="1417387322"/>
    <x v="980"/>
    <n v="1413495722"/>
    <d v="2014-10-16T21:42:02"/>
    <b v="0"/>
    <n v="31"/>
    <b v="0"/>
    <s v="technology/wearables"/>
    <n v="14.860000000000001"/>
    <n v="47.935483870967744"/>
    <x v="2"/>
  </r>
  <r>
    <x v="2"/>
    <x v="0"/>
    <s v="USD"/>
    <n v="1407624222"/>
    <x v="981"/>
    <n v="1405032222"/>
    <d v="2014-07-10T22:43:42"/>
    <b v="0"/>
    <n v="4"/>
    <b v="0"/>
    <s v="technology/wearables"/>
    <n v="1.2375123751237513E-2"/>
    <n v="2.75"/>
    <x v="2"/>
  </r>
  <r>
    <x v="2"/>
    <x v="0"/>
    <s v="USD"/>
    <n v="1475431486"/>
    <x v="982"/>
    <n v="1472839486"/>
    <d v="2016-09-02T18:04:46"/>
    <b v="0"/>
    <n v="3"/>
    <b v="0"/>
    <s v="technology/wearables"/>
    <n v="1.7142857142857144E-2"/>
    <n v="1"/>
    <x v="2"/>
  </r>
  <r>
    <x v="2"/>
    <x v="3"/>
    <s v="EUR"/>
    <n v="1471985640"/>
    <x v="983"/>
    <n v="1469289685"/>
    <d v="2016-07-23T16:01:25"/>
    <b v="0"/>
    <n v="179"/>
    <b v="0"/>
    <s v="technology/wearables"/>
    <n v="29.506136117214709"/>
    <n v="171.79329608938548"/>
    <x v="2"/>
  </r>
  <r>
    <x v="2"/>
    <x v="0"/>
    <s v="USD"/>
    <n v="1427507208"/>
    <x v="984"/>
    <n v="1424918808"/>
    <d v="2015-02-26T02:46:48"/>
    <b v="0"/>
    <n v="3"/>
    <b v="0"/>
    <s v="technology/wearables"/>
    <n v="1.06"/>
    <n v="35.333333333333336"/>
    <x v="2"/>
  </r>
  <r>
    <x v="2"/>
    <x v="12"/>
    <s v="EUR"/>
    <n v="1451602800"/>
    <x v="985"/>
    <n v="1449011610"/>
    <d v="2015-12-01T23:13:30"/>
    <b v="0"/>
    <n v="23"/>
    <b v="0"/>
    <s v="technology/wearables"/>
    <n v="6.293333333333333"/>
    <n v="82.086956521739125"/>
    <x v="2"/>
  </r>
  <r>
    <x v="2"/>
    <x v="1"/>
    <s v="GBP"/>
    <n v="1452384000"/>
    <x v="986"/>
    <n v="1447698300"/>
    <d v="2015-11-16T18:25:00"/>
    <b v="0"/>
    <n v="23"/>
    <b v="0"/>
    <s v="technology/wearables"/>
    <n v="12.75"/>
    <n v="110.8695652173913"/>
    <x v="2"/>
  </r>
  <r>
    <x v="2"/>
    <x v="9"/>
    <s v="EUR"/>
    <n v="1403507050"/>
    <x v="987"/>
    <n v="1400051050"/>
    <d v="2014-05-14T07:04:10"/>
    <b v="0"/>
    <n v="41"/>
    <b v="0"/>
    <s v="technology/wearables"/>
    <n v="13.22"/>
    <n v="161.21951219512195"/>
    <x v="2"/>
  </r>
  <r>
    <x v="2"/>
    <x v="13"/>
    <s v="EUR"/>
    <n v="1475310825"/>
    <x v="988"/>
    <n v="1472718825"/>
    <d v="2016-09-01T08:33:45"/>
    <b v="0"/>
    <n v="0"/>
    <b v="0"/>
    <s v="technology/wearables"/>
    <n v="0"/>
    <e v="#DIV/0!"/>
    <x v="2"/>
  </r>
  <r>
    <x v="2"/>
    <x v="0"/>
    <s v="USD"/>
    <n v="1475101495"/>
    <x v="989"/>
    <n v="1472509495"/>
    <d v="2016-08-29T22:24:55"/>
    <b v="0"/>
    <n v="32"/>
    <b v="0"/>
    <s v="technology/wearables"/>
    <n v="16.77"/>
    <n v="52.40625"/>
    <x v="2"/>
  </r>
  <r>
    <x v="2"/>
    <x v="0"/>
    <s v="USD"/>
    <n v="1409770164"/>
    <x v="990"/>
    <n v="1407178164"/>
    <d v="2014-08-04T18:49:24"/>
    <b v="0"/>
    <n v="2"/>
    <b v="0"/>
    <s v="technology/wearables"/>
    <n v="0.104"/>
    <n v="13"/>
    <x v="2"/>
  </r>
  <r>
    <x v="2"/>
    <x v="1"/>
    <s v="GBP"/>
    <n v="1468349460"/>
    <x v="991"/>
    <n v="1466186988"/>
    <d v="2016-06-17T18:09:48"/>
    <b v="0"/>
    <n v="7"/>
    <b v="0"/>
    <s v="technology/wearables"/>
    <n v="4.24"/>
    <n v="30.285714285714285"/>
    <x v="2"/>
  </r>
  <r>
    <x v="2"/>
    <x v="0"/>
    <s v="USD"/>
    <n v="1462655519"/>
    <x v="992"/>
    <n v="1457475119"/>
    <d v="2016-03-08T22:11:59"/>
    <b v="0"/>
    <n v="4"/>
    <b v="0"/>
    <s v="technology/wearables"/>
    <n v="0.46699999999999997"/>
    <n v="116.75"/>
    <x v="2"/>
  </r>
  <r>
    <x v="2"/>
    <x v="0"/>
    <s v="USD"/>
    <n v="1478926800"/>
    <x v="993"/>
    <n v="1476054568"/>
    <d v="2016-10-09T23:09:28"/>
    <b v="0"/>
    <n v="196"/>
    <b v="0"/>
    <s v="technology/wearables"/>
    <n v="25.087142857142858"/>
    <n v="89.59693877551021"/>
    <x v="2"/>
  </r>
  <r>
    <x v="2"/>
    <x v="0"/>
    <s v="USD"/>
    <n v="1417388340"/>
    <x v="994"/>
    <n v="1412835530"/>
    <d v="2014-10-09T06:18:50"/>
    <b v="0"/>
    <n v="11"/>
    <b v="0"/>
    <s v="technology/wearables"/>
    <n v="2.3345000000000002"/>
    <n v="424.45454545454544"/>
    <x v="2"/>
  </r>
  <r>
    <x v="2"/>
    <x v="0"/>
    <s v="USD"/>
    <n v="1417276800"/>
    <x v="995"/>
    <n v="1415140480"/>
    <d v="2014-11-04T22:34:40"/>
    <b v="0"/>
    <n v="9"/>
    <b v="0"/>
    <s v="technology/wearables"/>
    <n v="7.26"/>
    <n v="80.666666666666671"/>
    <x v="2"/>
  </r>
  <r>
    <x v="2"/>
    <x v="0"/>
    <s v="USD"/>
    <n v="1406474820"/>
    <x v="996"/>
    <n v="1403902060"/>
    <d v="2014-06-27T20:47:40"/>
    <b v="0"/>
    <n v="5"/>
    <b v="0"/>
    <s v="technology/wearables"/>
    <n v="1.625"/>
    <n v="13"/>
    <x v="2"/>
  </r>
  <r>
    <x v="2"/>
    <x v="0"/>
    <s v="USD"/>
    <n v="1417145297"/>
    <x v="997"/>
    <n v="1414549697"/>
    <d v="2014-10-29T02:28:17"/>
    <b v="0"/>
    <n v="8"/>
    <b v="0"/>
    <s v="technology/wearables"/>
    <n v="1.3"/>
    <n v="8.125"/>
    <x v="2"/>
  </r>
  <r>
    <x v="2"/>
    <x v="5"/>
    <s v="CAD"/>
    <n v="1447909401"/>
    <x v="998"/>
    <n v="1444017801"/>
    <d v="2015-10-05T04:03:21"/>
    <b v="0"/>
    <n v="229"/>
    <b v="0"/>
    <s v="technology/wearables"/>
    <n v="58.558333333333337"/>
    <n v="153.42794759825327"/>
    <x v="2"/>
  </r>
  <r>
    <x v="2"/>
    <x v="5"/>
    <s v="CAD"/>
    <n v="1415865720"/>
    <x v="999"/>
    <n v="1413270690"/>
    <d v="2014-10-14T07:11:30"/>
    <b v="0"/>
    <n v="40"/>
    <b v="0"/>
    <s v="technology/wearables"/>
    <n v="7.7886666666666677"/>
    <n v="292.07499999999999"/>
    <x v="2"/>
  </r>
  <r>
    <x v="1"/>
    <x v="0"/>
    <s v="USD"/>
    <n v="1489537560"/>
    <x v="1000"/>
    <n v="1484357160"/>
    <d v="2017-01-14T01:26:00"/>
    <b v="0"/>
    <n v="6"/>
    <b v="0"/>
    <s v="technology/wearables"/>
    <n v="2.2157147647256061"/>
    <n v="3304"/>
    <x v="2"/>
  </r>
  <r>
    <x v="1"/>
    <x v="1"/>
    <s v="GBP"/>
    <n v="1485796613"/>
    <x v="1001"/>
    <n v="1481908613"/>
    <d v="2016-12-16T17:16:53"/>
    <b v="0"/>
    <n v="4"/>
    <b v="0"/>
    <s v="technology/wearables"/>
    <n v="104"/>
    <n v="1300"/>
    <x v="2"/>
  </r>
  <r>
    <x v="1"/>
    <x v="0"/>
    <s v="USD"/>
    <n v="1450331940"/>
    <x v="1002"/>
    <n v="1447777514"/>
    <d v="2015-11-17T16:25:14"/>
    <b v="0"/>
    <n v="22"/>
    <b v="0"/>
    <s v="technology/wearables"/>
    <n v="29.6029602960296"/>
    <n v="134.54545454545453"/>
    <x v="2"/>
  </r>
  <r>
    <x v="1"/>
    <x v="6"/>
    <s v="EUR"/>
    <n v="1489680061"/>
    <x v="1003"/>
    <n v="1487091661"/>
    <d v="2017-02-14T17:01:01"/>
    <b v="0"/>
    <n v="15"/>
    <b v="0"/>
    <s v="technology/wearables"/>
    <n v="16.055"/>
    <n v="214.06666666666666"/>
    <x v="2"/>
  </r>
  <r>
    <x v="1"/>
    <x v="0"/>
    <s v="USD"/>
    <n v="1455814827"/>
    <x v="1004"/>
    <n v="1453222827"/>
    <d v="2016-01-19T17:00:27"/>
    <b v="0"/>
    <n v="95"/>
    <b v="0"/>
    <s v="technology/wearables"/>
    <n v="82.207999999999998"/>
    <n v="216.33684210526314"/>
    <x v="2"/>
  </r>
  <r>
    <x v="1"/>
    <x v="0"/>
    <s v="USD"/>
    <n v="1446217183"/>
    <x v="1005"/>
    <n v="1443538783"/>
    <d v="2015-09-29T14:59:43"/>
    <b v="0"/>
    <n v="161"/>
    <b v="0"/>
    <s v="technology/wearables"/>
    <n v="75.051000000000002"/>
    <n v="932.31055900621118"/>
    <x v="2"/>
  </r>
  <r>
    <x v="1"/>
    <x v="0"/>
    <s v="USD"/>
    <n v="1418368260"/>
    <x v="1006"/>
    <n v="1417654672"/>
    <d v="2014-12-04T00:57:52"/>
    <b v="0"/>
    <n v="8"/>
    <b v="0"/>
    <s v="technology/wearables"/>
    <n v="5.8500000000000005"/>
    <n v="29.25"/>
    <x v="2"/>
  </r>
  <r>
    <x v="1"/>
    <x v="0"/>
    <s v="USD"/>
    <n v="1481727623"/>
    <x v="1007"/>
    <n v="1478095223"/>
    <d v="2016-11-02T14:00:23"/>
    <b v="0"/>
    <n v="76"/>
    <b v="0"/>
    <s v="technology/wearables"/>
    <n v="44.32"/>
    <n v="174.94736842105263"/>
    <x v="2"/>
  </r>
  <r>
    <x v="1"/>
    <x v="14"/>
    <s v="MXN"/>
    <n v="1482953115"/>
    <x v="1008"/>
    <n v="1480361115"/>
    <d v="2016-11-28T19:25:15"/>
    <b v="0"/>
    <n v="1"/>
    <b v="0"/>
    <s v="technology/wearables"/>
    <n v="0.26737967914438499"/>
    <n v="250"/>
    <x v="2"/>
  </r>
  <r>
    <x v="1"/>
    <x v="0"/>
    <s v="USD"/>
    <n v="1466346646"/>
    <x v="1009"/>
    <n v="1463754646"/>
    <d v="2016-05-20T14:30:46"/>
    <b v="0"/>
    <n v="101"/>
    <b v="0"/>
    <s v="technology/wearables"/>
    <n v="13.13"/>
    <n v="65"/>
    <x v="2"/>
  </r>
  <r>
    <x v="1"/>
    <x v="0"/>
    <s v="USD"/>
    <n v="1473044340"/>
    <x v="1010"/>
    <n v="1468180462"/>
    <d v="2016-07-10T19:54:22"/>
    <b v="0"/>
    <n v="4"/>
    <b v="0"/>
    <s v="technology/wearables"/>
    <n v="0.19088937093275488"/>
    <n v="55"/>
    <x v="2"/>
  </r>
  <r>
    <x v="1"/>
    <x v="0"/>
    <s v="USD"/>
    <n v="1418938395"/>
    <x v="1011"/>
    <n v="1415050395"/>
    <d v="2014-11-03T21:33:15"/>
    <b v="0"/>
    <n v="1"/>
    <b v="0"/>
    <s v="technology/wearables"/>
    <n v="0.375"/>
    <n v="75"/>
    <x v="2"/>
  </r>
  <r>
    <x v="1"/>
    <x v="0"/>
    <s v="USD"/>
    <n v="1485254052"/>
    <x v="1012"/>
    <n v="1481366052"/>
    <d v="2016-12-10T10:34:12"/>
    <b v="0"/>
    <n v="775"/>
    <b v="0"/>
    <s v="technology/wearables"/>
    <n v="21535.021000000001"/>
    <n v="1389.3561935483872"/>
    <x v="2"/>
  </r>
  <r>
    <x v="1"/>
    <x v="0"/>
    <s v="USD"/>
    <n v="1451419200"/>
    <x v="1013"/>
    <n v="1449000056"/>
    <d v="2015-12-01T20:00:56"/>
    <b v="0"/>
    <n v="90"/>
    <b v="0"/>
    <s v="technology/wearables"/>
    <n v="34.527999999999999"/>
    <n v="95.911111111111111"/>
    <x v="2"/>
  </r>
  <r>
    <x v="1"/>
    <x v="0"/>
    <s v="USD"/>
    <n v="1420070615"/>
    <x v="1014"/>
    <n v="1415750615"/>
    <d v="2014-11-12T00:03:35"/>
    <b v="0"/>
    <n v="16"/>
    <b v="0"/>
    <s v="technology/wearables"/>
    <n v="30.599999999999998"/>
    <n v="191.25"/>
    <x v="2"/>
  </r>
  <r>
    <x v="1"/>
    <x v="16"/>
    <s v="CHF"/>
    <n v="1448489095"/>
    <x v="1015"/>
    <n v="1445893495"/>
    <d v="2015-10-26T21:04:55"/>
    <b v="0"/>
    <n v="6"/>
    <b v="0"/>
    <s v="technology/wearables"/>
    <n v="2.666666666666667"/>
    <n v="40"/>
    <x v="2"/>
  </r>
  <r>
    <x v="1"/>
    <x v="0"/>
    <s v="USD"/>
    <n v="1459992856"/>
    <x v="1016"/>
    <n v="1456108456"/>
    <d v="2016-02-22T02:34:16"/>
    <b v="0"/>
    <n v="38"/>
    <b v="0"/>
    <s v="technology/wearables"/>
    <n v="2.8420000000000001"/>
    <n v="74.78947368421052"/>
    <x v="2"/>
  </r>
  <r>
    <x v="1"/>
    <x v="0"/>
    <s v="USD"/>
    <n v="1448125935"/>
    <x v="1017"/>
    <n v="1444666335"/>
    <d v="2015-10-12T16:12:15"/>
    <b v="0"/>
    <n v="355"/>
    <b v="0"/>
    <s v="technology/wearables"/>
    <n v="22.878799999999998"/>
    <n v="161.11830985915492"/>
    <x v="2"/>
  </r>
  <r>
    <x v="1"/>
    <x v="0"/>
    <s v="USD"/>
    <n v="1468496933"/>
    <x v="1018"/>
    <n v="1465904933"/>
    <d v="2016-06-14T11:48:53"/>
    <b v="0"/>
    <n v="7"/>
    <b v="0"/>
    <s v="technology/wearables"/>
    <n v="3.105"/>
    <n v="88.714285714285708"/>
    <x v="2"/>
  </r>
  <r>
    <x v="1"/>
    <x v="0"/>
    <s v="USD"/>
    <n v="1423092149"/>
    <x v="1019"/>
    <n v="1420500149"/>
    <d v="2015-01-05T23:22:29"/>
    <b v="0"/>
    <n v="400"/>
    <b v="0"/>
    <s v="technology/wearables"/>
    <n v="47.333333333333336"/>
    <n v="53.25"/>
    <x v="2"/>
  </r>
  <r>
    <x v="0"/>
    <x v="5"/>
    <s v="CAD"/>
    <n v="1433206020"/>
    <x v="1020"/>
    <n v="1430617209"/>
    <d v="2015-05-03T01:40:09"/>
    <b v="0"/>
    <n v="30"/>
    <b v="1"/>
    <s v="music/electronic music"/>
    <n v="205.54838709677421"/>
    <n v="106.2"/>
    <x v="4"/>
  </r>
  <r>
    <x v="0"/>
    <x v="0"/>
    <s v="USD"/>
    <n v="1445054400"/>
    <x v="1021"/>
    <n v="1443074571"/>
    <d v="2015-09-24T06:02:51"/>
    <b v="1"/>
    <n v="478"/>
    <b v="1"/>
    <s v="music/electronic music"/>
    <n v="351.80366666666669"/>
    <n v="22.079728033472804"/>
    <x v="4"/>
  </r>
  <r>
    <x v="0"/>
    <x v="0"/>
    <s v="USD"/>
    <n v="1431876677"/>
    <x v="1022"/>
    <n v="1429284677"/>
    <d v="2015-04-17T15:31:17"/>
    <b v="1"/>
    <n v="74"/>
    <b v="1"/>
    <s v="music/electronic music"/>
    <n v="114.9"/>
    <n v="31.054054054054053"/>
    <x v="4"/>
  </r>
  <r>
    <x v="0"/>
    <x v="1"/>
    <s v="GBP"/>
    <n v="1434837861"/>
    <x v="1023"/>
    <n v="1432245861"/>
    <d v="2015-05-21T22:04:21"/>
    <b v="0"/>
    <n v="131"/>
    <b v="1"/>
    <s v="music/electronic music"/>
    <n v="237.15"/>
    <n v="36.206106870229007"/>
    <x v="4"/>
  </r>
  <r>
    <x v="0"/>
    <x v="11"/>
    <s v="SEK"/>
    <n v="1454248563"/>
    <x v="1024"/>
    <n v="1451656563"/>
    <d v="2016-01-01T13:56:03"/>
    <b v="1"/>
    <n v="61"/>
    <b v="1"/>
    <s v="music/electronic music"/>
    <n v="118.63774999999998"/>
    <n v="388.9762295081967"/>
    <x v="4"/>
  </r>
  <r>
    <x v="0"/>
    <x v="0"/>
    <s v="USD"/>
    <n v="1426532437"/>
    <x v="1025"/>
    <n v="1423944037"/>
    <d v="2015-02-14T20:00:37"/>
    <b v="1"/>
    <n v="1071"/>
    <b v="1"/>
    <s v="music/electronic music"/>
    <n v="109.92831428571431"/>
    <n v="71.848571428571432"/>
    <x v="4"/>
  </r>
  <r>
    <x v="0"/>
    <x v="1"/>
    <s v="GBP"/>
    <n v="1459414016"/>
    <x v="1026"/>
    <n v="1456480016"/>
    <d v="2016-02-26T09:46:56"/>
    <b v="1"/>
    <n v="122"/>
    <b v="1"/>
    <s v="music/electronic music"/>
    <n v="100.00828571428571"/>
    <n v="57.381803278688523"/>
    <x v="4"/>
  </r>
  <r>
    <x v="0"/>
    <x v="0"/>
    <s v="USD"/>
    <n v="1414025347"/>
    <x v="1027"/>
    <n v="1411433347"/>
    <d v="2014-09-23T00:49:07"/>
    <b v="1"/>
    <n v="111"/>
    <b v="1"/>
    <s v="music/electronic music"/>
    <n v="103.09292094387415"/>
    <n v="69.666666666666671"/>
    <x v="4"/>
  </r>
  <r>
    <x v="0"/>
    <x v="1"/>
    <s v="GBP"/>
    <n v="1488830400"/>
    <x v="1028"/>
    <n v="1484924605"/>
    <d v="2017-01-20T15:03:25"/>
    <b v="1"/>
    <n v="255"/>
    <b v="1"/>
    <s v="music/electronic music"/>
    <n v="117.27000000000001"/>
    <n v="45.988235294117644"/>
    <x v="4"/>
  </r>
  <r>
    <x v="0"/>
    <x v="11"/>
    <s v="SEK"/>
    <n v="1428184740"/>
    <x v="1029"/>
    <n v="1423501507"/>
    <d v="2015-02-09T17:05:07"/>
    <b v="0"/>
    <n v="141"/>
    <b v="1"/>
    <s v="music/electronic music"/>
    <n v="111.75999999999999"/>
    <n v="79.262411347517727"/>
    <x v="4"/>
  </r>
  <r>
    <x v="0"/>
    <x v="0"/>
    <s v="USD"/>
    <n v="1473680149"/>
    <x v="1030"/>
    <n v="1472470549"/>
    <d v="2016-08-29T11:35:49"/>
    <b v="0"/>
    <n v="159"/>
    <b v="1"/>
    <s v="music/electronic music"/>
    <n v="342.09999999999997"/>
    <n v="43.031446540880502"/>
    <x v="4"/>
  </r>
  <r>
    <x v="0"/>
    <x v="0"/>
    <s v="USD"/>
    <n v="1450290010"/>
    <x v="1031"/>
    <n v="1447698010"/>
    <d v="2015-11-16T18:20:10"/>
    <b v="0"/>
    <n v="99"/>
    <b v="1"/>
    <s v="music/electronic music"/>
    <n v="107.4"/>
    <n v="108.48484848484848"/>
    <x v="4"/>
  </r>
  <r>
    <x v="0"/>
    <x v="0"/>
    <s v="USD"/>
    <n v="1466697625"/>
    <x v="1032"/>
    <n v="1464105625"/>
    <d v="2016-05-24T16:00:25"/>
    <b v="0"/>
    <n v="96"/>
    <b v="1"/>
    <s v="music/electronic music"/>
    <n v="108.49703703703703"/>
    <n v="61.029583333333335"/>
    <x v="4"/>
  </r>
  <r>
    <x v="0"/>
    <x v="1"/>
    <s v="GBP"/>
    <n v="1481564080"/>
    <x v="1033"/>
    <n v="1479144880"/>
    <d v="2016-11-14T17:34:40"/>
    <b v="0"/>
    <n v="27"/>
    <b v="1"/>
    <s v="music/electronic music"/>
    <n v="102.86144578313252"/>
    <n v="50.592592592592595"/>
    <x v="4"/>
  </r>
  <r>
    <x v="0"/>
    <x v="0"/>
    <s v="USD"/>
    <n v="1470369540"/>
    <x v="1034"/>
    <n v="1467604804"/>
    <d v="2016-07-04T04:00:04"/>
    <b v="0"/>
    <n v="166"/>
    <b v="1"/>
    <s v="music/electronic music"/>
    <n v="130.0018"/>
    <n v="39.157168674698795"/>
    <x v="4"/>
  </r>
  <r>
    <x v="0"/>
    <x v="0"/>
    <s v="USD"/>
    <n v="1423668220"/>
    <x v="1035"/>
    <n v="1421076220"/>
    <d v="2015-01-12T15:23:40"/>
    <b v="0"/>
    <n v="76"/>
    <b v="1"/>
    <s v="music/electronic music"/>
    <n v="107.65217391304347"/>
    <n v="65.15789473684211"/>
    <x v="4"/>
  </r>
  <r>
    <x v="0"/>
    <x v="0"/>
    <s v="USD"/>
    <n v="1357545600"/>
    <x v="1036"/>
    <n v="1354790790"/>
    <d v="2012-12-06T10:46:30"/>
    <b v="0"/>
    <n v="211"/>
    <b v="1"/>
    <s v="music/electronic music"/>
    <n v="112.36044444444444"/>
    <n v="23.963127962085309"/>
    <x v="4"/>
  </r>
  <r>
    <x v="0"/>
    <x v="0"/>
    <s v="USD"/>
    <n v="1431925200"/>
    <x v="1037"/>
    <n v="1429991062"/>
    <d v="2015-04-25T19:44:22"/>
    <b v="0"/>
    <n v="21"/>
    <b v="1"/>
    <s v="music/electronic music"/>
    <n v="102.1"/>
    <n v="48.61904761904762"/>
    <x v="4"/>
  </r>
  <r>
    <x v="0"/>
    <x v="0"/>
    <s v="USD"/>
    <n v="1458362023"/>
    <x v="1038"/>
    <n v="1455773623"/>
    <d v="2016-02-18T05:33:43"/>
    <b v="0"/>
    <n v="61"/>
    <b v="1"/>
    <s v="music/electronic music"/>
    <n v="145.33333333333334"/>
    <n v="35.73770491803279"/>
    <x v="4"/>
  </r>
  <r>
    <x v="0"/>
    <x v="0"/>
    <s v="USD"/>
    <n v="1481615940"/>
    <x v="1039"/>
    <n v="1479436646"/>
    <d v="2016-11-18T02:37:26"/>
    <b v="0"/>
    <n v="30"/>
    <b v="1"/>
    <s v="music/electronic music"/>
    <n v="128.19999999999999"/>
    <n v="21.366666666666667"/>
    <x v="4"/>
  </r>
  <r>
    <x v="1"/>
    <x v="0"/>
    <s v="USD"/>
    <n v="1472317209"/>
    <x v="1040"/>
    <n v="1469725209"/>
    <d v="2016-07-28T17:00:09"/>
    <b v="0"/>
    <n v="1"/>
    <b v="0"/>
    <s v="journalism/audio"/>
    <n v="0.29411764705882354"/>
    <n v="250"/>
    <x v="5"/>
  </r>
  <r>
    <x v="1"/>
    <x v="0"/>
    <s v="USD"/>
    <n v="1406769992"/>
    <x v="1041"/>
    <n v="1405041992"/>
    <d v="2014-07-11T01:26:32"/>
    <b v="0"/>
    <n v="0"/>
    <b v="0"/>
    <s v="journalism/audio"/>
    <n v="0"/>
    <e v="#DIV/0!"/>
    <x v="5"/>
  </r>
  <r>
    <x v="1"/>
    <x v="0"/>
    <s v="USD"/>
    <n v="1410516000"/>
    <x v="1042"/>
    <n v="1406824948"/>
    <d v="2014-07-31T16:42:28"/>
    <b v="0"/>
    <n v="1"/>
    <b v="0"/>
    <s v="journalism/audio"/>
    <n v="1.5384615384615385"/>
    <n v="10"/>
    <x v="5"/>
  </r>
  <r>
    <x v="1"/>
    <x v="0"/>
    <s v="USD"/>
    <n v="1432101855"/>
    <x v="1043"/>
    <n v="1429509855"/>
    <d v="2015-04-20T06:04:15"/>
    <b v="0"/>
    <n v="292"/>
    <b v="0"/>
    <s v="journalism/audio"/>
    <n v="8.5370000000000008"/>
    <n v="29.236301369863014"/>
    <x v="5"/>
  </r>
  <r>
    <x v="1"/>
    <x v="0"/>
    <s v="USD"/>
    <n v="1425587220"/>
    <x v="1044"/>
    <n v="1420668801"/>
    <d v="2015-01-07T22:13:21"/>
    <b v="0"/>
    <n v="2"/>
    <b v="0"/>
    <s v="journalism/audio"/>
    <n v="8.5714285714285715E-2"/>
    <n v="3"/>
    <x v="5"/>
  </r>
  <r>
    <x v="1"/>
    <x v="0"/>
    <s v="USD"/>
    <n v="1408827550"/>
    <x v="1045"/>
    <n v="1406235550"/>
    <d v="2014-07-24T20:59:10"/>
    <b v="0"/>
    <n v="8"/>
    <b v="0"/>
    <s v="journalism/audio"/>
    <n v="2.6599999999999997"/>
    <n v="33.25"/>
    <x v="5"/>
  </r>
  <r>
    <x v="1"/>
    <x v="12"/>
    <s v="EUR"/>
    <n v="1451161560"/>
    <x v="1046"/>
    <n v="1447273560"/>
    <d v="2015-11-11T20:26:00"/>
    <b v="0"/>
    <n v="0"/>
    <b v="0"/>
    <s v="journalism/audio"/>
    <n v="0"/>
    <e v="#DIV/0!"/>
    <x v="5"/>
  </r>
  <r>
    <x v="1"/>
    <x v="0"/>
    <s v="USD"/>
    <n v="1415219915"/>
    <x v="1047"/>
    <n v="1412624315"/>
    <d v="2014-10-06T19:38:35"/>
    <b v="0"/>
    <n v="1"/>
    <b v="0"/>
    <s v="journalism/audio"/>
    <n v="0.05"/>
    <n v="1"/>
    <x v="5"/>
  </r>
  <r>
    <x v="1"/>
    <x v="0"/>
    <s v="USD"/>
    <n v="1474766189"/>
    <x v="1048"/>
    <n v="1471310189"/>
    <d v="2016-08-16T01:16:29"/>
    <b v="0"/>
    <n v="4"/>
    <b v="0"/>
    <s v="journalism/audio"/>
    <n v="1.4133333333333333"/>
    <n v="53"/>
    <x v="5"/>
  </r>
  <r>
    <x v="1"/>
    <x v="0"/>
    <s v="USD"/>
    <n v="1455272445"/>
    <x v="1049"/>
    <n v="1452680445"/>
    <d v="2016-01-13T10:20:45"/>
    <b v="0"/>
    <n v="0"/>
    <b v="0"/>
    <s v="journalism/audio"/>
    <n v="0"/>
    <e v="#DIV/0!"/>
    <x v="5"/>
  </r>
  <r>
    <x v="1"/>
    <x v="0"/>
    <s v="USD"/>
    <n v="1442257677"/>
    <x v="1050"/>
    <n v="1439665677"/>
    <d v="2015-08-15T19:07:57"/>
    <b v="0"/>
    <n v="0"/>
    <b v="0"/>
    <s v="journalism/audio"/>
    <n v="0"/>
    <e v="#DIV/0!"/>
    <x v="5"/>
  </r>
  <r>
    <x v="1"/>
    <x v="0"/>
    <s v="USD"/>
    <n v="1409098825"/>
    <x v="1051"/>
    <n v="1406679625"/>
    <d v="2014-07-30T00:20:25"/>
    <b v="0"/>
    <n v="0"/>
    <b v="0"/>
    <s v="journalism/audio"/>
    <n v="0"/>
    <e v="#DIV/0!"/>
    <x v="5"/>
  </r>
  <r>
    <x v="1"/>
    <x v="0"/>
    <s v="USD"/>
    <n v="1465243740"/>
    <x v="1052"/>
    <n v="1461438495"/>
    <d v="2016-04-23T19:08:15"/>
    <b v="0"/>
    <n v="0"/>
    <b v="0"/>
    <s v="journalism/audio"/>
    <n v="0"/>
    <e v="#DIV/0!"/>
    <x v="5"/>
  </r>
  <r>
    <x v="1"/>
    <x v="0"/>
    <s v="USD"/>
    <n v="1488773332"/>
    <x v="1053"/>
    <n v="1486613332"/>
    <d v="2017-02-09T04:08:52"/>
    <b v="0"/>
    <n v="1"/>
    <b v="0"/>
    <s v="journalism/audio"/>
    <n v="1"/>
    <n v="15"/>
    <x v="5"/>
  </r>
  <r>
    <x v="1"/>
    <x v="0"/>
    <s v="USD"/>
    <n v="1407708000"/>
    <x v="1054"/>
    <n v="1405110399"/>
    <d v="2014-07-11T20:26:39"/>
    <b v="0"/>
    <n v="0"/>
    <b v="0"/>
    <s v="journalism/audio"/>
    <n v="0"/>
    <e v="#DIV/0!"/>
    <x v="5"/>
  </r>
  <r>
    <x v="1"/>
    <x v="0"/>
    <s v="USD"/>
    <n v="1457394545"/>
    <x v="1055"/>
    <n v="1454802545"/>
    <d v="2016-02-06T23:49:05"/>
    <b v="0"/>
    <n v="0"/>
    <b v="0"/>
    <s v="journalism/audio"/>
    <n v="0"/>
    <e v="#DIV/0!"/>
    <x v="5"/>
  </r>
  <r>
    <x v="1"/>
    <x v="0"/>
    <s v="USD"/>
    <n v="1429892177"/>
    <x v="1056"/>
    <n v="1424711777"/>
    <d v="2015-02-23T17:16:17"/>
    <b v="0"/>
    <n v="0"/>
    <b v="0"/>
    <s v="journalism/audio"/>
    <n v="0"/>
    <e v="#DIV/0!"/>
    <x v="5"/>
  </r>
  <r>
    <x v="1"/>
    <x v="0"/>
    <s v="USD"/>
    <n v="1480888483"/>
    <x v="1057"/>
    <n v="1478292883"/>
    <d v="2016-11-04T20:54:43"/>
    <b v="0"/>
    <n v="0"/>
    <b v="0"/>
    <s v="journalism/audio"/>
    <n v="0"/>
    <e v="#DIV/0!"/>
    <x v="5"/>
  </r>
  <r>
    <x v="1"/>
    <x v="0"/>
    <s v="USD"/>
    <n v="1427328000"/>
    <x v="1058"/>
    <n v="1423777043"/>
    <d v="2015-02-12T21:37:23"/>
    <b v="0"/>
    <n v="0"/>
    <b v="0"/>
    <s v="journalism/audio"/>
    <n v="0"/>
    <e v="#DIV/0!"/>
    <x v="5"/>
  </r>
  <r>
    <x v="1"/>
    <x v="0"/>
    <s v="USD"/>
    <n v="1426269456"/>
    <x v="1059"/>
    <n v="1423681056"/>
    <d v="2015-02-11T18:57:36"/>
    <b v="0"/>
    <n v="0"/>
    <b v="0"/>
    <s v="journalism/audio"/>
    <n v="0"/>
    <e v="#DIV/0!"/>
    <x v="5"/>
  </r>
  <r>
    <x v="1"/>
    <x v="0"/>
    <s v="USD"/>
    <n v="1429134893"/>
    <x v="1060"/>
    <n v="1426542893"/>
    <d v="2015-03-16T21:54:53"/>
    <b v="0"/>
    <n v="1"/>
    <b v="0"/>
    <s v="journalism/audio"/>
    <n v="1"/>
    <n v="50"/>
    <x v="5"/>
  </r>
  <r>
    <x v="1"/>
    <x v="0"/>
    <s v="USD"/>
    <n v="1462150800"/>
    <x v="1061"/>
    <n v="1456987108"/>
    <d v="2016-03-03T06:38:28"/>
    <b v="0"/>
    <n v="0"/>
    <b v="0"/>
    <s v="journalism/audio"/>
    <n v="0"/>
    <e v="#DIV/0!"/>
    <x v="5"/>
  </r>
  <r>
    <x v="1"/>
    <x v="0"/>
    <s v="USD"/>
    <n v="1468351341"/>
    <x v="1062"/>
    <n v="1467746541"/>
    <d v="2016-07-05T19:22:21"/>
    <b v="0"/>
    <n v="4"/>
    <b v="0"/>
    <s v="journalism/audio"/>
    <n v="95.477386934673376"/>
    <n v="47.5"/>
    <x v="5"/>
  </r>
  <r>
    <x v="1"/>
    <x v="0"/>
    <s v="USD"/>
    <n v="1472604262"/>
    <x v="1063"/>
    <n v="1470012262"/>
    <d v="2016-08-01T00:44:22"/>
    <b v="0"/>
    <n v="0"/>
    <b v="0"/>
    <s v="journalism/audio"/>
    <n v="0"/>
    <e v="#DIV/0!"/>
    <x v="5"/>
  </r>
  <r>
    <x v="2"/>
    <x v="0"/>
    <s v="USD"/>
    <n v="1373174903"/>
    <x v="1064"/>
    <n v="1369286903"/>
    <d v="2013-05-23T05:28:23"/>
    <b v="0"/>
    <n v="123"/>
    <b v="0"/>
    <s v="games/video games"/>
    <n v="8.974444444444444"/>
    <n v="65.666666666666671"/>
    <x v="6"/>
  </r>
  <r>
    <x v="2"/>
    <x v="2"/>
    <s v="AUD"/>
    <n v="1392800922"/>
    <x v="1065"/>
    <n v="1390381722"/>
    <d v="2014-01-22T09:08:42"/>
    <b v="0"/>
    <n v="5"/>
    <b v="0"/>
    <s v="games/video games"/>
    <n v="2.7"/>
    <n v="16.2"/>
    <x v="6"/>
  </r>
  <r>
    <x v="2"/>
    <x v="0"/>
    <s v="USD"/>
    <n v="1375657582"/>
    <x v="1066"/>
    <n v="1371769582"/>
    <d v="2013-06-20T23:06:22"/>
    <b v="0"/>
    <n v="148"/>
    <b v="0"/>
    <s v="games/video games"/>
    <n v="3.3673333333333333"/>
    <n v="34.128378378378379"/>
    <x v="6"/>
  </r>
  <r>
    <x v="2"/>
    <x v="0"/>
    <s v="USD"/>
    <n v="1387657931"/>
    <x v="1067"/>
    <n v="1385065931"/>
    <d v="2013-11-21T20:32:11"/>
    <b v="0"/>
    <n v="10"/>
    <b v="0"/>
    <s v="games/video games"/>
    <n v="26"/>
    <n v="13"/>
    <x v="6"/>
  </r>
  <r>
    <x v="2"/>
    <x v="0"/>
    <s v="USD"/>
    <n v="1460274864"/>
    <x v="1068"/>
    <n v="1457686464"/>
    <d v="2016-03-11T08:54:24"/>
    <b v="0"/>
    <n v="4"/>
    <b v="0"/>
    <s v="games/video games"/>
    <n v="0.15"/>
    <n v="11.25"/>
    <x v="6"/>
  </r>
  <r>
    <x v="2"/>
    <x v="0"/>
    <s v="USD"/>
    <n v="1385447459"/>
    <x v="1069"/>
    <n v="1382679059"/>
    <d v="2013-10-25T05:30:59"/>
    <b v="0"/>
    <n v="21"/>
    <b v="0"/>
    <s v="games/video games"/>
    <n v="38.636363636363633"/>
    <n v="40.476190476190474"/>
    <x v="6"/>
  </r>
  <r>
    <x v="2"/>
    <x v="0"/>
    <s v="USD"/>
    <n v="1349050622"/>
    <x v="1070"/>
    <n v="1347322622"/>
    <d v="2012-09-11T00:17:02"/>
    <b v="0"/>
    <n v="2"/>
    <b v="0"/>
    <s v="games/video games"/>
    <n v="0.70000000000000007"/>
    <n v="35"/>
    <x v="6"/>
  </r>
  <r>
    <x v="2"/>
    <x v="10"/>
    <s v="NOK"/>
    <n v="1447787093"/>
    <x v="1071"/>
    <n v="1445191493"/>
    <d v="2015-10-18T18:04:53"/>
    <b v="0"/>
    <n v="0"/>
    <b v="0"/>
    <s v="games/video games"/>
    <n v="0"/>
    <e v="#DIV/0!"/>
    <x v="6"/>
  </r>
  <r>
    <x v="2"/>
    <x v="0"/>
    <s v="USD"/>
    <n v="1391630297"/>
    <x v="1072"/>
    <n v="1389038297"/>
    <d v="2014-01-06T19:58:17"/>
    <b v="0"/>
    <n v="4"/>
    <b v="0"/>
    <s v="games/video games"/>
    <n v="6.8000000000000005E-2"/>
    <n v="12.75"/>
    <x v="6"/>
  </r>
  <r>
    <x v="2"/>
    <x v="0"/>
    <s v="USD"/>
    <n v="1318806541"/>
    <x v="1073"/>
    <n v="1316214541"/>
    <d v="2011-09-16T23:09:01"/>
    <b v="0"/>
    <n v="1"/>
    <b v="0"/>
    <s v="games/video games"/>
    <n v="1.3333333333333335"/>
    <n v="10"/>
    <x v="6"/>
  </r>
  <r>
    <x v="2"/>
    <x v="0"/>
    <s v="USD"/>
    <n v="1388808545"/>
    <x v="1074"/>
    <n v="1386216545"/>
    <d v="2013-12-05T04:09:05"/>
    <b v="0"/>
    <n v="30"/>
    <b v="0"/>
    <s v="games/video games"/>
    <n v="6.3092592592592585"/>
    <n v="113.56666666666666"/>
    <x v="6"/>
  </r>
  <r>
    <x v="2"/>
    <x v="0"/>
    <s v="USD"/>
    <n v="1336340516"/>
    <x v="1075"/>
    <n v="1333748516"/>
    <d v="2012-04-06T21:41:56"/>
    <b v="0"/>
    <n v="3"/>
    <b v="0"/>
    <s v="games/video games"/>
    <n v="4.5"/>
    <n v="15"/>
    <x v="6"/>
  </r>
  <r>
    <x v="2"/>
    <x v="0"/>
    <s v="USD"/>
    <n v="1410426250"/>
    <x v="1076"/>
    <n v="1405674250"/>
    <d v="2014-07-18T09:04:10"/>
    <b v="0"/>
    <n v="975"/>
    <b v="0"/>
    <s v="games/video games"/>
    <n v="62.765333333333331"/>
    <n v="48.281025641025643"/>
    <x v="6"/>
  </r>
  <r>
    <x v="2"/>
    <x v="0"/>
    <s v="USD"/>
    <n v="1452744011"/>
    <x v="1077"/>
    <n v="1450152011"/>
    <d v="2015-12-15T04:00:11"/>
    <b v="0"/>
    <n v="167"/>
    <b v="0"/>
    <s v="games/video games"/>
    <n v="29.376000000000001"/>
    <n v="43.976047904191617"/>
    <x v="6"/>
  </r>
  <r>
    <x v="2"/>
    <x v="0"/>
    <s v="USD"/>
    <n v="1311309721"/>
    <x v="1078"/>
    <n v="1307421721"/>
    <d v="2011-06-07T04:42:01"/>
    <b v="0"/>
    <n v="5"/>
    <b v="0"/>
    <s v="games/video games"/>
    <n v="7.5"/>
    <n v="9"/>
    <x v="6"/>
  </r>
  <r>
    <x v="2"/>
    <x v="12"/>
    <s v="EUR"/>
    <n v="1463232936"/>
    <x v="1079"/>
    <n v="1461072936"/>
    <d v="2016-04-19T13:35:36"/>
    <b v="0"/>
    <n v="18"/>
    <b v="0"/>
    <s v="games/video games"/>
    <n v="2.6076923076923078"/>
    <n v="37.666666666666664"/>
    <x v="6"/>
  </r>
  <r>
    <x v="2"/>
    <x v="0"/>
    <s v="USD"/>
    <n v="1399778333"/>
    <x v="1080"/>
    <n v="1397186333"/>
    <d v="2014-04-11T03:18:53"/>
    <b v="0"/>
    <n v="98"/>
    <b v="0"/>
    <s v="games/video games"/>
    <n v="9.1050000000000004"/>
    <n v="18.581632653061224"/>
    <x v="6"/>
  </r>
  <r>
    <x v="2"/>
    <x v="0"/>
    <s v="USD"/>
    <n v="1422483292"/>
    <x v="1081"/>
    <n v="1419891292"/>
    <d v="2014-12-29T22:14:52"/>
    <b v="0"/>
    <n v="4"/>
    <b v="0"/>
    <s v="games/video games"/>
    <n v="1.7647058823529412E-2"/>
    <n v="3"/>
    <x v="6"/>
  </r>
  <r>
    <x v="2"/>
    <x v="0"/>
    <s v="USD"/>
    <n v="1344635088"/>
    <x v="1082"/>
    <n v="1342043088"/>
    <d v="2012-07-11T21:44:48"/>
    <b v="0"/>
    <n v="3"/>
    <b v="0"/>
    <s v="games/video games"/>
    <n v="0.55999999999999994"/>
    <n v="18.666666666666668"/>
    <x v="6"/>
  </r>
  <r>
    <x v="2"/>
    <x v="5"/>
    <s v="CAD"/>
    <n v="1406994583"/>
    <x v="1083"/>
    <n v="1401810583"/>
    <d v="2014-06-03T15:49:43"/>
    <b v="0"/>
    <n v="1"/>
    <b v="0"/>
    <s v="games/video games"/>
    <n v="0.82000000000000006"/>
    <n v="410"/>
    <x v="6"/>
  </r>
  <r>
    <x v="2"/>
    <x v="0"/>
    <s v="USD"/>
    <n v="1407534804"/>
    <x v="1084"/>
    <n v="1404942804"/>
    <d v="2014-07-09T21:53:24"/>
    <b v="0"/>
    <n v="0"/>
    <b v="0"/>
    <s v="games/video games"/>
    <n v="0"/>
    <e v="#DIV/0!"/>
    <x v="6"/>
  </r>
  <r>
    <x v="2"/>
    <x v="5"/>
    <s v="CAD"/>
    <n v="1457967975"/>
    <x v="1085"/>
    <n v="1455379575"/>
    <d v="2016-02-13T16:06:15"/>
    <b v="0"/>
    <n v="9"/>
    <b v="0"/>
    <s v="games/video games"/>
    <n v="3.42"/>
    <n v="114"/>
    <x v="6"/>
  </r>
  <r>
    <x v="2"/>
    <x v="0"/>
    <s v="USD"/>
    <n v="1408913291"/>
    <x v="1086"/>
    <n v="1406321291"/>
    <d v="2014-07-25T20:48:11"/>
    <b v="0"/>
    <n v="2"/>
    <b v="0"/>
    <s v="games/video games"/>
    <n v="8.3333333333333343E-2"/>
    <n v="7.5"/>
    <x v="6"/>
  </r>
  <r>
    <x v="2"/>
    <x v="0"/>
    <s v="USD"/>
    <n v="1402852087"/>
    <x v="1087"/>
    <n v="1400260087"/>
    <d v="2014-05-16T17:08:07"/>
    <b v="0"/>
    <n v="0"/>
    <b v="0"/>
    <s v="games/video games"/>
    <n v="0"/>
    <e v="#DIV/0!"/>
    <x v="6"/>
  </r>
  <r>
    <x v="2"/>
    <x v="0"/>
    <s v="USD"/>
    <n v="1398366667"/>
    <x v="1088"/>
    <n v="1395774667"/>
    <d v="2014-03-25T19:11:07"/>
    <b v="0"/>
    <n v="147"/>
    <b v="0"/>
    <s v="games/video games"/>
    <n v="14.182977777777777"/>
    <n v="43.41727891156463"/>
    <x v="6"/>
  </r>
  <r>
    <x v="2"/>
    <x v="6"/>
    <s v="EUR"/>
    <n v="1435293175"/>
    <x v="1089"/>
    <n v="1432701175"/>
    <d v="2015-05-27T04:32:55"/>
    <b v="0"/>
    <n v="49"/>
    <b v="0"/>
    <s v="games/video games"/>
    <n v="7.8266666666666662"/>
    <n v="23.959183673469386"/>
    <x v="6"/>
  </r>
  <r>
    <x v="2"/>
    <x v="2"/>
    <s v="AUD"/>
    <n v="1432873653"/>
    <x v="1090"/>
    <n v="1430281653"/>
    <d v="2015-04-29T04:27:33"/>
    <b v="0"/>
    <n v="1"/>
    <b v="0"/>
    <s v="games/video games"/>
    <n v="3.8464497269020695E-2"/>
    <n v="5"/>
    <x v="6"/>
  </r>
  <r>
    <x v="2"/>
    <x v="1"/>
    <s v="GBP"/>
    <n v="1460313672"/>
    <x v="1091"/>
    <n v="1457725272"/>
    <d v="2016-03-11T19:41:12"/>
    <b v="0"/>
    <n v="2"/>
    <b v="0"/>
    <s v="games/video games"/>
    <n v="12.5"/>
    <n v="12.5"/>
    <x v="6"/>
  </r>
  <r>
    <x v="2"/>
    <x v="0"/>
    <s v="USD"/>
    <n v="1357432638"/>
    <x v="1092"/>
    <n v="1354840638"/>
    <d v="2012-12-07T00:37:18"/>
    <b v="0"/>
    <n v="7"/>
    <b v="0"/>
    <s v="games/video games"/>
    <n v="1.05"/>
    <n v="3"/>
    <x v="6"/>
  </r>
  <r>
    <x v="2"/>
    <x v="5"/>
    <s v="CAD"/>
    <n v="1455232937"/>
    <x v="1093"/>
    <n v="1453936937"/>
    <d v="2016-01-27T23:22:17"/>
    <b v="0"/>
    <n v="4"/>
    <b v="0"/>
    <s v="games/video games"/>
    <n v="14.083333333333334"/>
    <n v="10.5625"/>
    <x v="6"/>
  </r>
  <r>
    <x v="2"/>
    <x v="0"/>
    <s v="USD"/>
    <n v="1318180033"/>
    <x v="1094"/>
    <n v="1315588033"/>
    <d v="2011-09-09T17:07:13"/>
    <b v="0"/>
    <n v="27"/>
    <b v="0"/>
    <s v="games/video games"/>
    <n v="18.300055555555556"/>
    <n v="122.00037037037038"/>
    <x v="6"/>
  </r>
  <r>
    <x v="2"/>
    <x v="0"/>
    <s v="USD"/>
    <n v="1377867220"/>
    <x v="1095"/>
    <n v="1375275220"/>
    <d v="2013-07-31T12:53:40"/>
    <b v="0"/>
    <n v="94"/>
    <b v="0"/>
    <s v="games/video games"/>
    <n v="5.0347999999999997"/>
    <n v="267.80851063829789"/>
    <x v="6"/>
  </r>
  <r>
    <x v="2"/>
    <x v="0"/>
    <s v="USD"/>
    <n v="1412393400"/>
    <x v="1096"/>
    <n v="1409747154"/>
    <d v="2014-09-03T12:25:54"/>
    <b v="0"/>
    <n v="29"/>
    <b v="0"/>
    <s v="games/video games"/>
    <n v="17.933333333333334"/>
    <n v="74.206896551724142"/>
    <x v="6"/>
  </r>
  <r>
    <x v="2"/>
    <x v="0"/>
    <s v="USD"/>
    <n v="1393786877"/>
    <x v="1097"/>
    <n v="1390330877"/>
    <d v="2014-01-21T19:01:17"/>
    <b v="0"/>
    <n v="7"/>
    <b v="0"/>
    <s v="games/video games"/>
    <n v="4.7E-2"/>
    <n v="6.7142857142857144"/>
    <x v="6"/>
  </r>
  <r>
    <x v="2"/>
    <x v="0"/>
    <s v="USD"/>
    <n v="1397413095"/>
    <x v="1098"/>
    <n v="1394821095"/>
    <d v="2014-03-14T18:18:15"/>
    <b v="0"/>
    <n v="22"/>
    <b v="0"/>
    <s v="games/video games"/>
    <n v="7.2120000000000006"/>
    <n v="81.954545454545453"/>
    <x v="6"/>
  </r>
  <r>
    <x v="2"/>
    <x v="1"/>
    <s v="GBP"/>
    <n v="1431547468"/>
    <x v="1099"/>
    <n v="1428955468"/>
    <d v="2015-04-13T20:04:28"/>
    <b v="0"/>
    <n v="1"/>
    <b v="0"/>
    <s v="games/video games"/>
    <n v="0.5"/>
    <n v="25"/>
    <x v="6"/>
  </r>
  <r>
    <x v="2"/>
    <x v="12"/>
    <s v="EUR"/>
    <n v="1455417571"/>
    <x v="1100"/>
    <n v="1452825571"/>
    <d v="2016-01-15T02:39:31"/>
    <b v="0"/>
    <n v="10"/>
    <b v="0"/>
    <s v="games/video games"/>
    <n v="2.5"/>
    <n v="10"/>
    <x v="6"/>
  </r>
  <r>
    <x v="2"/>
    <x v="0"/>
    <s v="USD"/>
    <n v="1468519920"/>
    <x v="1101"/>
    <n v="1466188338"/>
    <d v="2016-06-17T18:32:18"/>
    <b v="0"/>
    <n v="6"/>
    <b v="0"/>
    <s v="games/video games"/>
    <n v="4.1000000000000002E-2"/>
    <n v="6.833333333333333"/>
    <x v="6"/>
  </r>
  <r>
    <x v="2"/>
    <x v="0"/>
    <s v="USD"/>
    <n v="1386568740"/>
    <x v="1102"/>
    <n v="1383095125"/>
    <d v="2013-10-30T01:05:25"/>
    <b v="0"/>
    <n v="24"/>
    <b v="0"/>
    <s v="games/video games"/>
    <n v="5.3125"/>
    <n v="17.708333333333332"/>
    <x v="6"/>
  </r>
  <r>
    <x v="2"/>
    <x v="0"/>
    <s v="USD"/>
    <n v="1466227190"/>
    <x v="1103"/>
    <n v="1461043190"/>
    <d v="2016-04-19T05:19:50"/>
    <b v="0"/>
    <n v="15"/>
    <b v="0"/>
    <s v="games/video games"/>
    <n v="1.6199999999999999"/>
    <n v="16.2"/>
    <x v="6"/>
  </r>
  <r>
    <x v="2"/>
    <x v="1"/>
    <s v="GBP"/>
    <n v="1402480221"/>
    <x v="1104"/>
    <n v="1399888221"/>
    <d v="2014-05-12T09:50:21"/>
    <b v="0"/>
    <n v="37"/>
    <b v="0"/>
    <s v="games/video games"/>
    <n v="4.9516666666666671"/>
    <n v="80.297297297297291"/>
    <x v="6"/>
  </r>
  <r>
    <x v="2"/>
    <x v="0"/>
    <s v="USD"/>
    <n v="1395627327"/>
    <x v="1105"/>
    <n v="1393038927"/>
    <d v="2014-02-22T03:15:27"/>
    <b v="0"/>
    <n v="20"/>
    <b v="0"/>
    <s v="games/video games"/>
    <n v="0.159"/>
    <n v="71.55"/>
    <x v="6"/>
  </r>
  <r>
    <x v="2"/>
    <x v="0"/>
    <s v="USD"/>
    <n v="1333557975"/>
    <x v="1106"/>
    <n v="1330969575"/>
    <d v="2012-03-05T17:46:15"/>
    <b v="0"/>
    <n v="7"/>
    <b v="0"/>
    <s v="games/video games"/>
    <n v="41.25"/>
    <n v="23.571428571428573"/>
    <x v="6"/>
  </r>
  <r>
    <x v="2"/>
    <x v="0"/>
    <s v="USD"/>
    <n v="1406148024"/>
    <x v="1107"/>
    <n v="1403556024"/>
    <d v="2014-06-23T20:40:24"/>
    <b v="0"/>
    <n v="0"/>
    <b v="0"/>
    <s v="games/video games"/>
    <n v="0"/>
    <e v="#DIV/0!"/>
    <x v="6"/>
  </r>
  <r>
    <x v="2"/>
    <x v="0"/>
    <s v="USD"/>
    <n v="1334326635"/>
    <x v="1108"/>
    <n v="1329146235"/>
    <d v="2012-02-13T15:17:15"/>
    <b v="0"/>
    <n v="21"/>
    <b v="0"/>
    <s v="games/video games"/>
    <n v="2.93"/>
    <n v="34.88095238095238"/>
    <x v="6"/>
  </r>
  <r>
    <x v="2"/>
    <x v="0"/>
    <s v="USD"/>
    <n v="1479495790"/>
    <x v="1109"/>
    <n v="1476900190"/>
    <d v="2016-10-19T18:03:10"/>
    <b v="0"/>
    <n v="3"/>
    <b v="0"/>
    <s v="games/video games"/>
    <n v="0.44999999999999996"/>
    <n v="15"/>
    <x v="6"/>
  </r>
  <r>
    <x v="2"/>
    <x v="0"/>
    <s v="USD"/>
    <n v="1354919022"/>
    <x v="1110"/>
    <n v="1352327022"/>
    <d v="2012-11-07T22:23:42"/>
    <b v="0"/>
    <n v="11"/>
    <b v="0"/>
    <s v="games/video games"/>
    <n v="0.51"/>
    <n v="23.181818181818183"/>
    <x v="6"/>
  </r>
  <r>
    <x v="2"/>
    <x v="0"/>
    <s v="USD"/>
    <n v="1452228790"/>
    <x v="1111"/>
    <n v="1449636790"/>
    <d v="2015-12-09T04:53:10"/>
    <b v="0"/>
    <n v="1"/>
    <b v="0"/>
    <s v="games/video games"/>
    <n v="0.04"/>
    <n v="1"/>
    <x v="6"/>
  </r>
  <r>
    <x v="2"/>
    <x v="0"/>
    <s v="USD"/>
    <n v="1421656200"/>
    <x v="1112"/>
    <n v="1416507211"/>
    <d v="2014-11-20T18:13:31"/>
    <b v="0"/>
    <n v="312"/>
    <b v="0"/>
    <s v="games/video games"/>
    <n v="35.537409090909087"/>
    <n v="100.23371794871794"/>
    <x v="6"/>
  </r>
  <r>
    <x v="2"/>
    <x v="1"/>
    <s v="GBP"/>
    <n v="1408058820"/>
    <x v="1113"/>
    <n v="1405466820"/>
    <d v="2014-07-15T23:27:00"/>
    <b v="0"/>
    <n v="1"/>
    <b v="0"/>
    <s v="games/video games"/>
    <n v="0.5"/>
    <n v="5"/>
    <x v="6"/>
  </r>
  <r>
    <x v="2"/>
    <x v="1"/>
    <s v="GBP"/>
    <n v="1381306687"/>
    <x v="1114"/>
    <n v="1378714687"/>
    <d v="2013-09-09T08:18:07"/>
    <b v="0"/>
    <n v="3"/>
    <b v="0"/>
    <s v="games/video games"/>
    <n v="0.16666666666666669"/>
    <n v="3.3333333333333335"/>
    <x v="6"/>
  </r>
  <r>
    <x v="2"/>
    <x v="0"/>
    <s v="USD"/>
    <n v="1459352495"/>
    <x v="1115"/>
    <n v="1456764095"/>
    <d v="2016-02-29T16:41:35"/>
    <b v="0"/>
    <n v="4"/>
    <b v="0"/>
    <s v="games/video games"/>
    <n v="0.13250000000000001"/>
    <n v="13.25"/>
    <x v="6"/>
  </r>
  <r>
    <x v="2"/>
    <x v="0"/>
    <s v="USD"/>
    <n v="1339273208"/>
    <x v="1116"/>
    <n v="1334089208"/>
    <d v="2012-04-10T20:20:08"/>
    <b v="0"/>
    <n v="10"/>
    <b v="0"/>
    <s v="games/video games"/>
    <n v="3.5704000000000007E-2"/>
    <n v="17.852"/>
    <x v="6"/>
  </r>
  <r>
    <x v="2"/>
    <x v="12"/>
    <s v="EUR"/>
    <n v="1451053313"/>
    <x v="1117"/>
    <n v="1448461313"/>
    <d v="2015-11-25T14:21:53"/>
    <b v="0"/>
    <n v="8"/>
    <b v="0"/>
    <s v="games/video games"/>
    <n v="8.3000000000000007"/>
    <n v="10.375"/>
    <x v="6"/>
  </r>
  <r>
    <x v="2"/>
    <x v="2"/>
    <s v="AUD"/>
    <n v="1396666779"/>
    <x v="1118"/>
    <n v="1394078379"/>
    <d v="2014-03-06T03:59:39"/>
    <b v="0"/>
    <n v="3"/>
    <b v="0"/>
    <s v="games/video games"/>
    <n v="2.4222222222222221"/>
    <n v="36.333333333333336"/>
    <x v="6"/>
  </r>
  <r>
    <x v="2"/>
    <x v="0"/>
    <s v="USD"/>
    <n v="1396810864"/>
    <x v="1119"/>
    <n v="1395687664"/>
    <d v="2014-03-24T19:01:04"/>
    <b v="0"/>
    <n v="1"/>
    <b v="0"/>
    <s v="games/video games"/>
    <n v="0.23809523809523811"/>
    <n v="5"/>
    <x v="6"/>
  </r>
  <r>
    <x v="2"/>
    <x v="0"/>
    <s v="USD"/>
    <n v="1319835400"/>
    <x v="1120"/>
    <n v="1315947400"/>
    <d v="2011-09-13T20:56:40"/>
    <b v="0"/>
    <n v="0"/>
    <b v="0"/>
    <s v="games/video games"/>
    <n v="0"/>
    <e v="#DIV/0!"/>
    <x v="6"/>
  </r>
  <r>
    <x v="2"/>
    <x v="0"/>
    <s v="USD"/>
    <n v="1457904316"/>
    <x v="1121"/>
    <n v="1455315916"/>
    <d v="2016-02-12T22:25:16"/>
    <b v="0"/>
    <n v="5"/>
    <b v="0"/>
    <s v="games/video games"/>
    <n v="1.1599999999999999E-2"/>
    <n v="5.8"/>
    <x v="6"/>
  </r>
  <r>
    <x v="2"/>
    <x v="1"/>
    <s v="GBP"/>
    <n v="1369932825"/>
    <x v="1122"/>
    <n v="1368723225"/>
    <d v="2013-05-16T16:53:45"/>
    <b v="0"/>
    <n v="0"/>
    <b v="0"/>
    <s v="games/video games"/>
    <n v="0"/>
    <e v="#DIV/0!"/>
    <x v="6"/>
  </r>
  <r>
    <x v="2"/>
    <x v="0"/>
    <s v="USD"/>
    <n v="1397910848"/>
    <x v="1123"/>
    <n v="1395318848"/>
    <d v="2014-03-20T12:34:08"/>
    <b v="0"/>
    <n v="3"/>
    <b v="0"/>
    <s v="games/video games"/>
    <n v="0.22"/>
    <n v="3.6666666666666665"/>
    <x v="6"/>
  </r>
  <r>
    <x v="2"/>
    <x v="0"/>
    <s v="USD"/>
    <n v="1430409651"/>
    <x v="1124"/>
    <n v="1427817651"/>
    <d v="2015-03-31T16:00:51"/>
    <b v="0"/>
    <n v="7"/>
    <b v="0"/>
    <s v="games/mobile games"/>
    <n v="0.47222222222222221"/>
    <n v="60.714285714285715"/>
    <x v="6"/>
  </r>
  <r>
    <x v="2"/>
    <x v="1"/>
    <s v="GBP"/>
    <n v="1443193130"/>
    <x v="1125"/>
    <n v="1438009130"/>
    <d v="2015-07-27T14:58:50"/>
    <b v="0"/>
    <n v="0"/>
    <b v="0"/>
    <s v="games/mobile games"/>
    <n v="0"/>
    <e v="#DIV/0!"/>
    <x v="6"/>
  </r>
  <r>
    <x v="2"/>
    <x v="0"/>
    <s v="USD"/>
    <n v="1468482694"/>
    <x v="1126"/>
    <n v="1465890694"/>
    <d v="2016-06-14T07:51:34"/>
    <b v="0"/>
    <n v="2"/>
    <b v="0"/>
    <s v="games/mobile games"/>
    <n v="0.5"/>
    <n v="5"/>
    <x v="6"/>
  </r>
  <r>
    <x v="2"/>
    <x v="0"/>
    <s v="USD"/>
    <n v="1416000600"/>
    <x v="1127"/>
    <n v="1413318600"/>
    <d v="2014-10-14T20:30:00"/>
    <b v="0"/>
    <n v="23"/>
    <b v="0"/>
    <s v="games/mobile games"/>
    <n v="1.6714285714285713"/>
    <n v="25.434782608695652"/>
    <x v="6"/>
  </r>
  <r>
    <x v="2"/>
    <x v="1"/>
    <s v="GBP"/>
    <n v="1407425717"/>
    <x v="1128"/>
    <n v="1404833717"/>
    <d v="2014-07-08T15:35:17"/>
    <b v="0"/>
    <n v="1"/>
    <b v="0"/>
    <s v="games/mobile games"/>
    <n v="0.1"/>
    <n v="1"/>
    <x v="6"/>
  </r>
  <r>
    <x v="2"/>
    <x v="0"/>
    <s v="USD"/>
    <n v="1465107693"/>
    <x v="1129"/>
    <n v="1462515693"/>
    <d v="2016-05-06T06:21:33"/>
    <b v="0"/>
    <n v="2"/>
    <b v="0"/>
    <s v="games/mobile games"/>
    <n v="0.105"/>
    <n v="10.5"/>
    <x v="6"/>
  </r>
  <r>
    <x v="2"/>
    <x v="0"/>
    <s v="USD"/>
    <n v="1416963300"/>
    <x v="1130"/>
    <n v="1411775700"/>
    <d v="2014-09-26T23:55:00"/>
    <b v="0"/>
    <n v="3"/>
    <b v="0"/>
    <s v="games/mobile games"/>
    <n v="0.22"/>
    <n v="3.6666666666666665"/>
    <x v="6"/>
  </r>
  <r>
    <x v="2"/>
    <x v="2"/>
    <s v="AUD"/>
    <n v="1450993668"/>
    <x v="1131"/>
    <n v="1448401668"/>
    <d v="2015-11-24T21:47:48"/>
    <b v="0"/>
    <n v="0"/>
    <b v="0"/>
    <s v="games/mobile games"/>
    <n v="0"/>
    <e v="#DIV/0!"/>
    <x v="6"/>
  </r>
  <r>
    <x v="2"/>
    <x v="5"/>
    <s v="CAD"/>
    <n v="1483238771"/>
    <x v="1132"/>
    <n v="1480646771"/>
    <d v="2016-12-02T02:46:11"/>
    <b v="0"/>
    <n v="13"/>
    <b v="0"/>
    <s v="games/mobile games"/>
    <n v="14.38"/>
    <n v="110.61538461538461"/>
    <x v="6"/>
  </r>
  <r>
    <x v="2"/>
    <x v="1"/>
    <s v="GBP"/>
    <n v="1406799981"/>
    <x v="1133"/>
    <n v="1404207981"/>
    <d v="2014-07-01T09:46:21"/>
    <b v="0"/>
    <n v="1"/>
    <b v="0"/>
    <s v="games/mobile games"/>
    <n v="0.66666666666666674"/>
    <n v="20"/>
    <x v="6"/>
  </r>
  <r>
    <x v="2"/>
    <x v="2"/>
    <s v="AUD"/>
    <n v="1417235580"/>
    <x v="1134"/>
    <n v="1416034228"/>
    <d v="2014-11-15T06:50:28"/>
    <b v="0"/>
    <n v="1"/>
    <b v="0"/>
    <s v="games/mobile games"/>
    <n v="4.0000000000000001E-3"/>
    <n v="1"/>
    <x v="6"/>
  </r>
  <r>
    <x v="2"/>
    <x v="12"/>
    <s v="EUR"/>
    <n v="1470527094"/>
    <x v="1135"/>
    <n v="1467935094"/>
    <d v="2016-07-07T23:44:54"/>
    <b v="0"/>
    <n v="1"/>
    <b v="0"/>
    <s v="games/mobile games"/>
    <n v="5"/>
    <n v="50"/>
    <x v="6"/>
  </r>
  <r>
    <x v="2"/>
    <x v="6"/>
    <s v="EUR"/>
    <n v="1450541229"/>
    <x v="1136"/>
    <n v="1447949229"/>
    <d v="2015-11-19T16:07:09"/>
    <b v="0"/>
    <n v="6"/>
    <b v="0"/>
    <s v="games/mobile games"/>
    <n v="6.4439140811455857"/>
    <n v="45"/>
    <x v="6"/>
  </r>
  <r>
    <x v="2"/>
    <x v="0"/>
    <s v="USD"/>
    <n v="1461440421"/>
    <x v="1137"/>
    <n v="1458848421"/>
    <d v="2016-03-24T19:40:21"/>
    <b v="0"/>
    <n v="39"/>
    <b v="0"/>
    <s v="games/mobile games"/>
    <n v="39.5"/>
    <n v="253.2051282051282"/>
    <x v="6"/>
  </r>
  <r>
    <x v="2"/>
    <x v="0"/>
    <s v="USD"/>
    <n v="1485035131"/>
    <x v="1138"/>
    <n v="1483307131"/>
    <d v="2017-01-01T21:45:31"/>
    <b v="0"/>
    <n v="4"/>
    <b v="0"/>
    <s v="games/mobile games"/>
    <n v="0.35714285714285715"/>
    <n v="31.25"/>
    <x v="6"/>
  </r>
  <r>
    <x v="2"/>
    <x v="0"/>
    <s v="USD"/>
    <n v="1420100426"/>
    <x v="1139"/>
    <n v="1417508426"/>
    <d v="2014-12-02T08:20:26"/>
    <b v="0"/>
    <n v="1"/>
    <b v="0"/>
    <s v="games/mobile games"/>
    <n v="6.25E-2"/>
    <n v="5"/>
    <x v="6"/>
  </r>
  <r>
    <x v="2"/>
    <x v="1"/>
    <s v="GBP"/>
    <n v="1438859121"/>
    <x v="1140"/>
    <n v="1436267121"/>
    <d v="2015-07-07T11:05:21"/>
    <b v="0"/>
    <n v="0"/>
    <b v="0"/>
    <s v="games/mobile games"/>
    <n v="0"/>
    <e v="#DIV/0!"/>
    <x v="6"/>
  </r>
  <r>
    <x v="2"/>
    <x v="12"/>
    <s v="EUR"/>
    <n v="1436460450"/>
    <x v="1141"/>
    <n v="1433868450"/>
    <d v="2015-06-09T16:47:30"/>
    <b v="0"/>
    <n v="0"/>
    <b v="0"/>
    <s v="games/mobile games"/>
    <n v="0"/>
    <e v="#DIV/0!"/>
    <x v="6"/>
  </r>
  <r>
    <x v="2"/>
    <x v="0"/>
    <s v="USD"/>
    <n v="1424131727"/>
    <x v="1142"/>
    <n v="1421539727"/>
    <d v="2015-01-18T00:08:47"/>
    <b v="0"/>
    <n v="0"/>
    <b v="0"/>
    <s v="games/mobile games"/>
    <n v="0"/>
    <e v="#DIV/0!"/>
    <x v="6"/>
  </r>
  <r>
    <x v="2"/>
    <x v="0"/>
    <s v="USD"/>
    <n v="1450327126"/>
    <x v="1143"/>
    <n v="1447735126"/>
    <d v="2015-11-17T04:38:46"/>
    <b v="0"/>
    <n v="8"/>
    <b v="0"/>
    <s v="games/mobile games"/>
    <n v="0.41333333333333333"/>
    <n v="23.25"/>
    <x v="6"/>
  </r>
  <r>
    <x v="2"/>
    <x v="0"/>
    <s v="USD"/>
    <n v="1430281320"/>
    <x v="1144"/>
    <n v="1427689320"/>
    <d v="2015-03-30T04:22:00"/>
    <b v="0"/>
    <n v="0"/>
    <b v="0"/>
    <s v="food/food trucks"/>
    <n v="0"/>
    <e v="#DIV/0!"/>
    <x v="7"/>
  </r>
  <r>
    <x v="2"/>
    <x v="0"/>
    <s v="USD"/>
    <n v="1412272592"/>
    <x v="1145"/>
    <n v="1407088592"/>
    <d v="2014-08-03T17:56:32"/>
    <b v="0"/>
    <n v="1"/>
    <b v="0"/>
    <s v="food/food trucks"/>
    <n v="0.125"/>
    <n v="100"/>
    <x v="7"/>
  </r>
  <r>
    <x v="2"/>
    <x v="0"/>
    <s v="USD"/>
    <n v="1399071173"/>
    <x v="1146"/>
    <n v="1395787973"/>
    <d v="2014-03-25T22:52:53"/>
    <b v="0"/>
    <n v="12"/>
    <b v="0"/>
    <s v="food/food trucks"/>
    <n v="8.8333333333333339"/>
    <n v="44.166666666666664"/>
    <x v="7"/>
  </r>
  <r>
    <x v="2"/>
    <x v="5"/>
    <s v="CAD"/>
    <n v="1413760783"/>
    <x v="1147"/>
    <n v="1408576783"/>
    <d v="2014-08-20T23:19:43"/>
    <b v="0"/>
    <n v="0"/>
    <b v="0"/>
    <s v="food/food trucks"/>
    <n v="0"/>
    <e v="#DIV/0!"/>
    <x v="7"/>
  </r>
  <r>
    <x v="2"/>
    <x v="0"/>
    <s v="USD"/>
    <n v="1480568781"/>
    <x v="1148"/>
    <n v="1477973181"/>
    <d v="2016-11-01T04:06:21"/>
    <b v="0"/>
    <n v="3"/>
    <b v="0"/>
    <s v="food/food trucks"/>
    <n v="0.48666666666666669"/>
    <n v="24.333333333333332"/>
    <x v="7"/>
  </r>
  <r>
    <x v="2"/>
    <x v="0"/>
    <s v="USD"/>
    <n v="1466096566"/>
    <x v="1149"/>
    <n v="1463504566"/>
    <d v="2016-05-17T17:02:46"/>
    <b v="0"/>
    <n v="2"/>
    <b v="0"/>
    <s v="food/food trucks"/>
    <n v="0.15"/>
    <n v="37.5"/>
    <x v="7"/>
  </r>
  <r>
    <x v="2"/>
    <x v="0"/>
    <s v="USD"/>
    <n v="1452293675"/>
    <x v="1150"/>
    <n v="1447109675"/>
    <d v="2015-11-09T22:54:35"/>
    <b v="0"/>
    <n v="6"/>
    <b v="0"/>
    <s v="food/food trucks"/>
    <n v="10.08"/>
    <n v="42"/>
    <x v="7"/>
  </r>
  <r>
    <x v="2"/>
    <x v="0"/>
    <s v="USD"/>
    <n v="1441592863"/>
    <x v="1151"/>
    <n v="1439000863"/>
    <d v="2015-08-08T02:27:43"/>
    <b v="0"/>
    <n v="0"/>
    <b v="0"/>
    <s v="food/food trucks"/>
    <n v="0"/>
    <e v="#DIV/0!"/>
    <x v="7"/>
  </r>
  <r>
    <x v="2"/>
    <x v="0"/>
    <s v="USD"/>
    <n v="1431709312"/>
    <x v="1152"/>
    <n v="1429117312"/>
    <d v="2015-04-15T17:01:52"/>
    <b v="0"/>
    <n v="15"/>
    <b v="0"/>
    <s v="food/food trucks"/>
    <n v="5.6937500000000005"/>
    <n v="60.733333333333334"/>
    <x v="7"/>
  </r>
  <r>
    <x v="2"/>
    <x v="0"/>
    <s v="USD"/>
    <n v="1434647305"/>
    <x v="1153"/>
    <n v="1432055305"/>
    <d v="2015-05-19T17:08:25"/>
    <b v="0"/>
    <n v="1"/>
    <b v="0"/>
    <s v="food/food trucks"/>
    <n v="0.625"/>
    <n v="50"/>
    <x v="7"/>
  </r>
  <r>
    <x v="2"/>
    <x v="0"/>
    <s v="USD"/>
    <n v="1441507006"/>
    <x v="1154"/>
    <n v="1438915006"/>
    <d v="2015-08-07T02:36:46"/>
    <b v="0"/>
    <n v="3"/>
    <b v="0"/>
    <s v="food/food trucks"/>
    <n v="6.5"/>
    <n v="108.33333333333333"/>
    <x v="7"/>
  </r>
  <r>
    <x v="2"/>
    <x v="0"/>
    <s v="USD"/>
    <n v="1408040408"/>
    <x v="1155"/>
    <n v="1405448408"/>
    <d v="2014-07-15T18:20:08"/>
    <b v="0"/>
    <n v="8"/>
    <b v="0"/>
    <s v="food/food trucks"/>
    <n v="0.752"/>
    <n v="23.5"/>
    <x v="7"/>
  </r>
  <r>
    <x v="2"/>
    <x v="0"/>
    <s v="USD"/>
    <n v="1424742162"/>
    <x v="1156"/>
    <n v="1422150162"/>
    <d v="2015-01-25T01:42:42"/>
    <b v="0"/>
    <n v="0"/>
    <b v="0"/>
    <s v="food/food trucks"/>
    <n v="0"/>
    <e v="#DIV/0!"/>
    <x v="7"/>
  </r>
  <r>
    <x v="2"/>
    <x v="0"/>
    <s v="USD"/>
    <n v="1417795480"/>
    <x v="1157"/>
    <n v="1412607880"/>
    <d v="2014-10-06T15:04:40"/>
    <b v="0"/>
    <n v="3"/>
    <b v="0"/>
    <s v="food/food trucks"/>
    <n v="1.51"/>
    <n v="50.333333333333336"/>
    <x v="7"/>
  </r>
  <r>
    <x v="2"/>
    <x v="0"/>
    <s v="USD"/>
    <n v="1418091128"/>
    <x v="1158"/>
    <n v="1415499128"/>
    <d v="2014-11-09T02:12:08"/>
    <b v="0"/>
    <n v="3"/>
    <b v="0"/>
    <s v="food/food trucks"/>
    <n v="0.46666666666666673"/>
    <n v="11.666666666666666"/>
    <x v="7"/>
  </r>
  <r>
    <x v="2"/>
    <x v="0"/>
    <s v="USD"/>
    <n v="1435679100"/>
    <x v="1159"/>
    <n v="1433006765"/>
    <d v="2015-05-30T17:26:05"/>
    <b v="0"/>
    <n v="0"/>
    <b v="0"/>
    <s v="food/food trucks"/>
    <n v="0"/>
    <e v="#DIV/0!"/>
    <x v="7"/>
  </r>
  <r>
    <x v="2"/>
    <x v="0"/>
    <s v="USD"/>
    <n v="1427510586"/>
    <x v="1160"/>
    <n v="1424922186"/>
    <d v="2015-02-26T03:43:06"/>
    <b v="0"/>
    <n v="19"/>
    <b v="0"/>
    <s v="food/food trucks"/>
    <n v="3.85"/>
    <n v="60.789473684210527"/>
    <x v="7"/>
  </r>
  <r>
    <x v="2"/>
    <x v="0"/>
    <s v="USD"/>
    <n v="1432047989"/>
    <x v="1161"/>
    <n v="1430233589"/>
    <d v="2015-04-28T15:06:29"/>
    <b v="0"/>
    <n v="0"/>
    <b v="0"/>
    <s v="food/food trucks"/>
    <n v="0"/>
    <e v="#DIV/0!"/>
    <x v="7"/>
  </r>
  <r>
    <x v="2"/>
    <x v="0"/>
    <s v="USD"/>
    <n v="1411662264"/>
    <x v="1162"/>
    <n v="1408983864"/>
    <d v="2014-08-25T16:24:24"/>
    <b v="0"/>
    <n v="2"/>
    <b v="0"/>
    <s v="food/food trucks"/>
    <n v="5.8333333333333341E-2"/>
    <n v="17.5"/>
    <x v="7"/>
  </r>
  <r>
    <x v="2"/>
    <x v="0"/>
    <s v="USD"/>
    <n v="1407604920"/>
    <x v="1163"/>
    <n v="1405012920"/>
    <d v="2014-07-10T17:22:00"/>
    <b v="0"/>
    <n v="0"/>
    <b v="0"/>
    <s v="food/food trucks"/>
    <n v="0"/>
    <e v="#DIV/0!"/>
    <x v="7"/>
  </r>
  <r>
    <x v="2"/>
    <x v="0"/>
    <s v="USD"/>
    <n v="1466270582"/>
    <x v="1164"/>
    <n v="1463678582"/>
    <d v="2016-05-19T17:23:02"/>
    <b v="0"/>
    <n v="0"/>
    <b v="0"/>
    <s v="food/food trucks"/>
    <n v="0"/>
    <e v="#DIV/0!"/>
    <x v="7"/>
  </r>
  <r>
    <x v="2"/>
    <x v="0"/>
    <s v="USD"/>
    <n v="1404623330"/>
    <x v="1165"/>
    <n v="1401685730"/>
    <d v="2014-06-02T05:08:50"/>
    <b v="0"/>
    <n v="25"/>
    <b v="0"/>
    <s v="food/food trucks"/>
    <n v="20.705000000000002"/>
    <n v="82.82"/>
    <x v="7"/>
  </r>
  <r>
    <x v="2"/>
    <x v="0"/>
    <s v="USD"/>
    <n v="1435291200"/>
    <x v="1166"/>
    <n v="1432640342"/>
    <d v="2015-05-26T11:39:02"/>
    <b v="0"/>
    <n v="8"/>
    <b v="0"/>
    <s v="food/food trucks"/>
    <n v="19.139999999999997"/>
    <n v="358.875"/>
    <x v="7"/>
  </r>
  <r>
    <x v="2"/>
    <x v="0"/>
    <s v="USD"/>
    <n v="1410543495"/>
    <x v="1167"/>
    <n v="1407865095"/>
    <d v="2014-08-12T17:38:15"/>
    <b v="0"/>
    <n v="16"/>
    <b v="0"/>
    <s v="food/food trucks"/>
    <n v="1.6316666666666666"/>
    <n v="61.1875"/>
    <x v="7"/>
  </r>
  <r>
    <x v="2"/>
    <x v="0"/>
    <s v="USD"/>
    <n v="1474507065"/>
    <x v="1168"/>
    <n v="1471915065"/>
    <d v="2016-08-23T01:17:45"/>
    <b v="0"/>
    <n v="3"/>
    <b v="0"/>
    <s v="food/food trucks"/>
    <n v="5.6666666666666661"/>
    <n v="340"/>
    <x v="7"/>
  </r>
  <r>
    <x v="2"/>
    <x v="0"/>
    <s v="USD"/>
    <n v="1424593763"/>
    <x v="1169"/>
    <n v="1422001763"/>
    <d v="2015-01-23T08:29:23"/>
    <b v="0"/>
    <n v="3"/>
    <b v="0"/>
    <s v="food/food trucks"/>
    <n v="0.16999999999999998"/>
    <n v="5.666666666666667"/>
    <x v="7"/>
  </r>
  <r>
    <x v="2"/>
    <x v="1"/>
    <s v="GBP"/>
    <n v="1433021171"/>
    <x v="1170"/>
    <n v="1430429171"/>
    <d v="2015-04-30T21:26:11"/>
    <b v="0"/>
    <n v="2"/>
    <b v="0"/>
    <s v="food/food trucks"/>
    <n v="0.4"/>
    <n v="50"/>
    <x v="7"/>
  </r>
  <r>
    <x v="2"/>
    <x v="0"/>
    <s v="USD"/>
    <n v="1415909927"/>
    <x v="1171"/>
    <n v="1414351127"/>
    <d v="2014-10-26T19:18:47"/>
    <b v="0"/>
    <n v="1"/>
    <b v="0"/>
    <s v="food/food trucks"/>
    <n v="0.1"/>
    <n v="25"/>
    <x v="7"/>
  </r>
  <r>
    <x v="2"/>
    <x v="0"/>
    <s v="USD"/>
    <n v="1408551752"/>
    <x v="1172"/>
    <n v="1405959752"/>
    <d v="2014-07-21T16:22:32"/>
    <b v="0"/>
    <n v="0"/>
    <b v="0"/>
    <s v="food/food trucks"/>
    <n v="0"/>
    <e v="#DIV/0!"/>
    <x v="7"/>
  </r>
  <r>
    <x v="2"/>
    <x v="0"/>
    <s v="USD"/>
    <n v="1438576057"/>
    <x v="1173"/>
    <n v="1435552057"/>
    <d v="2015-06-29T04:27:37"/>
    <b v="0"/>
    <n v="1"/>
    <b v="0"/>
    <s v="food/food trucks"/>
    <n v="2.4E-2"/>
    <n v="30"/>
    <x v="7"/>
  </r>
  <r>
    <x v="2"/>
    <x v="0"/>
    <s v="USD"/>
    <n v="1462738327"/>
    <x v="1174"/>
    <n v="1460146327"/>
    <d v="2016-04-08T20:12:07"/>
    <b v="0"/>
    <n v="19"/>
    <b v="0"/>
    <s v="food/food trucks"/>
    <n v="5.9066666666666672"/>
    <n v="46.631578947368418"/>
    <x v="7"/>
  </r>
  <r>
    <x v="2"/>
    <x v="0"/>
    <s v="USD"/>
    <n v="1436981339"/>
    <x v="1175"/>
    <n v="1434389339"/>
    <d v="2015-06-15T17:28:59"/>
    <b v="0"/>
    <n v="9"/>
    <b v="0"/>
    <s v="food/food trucks"/>
    <n v="2.9250000000000003"/>
    <n v="65"/>
    <x v="7"/>
  </r>
  <r>
    <x v="2"/>
    <x v="2"/>
    <s v="AUD"/>
    <n v="1488805200"/>
    <x v="1176"/>
    <n v="1484094498"/>
    <d v="2017-01-11T00:28:18"/>
    <b v="0"/>
    <n v="1"/>
    <b v="0"/>
    <s v="food/food trucks"/>
    <n v="5.7142857142857143E-3"/>
    <n v="10"/>
    <x v="7"/>
  </r>
  <r>
    <x v="2"/>
    <x v="1"/>
    <s v="GBP"/>
    <n v="1413388296"/>
    <x v="1177"/>
    <n v="1410796296"/>
    <d v="2014-09-15T15:51:36"/>
    <b v="0"/>
    <n v="0"/>
    <b v="0"/>
    <s v="food/food trucks"/>
    <n v="0"/>
    <e v="#DIV/0!"/>
    <x v="7"/>
  </r>
  <r>
    <x v="2"/>
    <x v="0"/>
    <s v="USD"/>
    <n v="1408225452"/>
    <x v="1178"/>
    <n v="1405633452"/>
    <d v="2014-07-17T21:44:12"/>
    <b v="0"/>
    <n v="1"/>
    <b v="0"/>
    <s v="food/food trucks"/>
    <n v="6.6666666666666671E-3"/>
    <n v="5"/>
    <x v="7"/>
  </r>
  <r>
    <x v="2"/>
    <x v="5"/>
    <s v="CAD"/>
    <n v="1446052627"/>
    <x v="1179"/>
    <n v="1443460627"/>
    <d v="2015-09-28T17:17:07"/>
    <b v="0"/>
    <n v="5"/>
    <b v="0"/>
    <s v="food/food trucks"/>
    <n v="5.3333333333333339"/>
    <n v="640"/>
    <x v="7"/>
  </r>
  <r>
    <x v="2"/>
    <x v="0"/>
    <s v="USD"/>
    <n v="1403983314"/>
    <x v="1180"/>
    <n v="1400786514"/>
    <d v="2014-05-22T19:21:54"/>
    <b v="0"/>
    <n v="85"/>
    <b v="0"/>
    <s v="food/food trucks"/>
    <n v="11.75"/>
    <n v="69.117647058823536"/>
    <x v="7"/>
  </r>
  <r>
    <x v="2"/>
    <x v="0"/>
    <s v="USD"/>
    <n v="1425197321"/>
    <x v="1181"/>
    <n v="1422605321"/>
    <d v="2015-01-30T08:08:41"/>
    <b v="0"/>
    <n v="3"/>
    <b v="0"/>
    <s v="food/food trucks"/>
    <n v="8.0000000000000002E-3"/>
    <n v="1.3333333333333333"/>
    <x v="7"/>
  </r>
  <r>
    <x v="2"/>
    <x v="0"/>
    <s v="USD"/>
    <n v="1484239320"/>
    <x v="1182"/>
    <n v="1482609088"/>
    <d v="2016-12-24T19:51:28"/>
    <b v="0"/>
    <n v="4"/>
    <b v="0"/>
    <s v="food/food trucks"/>
    <n v="4.2"/>
    <n v="10.5"/>
    <x v="7"/>
  </r>
  <r>
    <x v="2"/>
    <x v="0"/>
    <s v="USD"/>
    <n v="1478059140"/>
    <x v="1183"/>
    <n v="1476391223"/>
    <d v="2016-10-13T20:40:23"/>
    <b v="0"/>
    <n v="3"/>
    <b v="0"/>
    <s v="food/food trucks"/>
    <n v="4"/>
    <n v="33.333333333333336"/>
    <x v="7"/>
  </r>
  <r>
    <x v="0"/>
    <x v="1"/>
    <s v="GBP"/>
    <n v="1486391011"/>
    <x v="1184"/>
    <n v="1483712611"/>
    <d v="2017-01-06T14:23:31"/>
    <b v="0"/>
    <n v="375"/>
    <b v="1"/>
    <s v="photography/photobooks"/>
    <n v="104.93636363636362"/>
    <n v="61.562666666666665"/>
    <x v="8"/>
  </r>
  <r>
    <x v="0"/>
    <x v="0"/>
    <s v="USD"/>
    <n v="1433736000"/>
    <x v="1185"/>
    <n v="1430945149"/>
    <d v="2015-05-06T20:45:49"/>
    <b v="0"/>
    <n v="111"/>
    <b v="1"/>
    <s v="photography/photobooks"/>
    <n v="105.44"/>
    <n v="118.73873873873873"/>
    <x v="8"/>
  </r>
  <r>
    <x v="0"/>
    <x v="1"/>
    <s v="GBP"/>
    <n v="1433198520"/>
    <x v="1186"/>
    <n v="1430340195"/>
    <d v="2015-04-29T20:43:15"/>
    <b v="0"/>
    <n v="123"/>
    <b v="1"/>
    <s v="photography/photobooks"/>
    <n v="106.73333333333332"/>
    <n v="65.081300813008127"/>
    <x v="8"/>
  </r>
  <r>
    <x v="0"/>
    <x v="0"/>
    <s v="USD"/>
    <n v="1431885600"/>
    <x v="1187"/>
    <n v="1429133323"/>
    <d v="2015-04-15T21:28:43"/>
    <b v="0"/>
    <n v="70"/>
    <b v="1"/>
    <s v="photography/photobooks"/>
    <n v="104.12571428571428"/>
    <n v="130.15714285714284"/>
    <x v="8"/>
  </r>
  <r>
    <x v="0"/>
    <x v="5"/>
    <s v="CAD"/>
    <n v="1482943740"/>
    <x v="1188"/>
    <n v="1481129340"/>
    <d v="2016-12-07T16:49:00"/>
    <b v="0"/>
    <n v="85"/>
    <b v="1"/>
    <s v="photography/photobooks"/>
    <n v="160.54999999999998"/>
    <n v="37.776470588235291"/>
    <x v="8"/>
  </r>
  <r>
    <x v="0"/>
    <x v="0"/>
    <s v="USD"/>
    <n v="1467242995"/>
    <x v="1189"/>
    <n v="1465428595"/>
    <d v="2016-06-08T23:29:55"/>
    <b v="0"/>
    <n v="86"/>
    <b v="1"/>
    <s v="photography/photobooks"/>
    <n v="107.77777777777777"/>
    <n v="112.79069767441861"/>
    <x v="8"/>
  </r>
  <r>
    <x v="0"/>
    <x v="0"/>
    <s v="USD"/>
    <n v="1409500725"/>
    <x v="1190"/>
    <n v="1406908725"/>
    <d v="2014-08-01T15:58:45"/>
    <b v="0"/>
    <n v="13"/>
    <b v="1"/>
    <s v="photography/photobooks"/>
    <n v="135"/>
    <n v="51.92307692307692"/>
    <x v="8"/>
  </r>
  <r>
    <x v="0"/>
    <x v="0"/>
    <s v="USD"/>
    <n v="1458480560"/>
    <x v="1191"/>
    <n v="1455892160"/>
    <d v="2016-02-19T14:29:20"/>
    <b v="0"/>
    <n v="33"/>
    <b v="1"/>
    <s v="photography/photobooks"/>
    <n v="109.07407407407408"/>
    <n v="89.242424242424249"/>
    <x v="8"/>
  </r>
  <r>
    <x v="0"/>
    <x v="1"/>
    <s v="GBP"/>
    <n v="1486814978"/>
    <x v="1192"/>
    <n v="1484222978"/>
    <d v="2017-01-12T12:09:38"/>
    <b v="0"/>
    <n v="15"/>
    <b v="1"/>
    <s v="photography/photobooks"/>
    <n v="290"/>
    <n v="19.333333333333332"/>
    <x v="8"/>
  </r>
  <r>
    <x v="0"/>
    <x v="0"/>
    <s v="USD"/>
    <n v="1460223453"/>
    <x v="1193"/>
    <n v="1455043053"/>
    <d v="2016-02-09T18:37:33"/>
    <b v="0"/>
    <n v="273"/>
    <b v="1"/>
    <s v="photography/photobooks"/>
    <n v="103.95714285714286"/>
    <n v="79.967032967032964"/>
    <x v="8"/>
  </r>
  <r>
    <x v="0"/>
    <x v="17"/>
    <s v="EUR"/>
    <n v="1428493379"/>
    <x v="1194"/>
    <n v="1425901379"/>
    <d v="2015-03-09T11:42:59"/>
    <b v="0"/>
    <n v="714"/>
    <b v="1"/>
    <s v="photography/photobooks"/>
    <n v="322.24"/>
    <n v="56.414565826330531"/>
    <x v="8"/>
  </r>
  <r>
    <x v="0"/>
    <x v="13"/>
    <s v="EUR"/>
    <n v="1450602000"/>
    <x v="1195"/>
    <n v="1445415653"/>
    <d v="2015-10-21T08:20:53"/>
    <b v="0"/>
    <n v="170"/>
    <b v="1"/>
    <s v="photography/photobooks"/>
    <n v="135"/>
    <n v="79.411764705882348"/>
    <x v="8"/>
  </r>
  <r>
    <x v="0"/>
    <x v="1"/>
    <s v="GBP"/>
    <n v="1450467539"/>
    <x v="1196"/>
    <n v="1447875539"/>
    <d v="2015-11-18T19:38:59"/>
    <b v="0"/>
    <n v="512"/>
    <b v="1"/>
    <s v="photography/photobooks"/>
    <n v="269.91034482758624"/>
    <n v="76.439453125"/>
    <x v="8"/>
  </r>
  <r>
    <x v="0"/>
    <x v="0"/>
    <s v="USD"/>
    <n v="1465797540"/>
    <x v="1197"/>
    <n v="1463155034"/>
    <d v="2016-05-13T15:57:14"/>
    <b v="0"/>
    <n v="314"/>
    <b v="1"/>
    <s v="photography/photobooks"/>
    <n v="253.29333333333332"/>
    <n v="121"/>
    <x v="8"/>
  </r>
  <r>
    <x v="0"/>
    <x v="0"/>
    <s v="USD"/>
    <n v="1451530800"/>
    <x v="1198"/>
    <n v="1448463086"/>
    <d v="2015-11-25T14:51:26"/>
    <b v="0"/>
    <n v="167"/>
    <b v="1"/>
    <s v="photography/photobooks"/>
    <n v="260.59999999999997"/>
    <n v="54.616766467065865"/>
    <x v="8"/>
  </r>
  <r>
    <x v="0"/>
    <x v="1"/>
    <s v="GBP"/>
    <n v="1436380200"/>
    <x v="1199"/>
    <n v="1433615400"/>
    <d v="2015-06-06T18:30:00"/>
    <b v="0"/>
    <n v="9"/>
    <b v="1"/>
    <s v="photography/photobooks"/>
    <n v="101.31677953348381"/>
    <n v="299.22222222222223"/>
    <x v="8"/>
  </r>
  <r>
    <x v="0"/>
    <x v="0"/>
    <s v="USD"/>
    <n v="1429183656"/>
    <x v="1200"/>
    <n v="1427369256"/>
    <d v="2015-03-26T11:27:36"/>
    <b v="0"/>
    <n v="103"/>
    <b v="1"/>
    <s v="photography/photobooks"/>
    <n v="125.60416666666667"/>
    <n v="58.533980582524272"/>
    <x v="8"/>
  </r>
  <r>
    <x v="0"/>
    <x v="1"/>
    <s v="GBP"/>
    <n v="1468593246"/>
    <x v="1201"/>
    <n v="1466001246"/>
    <d v="2016-06-15T14:34:06"/>
    <b v="0"/>
    <n v="111"/>
    <b v="1"/>
    <s v="photography/photobooks"/>
    <n v="102.43783333333334"/>
    <n v="55.371801801801809"/>
    <x v="8"/>
  </r>
  <r>
    <x v="0"/>
    <x v="2"/>
    <s v="AUD"/>
    <n v="1435388154"/>
    <x v="1202"/>
    <n v="1432796154"/>
    <d v="2015-05-28T06:55:54"/>
    <b v="0"/>
    <n v="271"/>
    <b v="1"/>
    <s v="photography/photobooks"/>
    <n v="199.244"/>
    <n v="183.80442804428046"/>
    <x v="8"/>
  </r>
  <r>
    <x v="0"/>
    <x v="0"/>
    <s v="USD"/>
    <n v="1433083527"/>
    <x v="1203"/>
    <n v="1430491527"/>
    <d v="2015-05-01T14:45:27"/>
    <b v="0"/>
    <n v="101"/>
    <b v="1"/>
    <s v="photography/photobooks"/>
    <n v="102.45398773006136"/>
    <n v="165.34653465346534"/>
    <x v="8"/>
  </r>
  <r>
    <x v="0"/>
    <x v="0"/>
    <s v="USD"/>
    <n v="1449205200"/>
    <x v="1204"/>
    <n v="1445363833"/>
    <d v="2015-10-20T17:57:13"/>
    <b v="0"/>
    <n v="57"/>
    <b v="1"/>
    <s v="photography/photobooks"/>
    <n v="102.94615384615385"/>
    <n v="234.78947368421052"/>
    <x v="8"/>
  </r>
  <r>
    <x v="0"/>
    <x v="12"/>
    <s v="EUR"/>
    <n v="1434197351"/>
    <x v="1205"/>
    <n v="1431605351"/>
    <d v="2015-05-14T12:09:11"/>
    <b v="0"/>
    <n v="62"/>
    <b v="1"/>
    <s v="photography/photobooks"/>
    <n v="100.86153846153847"/>
    <n v="211.48387096774192"/>
    <x v="8"/>
  </r>
  <r>
    <x v="0"/>
    <x v="15"/>
    <s v="EUR"/>
    <n v="1489238940"/>
    <x v="1206"/>
    <n v="1486406253"/>
    <d v="2017-02-06T18:37:33"/>
    <b v="0"/>
    <n v="32"/>
    <b v="1"/>
    <s v="photography/photobooks"/>
    <n v="114.99999999999999"/>
    <n v="32.34375"/>
    <x v="8"/>
  </r>
  <r>
    <x v="0"/>
    <x v="13"/>
    <s v="EUR"/>
    <n v="1459418400"/>
    <x v="1207"/>
    <n v="1456827573"/>
    <d v="2016-03-01T10:19:33"/>
    <b v="0"/>
    <n v="141"/>
    <b v="1"/>
    <s v="photography/photobooks"/>
    <n v="104.16766467065868"/>
    <n v="123.37588652482269"/>
    <x v="8"/>
  </r>
  <r>
    <x v="0"/>
    <x v="0"/>
    <s v="USD"/>
    <n v="1458835264"/>
    <x v="1208"/>
    <n v="1456246864"/>
    <d v="2016-02-23T17:01:04"/>
    <b v="0"/>
    <n v="75"/>
    <b v="1"/>
    <s v="photography/photobooks"/>
    <n v="155.29999999999998"/>
    <n v="207.06666666666666"/>
    <x v="8"/>
  </r>
  <r>
    <x v="0"/>
    <x v="0"/>
    <s v="USD"/>
    <n v="1488053905"/>
    <x v="1209"/>
    <n v="1485461905"/>
    <d v="2017-01-26T20:18:25"/>
    <b v="0"/>
    <n v="46"/>
    <b v="1"/>
    <s v="photography/photobooks"/>
    <n v="106"/>
    <n v="138.2608695652174"/>
    <x v="8"/>
  </r>
  <r>
    <x v="0"/>
    <x v="11"/>
    <s v="SEK"/>
    <n v="1433106000"/>
    <x v="1210"/>
    <n v="1431124572"/>
    <d v="2015-05-08T22:36:12"/>
    <b v="0"/>
    <n v="103"/>
    <b v="1"/>
    <s v="photography/photobooks"/>
    <n v="254.31499999999997"/>
    <n v="493.81553398058253"/>
    <x v="8"/>
  </r>
  <r>
    <x v="0"/>
    <x v="5"/>
    <s v="CAD"/>
    <n v="1465505261"/>
    <x v="1211"/>
    <n v="1464209261"/>
    <d v="2016-05-25T20:47:41"/>
    <b v="0"/>
    <n v="6"/>
    <b v="1"/>
    <s v="photography/photobooks"/>
    <n v="101.1"/>
    <n v="168.5"/>
    <x v="8"/>
  </r>
  <r>
    <x v="0"/>
    <x v="0"/>
    <s v="USD"/>
    <n v="1448586000"/>
    <x v="1212"/>
    <n v="1447195695"/>
    <d v="2015-11-10T22:48:15"/>
    <b v="0"/>
    <n v="83"/>
    <b v="1"/>
    <s v="photography/photobooks"/>
    <n v="129.04"/>
    <n v="38.867469879518069"/>
    <x v="8"/>
  </r>
  <r>
    <x v="0"/>
    <x v="1"/>
    <s v="GBP"/>
    <n v="1485886100"/>
    <x v="1213"/>
    <n v="1482862100"/>
    <d v="2016-12-27T18:08:20"/>
    <b v="0"/>
    <n v="108"/>
    <b v="1"/>
    <s v="photography/photobooks"/>
    <n v="102.23076923076924"/>
    <n v="61.527777777777779"/>
    <x v="8"/>
  </r>
  <r>
    <x v="0"/>
    <x v="0"/>
    <s v="USD"/>
    <n v="1433880605"/>
    <x v="1214"/>
    <n v="1428696605"/>
    <d v="2015-04-10T20:10:05"/>
    <b v="0"/>
    <n v="25"/>
    <b v="1"/>
    <s v="photography/photobooks"/>
    <n v="131.80000000000001"/>
    <n v="105.44"/>
    <x v="8"/>
  </r>
  <r>
    <x v="0"/>
    <x v="0"/>
    <s v="USD"/>
    <n v="1401487756"/>
    <x v="1215"/>
    <n v="1398895756"/>
    <d v="2014-04-30T22:09:16"/>
    <b v="0"/>
    <n v="549"/>
    <b v="1"/>
    <s v="photography/photobooks"/>
    <n v="786.0802000000001"/>
    <n v="71.592003642987251"/>
    <x v="8"/>
  </r>
  <r>
    <x v="0"/>
    <x v="0"/>
    <s v="USD"/>
    <n v="1443826980"/>
    <x v="1216"/>
    <n v="1441032457"/>
    <d v="2015-08-31T14:47:37"/>
    <b v="0"/>
    <n v="222"/>
    <b v="1"/>
    <s v="photography/photobooks"/>
    <n v="145.70000000000002"/>
    <n v="91.882882882882882"/>
    <x v="8"/>
  </r>
  <r>
    <x v="0"/>
    <x v="0"/>
    <s v="USD"/>
    <n v="1468524340"/>
    <x v="1217"/>
    <n v="1465932340"/>
    <d v="2016-06-14T19:25:40"/>
    <b v="0"/>
    <n v="183"/>
    <b v="1"/>
    <s v="photography/photobooks"/>
    <n v="102.60000000000001"/>
    <n v="148.57377049180329"/>
    <x v="8"/>
  </r>
  <r>
    <x v="0"/>
    <x v="0"/>
    <s v="USD"/>
    <n v="1446346800"/>
    <x v="1218"/>
    <n v="1443714800"/>
    <d v="2015-10-01T15:53:20"/>
    <b v="0"/>
    <n v="89"/>
    <b v="1"/>
    <s v="photography/photobooks"/>
    <n v="172.27777777777777"/>
    <n v="174.2134831460674"/>
    <x v="8"/>
  </r>
  <r>
    <x v="0"/>
    <x v="0"/>
    <s v="USD"/>
    <n v="1476961513"/>
    <x v="1219"/>
    <n v="1474369513"/>
    <d v="2016-09-20T11:05:13"/>
    <b v="0"/>
    <n v="253"/>
    <b v="1"/>
    <s v="photography/photobooks"/>
    <n v="159.16819571865443"/>
    <n v="102.86166007905139"/>
    <x v="8"/>
  </r>
  <r>
    <x v="0"/>
    <x v="12"/>
    <s v="EUR"/>
    <n v="1440515112"/>
    <x v="1220"/>
    <n v="1437923112"/>
    <d v="2015-07-26T15:05:12"/>
    <b v="0"/>
    <n v="140"/>
    <b v="1"/>
    <s v="photography/photobooks"/>
    <n v="103.76666666666668"/>
    <n v="111.17857142857143"/>
    <x v="8"/>
  </r>
  <r>
    <x v="0"/>
    <x v="1"/>
    <s v="GBP"/>
    <n v="1480809600"/>
    <x v="1221"/>
    <n v="1478431488"/>
    <d v="2016-11-06T11:24:48"/>
    <b v="0"/>
    <n v="103"/>
    <b v="1"/>
    <s v="photography/photobooks"/>
    <n v="111.40954545454547"/>
    <n v="23.796213592233013"/>
    <x v="8"/>
  </r>
  <r>
    <x v="0"/>
    <x v="5"/>
    <s v="CAD"/>
    <n v="1459483200"/>
    <x v="1222"/>
    <n v="1456852647"/>
    <d v="2016-03-01T17:17:27"/>
    <b v="0"/>
    <n v="138"/>
    <b v="1"/>
    <s v="photography/photobooks"/>
    <n v="280.375"/>
    <n v="81.268115942028984"/>
    <x v="8"/>
  </r>
  <r>
    <x v="0"/>
    <x v="0"/>
    <s v="USD"/>
    <n v="1478754909"/>
    <x v="1223"/>
    <n v="1476159309"/>
    <d v="2016-10-11T04:15:09"/>
    <b v="0"/>
    <n v="191"/>
    <b v="1"/>
    <s v="photography/photobooks"/>
    <n v="112.10606060606061"/>
    <n v="116.21465968586388"/>
    <x v="8"/>
  </r>
  <r>
    <x v="1"/>
    <x v="0"/>
    <s v="USD"/>
    <n v="1402060302"/>
    <x v="1224"/>
    <n v="1396876302"/>
    <d v="2014-04-07T13:11:42"/>
    <b v="0"/>
    <n v="18"/>
    <b v="0"/>
    <s v="music/world music"/>
    <n v="7.0666666666666673"/>
    <n v="58.888888888888886"/>
    <x v="4"/>
  </r>
  <r>
    <x v="1"/>
    <x v="0"/>
    <s v="USD"/>
    <n v="1382478278"/>
    <x v="1225"/>
    <n v="1377294278"/>
    <d v="2013-08-23T21:44:38"/>
    <b v="0"/>
    <n v="3"/>
    <b v="0"/>
    <s v="music/world music"/>
    <n v="4.3999999999999995"/>
    <n v="44"/>
    <x v="4"/>
  </r>
  <r>
    <x v="1"/>
    <x v="0"/>
    <s v="USD"/>
    <n v="1398042000"/>
    <x v="1226"/>
    <n v="1395089981"/>
    <d v="2014-03-17T20:59:41"/>
    <b v="0"/>
    <n v="40"/>
    <b v="0"/>
    <s v="music/world music"/>
    <n v="3.8739999999999997"/>
    <n v="48.424999999999997"/>
    <x v="4"/>
  </r>
  <r>
    <x v="1"/>
    <x v="0"/>
    <s v="USD"/>
    <n v="1407394800"/>
    <x v="1227"/>
    <n v="1404770616"/>
    <d v="2014-07-07T22:03:36"/>
    <b v="0"/>
    <n v="0"/>
    <b v="0"/>
    <s v="music/world music"/>
    <n v="0"/>
    <e v="#DIV/0!"/>
    <x v="4"/>
  </r>
  <r>
    <x v="1"/>
    <x v="0"/>
    <s v="USD"/>
    <n v="1317231008"/>
    <x v="1228"/>
    <n v="1312047008"/>
    <d v="2011-07-30T17:30:08"/>
    <b v="0"/>
    <n v="24"/>
    <b v="0"/>
    <s v="music/world music"/>
    <n v="29.299999999999997"/>
    <n v="61.041666666666664"/>
    <x v="4"/>
  </r>
  <r>
    <x v="1"/>
    <x v="0"/>
    <s v="USD"/>
    <n v="1334592000"/>
    <x v="1229"/>
    <n v="1331982127"/>
    <d v="2012-03-17T11:02:07"/>
    <b v="0"/>
    <n v="1"/>
    <b v="0"/>
    <s v="music/world music"/>
    <n v="0.90909090909090906"/>
    <n v="25"/>
    <x v="4"/>
  </r>
  <r>
    <x v="1"/>
    <x v="0"/>
    <s v="USD"/>
    <n v="1298589630"/>
    <x v="1230"/>
    <n v="1295997630"/>
    <d v="2011-01-25T23:20:30"/>
    <b v="0"/>
    <n v="0"/>
    <b v="0"/>
    <s v="music/world music"/>
    <n v="0"/>
    <e v="#DIV/0!"/>
    <x v="4"/>
  </r>
  <r>
    <x v="1"/>
    <x v="0"/>
    <s v="USD"/>
    <n v="1440723600"/>
    <x v="1231"/>
    <n v="1436394968"/>
    <d v="2015-07-08T22:36:08"/>
    <b v="0"/>
    <n v="0"/>
    <b v="0"/>
    <s v="music/world music"/>
    <n v="0"/>
    <e v="#DIV/0!"/>
    <x v="4"/>
  </r>
  <r>
    <x v="1"/>
    <x v="0"/>
    <s v="USD"/>
    <n v="1381090870"/>
    <x v="1232"/>
    <n v="1377030070"/>
    <d v="2013-08-20T20:21:10"/>
    <b v="0"/>
    <n v="1"/>
    <b v="0"/>
    <s v="music/world music"/>
    <n v="0.8"/>
    <n v="40"/>
    <x v="4"/>
  </r>
  <r>
    <x v="1"/>
    <x v="0"/>
    <s v="USD"/>
    <n v="1329864374"/>
    <x v="1233"/>
    <n v="1328049974"/>
    <d v="2012-01-31T22:46:14"/>
    <b v="0"/>
    <n v="6"/>
    <b v="0"/>
    <s v="music/world music"/>
    <n v="11.600000000000001"/>
    <n v="19.333333333333332"/>
    <x v="4"/>
  </r>
  <r>
    <x v="1"/>
    <x v="1"/>
    <s v="GBP"/>
    <n v="1422903342"/>
    <x v="1234"/>
    <n v="1420311342"/>
    <d v="2015-01-03T18:55:42"/>
    <b v="0"/>
    <n v="0"/>
    <b v="0"/>
    <s v="music/world music"/>
    <n v="0"/>
    <e v="#DIV/0!"/>
    <x v="4"/>
  </r>
  <r>
    <x v="1"/>
    <x v="0"/>
    <s v="USD"/>
    <n v="1387077299"/>
    <x v="1235"/>
    <n v="1383621299"/>
    <d v="2013-11-05T03:14:59"/>
    <b v="0"/>
    <n v="6"/>
    <b v="0"/>
    <s v="music/world music"/>
    <n v="2.7873639500929119"/>
    <n v="35"/>
    <x v="4"/>
  </r>
  <r>
    <x v="1"/>
    <x v="0"/>
    <s v="USD"/>
    <n v="1343491200"/>
    <x v="1236"/>
    <n v="1342801164"/>
    <d v="2012-07-20T16:19:24"/>
    <b v="0"/>
    <n v="0"/>
    <b v="0"/>
    <s v="music/world music"/>
    <n v="0"/>
    <e v="#DIV/0!"/>
    <x v="4"/>
  </r>
  <r>
    <x v="1"/>
    <x v="0"/>
    <s v="USD"/>
    <n v="1345790865"/>
    <x v="1237"/>
    <n v="1344062865"/>
    <d v="2012-08-04T06:47:45"/>
    <b v="0"/>
    <n v="0"/>
    <b v="0"/>
    <s v="music/world music"/>
    <n v="0"/>
    <e v="#DIV/0!"/>
    <x v="4"/>
  </r>
  <r>
    <x v="1"/>
    <x v="0"/>
    <s v="USD"/>
    <n v="1312641536"/>
    <x v="1238"/>
    <n v="1310049536"/>
    <d v="2011-07-07T14:38:56"/>
    <b v="0"/>
    <n v="3"/>
    <b v="0"/>
    <s v="music/world music"/>
    <n v="17.8"/>
    <n v="59.333333333333336"/>
    <x v="4"/>
  </r>
  <r>
    <x v="1"/>
    <x v="0"/>
    <s v="USD"/>
    <n v="1325804767"/>
    <x v="1239"/>
    <n v="1323212767"/>
    <d v="2011-12-06T23:06:07"/>
    <b v="0"/>
    <n v="0"/>
    <b v="0"/>
    <s v="music/world music"/>
    <n v="0"/>
    <e v="#DIV/0!"/>
    <x v="4"/>
  </r>
  <r>
    <x v="1"/>
    <x v="0"/>
    <s v="USD"/>
    <n v="1373665860"/>
    <x v="1240"/>
    <n v="1368579457"/>
    <d v="2013-05-15T00:57:37"/>
    <b v="0"/>
    <n v="8"/>
    <b v="0"/>
    <s v="music/world music"/>
    <n v="3.0124999999999997"/>
    <n v="30.125"/>
    <x v="4"/>
  </r>
  <r>
    <x v="1"/>
    <x v="0"/>
    <s v="USD"/>
    <n v="1414994340"/>
    <x v="1241"/>
    <n v="1413057980"/>
    <d v="2014-10-11T20:06:20"/>
    <b v="0"/>
    <n v="34"/>
    <b v="0"/>
    <s v="music/world music"/>
    <n v="50.739999999999995"/>
    <n v="74.617647058823536"/>
    <x v="4"/>
  </r>
  <r>
    <x v="1"/>
    <x v="0"/>
    <s v="USD"/>
    <n v="1315747080"/>
    <x v="1242"/>
    <n v="1314417502"/>
    <d v="2011-08-27T03:58:22"/>
    <b v="0"/>
    <n v="1"/>
    <b v="0"/>
    <s v="music/world music"/>
    <n v="0.54884742041712409"/>
    <n v="5"/>
    <x v="4"/>
  </r>
  <r>
    <x v="1"/>
    <x v="0"/>
    <s v="USD"/>
    <n v="1310158800"/>
    <x v="1243"/>
    <n v="1304888771"/>
    <d v="2011-05-08T21:06:11"/>
    <b v="0"/>
    <n v="38"/>
    <b v="0"/>
    <s v="music/world music"/>
    <n v="14.091666666666667"/>
    <n v="44.5"/>
    <x v="4"/>
  </r>
  <r>
    <x v="0"/>
    <x v="0"/>
    <s v="USD"/>
    <n v="1366664400"/>
    <x v="1244"/>
    <n v="1363981723"/>
    <d v="2013-03-22T19:48:43"/>
    <b v="1"/>
    <n v="45"/>
    <b v="1"/>
    <s v="music/rock"/>
    <n v="103.8"/>
    <n v="46.133333333333333"/>
    <x v="4"/>
  </r>
  <r>
    <x v="0"/>
    <x v="0"/>
    <s v="USD"/>
    <n v="1402755834"/>
    <x v="1245"/>
    <n v="1400163834"/>
    <d v="2014-05-15T14:23:54"/>
    <b v="1"/>
    <n v="17"/>
    <b v="1"/>
    <s v="music/rock"/>
    <n v="120.24999999999999"/>
    <n v="141.47058823529412"/>
    <x v="4"/>
  </r>
  <r>
    <x v="0"/>
    <x v="0"/>
    <s v="USD"/>
    <n v="1323136949"/>
    <x v="1246"/>
    <n v="1319245349"/>
    <d v="2011-10-22T01:02:29"/>
    <b v="1"/>
    <n v="31"/>
    <b v="1"/>
    <s v="music/rock"/>
    <n v="117"/>
    <n v="75.483870967741936"/>
    <x v="4"/>
  </r>
  <r>
    <x v="0"/>
    <x v="0"/>
    <s v="USD"/>
    <n v="1367823655"/>
    <x v="1247"/>
    <n v="1365231655"/>
    <d v="2013-04-06T07:00:55"/>
    <b v="1"/>
    <n v="50"/>
    <b v="1"/>
    <s v="music/rock"/>
    <n v="122.14285714285715"/>
    <n v="85.5"/>
    <x v="4"/>
  </r>
  <r>
    <x v="0"/>
    <x v="0"/>
    <s v="USD"/>
    <n v="1402642740"/>
    <x v="1248"/>
    <n v="1399563953"/>
    <d v="2014-05-08T15:45:53"/>
    <b v="1"/>
    <n v="59"/>
    <b v="1"/>
    <s v="music/rock"/>
    <n v="151.63999999999999"/>
    <n v="64.254237288135599"/>
    <x v="4"/>
  </r>
  <r>
    <x v="0"/>
    <x v="0"/>
    <s v="USD"/>
    <n v="1341683211"/>
    <x v="1249"/>
    <n v="1339091211"/>
    <d v="2012-06-07T17:46:51"/>
    <b v="1"/>
    <n v="81"/>
    <b v="1"/>
    <s v="music/rock"/>
    <n v="104.44"/>
    <n v="64.46913580246914"/>
    <x v="4"/>
  </r>
  <r>
    <x v="0"/>
    <x v="0"/>
    <s v="USD"/>
    <n v="1410017131"/>
    <x v="1250"/>
    <n v="1406129131"/>
    <d v="2014-07-23T15:25:31"/>
    <b v="1"/>
    <n v="508"/>
    <b v="1"/>
    <s v="music/rock"/>
    <n v="200.15333333333331"/>
    <n v="118.2007874015748"/>
    <x v="4"/>
  </r>
  <r>
    <x v="0"/>
    <x v="0"/>
    <s v="USD"/>
    <n v="1316979167"/>
    <x v="1251"/>
    <n v="1311795167"/>
    <d v="2011-07-27T19:32:47"/>
    <b v="1"/>
    <n v="74"/>
    <b v="1"/>
    <s v="music/rock"/>
    <n v="101.8"/>
    <n v="82.540540540540547"/>
    <x v="4"/>
  </r>
  <r>
    <x v="0"/>
    <x v="0"/>
    <s v="USD"/>
    <n v="1382658169"/>
    <x v="1252"/>
    <n v="1380238969"/>
    <d v="2013-09-26T23:42:49"/>
    <b v="1"/>
    <n v="141"/>
    <b v="1"/>
    <s v="music/rock"/>
    <n v="137.65714285714284"/>
    <n v="34.170212765957444"/>
    <x v="4"/>
  </r>
  <r>
    <x v="0"/>
    <x v="0"/>
    <s v="USD"/>
    <n v="1409770107"/>
    <x v="1253"/>
    <n v="1407178107"/>
    <d v="2014-08-04T18:48:27"/>
    <b v="1"/>
    <n v="711"/>
    <b v="1"/>
    <s v="music/rock"/>
    <n v="303833.2"/>
    <n v="42.73322081575246"/>
    <x v="4"/>
  </r>
  <r>
    <x v="0"/>
    <x v="0"/>
    <s v="USD"/>
    <n v="1293857940"/>
    <x v="1254"/>
    <n v="1288968886"/>
    <d v="2010-11-05T14:54:46"/>
    <b v="1"/>
    <n v="141"/>
    <b v="1"/>
    <s v="music/rock"/>
    <n v="198.85074626865671"/>
    <n v="94.489361702127653"/>
    <x v="4"/>
  </r>
  <r>
    <x v="0"/>
    <x v="0"/>
    <s v="USD"/>
    <n v="1385932652"/>
    <x v="1255"/>
    <n v="1383337052"/>
    <d v="2013-11-01T20:17:32"/>
    <b v="1"/>
    <n v="109"/>
    <b v="1"/>
    <s v="music/rock"/>
    <n v="202.36666666666667"/>
    <n v="55.697247706422019"/>
    <x v="4"/>
  </r>
  <r>
    <x v="0"/>
    <x v="0"/>
    <s v="USD"/>
    <n v="1329084231"/>
    <x v="1256"/>
    <n v="1326492231"/>
    <d v="2012-01-13T22:03:51"/>
    <b v="1"/>
    <n v="361"/>
    <b v="1"/>
    <s v="music/rock"/>
    <n v="117.96376666666666"/>
    <n v="98.030831024930734"/>
    <x v="4"/>
  </r>
  <r>
    <x v="0"/>
    <x v="0"/>
    <s v="USD"/>
    <n v="1301792590"/>
    <x v="1257"/>
    <n v="1297562590"/>
    <d v="2011-02-13T02:03:10"/>
    <b v="1"/>
    <n v="176"/>
    <b v="1"/>
    <s v="music/rock"/>
    <n v="294.72727272727275"/>
    <n v="92.102272727272734"/>
    <x v="4"/>
  </r>
  <r>
    <x v="0"/>
    <x v="0"/>
    <s v="USD"/>
    <n v="1377960012"/>
    <x v="1258"/>
    <n v="1375368012"/>
    <d v="2013-08-01T14:40:12"/>
    <b v="1"/>
    <n v="670"/>
    <b v="1"/>
    <s v="music/rock"/>
    <n v="213.14633333333336"/>
    <n v="38.175462686567165"/>
    <x v="4"/>
  </r>
  <r>
    <x v="0"/>
    <x v="0"/>
    <s v="USD"/>
    <n v="1402286340"/>
    <x v="1259"/>
    <n v="1399504664"/>
    <d v="2014-05-07T23:17:44"/>
    <b v="1"/>
    <n v="96"/>
    <b v="1"/>
    <s v="music/rock"/>
    <n v="104.24"/>
    <n v="27.145833333333332"/>
    <x v="4"/>
  </r>
  <r>
    <x v="0"/>
    <x v="0"/>
    <s v="USD"/>
    <n v="1393445620"/>
    <x v="1260"/>
    <n v="1390853620"/>
    <d v="2014-01-27T20:13:40"/>
    <b v="1"/>
    <n v="74"/>
    <b v="1"/>
    <s v="music/rock"/>
    <n v="113.66666666666667"/>
    <n v="50.689189189189186"/>
    <x v="4"/>
  </r>
  <r>
    <x v="0"/>
    <x v="0"/>
    <s v="USD"/>
    <n v="1390983227"/>
    <x v="1261"/>
    <n v="1388391227"/>
    <d v="2013-12-30T08:13:47"/>
    <b v="1"/>
    <n v="52"/>
    <b v="1"/>
    <s v="music/rock"/>
    <n v="101.25"/>
    <n v="38.942307692307693"/>
    <x v="4"/>
  </r>
  <r>
    <x v="0"/>
    <x v="5"/>
    <s v="CAD"/>
    <n v="1392574692"/>
    <x v="1262"/>
    <n v="1389982692"/>
    <d v="2014-01-17T18:18:12"/>
    <b v="1"/>
    <n v="105"/>
    <b v="1"/>
    <s v="music/rock"/>
    <n v="125.41538461538462"/>
    <n v="77.638095238095232"/>
    <x v="4"/>
  </r>
  <r>
    <x v="0"/>
    <x v="0"/>
    <s v="USD"/>
    <n v="1396054800"/>
    <x v="1263"/>
    <n v="1393034470"/>
    <d v="2014-02-22T02:01:10"/>
    <b v="1"/>
    <n v="41"/>
    <b v="1"/>
    <s v="music/rock"/>
    <n v="119"/>
    <n v="43.536585365853661"/>
    <x v="4"/>
  </r>
  <r>
    <x v="0"/>
    <x v="0"/>
    <s v="USD"/>
    <n v="1383062083"/>
    <x v="1264"/>
    <n v="1380556483"/>
    <d v="2013-09-30T15:54:43"/>
    <b v="1"/>
    <n v="34"/>
    <b v="1"/>
    <s v="music/rock"/>
    <n v="166.46153846153845"/>
    <n v="31.823529411764707"/>
    <x v="4"/>
  </r>
  <r>
    <x v="0"/>
    <x v="0"/>
    <s v="USD"/>
    <n v="1291131815"/>
    <x v="1265"/>
    <n v="1287071015"/>
    <d v="2010-10-14T15:43:35"/>
    <b v="1"/>
    <n v="66"/>
    <b v="1"/>
    <s v="music/rock"/>
    <n v="119.14771428571429"/>
    <n v="63.184393939393942"/>
    <x v="4"/>
  </r>
  <r>
    <x v="0"/>
    <x v="0"/>
    <s v="USD"/>
    <n v="1389474145"/>
    <x v="1266"/>
    <n v="1386882145"/>
    <d v="2013-12-12T21:02:25"/>
    <b v="1"/>
    <n v="50"/>
    <b v="1"/>
    <s v="music/rock"/>
    <n v="100.47368421052632"/>
    <n v="190.9"/>
    <x v="4"/>
  </r>
  <r>
    <x v="0"/>
    <x v="0"/>
    <s v="USD"/>
    <n v="1374674558"/>
    <x v="1267"/>
    <n v="1372082558"/>
    <d v="2013-06-24T14:02:38"/>
    <b v="1"/>
    <n v="159"/>
    <b v="1"/>
    <s v="music/rock"/>
    <n v="101.8"/>
    <n v="140.85534591194968"/>
    <x v="4"/>
  </r>
  <r>
    <x v="0"/>
    <x v="0"/>
    <s v="USD"/>
    <n v="1379708247"/>
    <x v="1268"/>
    <n v="1377116247"/>
    <d v="2013-08-21T20:17:27"/>
    <b v="1"/>
    <n v="182"/>
    <b v="1"/>
    <s v="music/rock"/>
    <n v="116.66666666666667"/>
    <n v="76.92307692307692"/>
    <x v="4"/>
  </r>
  <r>
    <x v="0"/>
    <x v="0"/>
    <s v="USD"/>
    <n v="1460764800"/>
    <x v="1269"/>
    <n v="1458157512"/>
    <d v="2016-03-16T19:45:12"/>
    <b v="1"/>
    <n v="206"/>
    <b v="1"/>
    <s v="music/rock"/>
    <n v="108.64893617021276"/>
    <n v="99.15533980582525"/>
    <x v="4"/>
  </r>
  <r>
    <x v="0"/>
    <x v="0"/>
    <s v="USD"/>
    <n v="1332704042"/>
    <x v="1270"/>
    <n v="1327523642"/>
    <d v="2012-01-25T20:34:02"/>
    <b v="1"/>
    <n v="169"/>
    <b v="1"/>
    <s v="music/rock"/>
    <n v="114.72"/>
    <n v="67.881656804733723"/>
    <x v="4"/>
  </r>
  <r>
    <x v="0"/>
    <x v="0"/>
    <s v="USD"/>
    <n v="1384363459"/>
    <x v="1271"/>
    <n v="1381767859"/>
    <d v="2013-10-14T16:24:19"/>
    <b v="1"/>
    <n v="31"/>
    <b v="1"/>
    <s v="music/rock"/>
    <n v="101.8"/>
    <n v="246.29032258064515"/>
    <x v="4"/>
  </r>
  <r>
    <x v="0"/>
    <x v="0"/>
    <s v="USD"/>
    <n v="1276574400"/>
    <x v="1272"/>
    <n v="1270576379"/>
    <d v="2010-04-06T17:52:59"/>
    <b v="1"/>
    <n v="28"/>
    <b v="1"/>
    <s v="music/rock"/>
    <n v="106"/>
    <n v="189.28571428571428"/>
    <x v="4"/>
  </r>
  <r>
    <x v="0"/>
    <x v="5"/>
    <s v="CAD"/>
    <n v="1409506291"/>
    <x v="1273"/>
    <n v="1406914291"/>
    <d v="2014-08-01T17:31:31"/>
    <b v="1"/>
    <n v="54"/>
    <b v="1"/>
    <s v="music/rock"/>
    <n v="103.49999999999999"/>
    <n v="76.666666666666671"/>
    <x v="4"/>
  </r>
  <r>
    <x v="0"/>
    <x v="0"/>
    <s v="USD"/>
    <n v="1346344425"/>
    <x v="1274"/>
    <n v="1343320425"/>
    <d v="2012-07-26T16:33:45"/>
    <b v="1"/>
    <n v="467"/>
    <b v="1"/>
    <s v="music/rock"/>
    <n v="154.97535999999999"/>
    <n v="82.963254817987149"/>
    <x v="4"/>
  </r>
  <r>
    <x v="0"/>
    <x v="0"/>
    <s v="USD"/>
    <n v="1375908587"/>
    <x v="1275"/>
    <n v="1372884587"/>
    <d v="2013-07-03T20:49:47"/>
    <b v="1"/>
    <n v="389"/>
    <b v="1"/>
    <s v="music/rock"/>
    <n v="162.14066666666668"/>
    <n v="62.522107969151669"/>
    <x v="4"/>
  </r>
  <r>
    <x v="0"/>
    <x v="0"/>
    <s v="USD"/>
    <n v="1251777600"/>
    <x v="1276"/>
    <n v="1247504047"/>
    <d v="2009-07-13T16:54:07"/>
    <b v="1"/>
    <n v="68"/>
    <b v="1"/>
    <s v="music/rock"/>
    <n v="104.42100000000001"/>
    <n v="46.06808823529412"/>
    <x v="4"/>
  </r>
  <r>
    <x v="0"/>
    <x v="0"/>
    <s v="USD"/>
    <n v="1346765347"/>
    <x v="1277"/>
    <n v="1343741347"/>
    <d v="2012-07-31T13:29:07"/>
    <b v="1"/>
    <n v="413"/>
    <b v="1"/>
    <s v="music/rock"/>
    <n v="106.12433333333333"/>
    <n v="38.543946731234868"/>
    <x v="4"/>
  </r>
  <r>
    <x v="0"/>
    <x v="0"/>
    <s v="USD"/>
    <n v="1403661600"/>
    <x v="1278"/>
    <n v="1401196766"/>
    <d v="2014-05-27T13:19:26"/>
    <b v="1"/>
    <n v="190"/>
    <b v="1"/>
    <s v="music/rock"/>
    <n v="154.93846153846152"/>
    <n v="53.005263157894738"/>
    <x v="4"/>
  </r>
  <r>
    <x v="0"/>
    <x v="0"/>
    <s v="USD"/>
    <n v="1395624170"/>
    <x v="1279"/>
    <n v="1392171770"/>
    <d v="2014-02-12T02:22:50"/>
    <b v="1"/>
    <n v="189"/>
    <b v="1"/>
    <s v="music/rock"/>
    <n v="110.77157238734421"/>
    <n v="73.355396825396824"/>
    <x v="4"/>
  </r>
  <r>
    <x v="0"/>
    <x v="0"/>
    <s v="USD"/>
    <n v="1299003054"/>
    <x v="1280"/>
    <n v="1291227054"/>
    <d v="2010-12-01T18:10:54"/>
    <b v="1"/>
    <n v="130"/>
    <b v="1"/>
    <s v="music/rock"/>
    <n v="110.91186666666665"/>
    <n v="127.97523076923076"/>
    <x v="4"/>
  </r>
  <r>
    <x v="0"/>
    <x v="0"/>
    <s v="USD"/>
    <n v="1375033836"/>
    <x v="1281"/>
    <n v="1373305836"/>
    <d v="2013-07-08T17:50:36"/>
    <b v="1"/>
    <n v="74"/>
    <b v="1"/>
    <s v="music/rock"/>
    <n v="110.71428571428572"/>
    <n v="104.72972972972973"/>
    <x v="4"/>
  </r>
  <r>
    <x v="0"/>
    <x v="0"/>
    <s v="USD"/>
    <n v="1386565140"/>
    <x v="1282"/>
    <n v="1383909855"/>
    <d v="2013-11-08T11:24:15"/>
    <b v="1"/>
    <n v="274"/>
    <b v="1"/>
    <s v="music/rock"/>
    <n v="123.61333333333333"/>
    <n v="67.671532846715323"/>
    <x v="4"/>
  </r>
  <r>
    <x v="0"/>
    <x v="0"/>
    <s v="USD"/>
    <n v="1362974400"/>
    <x v="1283"/>
    <n v="1360948389"/>
    <d v="2013-02-15T17:13:09"/>
    <b v="1"/>
    <n v="22"/>
    <b v="1"/>
    <s v="music/rock"/>
    <n v="211.05"/>
    <n v="95.931818181818187"/>
    <x v="4"/>
  </r>
  <r>
    <x v="0"/>
    <x v="0"/>
    <s v="USD"/>
    <n v="1483203540"/>
    <x v="1284"/>
    <n v="1481175482"/>
    <d v="2016-12-08T05:38:02"/>
    <b v="0"/>
    <n v="31"/>
    <b v="1"/>
    <s v="theater/plays"/>
    <n v="101"/>
    <n v="65.161290322580641"/>
    <x v="1"/>
  </r>
  <r>
    <x v="0"/>
    <x v="1"/>
    <s v="GBP"/>
    <n v="1434808775"/>
    <x v="1285"/>
    <n v="1433512775"/>
    <d v="2015-06-05T13:59:35"/>
    <b v="0"/>
    <n v="63"/>
    <b v="1"/>
    <s v="theater/plays"/>
    <n v="101.64999999999999"/>
    <n v="32.269841269841272"/>
    <x v="1"/>
  </r>
  <r>
    <x v="0"/>
    <x v="1"/>
    <s v="GBP"/>
    <n v="1424181600"/>
    <x v="1286"/>
    <n v="1423041227"/>
    <d v="2015-02-04T09:13:47"/>
    <b v="0"/>
    <n v="20"/>
    <b v="1"/>
    <s v="theater/plays"/>
    <n v="108.33333333333333"/>
    <n v="81.25"/>
    <x v="1"/>
  </r>
  <r>
    <x v="0"/>
    <x v="1"/>
    <s v="GBP"/>
    <n v="1434120856"/>
    <x v="1287"/>
    <n v="1428936856"/>
    <d v="2015-04-13T14:54:16"/>
    <b v="0"/>
    <n v="25"/>
    <b v="1"/>
    <s v="theater/plays"/>
    <n v="242"/>
    <n v="24.2"/>
    <x v="1"/>
  </r>
  <r>
    <x v="0"/>
    <x v="0"/>
    <s v="USD"/>
    <n v="1470801600"/>
    <x v="1288"/>
    <n v="1468122163"/>
    <d v="2016-07-10T03:42:43"/>
    <b v="0"/>
    <n v="61"/>
    <b v="1"/>
    <s v="theater/plays"/>
    <n v="100.44999999999999"/>
    <n v="65.868852459016395"/>
    <x v="1"/>
  </r>
  <r>
    <x v="0"/>
    <x v="0"/>
    <s v="USD"/>
    <n v="1483499645"/>
    <x v="1289"/>
    <n v="1480907645"/>
    <d v="2016-12-05T03:14:05"/>
    <b v="0"/>
    <n v="52"/>
    <b v="1"/>
    <s v="theater/plays"/>
    <n v="125.06666666666666"/>
    <n v="36.07692307692308"/>
    <x v="1"/>
  </r>
  <r>
    <x v="0"/>
    <x v="0"/>
    <s v="USD"/>
    <n v="1429772340"/>
    <x v="1290"/>
    <n v="1427121931"/>
    <d v="2015-03-23T14:45:31"/>
    <b v="0"/>
    <n v="86"/>
    <b v="1"/>
    <s v="theater/plays"/>
    <n v="108.57142857142857"/>
    <n v="44.186046511627907"/>
    <x v="1"/>
  </r>
  <r>
    <x v="0"/>
    <x v="0"/>
    <s v="USD"/>
    <n v="1428390000"/>
    <x v="1291"/>
    <n v="1425224391"/>
    <d v="2015-03-01T15:39:51"/>
    <b v="0"/>
    <n v="42"/>
    <b v="1"/>
    <s v="theater/plays"/>
    <n v="145.70000000000002"/>
    <n v="104.07142857142857"/>
    <x v="1"/>
  </r>
  <r>
    <x v="0"/>
    <x v="1"/>
    <s v="GBP"/>
    <n v="1444172340"/>
    <x v="1292"/>
    <n v="1441822828"/>
    <d v="2015-09-09T18:20:28"/>
    <b v="0"/>
    <n v="52"/>
    <b v="1"/>
    <s v="theater/plays"/>
    <n v="110.00000000000001"/>
    <n v="35.96153846153846"/>
    <x v="1"/>
  </r>
  <r>
    <x v="0"/>
    <x v="0"/>
    <s v="USD"/>
    <n v="1447523371"/>
    <x v="1293"/>
    <n v="1444927771"/>
    <d v="2015-10-15T16:49:31"/>
    <b v="0"/>
    <n v="120"/>
    <b v="1"/>
    <s v="theater/plays"/>
    <n v="102.23333333333333"/>
    <n v="127.79166666666667"/>
    <x v="1"/>
  </r>
  <r>
    <x v="0"/>
    <x v="1"/>
    <s v="GBP"/>
    <n v="1445252400"/>
    <x v="1294"/>
    <n v="1443696797"/>
    <d v="2015-10-01T10:53:17"/>
    <b v="0"/>
    <n v="22"/>
    <b v="1"/>
    <s v="theater/plays"/>
    <n v="122"/>
    <n v="27.727272727272727"/>
    <x v="1"/>
  </r>
  <r>
    <x v="0"/>
    <x v="1"/>
    <s v="GBP"/>
    <n v="1438189200"/>
    <x v="1295"/>
    <n v="1435585497"/>
    <d v="2015-06-29T13:44:57"/>
    <b v="0"/>
    <n v="64"/>
    <b v="1"/>
    <s v="theater/plays"/>
    <n v="101.96000000000001"/>
    <n v="39.828125"/>
    <x v="1"/>
  </r>
  <r>
    <x v="0"/>
    <x v="1"/>
    <s v="GBP"/>
    <n v="1457914373"/>
    <x v="1296"/>
    <n v="1456189973"/>
    <d v="2016-02-23T01:12:53"/>
    <b v="0"/>
    <n v="23"/>
    <b v="1"/>
    <s v="theater/plays"/>
    <n v="141.1764705882353"/>
    <n v="52.173913043478258"/>
    <x v="1"/>
  </r>
  <r>
    <x v="0"/>
    <x v="0"/>
    <s v="USD"/>
    <n v="1462125358"/>
    <x v="1297"/>
    <n v="1459533358"/>
    <d v="2016-04-01T17:55:58"/>
    <b v="0"/>
    <n v="238"/>
    <b v="1"/>
    <s v="theater/plays"/>
    <n v="109.52500000000001"/>
    <n v="92.037815126050418"/>
    <x v="1"/>
  </r>
  <r>
    <x v="0"/>
    <x v="1"/>
    <s v="GBP"/>
    <n v="1461860432"/>
    <x v="1298"/>
    <n v="1459268432"/>
    <d v="2016-03-29T16:20:32"/>
    <b v="0"/>
    <n v="33"/>
    <b v="1"/>
    <s v="theater/plays"/>
    <n v="104.65"/>
    <n v="63.424242424242422"/>
    <x v="1"/>
  </r>
  <r>
    <x v="0"/>
    <x v="0"/>
    <s v="USD"/>
    <n v="1436902359"/>
    <x v="1299"/>
    <n v="1434310359"/>
    <d v="2015-06-14T19:32:39"/>
    <b v="0"/>
    <n v="32"/>
    <b v="1"/>
    <s v="theater/plays"/>
    <n v="124"/>
    <n v="135.625"/>
    <x v="1"/>
  </r>
  <r>
    <x v="0"/>
    <x v="0"/>
    <s v="USD"/>
    <n v="1464807420"/>
    <x v="1300"/>
    <n v="1461427938"/>
    <d v="2016-04-23T16:12:18"/>
    <b v="0"/>
    <n v="24"/>
    <b v="1"/>
    <s v="theater/plays"/>
    <n v="135"/>
    <n v="168.75"/>
    <x v="1"/>
  </r>
  <r>
    <x v="0"/>
    <x v="0"/>
    <s v="USD"/>
    <n v="1437447600"/>
    <x v="1301"/>
    <n v="1436551178"/>
    <d v="2015-07-10T17:59:38"/>
    <b v="0"/>
    <n v="29"/>
    <b v="1"/>
    <s v="theater/plays"/>
    <n v="102.75000000000001"/>
    <n v="70.862068965517238"/>
    <x v="1"/>
  </r>
  <r>
    <x v="0"/>
    <x v="0"/>
    <s v="USD"/>
    <n v="1480559011"/>
    <x v="1302"/>
    <n v="1477963411"/>
    <d v="2016-11-01T01:23:31"/>
    <b v="0"/>
    <n v="50"/>
    <b v="1"/>
    <s v="theater/plays"/>
    <n v="100"/>
    <n v="50"/>
    <x v="1"/>
  </r>
  <r>
    <x v="0"/>
    <x v="1"/>
    <s v="GBP"/>
    <n v="1469962800"/>
    <x v="1303"/>
    <n v="1468578920"/>
    <d v="2016-07-15T10:35:20"/>
    <b v="0"/>
    <n v="108"/>
    <b v="1"/>
    <s v="theater/plays"/>
    <n v="130.26085714285716"/>
    <n v="42.214166666666671"/>
    <x v="1"/>
  </r>
  <r>
    <x v="1"/>
    <x v="1"/>
    <s v="GBP"/>
    <n v="1489376405"/>
    <x v="1304"/>
    <n v="1484196005"/>
    <d v="2017-01-12T04:40:05"/>
    <b v="0"/>
    <n v="104"/>
    <b v="0"/>
    <s v="technology/wearables"/>
    <n v="39.627499999999998"/>
    <n v="152.41346153846155"/>
    <x v="2"/>
  </r>
  <r>
    <x v="1"/>
    <x v="0"/>
    <s v="USD"/>
    <n v="1469122200"/>
    <x v="1305"/>
    <n v="1466611108"/>
    <d v="2016-06-22T15:58:28"/>
    <b v="0"/>
    <n v="86"/>
    <b v="0"/>
    <s v="technology/wearables"/>
    <n v="25.976666666666663"/>
    <n v="90.616279069767444"/>
    <x v="2"/>
  </r>
  <r>
    <x v="1"/>
    <x v="0"/>
    <s v="USD"/>
    <n v="1417690734"/>
    <x v="1306"/>
    <n v="1415098734"/>
    <d v="2014-11-04T10:58:54"/>
    <b v="0"/>
    <n v="356"/>
    <b v="0"/>
    <s v="technology/wearables"/>
    <n v="65.24636363636364"/>
    <n v="201.60393258426967"/>
    <x v="2"/>
  </r>
  <r>
    <x v="1"/>
    <x v="0"/>
    <s v="USD"/>
    <n v="1455710679"/>
    <x v="1307"/>
    <n v="1453118679"/>
    <d v="2016-01-18T12:04:39"/>
    <b v="0"/>
    <n v="45"/>
    <b v="0"/>
    <s v="technology/wearables"/>
    <n v="11.514000000000001"/>
    <n v="127.93333333333334"/>
    <x v="2"/>
  </r>
  <r>
    <x v="1"/>
    <x v="0"/>
    <s v="USD"/>
    <n v="1475937812"/>
    <x v="1308"/>
    <n v="1472481812"/>
    <d v="2016-08-29T14:43:32"/>
    <b v="0"/>
    <n v="38"/>
    <b v="0"/>
    <s v="technology/wearables"/>
    <n v="11.360000000000001"/>
    <n v="29.894736842105264"/>
    <x v="2"/>
  </r>
  <r>
    <x v="1"/>
    <x v="0"/>
    <s v="USD"/>
    <n v="1444943468"/>
    <x v="1309"/>
    <n v="1441919468"/>
    <d v="2015-09-10T21:11:08"/>
    <b v="0"/>
    <n v="35"/>
    <b v="0"/>
    <s v="technology/wearables"/>
    <n v="111.99130434782609"/>
    <n v="367.97142857142859"/>
    <x v="2"/>
  </r>
  <r>
    <x v="1"/>
    <x v="0"/>
    <s v="USD"/>
    <n v="1471622450"/>
    <x v="1310"/>
    <n v="1467734450"/>
    <d v="2016-07-05T16:00:50"/>
    <b v="0"/>
    <n v="24"/>
    <b v="0"/>
    <s v="technology/wearables"/>
    <n v="15.5"/>
    <n v="129.16666666666666"/>
    <x v="2"/>
  </r>
  <r>
    <x v="1"/>
    <x v="0"/>
    <s v="USD"/>
    <n v="1480536919"/>
    <x v="1311"/>
    <n v="1477509319"/>
    <d v="2016-10-26T19:15:19"/>
    <b v="0"/>
    <n v="100"/>
    <b v="0"/>
    <s v="technology/wearables"/>
    <n v="32.027999999999999"/>
    <n v="800.7"/>
    <x v="2"/>
  </r>
  <r>
    <x v="1"/>
    <x v="0"/>
    <s v="USD"/>
    <n v="1429375922"/>
    <x v="1312"/>
    <n v="1426783922"/>
    <d v="2015-03-19T16:52:02"/>
    <b v="0"/>
    <n v="1"/>
    <b v="0"/>
    <s v="technology/wearables"/>
    <n v="0.60869565217391308"/>
    <n v="28"/>
    <x v="2"/>
  </r>
  <r>
    <x v="1"/>
    <x v="0"/>
    <s v="USD"/>
    <n v="1457024514"/>
    <x v="1313"/>
    <n v="1454432514"/>
    <d v="2016-02-02T17:01:54"/>
    <b v="0"/>
    <n v="122"/>
    <b v="0"/>
    <s v="technology/wearables"/>
    <n v="31.114999999999998"/>
    <n v="102.01639344262296"/>
    <x v="2"/>
  </r>
  <r>
    <x v="1"/>
    <x v="0"/>
    <s v="USD"/>
    <n v="1477065860"/>
    <x v="1314"/>
    <n v="1471881860"/>
    <d v="2016-08-22T16:04:20"/>
    <b v="0"/>
    <n v="11"/>
    <b v="0"/>
    <s v="technology/wearables"/>
    <n v="1.1266666666666667"/>
    <n v="184.36363636363637"/>
    <x v="2"/>
  </r>
  <r>
    <x v="1"/>
    <x v="0"/>
    <s v="USD"/>
    <n v="1446771600"/>
    <x v="1315"/>
    <n v="1443700648"/>
    <d v="2015-10-01T11:57:28"/>
    <b v="0"/>
    <n v="248"/>
    <b v="0"/>
    <s v="technology/wearables"/>
    <n v="40.404000000000003"/>
    <n v="162.91935483870967"/>
    <x v="2"/>
  </r>
  <r>
    <x v="1"/>
    <x v="0"/>
    <s v="USD"/>
    <n v="1456700709"/>
    <x v="1316"/>
    <n v="1453676709"/>
    <d v="2016-01-24T23:05:09"/>
    <b v="0"/>
    <n v="1"/>
    <b v="0"/>
    <s v="technology/wearables"/>
    <n v="1.3333333333333333E-3"/>
    <n v="1"/>
    <x v="2"/>
  </r>
  <r>
    <x v="1"/>
    <x v="8"/>
    <s v="DKK"/>
    <n v="1469109600"/>
    <x v="1317"/>
    <n v="1464586746"/>
    <d v="2016-05-30T05:39:06"/>
    <b v="0"/>
    <n v="19"/>
    <b v="0"/>
    <s v="technology/wearables"/>
    <n v="5.7334999999999994"/>
    <n v="603.52631578947364"/>
    <x v="2"/>
  </r>
  <r>
    <x v="1"/>
    <x v="0"/>
    <s v="USD"/>
    <n v="1420938172"/>
    <x v="1318"/>
    <n v="1418346172"/>
    <d v="2014-12-12T01:02:52"/>
    <b v="0"/>
    <n v="135"/>
    <b v="0"/>
    <s v="technology/wearables"/>
    <n v="15.324999999999999"/>
    <n v="45.407407407407405"/>
    <x v="2"/>
  </r>
  <r>
    <x v="1"/>
    <x v="1"/>
    <s v="GBP"/>
    <n v="1405094400"/>
    <x v="1319"/>
    <n v="1403810965"/>
    <d v="2014-06-26T19:29:25"/>
    <b v="0"/>
    <n v="9"/>
    <b v="0"/>
    <s v="technology/wearables"/>
    <n v="15.103448275862069"/>
    <n v="97.333333333333329"/>
    <x v="2"/>
  </r>
  <r>
    <x v="1"/>
    <x v="9"/>
    <s v="EUR"/>
    <n v="1483138800"/>
    <x v="1320"/>
    <n v="1480610046"/>
    <d v="2016-12-01T16:34:06"/>
    <b v="0"/>
    <n v="3"/>
    <b v="0"/>
    <s v="technology/wearables"/>
    <n v="0.503"/>
    <n v="167.66666666666666"/>
    <x v="2"/>
  </r>
  <r>
    <x v="1"/>
    <x v="11"/>
    <s v="SEK"/>
    <n v="1482515937"/>
    <x v="1321"/>
    <n v="1479923937"/>
    <d v="2016-11-23T17:58:57"/>
    <b v="0"/>
    <n v="7"/>
    <b v="0"/>
    <s v="technology/wearables"/>
    <n v="1.3028138528138529"/>
    <n v="859.85714285714289"/>
    <x v="2"/>
  </r>
  <r>
    <x v="1"/>
    <x v="1"/>
    <s v="GBP"/>
    <n v="1432223125"/>
    <x v="1322"/>
    <n v="1429631125"/>
    <d v="2015-04-21T15:45:25"/>
    <b v="0"/>
    <n v="4"/>
    <b v="0"/>
    <s v="technology/wearables"/>
    <n v="0.30285714285714288"/>
    <n v="26.5"/>
    <x v="2"/>
  </r>
  <r>
    <x v="1"/>
    <x v="0"/>
    <s v="USD"/>
    <n v="1461653700"/>
    <x v="1323"/>
    <n v="1458665146"/>
    <d v="2016-03-22T16:45:46"/>
    <b v="0"/>
    <n v="44"/>
    <b v="0"/>
    <s v="technology/wearables"/>
    <n v="8.8800000000000008"/>
    <n v="30.272727272727273"/>
    <x v="2"/>
  </r>
  <r>
    <x v="1"/>
    <x v="0"/>
    <s v="USD"/>
    <n v="1476371552"/>
    <x v="1324"/>
    <n v="1473779552"/>
    <d v="2016-09-13T15:12:32"/>
    <b v="0"/>
    <n v="90"/>
    <b v="0"/>
    <s v="technology/wearables"/>
    <n v="9.84"/>
    <n v="54.666666666666664"/>
    <x v="2"/>
  </r>
  <r>
    <x v="1"/>
    <x v="0"/>
    <s v="USD"/>
    <n v="1483063435"/>
    <x v="1325"/>
    <n v="1480471435"/>
    <d v="2016-11-30T02:03:55"/>
    <b v="0"/>
    <n v="8"/>
    <b v="0"/>
    <s v="technology/wearables"/>
    <n v="2.4299999999999997"/>
    <n v="60.75"/>
    <x v="2"/>
  </r>
  <r>
    <x v="1"/>
    <x v="0"/>
    <s v="USD"/>
    <n v="1421348428"/>
    <x v="1326"/>
    <n v="1417460428"/>
    <d v="2014-12-01T19:00:28"/>
    <b v="0"/>
    <n v="11"/>
    <b v="0"/>
    <s v="technology/wearables"/>
    <n v="1.1299999999999999"/>
    <n v="102.72727272727273"/>
    <x v="2"/>
  </r>
  <r>
    <x v="1"/>
    <x v="0"/>
    <s v="USD"/>
    <n v="1432916235"/>
    <x v="1327"/>
    <n v="1430324235"/>
    <d v="2015-04-29T16:17:15"/>
    <b v="0"/>
    <n v="41"/>
    <b v="0"/>
    <s v="technology/wearables"/>
    <n v="3.5520833333333335"/>
    <n v="41.585365853658537"/>
    <x v="2"/>
  </r>
  <r>
    <x v="1"/>
    <x v="0"/>
    <s v="USD"/>
    <n v="1476458734"/>
    <x v="1328"/>
    <n v="1472570734"/>
    <d v="2016-08-30T15:25:34"/>
    <b v="0"/>
    <n v="15"/>
    <b v="0"/>
    <s v="technology/wearables"/>
    <n v="2.3306666666666667"/>
    <n v="116.53333333333333"/>
    <x v="2"/>
  </r>
  <r>
    <x v="1"/>
    <x v="0"/>
    <s v="USD"/>
    <n v="1417501145"/>
    <x v="1329"/>
    <n v="1414041545"/>
    <d v="2014-10-23T05:19:05"/>
    <b v="0"/>
    <n v="9"/>
    <b v="0"/>
    <s v="technology/wearables"/>
    <n v="0.81600000000000006"/>
    <n v="45.333333333333336"/>
    <x v="2"/>
  </r>
  <r>
    <x v="1"/>
    <x v="0"/>
    <s v="USD"/>
    <n v="1467432000"/>
    <x v="1330"/>
    <n v="1464763109"/>
    <d v="2016-06-01T06:38:29"/>
    <b v="0"/>
    <n v="50"/>
    <b v="0"/>
    <s v="technology/wearables"/>
    <n v="22.494285714285713"/>
    <n v="157.46"/>
    <x v="2"/>
  </r>
  <r>
    <x v="1"/>
    <x v="0"/>
    <s v="USD"/>
    <n v="1471435554"/>
    <x v="1331"/>
    <n v="1468843554"/>
    <d v="2016-07-18T12:05:54"/>
    <b v="0"/>
    <n v="34"/>
    <b v="0"/>
    <s v="technology/wearables"/>
    <n v="1.3668"/>
    <n v="100.5"/>
    <x v="2"/>
  </r>
  <r>
    <x v="1"/>
    <x v="16"/>
    <s v="CHF"/>
    <n v="1485480408"/>
    <x v="1332"/>
    <n v="1482888408"/>
    <d v="2016-12-28T01:26:48"/>
    <b v="0"/>
    <n v="0"/>
    <b v="0"/>
    <s v="technology/wearables"/>
    <n v="0"/>
    <e v="#DIV/0!"/>
    <x v="2"/>
  </r>
  <r>
    <x v="1"/>
    <x v="2"/>
    <s v="AUD"/>
    <n v="1405478025"/>
    <x v="1333"/>
    <n v="1402886025"/>
    <d v="2014-06-16T02:33:45"/>
    <b v="0"/>
    <n v="0"/>
    <b v="0"/>
    <s v="technology/wearables"/>
    <n v="0"/>
    <e v="#DIV/0!"/>
    <x v="2"/>
  </r>
  <r>
    <x v="1"/>
    <x v="0"/>
    <s v="USD"/>
    <n v="1457721287"/>
    <x v="1334"/>
    <n v="1455129287"/>
    <d v="2016-02-10T18:34:47"/>
    <b v="0"/>
    <n v="276"/>
    <b v="0"/>
    <s v="technology/wearables"/>
    <n v="10.754135338345865"/>
    <n v="51.822463768115945"/>
    <x v="2"/>
  </r>
  <r>
    <x v="1"/>
    <x v="0"/>
    <s v="USD"/>
    <n v="1449354502"/>
    <x v="1335"/>
    <n v="1446762502"/>
    <d v="2015-11-05T22:28:22"/>
    <b v="0"/>
    <n v="16"/>
    <b v="0"/>
    <s v="technology/wearables"/>
    <n v="19.759999999999998"/>
    <n v="308.75"/>
    <x v="2"/>
  </r>
  <r>
    <x v="1"/>
    <x v="0"/>
    <s v="USD"/>
    <n v="1418849028"/>
    <x v="1336"/>
    <n v="1415825028"/>
    <d v="2014-11-12T20:43:48"/>
    <b v="0"/>
    <n v="224"/>
    <b v="0"/>
    <s v="technology/wearables"/>
    <n v="84.946999999999989"/>
    <n v="379.22767857142856"/>
    <x v="2"/>
  </r>
  <r>
    <x v="1"/>
    <x v="0"/>
    <s v="USD"/>
    <n v="1488549079"/>
    <x v="1337"/>
    <n v="1485957079"/>
    <d v="2017-02-01T13:51:19"/>
    <b v="0"/>
    <n v="140"/>
    <b v="0"/>
    <s v="technology/wearables"/>
    <n v="49.381999999999998"/>
    <n v="176.36428571428573"/>
    <x v="2"/>
  </r>
  <r>
    <x v="1"/>
    <x v="0"/>
    <s v="USD"/>
    <n v="1438543033"/>
    <x v="1338"/>
    <n v="1435951033"/>
    <d v="2015-07-03T19:17:13"/>
    <b v="0"/>
    <n v="15"/>
    <b v="0"/>
    <s v="technology/wearables"/>
    <n v="3.3033333333333332"/>
    <n v="66.066666666666663"/>
    <x v="2"/>
  </r>
  <r>
    <x v="1"/>
    <x v="0"/>
    <s v="USD"/>
    <n v="1418056315"/>
    <x v="1339"/>
    <n v="1414164715"/>
    <d v="2014-10-24T15:31:55"/>
    <b v="0"/>
    <n v="37"/>
    <b v="0"/>
    <s v="technology/wearables"/>
    <n v="6.6339999999999995"/>
    <n v="89.648648648648646"/>
    <x v="2"/>
  </r>
  <r>
    <x v="1"/>
    <x v="0"/>
    <s v="USD"/>
    <n v="1408112253"/>
    <x v="1340"/>
    <n v="1405520253"/>
    <d v="2014-07-16T14:17:33"/>
    <b v="0"/>
    <n v="0"/>
    <b v="0"/>
    <s v="technology/wearables"/>
    <n v="0"/>
    <e v="#DIV/0!"/>
    <x v="2"/>
  </r>
  <r>
    <x v="1"/>
    <x v="1"/>
    <s v="GBP"/>
    <n v="1475333917"/>
    <x v="1341"/>
    <n v="1472569117"/>
    <d v="2016-08-30T14:58:37"/>
    <b v="0"/>
    <n v="46"/>
    <b v="0"/>
    <s v="technology/wearables"/>
    <n v="70.36"/>
    <n v="382.39130434782606"/>
    <x v="2"/>
  </r>
  <r>
    <x v="1"/>
    <x v="0"/>
    <s v="USD"/>
    <n v="1437161739"/>
    <x v="1342"/>
    <n v="1434569739"/>
    <d v="2015-06-17T19:35:39"/>
    <b v="0"/>
    <n v="1"/>
    <b v="0"/>
    <s v="technology/wearables"/>
    <n v="0.2"/>
    <n v="100"/>
    <x v="2"/>
  </r>
  <r>
    <x v="1"/>
    <x v="0"/>
    <s v="USD"/>
    <n v="1471579140"/>
    <x v="1343"/>
    <n v="1466512683"/>
    <d v="2016-06-21T12:38:03"/>
    <b v="0"/>
    <n v="323"/>
    <b v="0"/>
    <s v="technology/wearables"/>
    <n v="102.298"/>
    <n v="158.35603715170279"/>
    <x v="2"/>
  </r>
  <r>
    <x v="0"/>
    <x v="5"/>
    <s v="CAD"/>
    <n v="1467313039"/>
    <x v="1344"/>
    <n v="1464807439"/>
    <d v="2016-06-01T18:57:19"/>
    <b v="0"/>
    <n v="139"/>
    <b v="1"/>
    <s v="publishing/nonfiction"/>
    <n v="377.73333333333335"/>
    <n v="40.762589928057551"/>
    <x v="3"/>
  </r>
  <r>
    <x v="0"/>
    <x v="0"/>
    <s v="USD"/>
    <n v="1405366359"/>
    <x v="1345"/>
    <n v="1402342359"/>
    <d v="2014-06-09T19:32:39"/>
    <b v="0"/>
    <n v="7"/>
    <b v="1"/>
    <s v="publishing/nonfiction"/>
    <n v="125"/>
    <n v="53.571428571428569"/>
    <x v="3"/>
  </r>
  <r>
    <x v="0"/>
    <x v="0"/>
    <s v="USD"/>
    <n v="1372297751"/>
    <x v="1346"/>
    <n v="1369705751"/>
    <d v="2013-05-28T01:49:11"/>
    <b v="0"/>
    <n v="149"/>
    <b v="1"/>
    <s v="publishing/nonfiction"/>
    <n v="147.32653061224491"/>
    <n v="48.449664429530202"/>
    <x v="3"/>
  </r>
  <r>
    <x v="0"/>
    <x v="0"/>
    <s v="USD"/>
    <n v="1425741525"/>
    <x v="1347"/>
    <n v="1423149525"/>
    <d v="2015-02-05T15:18:45"/>
    <b v="0"/>
    <n v="31"/>
    <b v="1"/>
    <s v="publishing/nonfiction"/>
    <n v="102.2"/>
    <n v="82.41935483870968"/>
    <x v="3"/>
  </r>
  <r>
    <x v="0"/>
    <x v="0"/>
    <s v="USD"/>
    <n v="1418904533"/>
    <x v="1348"/>
    <n v="1416485333"/>
    <d v="2014-11-20T12:08:53"/>
    <b v="0"/>
    <n v="26"/>
    <b v="1"/>
    <s v="publishing/nonfiction"/>
    <n v="101.8723404255319"/>
    <n v="230.19230769230768"/>
    <x v="3"/>
  </r>
  <r>
    <x v="0"/>
    <x v="5"/>
    <s v="CAD"/>
    <n v="1450249140"/>
    <x v="1349"/>
    <n v="1447055935"/>
    <d v="2015-11-09T07:58:55"/>
    <b v="0"/>
    <n v="172"/>
    <b v="1"/>
    <s v="publishing/nonfiction"/>
    <n v="204.2"/>
    <n v="59.360465116279073"/>
    <x v="3"/>
  </r>
  <r>
    <x v="0"/>
    <x v="0"/>
    <s v="USD"/>
    <n v="1451089134"/>
    <x v="1350"/>
    <n v="1448497134"/>
    <d v="2015-11-26T00:18:54"/>
    <b v="0"/>
    <n v="78"/>
    <b v="1"/>
    <s v="publishing/nonfiction"/>
    <n v="104.05"/>
    <n v="66.698717948717942"/>
    <x v="3"/>
  </r>
  <r>
    <x v="0"/>
    <x v="0"/>
    <s v="USD"/>
    <n v="1455299144"/>
    <x v="1351"/>
    <n v="1452707144"/>
    <d v="2016-01-13T17:45:44"/>
    <b v="0"/>
    <n v="120"/>
    <b v="1"/>
    <s v="publishing/nonfiction"/>
    <n v="101.265"/>
    <n v="168.77500000000001"/>
    <x v="3"/>
  </r>
  <r>
    <x v="0"/>
    <x v="0"/>
    <s v="USD"/>
    <n v="1441425540"/>
    <x v="1352"/>
    <n v="1436968366"/>
    <d v="2015-07-15T13:52:46"/>
    <b v="0"/>
    <n v="227"/>
    <b v="1"/>
    <s v="publishing/nonfiction"/>
    <n v="136.13999999999999"/>
    <n v="59.973568281938327"/>
    <x v="3"/>
  </r>
  <r>
    <x v="0"/>
    <x v="0"/>
    <s v="USD"/>
    <n v="1362960000"/>
    <x v="1353"/>
    <n v="1359946188"/>
    <d v="2013-02-04T02:49:48"/>
    <b v="0"/>
    <n v="42"/>
    <b v="1"/>
    <s v="publishing/nonfiction"/>
    <n v="133.6"/>
    <n v="31.80952380952381"/>
    <x v="3"/>
  </r>
  <r>
    <x v="0"/>
    <x v="1"/>
    <s v="GBP"/>
    <n v="1465672979"/>
    <x v="1354"/>
    <n v="1463080979"/>
    <d v="2016-05-12T19:22:59"/>
    <b v="0"/>
    <n v="64"/>
    <b v="1"/>
    <s v="publishing/nonfiction"/>
    <n v="130.25"/>
    <n v="24.421875"/>
    <x v="3"/>
  </r>
  <r>
    <x v="0"/>
    <x v="1"/>
    <s v="GBP"/>
    <n v="1354269600"/>
    <x v="1355"/>
    <n v="1351663605"/>
    <d v="2012-10-31T06:06:45"/>
    <b v="0"/>
    <n v="121"/>
    <b v="1"/>
    <s v="publishing/nonfiction"/>
    <n v="122.67999999999999"/>
    <n v="25.347107438016529"/>
    <x v="3"/>
  </r>
  <r>
    <x v="0"/>
    <x v="0"/>
    <s v="USD"/>
    <n v="1372985760"/>
    <x v="1356"/>
    <n v="1370393760"/>
    <d v="2013-06-05T00:56:00"/>
    <b v="0"/>
    <n v="87"/>
    <b v="1"/>
    <s v="publishing/nonfiction"/>
    <n v="182.81058823529412"/>
    <n v="71.443218390804603"/>
    <x v="3"/>
  </r>
  <r>
    <x v="0"/>
    <x v="0"/>
    <s v="USD"/>
    <n v="1362117540"/>
    <x v="1357"/>
    <n v="1359587137"/>
    <d v="2013-01-30T23:05:37"/>
    <b v="0"/>
    <n v="65"/>
    <b v="1"/>
    <s v="publishing/nonfiction"/>
    <n v="125.29999999999998"/>
    <n v="38.553846153846152"/>
    <x v="3"/>
  </r>
  <r>
    <x v="0"/>
    <x v="0"/>
    <s v="USD"/>
    <n v="1309009323"/>
    <x v="1358"/>
    <n v="1306417323"/>
    <d v="2011-05-26T13:42:03"/>
    <b v="0"/>
    <n v="49"/>
    <b v="1"/>
    <s v="publishing/nonfiction"/>
    <n v="111.66666666666667"/>
    <n v="68.367346938775512"/>
    <x v="3"/>
  </r>
  <r>
    <x v="0"/>
    <x v="0"/>
    <s v="USD"/>
    <n v="1309980790"/>
    <x v="1359"/>
    <n v="1304623990"/>
    <d v="2011-05-05T19:33:10"/>
    <b v="0"/>
    <n v="19"/>
    <b v="1"/>
    <s v="publishing/nonfiction"/>
    <n v="115.75757575757575"/>
    <n v="40.210526315789473"/>
    <x v="3"/>
  </r>
  <r>
    <x v="0"/>
    <x v="0"/>
    <s v="USD"/>
    <n v="1343943420"/>
    <x v="1360"/>
    <n v="1341524220"/>
    <d v="2012-07-05T21:37:00"/>
    <b v="0"/>
    <n v="81"/>
    <b v="1"/>
    <s v="publishing/nonfiction"/>
    <n v="173.2"/>
    <n v="32.074074074074076"/>
    <x v="3"/>
  </r>
  <r>
    <x v="0"/>
    <x v="1"/>
    <s v="GBP"/>
    <n v="1403370772"/>
    <x v="1361"/>
    <n v="1400778772"/>
    <d v="2014-05-22T17:12:52"/>
    <b v="0"/>
    <n v="264"/>
    <b v="1"/>
    <s v="publishing/nonfiction"/>
    <n v="125.98333333333333"/>
    <n v="28.632575757575758"/>
    <x v="3"/>
  </r>
  <r>
    <x v="0"/>
    <x v="0"/>
    <s v="USD"/>
    <n v="1378592731"/>
    <x v="1362"/>
    <n v="1373408731"/>
    <d v="2013-07-09T22:25:31"/>
    <b v="0"/>
    <n v="25"/>
    <b v="1"/>
    <s v="publishing/nonfiction"/>
    <n v="109.1"/>
    <n v="43.64"/>
    <x v="3"/>
  </r>
  <r>
    <x v="0"/>
    <x v="0"/>
    <s v="USD"/>
    <n v="1455523140"/>
    <x v="1363"/>
    <n v="1453925727"/>
    <d v="2016-01-27T20:15:27"/>
    <b v="0"/>
    <n v="5"/>
    <b v="1"/>
    <s v="publishing/nonfiction"/>
    <n v="100"/>
    <n v="40"/>
    <x v="3"/>
  </r>
  <r>
    <x v="0"/>
    <x v="8"/>
    <s v="DKK"/>
    <n v="1420648906"/>
    <x v="1364"/>
    <n v="1415464906"/>
    <d v="2014-11-08T16:41:46"/>
    <b v="0"/>
    <n v="144"/>
    <b v="1"/>
    <s v="music/rock"/>
    <n v="118.64285714285714"/>
    <n v="346.04166666666669"/>
    <x v="4"/>
  </r>
  <r>
    <x v="0"/>
    <x v="0"/>
    <s v="USD"/>
    <n v="1426523752"/>
    <x v="1365"/>
    <n v="1423935352"/>
    <d v="2015-02-14T17:35:52"/>
    <b v="0"/>
    <n v="92"/>
    <b v="1"/>
    <s v="music/rock"/>
    <n v="100.26666666666667"/>
    <n v="81.739130434782609"/>
    <x v="4"/>
  </r>
  <r>
    <x v="0"/>
    <x v="0"/>
    <s v="USD"/>
    <n v="1417049663"/>
    <x v="1366"/>
    <n v="1413158063"/>
    <d v="2014-10-12T23:54:23"/>
    <b v="0"/>
    <n v="147"/>
    <b v="1"/>
    <s v="music/rock"/>
    <n v="126.48920000000001"/>
    <n v="64.535306122448986"/>
    <x v="4"/>
  </r>
  <r>
    <x v="0"/>
    <x v="0"/>
    <s v="USD"/>
    <n v="1447463050"/>
    <x v="1367"/>
    <n v="1444867450"/>
    <d v="2015-10-15T00:04:10"/>
    <b v="0"/>
    <n v="90"/>
    <b v="1"/>
    <s v="music/rock"/>
    <n v="114.26"/>
    <n v="63.477777777777774"/>
    <x v="4"/>
  </r>
  <r>
    <x v="0"/>
    <x v="0"/>
    <s v="USD"/>
    <n v="1434342894"/>
    <x v="1368"/>
    <n v="1432269294"/>
    <d v="2015-05-22T04:34:54"/>
    <b v="0"/>
    <n v="87"/>
    <b v="1"/>
    <s v="music/rock"/>
    <n v="110.7"/>
    <n v="63.620689655172413"/>
    <x v="4"/>
  </r>
  <r>
    <x v="0"/>
    <x v="0"/>
    <s v="USD"/>
    <n v="1397225746"/>
    <x v="1369"/>
    <n v="1394633746"/>
    <d v="2014-03-12T14:15:46"/>
    <b v="0"/>
    <n v="406"/>
    <b v="1"/>
    <s v="music/rock"/>
    <n v="105.34805315203954"/>
    <n v="83.967068965517228"/>
    <x v="4"/>
  </r>
  <r>
    <x v="0"/>
    <x v="0"/>
    <s v="USD"/>
    <n v="1381881890"/>
    <x v="1370"/>
    <n v="1380585890"/>
    <d v="2013-10-01T00:04:50"/>
    <b v="0"/>
    <n v="20"/>
    <b v="1"/>
    <s v="music/rock"/>
    <n v="103.66666666666666"/>
    <n v="77.75"/>
    <x v="4"/>
  </r>
  <r>
    <x v="0"/>
    <x v="0"/>
    <s v="USD"/>
    <n v="1431022342"/>
    <x v="1371"/>
    <n v="1428430342"/>
    <d v="2015-04-07T18:12:22"/>
    <b v="0"/>
    <n v="70"/>
    <b v="1"/>
    <s v="music/rock"/>
    <n v="107.08672667523933"/>
    <n v="107.07142857142857"/>
    <x v="4"/>
  </r>
  <r>
    <x v="0"/>
    <x v="0"/>
    <s v="USD"/>
    <n v="1342115132"/>
    <x v="1372"/>
    <n v="1339523132"/>
    <d v="2012-06-12T17:45:32"/>
    <b v="0"/>
    <n v="16"/>
    <b v="1"/>
    <s v="music/rock"/>
    <n v="124"/>
    <n v="38.75"/>
    <x v="4"/>
  </r>
  <r>
    <x v="0"/>
    <x v="0"/>
    <s v="USD"/>
    <n v="1483138233"/>
    <x v="1373"/>
    <n v="1480546233"/>
    <d v="2016-11-30T22:50:33"/>
    <b v="0"/>
    <n v="52"/>
    <b v="1"/>
    <s v="music/rock"/>
    <n v="105.01"/>
    <n v="201.94230769230768"/>
    <x v="4"/>
  </r>
  <r>
    <x v="0"/>
    <x v="0"/>
    <s v="USD"/>
    <n v="1458874388"/>
    <x v="1374"/>
    <n v="1456285988"/>
    <d v="2016-02-24T03:53:08"/>
    <b v="0"/>
    <n v="66"/>
    <b v="1"/>
    <s v="music/rock"/>
    <n v="189.46666666666667"/>
    <n v="43.060606060606062"/>
    <x v="4"/>
  </r>
  <r>
    <x v="0"/>
    <x v="6"/>
    <s v="EUR"/>
    <n v="1484444119"/>
    <x v="1375"/>
    <n v="1481852119"/>
    <d v="2016-12-16T01:35:19"/>
    <b v="0"/>
    <n v="109"/>
    <b v="1"/>
    <s v="music/rock"/>
    <n v="171.32499999999999"/>
    <n v="62.871559633027523"/>
    <x v="4"/>
  </r>
  <r>
    <x v="0"/>
    <x v="1"/>
    <s v="GBP"/>
    <n v="1480784606"/>
    <x v="1376"/>
    <n v="1478189006"/>
    <d v="2016-11-03T16:03:26"/>
    <b v="0"/>
    <n v="168"/>
    <b v="1"/>
    <s v="music/rock"/>
    <n v="252.48648648648651"/>
    <n v="55.607142857142854"/>
    <x v="4"/>
  </r>
  <r>
    <x v="0"/>
    <x v="0"/>
    <s v="USD"/>
    <n v="1486095060"/>
    <x v="1377"/>
    <n v="1484198170"/>
    <d v="2017-01-12T05:16:10"/>
    <b v="0"/>
    <n v="31"/>
    <b v="1"/>
    <s v="music/rock"/>
    <n v="116.15384615384616"/>
    <n v="48.70967741935484"/>
    <x v="4"/>
  </r>
  <r>
    <x v="0"/>
    <x v="1"/>
    <s v="GBP"/>
    <n v="1470075210"/>
    <x v="1378"/>
    <n v="1468779210"/>
    <d v="2016-07-17T18:13:30"/>
    <b v="0"/>
    <n v="133"/>
    <b v="1"/>
    <s v="music/rock"/>
    <n v="203.35000000000002"/>
    <n v="30.578947368421051"/>
    <x v="4"/>
  </r>
  <r>
    <x v="0"/>
    <x v="0"/>
    <s v="USD"/>
    <n v="1433504876"/>
    <x v="1379"/>
    <n v="1430912876"/>
    <d v="2015-05-06T11:47:56"/>
    <b v="0"/>
    <n v="151"/>
    <b v="1"/>
    <s v="music/rock"/>
    <n v="111.60000000000001"/>
    <n v="73.907284768211923"/>
    <x v="4"/>
  </r>
  <r>
    <x v="0"/>
    <x v="0"/>
    <s v="USD"/>
    <n v="1433815200"/>
    <x v="1380"/>
    <n v="1431886706"/>
    <d v="2015-05-17T18:18:26"/>
    <b v="0"/>
    <n v="5"/>
    <b v="1"/>
    <s v="music/rock"/>
    <n v="424"/>
    <n v="21.2"/>
    <x v="4"/>
  </r>
  <r>
    <x v="0"/>
    <x v="0"/>
    <s v="USD"/>
    <n v="1482988125"/>
    <x v="1381"/>
    <n v="1480396125"/>
    <d v="2016-11-29T05:08:45"/>
    <b v="0"/>
    <n v="73"/>
    <b v="1"/>
    <s v="music/rock"/>
    <n v="107.1"/>
    <n v="73.356164383561648"/>
    <x v="4"/>
  </r>
  <r>
    <x v="0"/>
    <x v="0"/>
    <s v="USD"/>
    <n v="1367867536"/>
    <x v="1382"/>
    <n v="1365275536"/>
    <d v="2013-04-06T19:12:16"/>
    <b v="0"/>
    <n v="148"/>
    <b v="1"/>
    <s v="music/rock"/>
    <n v="104.3625"/>
    <n v="56.412162162162161"/>
    <x v="4"/>
  </r>
  <r>
    <x v="0"/>
    <x v="5"/>
    <s v="CAD"/>
    <n v="1482457678"/>
    <x v="1383"/>
    <n v="1480729678"/>
    <d v="2016-12-03T01:47:58"/>
    <b v="0"/>
    <n v="93"/>
    <b v="1"/>
    <s v="music/rock"/>
    <n v="212.40909090909091"/>
    <n v="50.247311827956992"/>
    <x v="4"/>
  </r>
  <r>
    <x v="0"/>
    <x v="0"/>
    <s v="USD"/>
    <n v="1436117922"/>
    <x v="1384"/>
    <n v="1433525922"/>
    <d v="2015-06-05T17:38:42"/>
    <b v="0"/>
    <n v="63"/>
    <b v="1"/>
    <s v="music/rock"/>
    <n v="124.08571428571429"/>
    <n v="68.936507936507937"/>
    <x v="4"/>
  </r>
  <r>
    <x v="0"/>
    <x v="12"/>
    <s v="EUR"/>
    <n v="1461931860"/>
    <x v="1385"/>
    <n v="1457109121"/>
    <d v="2016-03-04T16:32:01"/>
    <b v="0"/>
    <n v="134"/>
    <b v="1"/>
    <s v="music/rock"/>
    <n v="110.406125"/>
    <n v="65.914104477611943"/>
    <x v="4"/>
  </r>
  <r>
    <x v="0"/>
    <x v="0"/>
    <s v="USD"/>
    <n v="1438183889"/>
    <x v="1386"/>
    <n v="1435591889"/>
    <d v="2015-06-29T15:31:29"/>
    <b v="0"/>
    <n v="14"/>
    <b v="1"/>
    <s v="music/rock"/>
    <n v="218.75"/>
    <n v="62.5"/>
    <x v="4"/>
  </r>
  <r>
    <x v="0"/>
    <x v="0"/>
    <s v="USD"/>
    <n v="1433305800"/>
    <x v="1387"/>
    <n v="1430604395"/>
    <d v="2015-05-02T22:06:35"/>
    <b v="0"/>
    <n v="78"/>
    <b v="1"/>
    <s v="music/rock"/>
    <n v="136.625"/>
    <n v="70.064102564102569"/>
    <x v="4"/>
  </r>
  <r>
    <x v="0"/>
    <x v="0"/>
    <s v="USD"/>
    <n v="1476720840"/>
    <x v="1388"/>
    <n v="1474469117"/>
    <d v="2016-09-21T14:45:17"/>
    <b v="0"/>
    <n v="112"/>
    <b v="1"/>
    <s v="music/rock"/>
    <n v="134.8074"/>
    <n v="60.181874999999998"/>
    <x v="4"/>
  </r>
  <r>
    <x v="0"/>
    <x v="1"/>
    <s v="GBP"/>
    <n v="1471087957"/>
    <x v="1389"/>
    <n v="1468495957"/>
    <d v="2016-07-14T11:32:37"/>
    <b v="0"/>
    <n v="34"/>
    <b v="1"/>
    <s v="music/rock"/>
    <n v="145.4"/>
    <n v="21.382352941176471"/>
    <x v="4"/>
  </r>
  <r>
    <x v="0"/>
    <x v="0"/>
    <s v="USD"/>
    <n v="1430154720"/>
    <x v="1390"/>
    <n v="1427224606"/>
    <d v="2015-03-24T19:16:46"/>
    <b v="0"/>
    <n v="19"/>
    <b v="1"/>
    <s v="music/rock"/>
    <n v="109.10714285714285"/>
    <n v="160.78947368421052"/>
    <x v="4"/>
  </r>
  <r>
    <x v="0"/>
    <x v="0"/>
    <s v="USD"/>
    <n v="1440219540"/>
    <x v="1391"/>
    <n v="1436369818"/>
    <d v="2015-07-08T15:36:58"/>
    <b v="0"/>
    <n v="13"/>
    <b v="1"/>
    <s v="music/rock"/>
    <n v="110.2"/>
    <n v="42.384615384615387"/>
    <x v="4"/>
  </r>
  <r>
    <x v="0"/>
    <x v="0"/>
    <s v="USD"/>
    <n v="1456976586"/>
    <x v="1392"/>
    <n v="1454298186"/>
    <d v="2016-02-01T03:43:06"/>
    <b v="0"/>
    <n v="104"/>
    <b v="1"/>
    <s v="music/rock"/>
    <n v="113.64000000000001"/>
    <n v="27.317307692307693"/>
    <x v="4"/>
  </r>
  <r>
    <x v="0"/>
    <x v="0"/>
    <s v="USD"/>
    <n v="1470068523"/>
    <x v="1393"/>
    <n v="1467476523"/>
    <d v="2016-07-02T16:22:03"/>
    <b v="0"/>
    <n v="52"/>
    <b v="1"/>
    <s v="music/rock"/>
    <n v="102.35000000000001"/>
    <n v="196.82692307692307"/>
    <x v="4"/>
  </r>
  <r>
    <x v="0"/>
    <x v="0"/>
    <s v="USD"/>
    <n v="1488337200"/>
    <x v="1394"/>
    <n v="1484623726"/>
    <d v="2017-01-17T03:28:46"/>
    <b v="0"/>
    <n v="17"/>
    <b v="1"/>
    <s v="music/rock"/>
    <n v="122.13333333333334"/>
    <n v="53.882352941176471"/>
    <x v="4"/>
  </r>
  <r>
    <x v="0"/>
    <x v="0"/>
    <s v="USD"/>
    <n v="1484430481"/>
    <x v="1395"/>
    <n v="1481838481"/>
    <d v="2016-12-15T21:48:01"/>
    <b v="0"/>
    <n v="82"/>
    <b v="1"/>
    <s v="music/rock"/>
    <n v="111.88571428571427"/>
    <n v="47.756097560975611"/>
    <x v="4"/>
  </r>
  <r>
    <x v="0"/>
    <x v="0"/>
    <s v="USD"/>
    <n v="1423871882"/>
    <x v="1396"/>
    <n v="1421279882"/>
    <d v="2015-01-14T23:58:02"/>
    <b v="0"/>
    <n v="73"/>
    <b v="1"/>
    <s v="music/rock"/>
    <n v="107.3"/>
    <n v="88.191780821917803"/>
    <x v="4"/>
  </r>
  <r>
    <x v="0"/>
    <x v="0"/>
    <s v="USD"/>
    <n v="1477603140"/>
    <x v="1397"/>
    <n v="1475013710"/>
    <d v="2016-09-27T22:01:50"/>
    <b v="0"/>
    <n v="158"/>
    <b v="1"/>
    <s v="music/rock"/>
    <n v="113.85000000000001"/>
    <n v="72.056962025316452"/>
    <x v="4"/>
  </r>
  <r>
    <x v="0"/>
    <x v="0"/>
    <s v="USD"/>
    <n v="1467752334"/>
    <x v="1398"/>
    <n v="1465160334"/>
    <d v="2016-06-05T20:58:54"/>
    <b v="0"/>
    <n v="65"/>
    <b v="1"/>
    <s v="music/rock"/>
    <n v="109.68181818181819"/>
    <n v="74.246153846153845"/>
    <x v="4"/>
  </r>
  <r>
    <x v="0"/>
    <x v="0"/>
    <s v="USD"/>
    <n v="1412640373"/>
    <x v="1399"/>
    <n v="1410048373"/>
    <d v="2014-09-07T00:06:13"/>
    <b v="0"/>
    <n v="184"/>
    <b v="1"/>
    <s v="music/rock"/>
    <n v="126.14444444444443"/>
    <n v="61.701086956521742"/>
    <x v="4"/>
  </r>
  <r>
    <x v="0"/>
    <x v="1"/>
    <s v="GBP"/>
    <n v="1465709400"/>
    <x v="1400"/>
    <n v="1462695073"/>
    <d v="2016-05-08T08:11:13"/>
    <b v="0"/>
    <n v="34"/>
    <b v="1"/>
    <s v="music/rock"/>
    <n v="167.42857142857144"/>
    <n v="17.235294117647058"/>
    <x v="4"/>
  </r>
  <r>
    <x v="0"/>
    <x v="0"/>
    <s v="USD"/>
    <n v="1369612474"/>
    <x v="1401"/>
    <n v="1367798074"/>
    <d v="2013-05-05T23:54:34"/>
    <b v="0"/>
    <n v="240"/>
    <b v="1"/>
    <s v="music/rock"/>
    <n v="496.52000000000004"/>
    <n v="51.720833333333331"/>
    <x v="4"/>
  </r>
  <r>
    <x v="0"/>
    <x v="1"/>
    <s v="GBP"/>
    <n v="1430439411"/>
    <x v="1402"/>
    <n v="1425259011"/>
    <d v="2015-03-02T01:16:51"/>
    <b v="0"/>
    <n v="113"/>
    <b v="1"/>
    <s v="music/rock"/>
    <n v="109.16"/>
    <n v="24.150442477876105"/>
    <x v="4"/>
  </r>
  <r>
    <x v="0"/>
    <x v="0"/>
    <s v="USD"/>
    <n v="1374802235"/>
    <x v="1403"/>
    <n v="1372210235"/>
    <d v="2013-06-26T01:30:35"/>
    <b v="0"/>
    <n v="66"/>
    <b v="1"/>
    <s v="music/rock"/>
    <n v="102.57499999999999"/>
    <n v="62.166666666666664"/>
    <x v="4"/>
  </r>
  <r>
    <x v="2"/>
    <x v="1"/>
    <s v="GBP"/>
    <n v="1424607285"/>
    <x v="1404"/>
    <n v="1422447285"/>
    <d v="2015-01-28T12:14:45"/>
    <b v="1"/>
    <n v="5"/>
    <b v="0"/>
    <s v="publishing/translations"/>
    <n v="1.6620689655172414"/>
    <n v="48.2"/>
    <x v="3"/>
  </r>
  <r>
    <x v="2"/>
    <x v="0"/>
    <s v="USD"/>
    <n v="1417195201"/>
    <x v="1405"/>
    <n v="1414599601"/>
    <d v="2014-10-29T16:20:01"/>
    <b v="1"/>
    <n v="17"/>
    <b v="0"/>
    <s v="publishing/translations"/>
    <n v="0.42"/>
    <n v="6.1764705882352944"/>
    <x v="3"/>
  </r>
  <r>
    <x v="2"/>
    <x v="13"/>
    <s v="EUR"/>
    <n v="1449914400"/>
    <x v="1406"/>
    <n v="1445336607"/>
    <d v="2015-10-20T10:23:27"/>
    <b v="0"/>
    <n v="3"/>
    <b v="0"/>
    <s v="publishing/translations"/>
    <n v="0.125"/>
    <n v="5"/>
    <x v="3"/>
  </r>
  <r>
    <x v="2"/>
    <x v="0"/>
    <s v="USD"/>
    <n v="1407847978"/>
    <x v="1407"/>
    <n v="1405687978"/>
    <d v="2014-07-18T12:52:58"/>
    <b v="0"/>
    <n v="2"/>
    <b v="0"/>
    <s v="publishing/translations"/>
    <n v="0.5"/>
    <n v="7.5"/>
    <x v="3"/>
  </r>
  <r>
    <x v="2"/>
    <x v="1"/>
    <s v="GBP"/>
    <n v="1447451756"/>
    <x v="1408"/>
    <n v="1444856156"/>
    <d v="2015-10-14T20:55:56"/>
    <b v="0"/>
    <n v="6"/>
    <b v="0"/>
    <s v="publishing/translations"/>
    <n v="7.1999999999999993"/>
    <n v="12"/>
    <x v="3"/>
  </r>
  <r>
    <x v="2"/>
    <x v="0"/>
    <s v="USD"/>
    <n v="1420085535"/>
    <x v="1409"/>
    <n v="1414897935"/>
    <d v="2014-11-02T03:12:15"/>
    <b v="0"/>
    <n v="0"/>
    <b v="0"/>
    <s v="publishing/translations"/>
    <n v="0"/>
    <e v="#DIV/0!"/>
    <x v="3"/>
  </r>
  <r>
    <x v="2"/>
    <x v="13"/>
    <s v="EUR"/>
    <n v="1464939520"/>
    <x v="1410"/>
    <n v="1461051520"/>
    <d v="2016-04-19T07:38:40"/>
    <b v="0"/>
    <n v="1"/>
    <b v="0"/>
    <s v="publishing/translations"/>
    <n v="1.6666666666666666E-2"/>
    <n v="1"/>
    <x v="3"/>
  </r>
  <r>
    <x v="2"/>
    <x v="1"/>
    <s v="GBP"/>
    <n v="1423185900"/>
    <x v="1411"/>
    <n v="1420766700"/>
    <d v="2015-01-09T01:25:00"/>
    <b v="0"/>
    <n v="3"/>
    <b v="0"/>
    <s v="publishing/translations"/>
    <n v="0.23333333333333336"/>
    <n v="2.3333333333333335"/>
    <x v="3"/>
  </r>
  <r>
    <x v="2"/>
    <x v="0"/>
    <s v="USD"/>
    <n v="1417656699"/>
    <x v="1412"/>
    <n v="1415064699"/>
    <d v="2014-11-04T01:31:39"/>
    <b v="0"/>
    <n v="13"/>
    <b v="0"/>
    <s v="publishing/translations"/>
    <n v="4.5714285714285712"/>
    <n v="24.615384615384617"/>
    <x v="3"/>
  </r>
  <r>
    <x v="2"/>
    <x v="13"/>
    <s v="EUR"/>
    <n v="1455964170"/>
    <x v="1413"/>
    <n v="1450780170"/>
    <d v="2015-12-22T10:29:30"/>
    <b v="0"/>
    <n v="1"/>
    <b v="0"/>
    <s v="publishing/translations"/>
    <n v="5"/>
    <n v="100"/>
    <x v="3"/>
  </r>
  <r>
    <x v="2"/>
    <x v="0"/>
    <s v="USD"/>
    <n v="1483423467"/>
    <x v="1414"/>
    <n v="1480831467"/>
    <d v="2016-12-04T06:04:27"/>
    <b v="0"/>
    <n v="1"/>
    <b v="0"/>
    <s v="publishing/translations"/>
    <n v="0.2"/>
    <n v="1"/>
    <x v="3"/>
  </r>
  <r>
    <x v="2"/>
    <x v="0"/>
    <s v="USD"/>
    <n v="1439741591"/>
    <x v="1415"/>
    <n v="1436285591"/>
    <d v="2015-07-07T16:13:11"/>
    <b v="0"/>
    <n v="9"/>
    <b v="0"/>
    <s v="publishing/translations"/>
    <n v="18.181818181818183"/>
    <n v="88.888888888888886"/>
    <x v="3"/>
  </r>
  <r>
    <x v="2"/>
    <x v="0"/>
    <s v="USD"/>
    <n v="1448147619"/>
    <x v="1416"/>
    <n v="1445552019"/>
    <d v="2015-10-22T22:13:39"/>
    <b v="0"/>
    <n v="0"/>
    <b v="0"/>
    <s v="publishing/translations"/>
    <n v="0"/>
    <e v="#DIV/0!"/>
    <x v="3"/>
  </r>
  <r>
    <x v="2"/>
    <x v="0"/>
    <s v="USD"/>
    <n v="1442315460"/>
    <x v="1417"/>
    <n v="1439696174"/>
    <d v="2015-08-16T03:36:14"/>
    <b v="0"/>
    <n v="2"/>
    <b v="0"/>
    <s v="publishing/translations"/>
    <n v="1.2222222222222223"/>
    <n v="27.5"/>
    <x v="3"/>
  </r>
  <r>
    <x v="2"/>
    <x v="3"/>
    <s v="EUR"/>
    <n v="1456397834"/>
    <x v="1418"/>
    <n v="1453805834"/>
    <d v="2016-01-26T10:57:14"/>
    <b v="0"/>
    <n v="1"/>
    <b v="0"/>
    <s v="publishing/translations"/>
    <n v="0.2"/>
    <n v="6"/>
    <x v="3"/>
  </r>
  <r>
    <x v="2"/>
    <x v="0"/>
    <s v="USD"/>
    <n v="1476010619"/>
    <x v="1419"/>
    <n v="1473418619"/>
    <d v="2016-09-09T10:56:59"/>
    <b v="0"/>
    <n v="10"/>
    <b v="0"/>
    <s v="publishing/translations"/>
    <n v="7.0634920634920633"/>
    <n v="44.5"/>
    <x v="3"/>
  </r>
  <r>
    <x v="2"/>
    <x v="0"/>
    <s v="USD"/>
    <n v="1467129686"/>
    <x v="1420"/>
    <n v="1464969686"/>
    <d v="2016-06-03T16:01:26"/>
    <b v="0"/>
    <n v="3"/>
    <b v="0"/>
    <s v="publishing/translations"/>
    <n v="2.7272727272727271"/>
    <n v="1"/>
    <x v="3"/>
  </r>
  <r>
    <x v="2"/>
    <x v="11"/>
    <s v="SEK"/>
    <n v="1423432709"/>
    <x v="1421"/>
    <n v="1420840709"/>
    <d v="2015-01-09T21:58:29"/>
    <b v="0"/>
    <n v="2"/>
    <b v="0"/>
    <s v="publishing/translations"/>
    <n v="0.1"/>
    <n v="100"/>
    <x v="3"/>
  </r>
  <r>
    <x v="2"/>
    <x v="4"/>
    <s v="NZD"/>
    <n v="1474436704"/>
    <x v="1422"/>
    <n v="1471844704"/>
    <d v="2016-08-22T05:45:04"/>
    <b v="0"/>
    <n v="2"/>
    <b v="0"/>
    <s v="publishing/translations"/>
    <n v="0.104"/>
    <n v="13"/>
    <x v="3"/>
  </r>
  <r>
    <x v="2"/>
    <x v="2"/>
    <s v="AUD"/>
    <n v="1451637531"/>
    <x v="1423"/>
    <n v="1449045531"/>
    <d v="2015-12-02T08:38:51"/>
    <b v="0"/>
    <n v="1"/>
    <b v="0"/>
    <s v="publishing/translations"/>
    <n v="0.33333333333333337"/>
    <n v="100"/>
    <x v="3"/>
  </r>
  <r>
    <x v="2"/>
    <x v="0"/>
    <s v="USD"/>
    <n v="1479233602"/>
    <x v="1424"/>
    <n v="1478106802"/>
    <d v="2016-11-02T17:13:22"/>
    <b v="0"/>
    <n v="14"/>
    <b v="0"/>
    <s v="publishing/translations"/>
    <n v="20.36"/>
    <n v="109.07142857142857"/>
    <x v="3"/>
  </r>
  <r>
    <x v="2"/>
    <x v="0"/>
    <s v="USD"/>
    <n v="1430276959"/>
    <x v="1425"/>
    <n v="1427684959"/>
    <d v="2015-03-30T03:09:19"/>
    <b v="0"/>
    <n v="0"/>
    <b v="0"/>
    <s v="publishing/translations"/>
    <n v="0"/>
    <e v="#DIV/0!"/>
    <x v="3"/>
  </r>
  <r>
    <x v="2"/>
    <x v="12"/>
    <s v="EUR"/>
    <n v="1440408120"/>
    <x v="1426"/>
    <n v="1435224120"/>
    <d v="2015-06-25T09:22:00"/>
    <b v="0"/>
    <n v="0"/>
    <b v="0"/>
    <s v="publishing/translations"/>
    <n v="0"/>
    <e v="#DIV/0!"/>
    <x v="3"/>
  </r>
  <r>
    <x v="2"/>
    <x v="12"/>
    <s v="EUR"/>
    <n v="1474230385"/>
    <x v="1427"/>
    <n v="1471638385"/>
    <d v="2016-08-19T20:26:25"/>
    <b v="0"/>
    <n v="4"/>
    <b v="0"/>
    <s v="publishing/translations"/>
    <n v="8.3800000000000008"/>
    <n v="104.75"/>
    <x v="3"/>
  </r>
  <r>
    <x v="2"/>
    <x v="3"/>
    <s v="EUR"/>
    <n v="1459584417"/>
    <x v="1428"/>
    <n v="1456996017"/>
    <d v="2016-03-03T09:06:57"/>
    <b v="0"/>
    <n v="3"/>
    <b v="0"/>
    <s v="publishing/translations"/>
    <n v="4.5"/>
    <n v="15"/>
    <x v="3"/>
  </r>
  <r>
    <x v="2"/>
    <x v="0"/>
    <s v="USD"/>
    <n v="1428629242"/>
    <x v="1429"/>
    <n v="1426037242"/>
    <d v="2015-03-11T01:27:22"/>
    <b v="0"/>
    <n v="0"/>
    <b v="0"/>
    <s v="publishing/translations"/>
    <n v="0"/>
    <e v="#DIV/0!"/>
    <x v="3"/>
  </r>
  <r>
    <x v="2"/>
    <x v="0"/>
    <s v="USD"/>
    <n v="1419017488"/>
    <x v="1430"/>
    <n v="1416339088"/>
    <d v="2014-11-18T19:31:28"/>
    <b v="0"/>
    <n v="5"/>
    <b v="0"/>
    <s v="publishing/translations"/>
    <n v="8.06"/>
    <n v="80.599999999999994"/>
    <x v="3"/>
  </r>
  <r>
    <x v="2"/>
    <x v="0"/>
    <s v="USD"/>
    <n v="1448517816"/>
    <x v="1431"/>
    <n v="1445922216"/>
    <d v="2015-10-27T05:03:36"/>
    <b v="0"/>
    <n v="47"/>
    <b v="0"/>
    <s v="publishing/translations"/>
    <n v="31.94705882352941"/>
    <n v="115.55319148936171"/>
    <x v="3"/>
  </r>
  <r>
    <x v="2"/>
    <x v="0"/>
    <s v="USD"/>
    <n v="1437417828"/>
    <x v="1432"/>
    <n v="1434825828"/>
    <d v="2015-06-20T18:43:48"/>
    <b v="0"/>
    <n v="0"/>
    <b v="0"/>
    <s v="publishing/translations"/>
    <n v="0"/>
    <e v="#DIV/0!"/>
    <x v="3"/>
  </r>
  <r>
    <x v="2"/>
    <x v="13"/>
    <s v="EUR"/>
    <n v="1481367600"/>
    <x v="1433"/>
    <n v="1477839675"/>
    <d v="2016-10-30T15:01:15"/>
    <b v="0"/>
    <n v="10"/>
    <b v="0"/>
    <s v="publishing/translations"/>
    <n v="6.708333333333333"/>
    <n v="80.5"/>
    <x v="3"/>
  </r>
  <r>
    <x v="2"/>
    <x v="8"/>
    <s v="DKK"/>
    <n v="1433775600"/>
    <x v="1434"/>
    <n v="1431973478"/>
    <d v="2015-05-18T18:24:38"/>
    <b v="0"/>
    <n v="11"/>
    <b v="0"/>
    <s v="publishing/translations"/>
    <n v="9.9878048780487809"/>
    <n v="744.5454545454545"/>
    <x v="3"/>
  </r>
  <r>
    <x v="2"/>
    <x v="13"/>
    <s v="EUR"/>
    <n v="1444589020"/>
    <x v="1435"/>
    <n v="1441997020"/>
    <d v="2015-09-11T18:43:40"/>
    <b v="0"/>
    <n v="2"/>
    <b v="0"/>
    <s v="publishing/translations"/>
    <n v="0.1"/>
    <n v="7.5"/>
    <x v="3"/>
  </r>
  <r>
    <x v="2"/>
    <x v="12"/>
    <s v="EUR"/>
    <n v="1456043057"/>
    <x v="1436"/>
    <n v="1453451057"/>
    <d v="2016-01-22T08:24:17"/>
    <b v="0"/>
    <n v="2"/>
    <b v="0"/>
    <s v="publishing/translations"/>
    <n v="0.77"/>
    <n v="38.5"/>
    <x v="3"/>
  </r>
  <r>
    <x v="2"/>
    <x v="0"/>
    <s v="USD"/>
    <n v="1405227540"/>
    <x v="1437"/>
    <n v="1402058739"/>
    <d v="2014-06-06T12:45:39"/>
    <b v="0"/>
    <n v="22"/>
    <b v="0"/>
    <s v="publishing/translations"/>
    <n v="26.900000000000002"/>
    <n v="36.68181818181818"/>
    <x v="3"/>
  </r>
  <r>
    <x v="2"/>
    <x v="8"/>
    <s v="DKK"/>
    <n v="1461765300"/>
    <x v="1438"/>
    <n v="1459198499"/>
    <d v="2016-03-28T20:54:59"/>
    <b v="0"/>
    <n v="8"/>
    <b v="0"/>
    <s v="publishing/translations"/>
    <n v="3"/>
    <n v="75"/>
    <x v="3"/>
  </r>
  <r>
    <x v="2"/>
    <x v="5"/>
    <s v="CAD"/>
    <n v="1425758101"/>
    <x v="1439"/>
    <n v="1423166101"/>
    <d v="2015-02-05T19:55:01"/>
    <b v="0"/>
    <n v="6"/>
    <b v="0"/>
    <s v="publishing/translations"/>
    <n v="6.6055045871559637"/>
    <n v="30"/>
    <x v="3"/>
  </r>
  <r>
    <x v="2"/>
    <x v="13"/>
    <s v="EUR"/>
    <n v="1464285463"/>
    <x v="1440"/>
    <n v="1461693463"/>
    <d v="2016-04-26T17:57:43"/>
    <b v="0"/>
    <n v="1"/>
    <b v="0"/>
    <s v="publishing/translations"/>
    <n v="7.6923076923076927E-3"/>
    <n v="1"/>
    <x v="3"/>
  </r>
  <r>
    <x v="2"/>
    <x v="1"/>
    <s v="GBP"/>
    <n v="1441995769"/>
    <x v="1441"/>
    <n v="1436811769"/>
    <d v="2015-07-13T18:22:49"/>
    <b v="0"/>
    <n v="3"/>
    <b v="0"/>
    <s v="publishing/translations"/>
    <n v="1.1222222222222222"/>
    <n v="673.33333333333337"/>
    <x v="3"/>
  </r>
  <r>
    <x v="2"/>
    <x v="0"/>
    <s v="USD"/>
    <n v="1464190158"/>
    <x v="1442"/>
    <n v="1461598158"/>
    <d v="2016-04-25T15:29:18"/>
    <b v="0"/>
    <n v="0"/>
    <b v="0"/>
    <s v="publishing/translations"/>
    <n v="0"/>
    <e v="#DIV/0!"/>
    <x v="3"/>
  </r>
  <r>
    <x v="2"/>
    <x v="6"/>
    <s v="EUR"/>
    <n v="1483395209"/>
    <x v="1443"/>
    <n v="1480803209"/>
    <d v="2016-12-03T22:13:29"/>
    <b v="0"/>
    <n v="0"/>
    <b v="0"/>
    <s v="publishing/translations"/>
    <n v="0"/>
    <e v="#DIV/0!"/>
    <x v="3"/>
  </r>
  <r>
    <x v="2"/>
    <x v="12"/>
    <s v="EUR"/>
    <n v="1442091462"/>
    <x v="1444"/>
    <n v="1436907462"/>
    <d v="2015-07-14T20:57:42"/>
    <b v="0"/>
    <n v="0"/>
    <b v="0"/>
    <s v="publishing/translations"/>
    <n v="0"/>
    <e v="#DIV/0!"/>
    <x v="3"/>
  </r>
  <r>
    <x v="2"/>
    <x v="12"/>
    <s v="EUR"/>
    <n v="1434286855"/>
    <x v="1445"/>
    <n v="1431694855"/>
    <d v="2015-05-15T13:00:55"/>
    <b v="0"/>
    <n v="0"/>
    <b v="0"/>
    <s v="publishing/translations"/>
    <n v="0"/>
    <e v="#DIV/0!"/>
    <x v="3"/>
  </r>
  <r>
    <x v="2"/>
    <x v="13"/>
    <s v="EUR"/>
    <n v="1461235478"/>
    <x v="1446"/>
    <n v="1459507478"/>
    <d v="2016-04-01T10:44:38"/>
    <b v="0"/>
    <n v="0"/>
    <b v="0"/>
    <s v="publishing/translations"/>
    <n v="0"/>
    <e v="#DIV/0!"/>
    <x v="3"/>
  </r>
  <r>
    <x v="2"/>
    <x v="0"/>
    <s v="USD"/>
    <n v="1467999134"/>
    <x v="1447"/>
    <n v="1465407134"/>
    <d v="2016-06-08T17:32:14"/>
    <b v="0"/>
    <n v="3"/>
    <b v="0"/>
    <s v="publishing/translations"/>
    <n v="1.4999999999999999E-2"/>
    <n v="25"/>
    <x v="3"/>
  </r>
  <r>
    <x v="2"/>
    <x v="2"/>
    <s v="AUD"/>
    <n v="1432272300"/>
    <x v="1448"/>
    <n v="1429655318"/>
    <d v="2015-04-21T22:28:38"/>
    <b v="0"/>
    <n v="0"/>
    <b v="0"/>
    <s v="publishing/translations"/>
    <n v="0"/>
    <e v="#DIV/0!"/>
    <x v="3"/>
  </r>
  <r>
    <x v="2"/>
    <x v="0"/>
    <s v="USD"/>
    <n v="1431286105"/>
    <x v="1449"/>
    <n v="1427138905"/>
    <d v="2015-03-23T19:28:25"/>
    <b v="0"/>
    <n v="0"/>
    <b v="0"/>
    <s v="publishing/translations"/>
    <n v="0"/>
    <e v="#DIV/0!"/>
    <x v="3"/>
  </r>
  <r>
    <x v="2"/>
    <x v="0"/>
    <s v="USD"/>
    <n v="1455941197"/>
    <x v="1450"/>
    <n v="1453349197"/>
    <d v="2016-01-21T04:06:37"/>
    <b v="0"/>
    <n v="1"/>
    <b v="0"/>
    <s v="publishing/translations"/>
    <n v="1E-3"/>
    <n v="1"/>
    <x v="3"/>
  </r>
  <r>
    <x v="1"/>
    <x v="0"/>
    <s v="USD"/>
    <n v="1416355259"/>
    <x v="1451"/>
    <n v="1413759659"/>
    <d v="2014-10-19T23:00:59"/>
    <b v="0"/>
    <n v="2"/>
    <b v="0"/>
    <s v="publishing/translations"/>
    <n v="1.0554089709762533E-2"/>
    <n v="1"/>
    <x v="3"/>
  </r>
  <r>
    <x v="1"/>
    <x v="0"/>
    <s v="USD"/>
    <n v="1406566363"/>
    <x v="1452"/>
    <n v="1403974363"/>
    <d v="2014-06-28T16:52:43"/>
    <b v="0"/>
    <n v="0"/>
    <b v="0"/>
    <s v="publishing/translations"/>
    <n v="0"/>
    <e v="#DIV/0!"/>
    <x v="3"/>
  </r>
  <r>
    <x v="1"/>
    <x v="6"/>
    <s v="EUR"/>
    <n v="1492270947"/>
    <x v="1453"/>
    <n v="1488386547"/>
    <d v="2017-03-01T16:42:27"/>
    <b v="0"/>
    <n v="0"/>
    <b v="0"/>
    <s v="publishing/translations"/>
    <n v="0"/>
    <e v="#DIV/0!"/>
    <x v="3"/>
  </r>
  <r>
    <x v="1"/>
    <x v="3"/>
    <s v="EUR"/>
    <n v="1461535140"/>
    <x v="1454"/>
    <n v="1459716480"/>
    <d v="2016-04-03T20:48:00"/>
    <b v="0"/>
    <n v="1"/>
    <b v="0"/>
    <s v="publishing/translations"/>
    <n v="0.85714285714285721"/>
    <n v="15"/>
    <x v="3"/>
  </r>
  <r>
    <x v="1"/>
    <x v="0"/>
    <s v="USD"/>
    <n v="1409924340"/>
    <x v="1455"/>
    <n v="1405181320"/>
    <d v="2014-07-12T16:08:40"/>
    <b v="0"/>
    <n v="7"/>
    <b v="0"/>
    <s v="publishing/translations"/>
    <n v="10.5"/>
    <n v="225"/>
    <x v="3"/>
  </r>
  <r>
    <x v="1"/>
    <x v="13"/>
    <s v="EUR"/>
    <n v="1483459365"/>
    <x v="1456"/>
    <n v="1480867365"/>
    <d v="2016-12-04T16:02:45"/>
    <b v="0"/>
    <n v="3"/>
    <b v="0"/>
    <s v="publishing/translations"/>
    <n v="2.9000000000000004"/>
    <n v="48.333333333333336"/>
    <x v="3"/>
  </r>
  <r>
    <x v="1"/>
    <x v="0"/>
    <s v="USD"/>
    <n v="1447281044"/>
    <x v="1457"/>
    <n v="1444685444"/>
    <d v="2015-10-12T21:30:44"/>
    <b v="0"/>
    <n v="0"/>
    <b v="0"/>
    <s v="publishing/translations"/>
    <n v="0"/>
    <e v="#DIV/0!"/>
    <x v="3"/>
  </r>
  <r>
    <x v="1"/>
    <x v="0"/>
    <s v="USD"/>
    <n v="1407729600"/>
    <x v="1458"/>
    <n v="1405097760"/>
    <d v="2014-07-11T16:56:00"/>
    <b v="0"/>
    <n v="0"/>
    <b v="0"/>
    <s v="publishing/translations"/>
    <n v="0"/>
    <e v="#DIV/0!"/>
    <x v="3"/>
  </r>
  <r>
    <x v="1"/>
    <x v="8"/>
    <s v="DKK"/>
    <n v="1449077100"/>
    <x v="1459"/>
    <n v="1446612896"/>
    <d v="2015-11-04T04:54:56"/>
    <b v="0"/>
    <n v="0"/>
    <b v="0"/>
    <s v="publishing/translations"/>
    <n v="0"/>
    <e v="#DIV/0!"/>
    <x v="3"/>
  </r>
  <r>
    <x v="1"/>
    <x v="0"/>
    <s v="USD"/>
    <n v="1417391100"/>
    <x v="1460"/>
    <n v="1412371898"/>
    <d v="2014-10-03T21:31:38"/>
    <b v="0"/>
    <n v="0"/>
    <b v="0"/>
    <s v="publishing/translations"/>
    <n v="0"/>
    <e v="#DIV/0!"/>
    <x v="3"/>
  </r>
  <r>
    <x v="0"/>
    <x v="0"/>
    <s v="USD"/>
    <n v="1413849600"/>
    <x v="1461"/>
    <n v="1410967754"/>
    <d v="2014-09-17T15:29:14"/>
    <b v="1"/>
    <n v="340"/>
    <b v="1"/>
    <s v="publishing/radio &amp; podcasts"/>
    <n v="101.24459999999999"/>
    <n v="44.66673529411765"/>
    <x v="3"/>
  </r>
  <r>
    <x v="0"/>
    <x v="0"/>
    <s v="USD"/>
    <n v="1365609271"/>
    <x v="1462"/>
    <n v="1363017271"/>
    <d v="2013-03-11T15:54:31"/>
    <b v="1"/>
    <n v="150"/>
    <b v="1"/>
    <s v="publishing/radio &amp; podcasts"/>
    <n v="108.5175"/>
    <n v="28.937999999999999"/>
    <x v="3"/>
  </r>
  <r>
    <x v="0"/>
    <x v="0"/>
    <s v="USD"/>
    <n v="1365367938"/>
    <x v="1463"/>
    <n v="1361483538"/>
    <d v="2013-02-21T21:52:18"/>
    <b v="1"/>
    <n v="25"/>
    <b v="1"/>
    <s v="publishing/radio &amp; podcasts"/>
    <n v="147.66666666666666"/>
    <n v="35.44"/>
    <x v="3"/>
  </r>
  <r>
    <x v="0"/>
    <x v="0"/>
    <s v="USD"/>
    <n v="1361029958"/>
    <x v="1464"/>
    <n v="1358437958"/>
    <d v="2013-01-17T15:52:38"/>
    <b v="1"/>
    <n v="234"/>
    <b v="1"/>
    <s v="publishing/radio &amp; podcasts"/>
    <n v="163.19999999999999"/>
    <n v="34.871794871794869"/>
    <x v="3"/>
  </r>
  <r>
    <x v="0"/>
    <x v="0"/>
    <s v="USD"/>
    <n v="1332385200"/>
    <x v="1465"/>
    <n v="1329759452"/>
    <d v="2012-02-20T17:37:32"/>
    <b v="1"/>
    <n v="2602"/>
    <b v="1"/>
    <s v="publishing/radio &amp; podcasts"/>
    <n v="456.41449999999998"/>
    <n v="52.622732513451197"/>
    <x v="3"/>
  </r>
  <r>
    <x v="0"/>
    <x v="0"/>
    <s v="USD"/>
    <n v="1452574800"/>
    <x v="1466"/>
    <n v="1449029266"/>
    <d v="2015-12-02T04:07:46"/>
    <b v="1"/>
    <n v="248"/>
    <b v="1"/>
    <s v="publishing/radio &amp; podcasts"/>
    <n v="107.87731249999999"/>
    <n v="69.598266129032254"/>
    <x v="3"/>
  </r>
  <r>
    <x v="0"/>
    <x v="0"/>
    <s v="USD"/>
    <n v="1332699285"/>
    <x v="1467"/>
    <n v="1327518885"/>
    <d v="2012-01-25T19:14:45"/>
    <b v="1"/>
    <n v="600"/>
    <b v="1"/>
    <s v="publishing/radio &amp; podcasts"/>
    <n v="115.08"/>
    <n v="76.72"/>
    <x v="3"/>
  </r>
  <r>
    <x v="0"/>
    <x v="0"/>
    <s v="USD"/>
    <n v="1307838049"/>
    <x v="1468"/>
    <n v="1302654049"/>
    <d v="2011-04-13T00:20:49"/>
    <b v="1"/>
    <n v="293"/>
    <b v="1"/>
    <s v="publishing/radio &amp; podcasts"/>
    <n v="102.36842105263158"/>
    <n v="33.191126279863482"/>
    <x v="3"/>
  </r>
  <r>
    <x v="0"/>
    <x v="0"/>
    <s v="USD"/>
    <n v="1360938109"/>
    <x v="1469"/>
    <n v="1358346109"/>
    <d v="2013-01-16T14:21:49"/>
    <b v="1"/>
    <n v="321"/>
    <b v="1"/>
    <s v="publishing/radio &amp; podcasts"/>
    <n v="108.42485875706214"/>
    <n v="149.46417445482865"/>
    <x v="3"/>
  </r>
  <r>
    <x v="0"/>
    <x v="0"/>
    <s v="USD"/>
    <n v="1356724263"/>
    <x v="1470"/>
    <n v="1354909863"/>
    <d v="2012-12-07T19:51:03"/>
    <b v="1"/>
    <n v="81"/>
    <b v="1"/>
    <s v="publishing/radio &amp; podcasts"/>
    <n v="125.13333333333334"/>
    <n v="23.172839506172838"/>
    <x v="3"/>
  </r>
  <r>
    <x v="0"/>
    <x v="0"/>
    <s v="USD"/>
    <n v="1428620334"/>
    <x v="1471"/>
    <n v="1426028334"/>
    <d v="2015-03-10T22:58:54"/>
    <b v="1"/>
    <n v="343"/>
    <b v="1"/>
    <s v="publishing/radio &amp; podcasts"/>
    <n v="103.840625"/>
    <n v="96.877551020408163"/>
    <x v="3"/>
  </r>
  <r>
    <x v="0"/>
    <x v="0"/>
    <s v="USD"/>
    <n v="1381928503"/>
    <x v="1472"/>
    <n v="1379336503"/>
    <d v="2013-09-16T13:01:43"/>
    <b v="1"/>
    <n v="336"/>
    <b v="1"/>
    <s v="publishing/radio &amp; podcasts"/>
    <n v="138.70400000000001"/>
    <n v="103.20238095238095"/>
    <x v="3"/>
  </r>
  <r>
    <x v="0"/>
    <x v="0"/>
    <s v="USD"/>
    <n v="1330644639"/>
    <x v="1473"/>
    <n v="1328052639"/>
    <d v="2012-01-31T23:30:39"/>
    <b v="1"/>
    <n v="47"/>
    <b v="1"/>
    <s v="publishing/radio &amp; podcasts"/>
    <n v="120.51600000000001"/>
    <n v="38.462553191489363"/>
    <x v="3"/>
  </r>
  <r>
    <x v="0"/>
    <x v="0"/>
    <s v="USD"/>
    <n v="1379093292"/>
    <x v="1474"/>
    <n v="1376501292"/>
    <d v="2013-08-14T17:28:12"/>
    <b v="1"/>
    <n v="76"/>
    <b v="1"/>
    <s v="publishing/radio &amp; podcasts"/>
    <n v="112.26666666666667"/>
    <n v="44.315789473684212"/>
    <x v="3"/>
  </r>
  <r>
    <x v="0"/>
    <x v="0"/>
    <s v="USD"/>
    <n v="1419051540"/>
    <x v="1475"/>
    <n v="1416244863"/>
    <d v="2014-11-17T17:21:03"/>
    <b v="1"/>
    <n v="441"/>
    <b v="1"/>
    <s v="publishing/radio &amp; podcasts"/>
    <n v="188.66966666666667"/>
    <n v="64.173356009070289"/>
    <x v="3"/>
  </r>
  <r>
    <x v="0"/>
    <x v="0"/>
    <s v="USD"/>
    <n v="1315616422"/>
    <x v="1476"/>
    <n v="1313024422"/>
    <d v="2011-08-11T01:00:22"/>
    <b v="1"/>
    <n v="916"/>
    <b v="1"/>
    <s v="publishing/radio &amp; podcasts"/>
    <n v="661.55466666666666"/>
    <n v="43.333275109170302"/>
    <x v="3"/>
  </r>
  <r>
    <x v="0"/>
    <x v="0"/>
    <s v="USD"/>
    <n v="1324609200"/>
    <x v="1477"/>
    <n v="1319467604"/>
    <d v="2011-10-24T14:46:44"/>
    <b v="1"/>
    <n v="369"/>
    <b v="1"/>
    <s v="publishing/radio &amp; podcasts"/>
    <n v="111.31"/>
    <n v="90.495934959349597"/>
    <x v="3"/>
  </r>
  <r>
    <x v="0"/>
    <x v="0"/>
    <s v="USD"/>
    <n v="1368564913"/>
    <x v="1478"/>
    <n v="1367355313"/>
    <d v="2013-04-30T20:55:13"/>
    <b v="1"/>
    <n v="20242"/>
    <b v="1"/>
    <s v="publishing/radio &amp; podcasts"/>
    <n v="1181.6142199999999"/>
    <n v="29.187190495010373"/>
    <x v="3"/>
  </r>
  <r>
    <x v="0"/>
    <x v="0"/>
    <s v="USD"/>
    <n v="1399694340"/>
    <x v="1479"/>
    <n v="1398448389"/>
    <d v="2014-04-25T17:53:09"/>
    <b v="1"/>
    <n v="71"/>
    <b v="1"/>
    <s v="publishing/radio &amp; podcasts"/>
    <n v="137.375"/>
    <n v="30.95774647887324"/>
    <x v="3"/>
  </r>
  <r>
    <x v="0"/>
    <x v="0"/>
    <s v="USD"/>
    <n v="1374858000"/>
    <x v="1480"/>
    <n v="1373408699"/>
    <d v="2013-07-09T22:24:59"/>
    <b v="1"/>
    <n v="635"/>
    <b v="1"/>
    <s v="publishing/radio &amp; podcasts"/>
    <n v="117.04040000000001"/>
    <n v="92.157795275590544"/>
    <x v="3"/>
  </r>
  <r>
    <x v="2"/>
    <x v="5"/>
    <s v="CAD"/>
    <n v="1383430145"/>
    <x v="1481"/>
    <n v="1380838145"/>
    <d v="2013-10-03T22:09:05"/>
    <b v="0"/>
    <n v="6"/>
    <b v="0"/>
    <s v="publishing/fiction"/>
    <n v="2.1"/>
    <n v="17.5"/>
    <x v="3"/>
  </r>
  <r>
    <x v="2"/>
    <x v="0"/>
    <s v="USD"/>
    <n v="1347004260"/>
    <x v="1482"/>
    <n v="1345062936"/>
    <d v="2012-08-15T20:35:36"/>
    <b v="0"/>
    <n v="1"/>
    <b v="0"/>
    <s v="publishing/fiction"/>
    <n v="0.1"/>
    <n v="5"/>
    <x v="3"/>
  </r>
  <r>
    <x v="2"/>
    <x v="0"/>
    <s v="USD"/>
    <n v="1469162275"/>
    <x v="1483"/>
    <n v="1467002275"/>
    <d v="2016-06-27T04:37:55"/>
    <b v="0"/>
    <n v="2"/>
    <b v="0"/>
    <s v="publishing/fiction"/>
    <n v="0.7142857142857143"/>
    <n v="25"/>
    <x v="3"/>
  </r>
  <r>
    <x v="2"/>
    <x v="0"/>
    <s v="USD"/>
    <n v="1342882260"/>
    <x v="1484"/>
    <n v="1337834963"/>
    <d v="2012-05-24T04:49:23"/>
    <b v="0"/>
    <n v="0"/>
    <b v="0"/>
    <s v="publishing/fiction"/>
    <n v="0"/>
    <e v="#DIV/0!"/>
    <x v="3"/>
  </r>
  <r>
    <x v="2"/>
    <x v="0"/>
    <s v="USD"/>
    <n v="1434827173"/>
    <x v="1485"/>
    <n v="1430939173"/>
    <d v="2015-05-06T19:06:13"/>
    <b v="0"/>
    <n v="3"/>
    <b v="0"/>
    <s v="publishing/fiction"/>
    <n v="2.2388059701492535"/>
    <n v="50"/>
    <x v="3"/>
  </r>
  <r>
    <x v="2"/>
    <x v="0"/>
    <s v="USD"/>
    <n v="1425009761"/>
    <x v="1486"/>
    <n v="1422417761"/>
    <d v="2015-01-28T04:02:41"/>
    <b v="0"/>
    <n v="3"/>
    <b v="0"/>
    <s v="publishing/fiction"/>
    <n v="0.24"/>
    <n v="16"/>
    <x v="3"/>
  </r>
  <r>
    <x v="2"/>
    <x v="0"/>
    <s v="USD"/>
    <n v="1470175271"/>
    <x v="1487"/>
    <n v="1467583271"/>
    <d v="2016-07-03T22:01:11"/>
    <b v="0"/>
    <n v="0"/>
    <b v="0"/>
    <s v="publishing/fiction"/>
    <n v="0"/>
    <e v="#DIV/0!"/>
    <x v="3"/>
  </r>
  <r>
    <x v="2"/>
    <x v="2"/>
    <s v="AUD"/>
    <n v="1388928660"/>
    <x v="1488"/>
    <n v="1386336660"/>
    <d v="2013-12-06T13:31:00"/>
    <b v="0"/>
    <n v="6"/>
    <b v="0"/>
    <s v="publishing/fiction"/>
    <n v="2.4"/>
    <n v="60"/>
    <x v="3"/>
  </r>
  <r>
    <x v="2"/>
    <x v="0"/>
    <s v="USD"/>
    <n v="1352994052"/>
    <x v="1489"/>
    <n v="1350398452"/>
    <d v="2012-10-16T14:40:52"/>
    <b v="0"/>
    <n v="0"/>
    <b v="0"/>
    <s v="publishing/fiction"/>
    <n v="0"/>
    <e v="#DIV/0!"/>
    <x v="3"/>
  </r>
  <r>
    <x v="2"/>
    <x v="0"/>
    <s v="USD"/>
    <n v="1380720474"/>
    <x v="1490"/>
    <n v="1378214874"/>
    <d v="2013-09-03T13:27:54"/>
    <b v="0"/>
    <n v="19"/>
    <b v="0"/>
    <s v="publishing/fiction"/>
    <n v="30.862068965517242"/>
    <n v="47.10526315789474"/>
    <x v="3"/>
  </r>
  <r>
    <x v="2"/>
    <x v="0"/>
    <s v="USD"/>
    <n v="1424014680"/>
    <x v="1491"/>
    <n v="1418922443"/>
    <d v="2014-12-18T17:07:23"/>
    <b v="0"/>
    <n v="1"/>
    <b v="0"/>
    <s v="publishing/fiction"/>
    <n v="8.3333333333333321"/>
    <n v="100"/>
    <x v="3"/>
  </r>
  <r>
    <x v="2"/>
    <x v="0"/>
    <s v="USD"/>
    <n v="1308431646"/>
    <x v="1492"/>
    <n v="1305839646"/>
    <d v="2011-05-19T21:14:06"/>
    <b v="0"/>
    <n v="2"/>
    <b v="0"/>
    <s v="publishing/fiction"/>
    <n v="0.75"/>
    <n v="15"/>
    <x v="3"/>
  </r>
  <r>
    <x v="2"/>
    <x v="0"/>
    <s v="USD"/>
    <n v="1371415675"/>
    <x v="1493"/>
    <n v="1368823675"/>
    <d v="2013-05-17T20:47:55"/>
    <b v="0"/>
    <n v="0"/>
    <b v="0"/>
    <s v="publishing/fiction"/>
    <n v="0"/>
    <e v="#DIV/0!"/>
    <x v="3"/>
  </r>
  <r>
    <x v="2"/>
    <x v="0"/>
    <s v="USD"/>
    <n v="1428075480"/>
    <x v="1494"/>
    <n v="1425489613"/>
    <d v="2015-03-04T17:20:13"/>
    <b v="0"/>
    <n v="11"/>
    <b v="0"/>
    <s v="publishing/fiction"/>
    <n v="8.9"/>
    <n v="40.454545454545453"/>
    <x v="3"/>
  </r>
  <r>
    <x v="2"/>
    <x v="0"/>
    <s v="USD"/>
    <n v="1314471431"/>
    <x v="1495"/>
    <n v="1311879431"/>
    <d v="2011-07-28T18:57:11"/>
    <b v="0"/>
    <n v="0"/>
    <b v="0"/>
    <s v="publishing/fiction"/>
    <n v="0"/>
    <e v="#DIV/0!"/>
    <x v="3"/>
  </r>
  <r>
    <x v="2"/>
    <x v="0"/>
    <s v="USD"/>
    <n v="1410866659"/>
    <x v="1496"/>
    <n v="1405682659"/>
    <d v="2014-07-18T11:24:19"/>
    <b v="0"/>
    <n v="0"/>
    <b v="0"/>
    <s v="publishing/fiction"/>
    <n v="0"/>
    <e v="#DIV/0!"/>
    <x v="3"/>
  </r>
  <r>
    <x v="2"/>
    <x v="0"/>
    <s v="USD"/>
    <n v="1375299780"/>
    <x v="1497"/>
    <n v="1371655522"/>
    <d v="2013-06-19T15:25:22"/>
    <b v="0"/>
    <n v="1"/>
    <b v="0"/>
    <s v="publishing/fiction"/>
    <n v="6.6666666666666671E-3"/>
    <n v="1"/>
    <x v="3"/>
  </r>
  <r>
    <x v="2"/>
    <x v="0"/>
    <s v="USD"/>
    <n v="1409787378"/>
    <x v="1498"/>
    <n v="1405899378"/>
    <d v="2014-07-20T23:36:18"/>
    <b v="0"/>
    <n v="3"/>
    <b v="0"/>
    <s v="publishing/fiction"/>
    <n v="1.9"/>
    <n v="19"/>
    <x v="3"/>
  </r>
  <r>
    <x v="2"/>
    <x v="0"/>
    <s v="USD"/>
    <n v="1470355833"/>
    <x v="1499"/>
    <n v="1465171833"/>
    <d v="2016-06-06T00:10:33"/>
    <b v="0"/>
    <n v="1"/>
    <b v="0"/>
    <s v="publishing/fiction"/>
    <n v="0.25"/>
    <n v="5"/>
    <x v="3"/>
  </r>
  <r>
    <x v="2"/>
    <x v="0"/>
    <s v="USD"/>
    <n v="1367444557"/>
    <x v="1500"/>
    <n v="1364852557"/>
    <d v="2013-04-01T21:42:37"/>
    <b v="0"/>
    <n v="15"/>
    <b v="0"/>
    <s v="publishing/fiction"/>
    <n v="25.035714285714285"/>
    <n v="46.733333333333334"/>
    <x v="3"/>
  </r>
  <r>
    <x v="0"/>
    <x v="5"/>
    <s v="CAD"/>
    <n v="1436364023"/>
    <x v="1501"/>
    <n v="1433772023"/>
    <d v="2015-06-08T14:00:23"/>
    <b v="1"/>
    <n v="885"/>
    <b v="1"/>
    <s v="photography/photobooks"/>
    <n v="166.33076923076925"/>
    <n v="97.731073446327684"/>
    <x v="8"/>
  </r>
  <r>
    <x v="0"/>
    <x v="1"/>
    <s v="GBP"/>
    <n v="1458943200"/>
    <x v="1502"/>
    <n v="1456491680"/>
    <d v="2016-02-26T13:01:20"/>
    <b v="1"/>
    <n v="329"/>
    <b v="1"/>
    <s v="photography/photobooks"/>
    <n v="101.44545454545455"/>
    <n v="67.835866261398181"/>
    <x v="8"/>
  </r>
  <r>
    <x v="0"/>
    <x v="18"/>
    <s v="EUR"/>
    <n v="1477210801"/>
    <x v="1503"/>
    <n v="1472026801"/>
    <d v="2016-08-24T08:20:01"/>
    <b v="1"/>
    <n v="71"/>
    <b v="1"/>
    <s v="photography/photobooks"/>
    <n v="107.89146666666667"/>
    <n v="56.98492957746479"/>
    <x v="8"/>
  </r>
  <r>
    <x v="0"/>
    <x v="1"/>
    <s v="GBP"/>
    <n v="1402389180"/>
    <x v="1504"/>
    <n v="1399996024"/>
    <d v="2014-05-13T15:47:04"/>
    <b v="1"/>
    <n v="269"/>
    <b v="1"/>
    <s v="photography/photobooks"/>
    <n v="277.93846153846158"/>
    <n v="67.159851301115239"/>
    <x v="8"/>
  </r>
  <r>
    <x v="0"/>
    <x v="12"/>
    <s v="EUR"/>
    <n v="1458676860"/>
    <x v="1505"/>
    <n v="1455446303"/>
    <d v="2016-02-14T10:38:23"/>
    <b v="1"/>
    <n v="345"/>
    <b v="1"/>
    <s v="photography/photobooks"/>
    <n v="103.58125"/>
    <n v="48.037681159420288"/>
    <x v="8"/>
  </r>
  <r>
    <x v="0"/>
    <x v="1"/>
    <s v="GBP"/>
    <n v="1406227904"/>
    <x v="1506"/>
    <n v="1403635904"/>
    <d v="2014-06-24T18:51:44"/>
    <b v="1"/>
    <n v="43"/>
    <b v="1"/>
    <s v="photography/photobooks"/>
    <n v="111.4"/>
    <n v="38.860465116279073"/>
    <x v="8"/>
  </r>
  <r>
    <x v="0"/>
    <x v="0"/>
    <s v="USD"/>
    <n v="1273911000"/>
    <x v="1507"/>
    <n v="1268822909"/>
    <d v="2010-03-17T10:48:29"/>
    <b v="1"/>
    <n v="33"/>
    <b v="1"/>
    <s v="photography/photobooks"/>
    <n v="215"/>
    <n v="78.181818181818187"/>
    <x v="8"/>
  </r>
  <r>
    <x v="0"/>
    <x v="0"/>
    <s v="USD"/>
    <n v="1403880281"/>
    <x v="1508"/>
    <n v="1401201881"/>
    <d v="2014-05-27T14:44:41"/>
    <b v="1"/>
    <n v="211"/>
    <b v="1"/>
    <s v="photography/photobooks"/>
    <n v="110.76216216216217"/>
    <n v="97.113744075829388"/>
    <x v="8"/>
  </r>
  <r>
    <x v="0"/>
    <x v="12"/>
    <s v="EUR"/>
    <n v="1487113140"/>
    <x v="1509"/>
    <n v="1484570885"/>
    <d v="2017-01-16T12:48:05"/>
    <b v="1"/>
    <n v="196"/>
    <b v="1"/>
    <s v="photography/photobooks"/>
    <n v="123.64125714285714"/>
    <n v="110.39397959183674"/>
    <x v="8"/>
  </r>
  <r>
    <x v="0"/>
    <x v="1"/>
    <s v="GBP"/>
    <n v="1405761278"/>
    <x v="1510"/>
    <n v="1403169278"/>
    <d v="2014-06-19T09:14:38"/>
    <b v="1"/>
    <n v="405"/>
    <b v="1"/>
    <s v="photography/photobooks"/>
    <n v="101.03500000000001"/>
    <n v="39.91506172839506"/>
    <x v="8"/>
  </r>
  <r>
    <x v="0"/>
    <x v="0"/>
    <s v="USD"/>
    <n v="1447858804"/>
    <x v="1511"/>
    <n v="1445263204"/>
    <d v="2015-10-19T14:00:04"/>
    <b v="1"/>
    <n v="206"/>
    <b v="1"/>
    <s v="photography/photobooks"/>
    <n v="111.79285714285714"/>
    <n v="75.975728155339809"/>
    <x v="8"/>
  </r>
  <r>
    <x v="0"/>
    <x v="0"/>
    <s v="USD"/>
    <n v="1486311939"/>
    <x v="1512"/>
    <n v="1483719939"/>
    <d v="2017-01-06T16:25:39"/>
    <b v="1"/>
    <n v="335"/>
    <b v="1"/>
    <s v="photography/photobooks"/>
    <n v="558.7714285714286"/>
    <n v="58.379104477611939"/>
    <x v="8"/>
  </r>
  <r>
    <x v="0"/>
    <x v="1"/>
    <s v="GBP"/>
    <n v="1405523866"/>
    <x v="1513"/>
    <n v="1402931866"/>
    <d v="2014-06-16T15:17:46"/>
    <b v="1"/>
    <n v="215"/>
    <b v="1"/>
    <s v="photography/photobooks"/>
    <n v="150.01875000000001"/>
    <n v="55.82093023255814"/>
    <x v="8"/>
  </r>
  <r>
    <x v="0"/>
    <x v="0"/>
    <s v="USD"/>
    <n v="1443363640"/>
    <x v="1514"/>
    <n v="1439907640"/>
    <d v="2015-08-18T14:20:40"/>
    <b v="1"/>
    <n v="176"/>
    <b v="1"/>
    <s v="photography/photobooks"/>
    <n v="106.476"/>
    <n v="151.24431818181819"/>
    <x v="8"/>
  </r>
  <r>
    <x v="0"/>
    <x v="10"/>
    <s v="NOK"/>
    <n v="1458104697"/>
    <x v="1515"/>
    <n v="1455516297"/>
    <d v="2016-02-15T06:04:57"/>
    <b v="1"/>
    <n v="555"/>
    <b v="1"/>
    <s v="photography/photobooks"/>
    <n v="157.18899999999999"/>
    <n v="849.67027027027029"/>
    <x v="8"/>
  </r>
  <r>
    <x v="0"/>
    <x v="0"/>
    <s v="USD"/>
    <n v="1475762400"/>
    <x v="1516"/>
    <n v="1473160292"/>
    <d v="2016-09-06T11:11:32"/>
    <b v="1"/>
    <n v="116"/>
    <b v="1"/>
    <s v="photography/photobooks"/>
    <n v="108.65882352941176"/>
    <n v="159.24137931034483"/>
    <x v="8"/>
  </r>
  <r>
    <x v="0"/>
    <x v="0"/>
    <s v="USD"/>
    <n v="1417845600"/>
    <x v="1517"/>
    <n v="1415194553"/>
    <d v="2014-11-05T13:35:53"/>
    <b v="1"/>
    <n v="615"/>
    <b v="1"/>
    <s v="photography/photobooks"/>
    <n v="161.97999999999999"/>
    <n v="39.507317073170732"/>
    <x v="8"/>
  </r>
  <r>
    <x v="0"/>
    <x v="0"/>
    <s v="USD"/>
    <n v="1401565252"/>
    <x v="1518"/>
    <n v="1398973252"/>
    <d v="2014-05-01T19:40:52"/>
    <b v="1"/>
    <n v="236"/>
    <b v="1"/>
    <s v="photography/photobooks"/>
    <n v="205.36666666666665"/>
    <n v="130.52966101694915"/>
    <x v="8"/>
  </r>
  <r>
    <x v="0"/>
    <x v="0"/>
    <s v="USD"/>
    <n v="1403301540"/>
    <x v="1519"/>
    <n v="1400867283"/>
    <d v="2014-05-23T17:48:03"/>
    <b v="1"/>
    <n v="145"/>
    <b v="1"/>
    <s v="photography/photobooks"/>
    <n v="103.36388888888889"/>
    <n v="64.156896551724131"/>
    <x v="8"/>
  </r>
  <r>
    <x v="0"/>
    <x v="0"/>
    <s v="USD"/>
    <n v="1418961600"/>
    <x v="1520"/>
    <n v="1415824513"/>
    <d v="2014-11-12T20:35:13"/>
    <b v="1"/>
    <n v="167"/>
    <b v="1"/>
    <s v="photography/photobooks"/>
    <n v="103.47222222222223"/>
    <n v="111.52694610778443"/>
    <x v="8"/>
  </r>
  <r>
    <x v="0"/>
    <x v="0"/>
    <s v="USD"/>
    <n v="1465272091"/>
    <x v="1521"/>
    <n v="1462248091"/>
    <d v="2016-05-03T04:01:31"/>
    <b v="1"/>
    <n v="235"/>
    <b v="1"/>
    <s v="photography/photobooks"/>
    <n v="106.81333333333333"/>
    <n v="170.44680851063831"/>
    <x v="8"/>
  </r>
  <r>
    <x v="0"/>
    <x v="0"/>
    <s v="USD"/>
    <n v="1413575739"/>
    <x v="1522"/>
    <n v="1410983739"/>
    <d v="2014-09-17T19:55:39"/>
    <b v="1"/>
    <n v="452"/>
    <b v="1"/>
    <s v="photography/photobooks"/>
    <n v="138.96574712643678"/>
    <n v="133.7391592920354"/>
    <x v="8"/>
  </r>
  <r>
    <x v="0"/>
    <x v="0"/>
    <s v="USD"/>
    <n v="1419292800"/>
    <x v="1523"/>
    <n v="1416592916"/>
    <d v="2014-11-21T18:01:56"/>
    <b v="1"/>
    <n v="241"/>
    <b v="1"/>
    <s v="photography/photobooks"/>
    <n v="124.84324324324325"/>
    <n v="95.834024896265561"/>
    <x v="8"/>
  </r>
  <r>
    <x v="0"/>
    <x v="11"/>
    <s v="SEK"/>
    <n v="1487592090"/>
    <x v="1524"/>
    <n v="1485000090"/>
    <d v="2017-01-21T12:01:30"/>
    <b v="1"/>
    <n v="28"/>
    <b v="1"/>
    <s v="photography/photobooks"/>
    <n v="206.99999999999997"/>
    <n v="221.78571428571428"/>
    <x v="8"/>
  </r>
  <r>
    <x v="0"/>
    <x v="0"/>
    <s v="USD"/>
    <n v="1471539138"/>
    <x v="1525"/>
    <n v="1468947138"/>
    <d v="2016-07-19T16:52:18"/>
    <b v="1"/>
    <n v="140"/>
    <b v="1"/>
    <s v="photography/photobooks"/>
    <n v="174.00576923076923"/>
    <n v="32.315357142857138"/>
    <x v="8"/>
  </r>
  <r>
    <x v="0"/>
    <x v="0"/>
    <s v="USD"/>
    <n v="1453185447"/>
    <x v="1526"/>
    <n v="1448951847"/>
    <d v="2015-12-01T06:37:27"/>
    <b v="1"/>
    <n v="280"/>
    <b v="1"/>
    <s v="photography/photobooks"/>
    <n v="120.32608695652173"/>
    <n v="98.839285714285708"/>
    <x v="8"/>
  </r>
  <r>
    <x v="0"/>
    <x v="0"/>
    <s v="USD"/>
    <n v="1489497886"/>
    <x v="1527"/>
    <n v="1487082286"/>
    <d v="2017-02-14T14:24:46"/>
    <b v="1"/>
    <n v="70"/>
    <b v="1"/>
    <s v="photography/photobooks"/>
    <n v="110.44428571428573"/>
    <n v="55.222142857142863"/>
    <x v="8"/>
  </r>
  <r>
    <x v="0"/>
    <x v="0"/>
    <s v="USD"/>
    <n v="1485907200"/>
    <x v="1528"/>
    <n v="1483292122"/>
    <d v="2017-01-01T17:35:22"/>
    <b v="1"/>
    <n v="160"/>
    <b v="1"/>
    <s v="photography/photobooks"/>
    <n v="281.56666666666666"/>
    <n v="52.793750000000003"/>
    <x v="8"/>
  </r>
  <r>
    <x v="0"/>
    <x v="0"/>
    <s v="USD"/>
    <n v="1426773920"/>
    <x v="1529"/>
    <n v="1424185520"/>
    <d v="2015-02-17T15:05:20"/>
    <b v="1"/>
    <n v="141"/>
    <b v="1"/>
    <s v="photography/photobooks"/>
    <n v="100.67894736842105"/>
    <n v="135.66666666666666"/>
    <x v="8"/>
  </r>
  <r>
    <x v="0"/>
    <x v="0"/>
    <s v="USD"/>
    <n v="1445624695"/>
    <x v="1530"/>
    <n v="1443464695"/>
    <d v="2015-09-28T18:24:55"/>
    <b v="1"/>
    <n v="874"/>
    <b v="1"/>
    <s v="photography/photobooks"/>
    <n v="134.82571428571427"/>
    <n v="53.991990846681922"/>
    <x v="8"/>
  </r>
  <r>
    <x v="0"/>
    <x v="0"/>
    <s v="USD"/>
    <n v="1417402800"/>
    <x v="1531"/>
    <n v="1414610126"/>
    <d v="2014-10-29T19:15:26"/>
    <b v="1"/>
    <n v="73"/>
    <b v="1"/>
    <s v="photography/photobooks"/>
    <n v="175.95744680851064"/>
    <n v="56.643835616438359"/>
    <x v="8"/>
  </r>
  <r>
    <x v="0"/>
    <x v="2"/>
    <s v="AUD"/>
    <n v="1455548400"/>
    <x v="1532"/>
    <n v="1453461865"/>
    <d v="2016-01-22T11:24:25"/>
    <b v="1"/>
    <n v="294"/>
    <b v="1"/>
    <s v="photography/photobooks"/>
    <n v="484.02000000000004"/>
    <n v="82.316326530612244"/>
    <x v="8"/>
  </r>
  <r>
    <x v="0"/>
    <x v="0"/>
    <s v="USD"/>
    <n v="1462161540"/>
    <x v="1533"/>
    <n v="1457913777"/>
    <d v="2016-03-14T00:02:57"/>
    <b v="1"/>
    <n v="740"/>
    <b v="1"/>
    <s v="photography/photobooks"/>
    <n v="145.14000000000001"/>
    <n v="88.26081081081081"/>
    <x v="8"/>
  </r>
  <r>
    <x v="0"/>
    <x v="0"/>
    <s v="USD"/>
    <n v="1441383062"/>
    <x v="1534"/>
    <n v="1438791062"/>
    <d v="2015-08-05T16:11:02"/>
    <b v="1"/>
    <n v="369"/>
    <b v="1"/>
    <s v="photography/photobooks"/>
    <n v="417.73333333333335"/>
    <n v="84.905149051490511"/>
    <x v="8"/>
  </r>
  <r>
    <x v="0"/>
    <x v="0"/>
    <s v="USD"/>
    <n v="1464040800"/>
    <x v="1535"/>
    <n v="1461527631"/>
    <d v="2016-04-24T19:53:51"/>
    <b v="1"/>
    <n v="110"/>
    <b v="1"/>
    <s v="photography/photobooks"/>
    <n v="132.42499999999998"/>
    <n v="48.154545454545456"/>
    <x v="8"/>
  </r>
  <r>
    <x v="0"/>
    <x v="0"/>
    <s v="USD"/>
    <n v="1440702910"/>
    <x v="1536"/>
    <n v="1438110910"/>
    <d v="2015-07-28T19:15:10"/>
    <b v="1"/>
    <n v="455"/>
    <b v="1"/>
    <s v="photography/photobooks"/>
    <n v="250.30841666666666"/>
    <n v="66.015406593406595"/>
    <x v="8"/>
  </r>
  <r>
    <x v="0"/>
    <x v="12"/>
    <s v="EUR"/>
    <n v="1470506400"/>
    <x v="1537"/>
    <n v="1467358427"/>
    <d v="2016-07-01T07:33:47"/>
    <b v="1"/>
    <n v="224"/>
    <b v="1"/>
    <s v="photography/photobooks"/>
    <n v="179.9"/>
    <n v="96.375"/>
    <x v="8"/>
  </r>
  <r>
    <x v="0"/>
    <x v="0"/>
    <s v="USD"/>
    <n v="1421952370"/>
    <x v="1538"/>
    <n v="1418064370"/>
    <d v="2014-12-08T18:46:10"/>
    <b v="1"/>
    <n v="46"/>
    <b v="1"/>
    <s v="photography/photobooks"/>
    <n v="102.62857142857142"/>
    <n v="156.17391304347825"/>
    <x v="8"/>
  </r>
  <r>
    <x v="0"/>
    <x v="0"/>
    <s v="USD"/>
    <n v="1483481019"/>
    <x v="1539"/>
    <n v="1480629819"/>
    <d v="2016-12-01T22:03:39"/>
    <b v="0"/>
    <n v="284"/>
    <b v="1"/>
    <s v="photography/photobooks"/>
    <n v="135.98609999999999"/>
    <n v="95.764859154929582"/>
    <x v="8"/>
  </r>
  <r>
    <x v="0"/>
    <x v="0"/>
    <s v="USD"/>
    <n v="1416964500"/>
    <x v="1540"/>
    <n v="1414368616"/>
    <d v="2014-10-27T00:10:16"/>
    <b v="1"/>
    <n v="98"/>
    <b v="1"/>
    <s v="photography/photobooks"/>
    <n v="117.86666666666667"/>
    <n v="180.40816326530611"/>
    <x v="8"/>
  </r>
  <r>
    <x v="2"/>
    <x v="0"/>
    <s v="USD"/>
    <n v="1420045538"/>
    <x v="1541"/>
    <n v="1417453538"/>
    <d v="2014-12-01T17:05:38"/>
    <b v="0"/>
    <n v="2"/>
    <b v="0"/>
    <s v="photography/nature"/>
    <n v="3.3333333333333333E-2"/>
    <n v="3"/>
    <x v="8"/>
  </r>
  <r>
    <x v="2"/>
    <x v="5"/>
    <s v="CAD"/>
    <n v="1435708500"/>
    <x v="1542"/>
    <n v="1434412500"/>
    <d v="2015-06-15T23:55:00"/>
    <b v="0"/>
    <n v="1"/>
    <b v="0"/>
    <s v="photography/nature"/>
    <n v="4"/>
    <n v="20"/>
    <x v="8"/>
  </r>
  <r>
    <x v="2"/>
    <x v="0"/>
    <s v="USD"/>
    <n v="1416662034"/>
    <x v="1543"/>
    <n v="1414066434"/>
    <d v="2014-10-23T12:13:54"/>
    <b v="0"/>
    <n v="1"/>
    <b v="0"/>
    <s v="photography/nature"/>
    <n v="0.44444444444444442"/>
    <n v="10"/>
    <x v="8"/>
  </r>
  <r>
    <x v="2"/>
    <x v="0"/>
    <s v="USD"/>
    <n v="1427847480"/>
    <x v="1544"/>
    <n v="1424222024"/>
    <d v="2015-02-18T01:13:44"/>
    <b v="0"/>
    <n v="0"/>
    <b v="0"/>
    <s v="photography/nature"/>
    <n v="0"/>
    <e v="#DIV/0!"/>
    <x v="8"/>
  </r>
  <r>
    <x v="2"/>
    <x v="0"/>
    <s v="USD"/>
    <n v="1425330960"/>
    <x v="1545"/>
    <n v="1422393234"/>
    <d v="2015-01-27T21:13:54"/>
    <b v="0"/>
    <n v="1"/>
    <b v="0"/>
    <s v="photography/nature"/>
    <n v="3.3333333333333333E-2"/>
    <n v="1"/>
    <x v="8"/>
  </r>
  <r>
    <x v="2"/>
    <x v="1"/>
    <s v="GBP"/>
    <n v="1410930399"/>
    <x v="1546"/>
    <n v="1405746399"/>
    <d v="2014-07-19T05:06:39"/>
    <b v="0"/>
    <n v="11"/>
    <b v="0"/>
    <s v="photography/nature"/>
    <n v="28.9"/>
    <n v="26.272727272727273"/>
    <x v="8"/>
  </r>
  <r>
    <x v="2"/>
    <x v="0"/>
    <s v="USD"/>
    <n v="1487844882"/>
    <x v="1547"/>
    <n v="1487240082"/>
    <d v="2017-02-16T10:14:42"/>
    <b v="0"/>
    <n v="0"/>
    <b v="0"/>
    <s v="photography/nature"/>
    <n v="0"/>
    <e v="#DIV/0!"/>
    <x v="8"/>
  </r>
  <r>
    <x v="2"/>
    <x v="0"/>
    <s v="USD"/>
    <n v="1447020620"/>
    <x v="1548"/>
    <n v="1444425020"/>
    <d v="2015-10-09T21:10:20"/>
    <b v="0"/>
    <n v="1"/>
    <b v="0"/>
    <s v="photography/nature"/>
    <n v="8.5714285714285712"/>
    <n v="60"/>
    <x v="8"/>
  </r>
  <r>
    <x v="2"/>
    <x v="0"/>
    <s v="USD"/>
    <n v="1446524159"/>
    <x v="1549"/>
    <n v="1443928559"/>
    <d v="2015-10-04T03:15:59"/>
    <b v="0"/>
    <n v="6"/>
    <b v="0"/>
    <s v="photography/nature"/>
    <n v="34"/>
    <n v="28.333333333333332"/>
    <x v="8"/>
  </r>
  <r>
    <x v="2"/>
    <x v="1"/>
    <s v="GBP"/>
    <n v="1463050034"/>
    <x v="1550"/>
    <n v="1460458034"/>
    <d v="2016-04-12T10:47:14"/>
    <b v="0"/>
    <n v="7"/>
    <b v="0"/>
    <s v="photography/nature"/>
    <n v="13.466666666666665"/>
    <n v="14.428571428571429"/>
    <x v="8"/>
  </r>
  <r>
    <x v="2"/>
    <x v="0"/>
    <s v="USD"/>
    <n v="1432756039"/>
    <x v="1551"/>
    <n v="1430164039"/>
    <d v="2015-04-27T19:47:19"/>
    <b v="0"/>
    <n v="0"/>
    <b v="0"/>
    <s v="photography/nature"/>
    <n v="0"/>
    <e v="#DIV/0!"/>
    <x v="8"/>
  </r>
  <r>
    <x v="2"/>
    <x v="0"/>
    <s v="USD"/>
    <n v="1412135940"/>
    <x v="341"/>
    <n v="1410366708"/>
    <d v="2014-09-10T16:31:48"/>
    <b v="0"/>
    <n v="16"/>
    <b v="0"/>
    <s v="photography/nature"/>
    <n v="49.186046511627907"/>
    <n v="132.1875"/>
    <x v="8"/>
  </r>
  <r>
    <x v="2"/>
    <x v="0"/>
    <s v="USD"/>
    <n v="1441176447"/>
    <x v="1552"/>
    <n v="1438584447"/>
    <d v="2015-08-03T06:47:27"/>
    <b v="0"/>
    <n v="0"/>
    <b v="0"/>
    <s v="photography/nature"/>
    <n v="0"/>
    <e v="#DIV/0!"/>
    <x v="8"/>
  </r>
  <r>
    <x v="2"/>
    <x v="2"/>
    <s v="AUD"/>
    <n v="1438495390"/>
    <x v="1553"/>
    <n v="1435903390"/>
    <d v="2015-07-03T06:03:10"/>
    <b v="0"/>
    <n v="0"/>
    <b v="0"/>
    <s v="photography/nature"/>
    <n v="0"/>
    <e v="#DIV/0!"/>
    <x v="8"/>
  </r>
  <r>
    <x v="2"/>
    <x v="0"/>
    <s v="USD"/>
    <n v="1442509200"/>
    <x v="1554"/>
    <n v="1440513832"/>
    <d v="2015-08-25T14:43:52"/>
    <b v="0"/>
    <n v="0"/>
    <b v="0"/>
    <s v="photography/nature"/>
    <n v="0"/>
    <e v="#DIV/0!"/>
    <x v="8"/>
  </r>
  <r>
    <x v="2"/>
    <x v="5"/>
    <s v="CAD"/>
    <n v="1467603624"/>
    <x v="1555"/>
    <n v="1465011624"/>
    <d v="2016-06-04T03:40:24"/>
    <b v="0"/>
    <n v="12"/>
    <b v="0"/>
    <s v="photography/nature"/>
    <n v="45.133333333333333"/>
    <n v="56.416666666666664"/>
    <x v="8"/>
  </r>
  <r>
    <x v="2"/>
    <x v="0"/>
    <s v="USD"/>
    <n v="1411227633"/>
    <x v="1556"/>
    <n v="1408549233"/>
    <d v="2014-08-20T15:40:33"/>
    <b v="0"/>
    <n v="1"/>
    <b v="0"/>
    <s v="photography/nature"/>
    <n v="4"/>
    <n v="100"/>
    <x v="8"/>
  </r>
  <r>
    <x v="2"/>
    <x v="1"/>
    <s v="GBP"/>
    <n v="1440763920"/>
    <x v="1557"/>
    <n v="1435656759"/>
    <d v="2015-06-30T09:32:39"/>
    <b v="0"/>
    <n v="3"/>
    <b v="0"/>
    <s v="photography/nature"/>
    <n v="4.666666666666667"/>
    <n v="11.666666666666666"/>
    <x v="8"/>
  </r>
  <r>
    <x v="2"/>
    <x v="0"/>
    <s v="USD"/>
    <n v="1430270199"/>
    <x v="1558"/>
    <n v="1428974199"/>
    <d v="2015-04-14T01:16:39"/>
    <b v="0"/>
    <n v="1"/>
    <b v="0"/>
    <s v="photography/nature"/>
    <n v="0.33333333333333337"/>
    <n v="50"/>
    <x v="8"/>
  </r>
  <r>
    <x v="2"/>
    <x v="0"/>
    <s v="USD"/>
    <n v="1415842193"/>
    <x v="1559"/>
    <n v="1414110593"/>
    <d v="2014-10-24T00:29:53"/>
    <b v="0"/>
    <n v="4"/>
    <b v="0"/>
    <s v="photography/nature"/>
    <n v="3.7600000000000002"/>
    <n v="23.5"/>
    <x v="8"/>
  </r>
  <r>
    <x v="1"/>
    <x v="0"/>
    <s v="USD"/>
    <n v="1383789603"/>
    <x v="1560"/>
    <n v="1381194003"/>
    <d v="2013-10-08T01:00:03"/>
    <b v="0"/>
    <n v="1"/>
    <b v="0"/>
    <s v="publishing/art books"/>
    <n v="0.67"/>
    <n v="67"/>
    <x v="3"/>
  </r>
  <r>
    <x v="1"/>
    <x v="0"/>
    <s v="USD"/>
    <n v="1259715000"/>
    <x v="1561"/>
    <n v="1253712916"/>
    <d v="2009-09-23T13:35:16"/>
    <b v="0"/>
    <n v="0"/>
    <b v="0"/>
    <s v="publishing/art books"/>
    <n v="0"/>
    <e v="#DIV/0!"/>
    <x v="3"/>
  </r>
  <r>
    <x v="1"/>
    <x v="1"/>
    <s v="GBP"/>
    <n v="1394815751"/>
    <x v="1562"/>
    <n v="1389635351"/>
    <d v="2014-01-13T17:49:11"/>
    <b v="0"/>
    <n v="2"/>
    <b v="0"/>
    <s v="publishing/art books"/>
    <n v="1.4166666666666665"/>
    <n v="42.5"/>
    <x v="3"/>
  </r>
  <r>
    <x v="1"/>
    <x v="0"/>
    <s v="USD"/>
    <n v="1432843500"/>
    <x v="1563"/>
    <n v="1430124509"/>
    <d v="2015-04-27T08:48:29"/>
    <b v="0"/>
    <n v="1"/>
    <b v="0"/>
    <s v="publishing/art books"/>
    <n v="0.1"/>
    <n v="10"/>
    <x v="3"/>
  </r>
  <r>
    <x v="1"/>
    <x v="0"/>
    <s v="USD"/>
    <n v="1307554261"/>
    <x v="1564"/>
    <n v="1304962261"/>
    <d v="2011-05-09T17:31:01"/>
    <b v="0"/>
    <n v="1"/>
    <b v="0"/>
    <s v="publishing/art books"/>
    <n v="2.5"/>
    <n v="100"/>
    <x v="3"/>
  </r>
  <r>
    <x v="1"/>
    <x v="0"/>
    <s v="USD"/>
    <n v="1469656800"/>
    <x v="1565"/>
    <n v="1467151204"/>
    <d v="2016-06-28T22:00:04"/>
    <b v="0"/>
    <n v="59"/>
    <b v="0"/>
    <s v="publishing/art books"/>
    <n v="21.25"/>
    <n v="108.05084745762711"/>
    <x v="3"/>
  </r>
  <r>
    <x v="1"/>
    <x v="0"/>
    <s v="USD"/>
    <n v="1392595200"/>
    <x v="1566"/>
    <n v="1391293745"/>
    <d v="2014-02-01T22:29:05"/>
    <b v="0"/>
    <n v="13"/>
    <b v="0"/>
    <s v="publishing/art books"/>
    <n v="4.117647058823529"/>
    <n v="26.923076923076923"/>
    <x v="3"/>
  </r>
  <r>
    <x v="1"/>
    <x v="0"/>
    <s v="USD"/>
    <n v="1419384585"/>
    <x v="1567"/>
    <n v="1416360585"/>
    <d v="2014-11-19T01:29:45"/>
    <b v="0"/>
    <n v="22"/>
    <b v="0"/>
    <s v="publishing/art books"/>
    <n v="13.639999999999999"/>
    <n v="155"/>
    <x v="3"/>
  </r>
  <r>
    <x v="1"/>
    <x v="0"/>
    <s v="USD"/>
    <n v="1369498714"/>
    <x v="1568"/>
    <n v="1366906714"/>
    <d v="2013-04-25T16:18:34"/>
    <b v="0"/>
    <n v="0"/>
    <b v="0"/>
    <s v="publishing/art books"/>
    <n v="0"/>
    <e v="#DIV/0!"/>
    <x v="3"/>
  </r>
  <r>
    <x v="1"/>
    <x v="0"/>
    <s v="USD"/>
    <n v="1460140282"/>
    <x v="1569"/>
    <n v="1457551882"/>
    <d v="2016-03-09T19:31:22"/>
    <b v="0"/>
    <n v="52"/>
    <b v="0"/>
    <s v="publishing/art books"/>
    <n v="41.4"/>
    <n v="47.769230769230766"/>
    <x v="3"/>
  </r>
  <r>
    <x v="1"/>
    <x v="1"/>
    <s v="GBP"/>
    <n v="1434738483"/>
    <x v="1570"/>
    <n v="1432146483"/>
    <d v="2015-05-20T18:28:03"/>
    <b v="0"/>
    <n v="4"/>
    <b v="0"/>
    <s v="publishing/art books"/>
    <n v="0.66115702479338845"/>
    <n v="20"/>
    <x v="3"/>
  </r>
  <r>
    <x v="1"/>
    <x v="1"/>
    <s v="GBP"/>
    <n v="1456703940"/>
    <x v="1571"/>
    <n v="1454546859"/>
    <d v="2016-02-04T00:47:39"/>
    <b v="0"/>
    <n v="3"/>
    <b v="0"/>
    <s v="publishing/art books"/>
    <n v="5"/>
    <n v="41.666666666666664"/>
    <x v="3"/>
  </r>
  <r>
    <x v="1"/>
    <x v="5"/>
    <s v="CAD"/>
    <n v="1491019140"/>
    <x v="1572"/>
    <n v="1487548802"/>
    <d v="2017-02-20T00:00:02"/>
    <b v="0"/>
    <n v="3"/>
    <b v="0"/>
    <s v="publishing/art books"/>
    <n v="2.4777777777777779"/>
    <n v="74.333333333333329"/>
    <x v="3"/>
  </r>
  <r>
    <x v="1"/>
    <x v="0"/>
    <s v="USD"/>
    <n v="1424211329"/>
    <x v="1573"/>
    <n v="1421187329"/>
    <d v="2015-01-13T22:15:29"/>
    <b v="0"/>
    <n v="6"/>
    <b v="0"/>
    <s v="publishing/art books"/>
    <n v="5.0599999999999996"/>
    <n v="84.333333333333329"/>
    <x v="3"/>
  </r>
  <r>
    <x v="1"/>
    <x v="0"/>
    <s v="USD"/>
    <n v="1404909296"/>
    <x v="1574"/>
    <n v="1402317296"/>
    <d v="2014-06-09T12:34:56"/>
    <b v="0"/>
    <n v="35"/>
    <b v="0"/>
    <s v="publishing/art books"/>
    <n v="22.91"/>
    <n v="65.457142857142856"/>
    <x v="3"/>
  </r>
  <r>
    <x v="1"/>
    <x v="0"/>
    <s v="USD"/>
    <n v="1435698368"/>
    <x v="1575"/>
    <n v="1431810368"/>
    <d v="2015-05-16T21:06:08"/>
    <b v="0"/>
    <n v="10"/>
    <b v="0"/>
    <s v="publishing/art books"/>
    <n v="13"/>
    <n v="65"/>
    <x v="3"/>
  </r>
  <r>
    <x v="1"/>
    <x v="0"/>
    <s v="USD"/>
    <n v="1343161248"/>
    <x v="1576"/>
    <n v="1337977248"/>
    <d v="2012-05-25T20:20:48"/>
    <b v="0"/>
    <n v="2"/>
    <b v="0"/>
    <s v="publishing/art books"/>
    <n v="0.54999999999999993"/>
    <n v="27.5"/>
    <x v="3"/>
  </r>
  <r>
    <x v="1"/>
    <x v="0"/>
    <s v="USD"/>
    <n v="1283392800"/>
    <x v="1577"/>
    <n v="1281317691"/>
    <d v="2010-08-09T01:34:51"/>
    <b v="0"/>
    <n v="4"/>
    <b v="0"/>
    <s v="publishing/art books"/>
    <n v="10.806536636794938"/>
    <n v="51.25"/>
    <x v="3"/>
  </r>
  <r>
    <x v="1"/>
    <x v="0"/>
    <s v="USD"/>
    <n v="1377734091"/>
    <x v="1578"/>
    <n v="1374882891"/>
    <d v="2013-07-26T23:54:51"/>
    <b v="0"/>
    <n v="2"/>
    <b v="0"/>
    <s v="publishing/art books"/>
    <n v="0.84008400840084008"/>
    <n v="14"/>
    <x v="3"/>
  </r>
  <r>
    <x v="1"/>
    <x v="0"/>
    <s v="USD"/>
    <n v="1337562726"/>
    <x v="1579"/>
    <n v="1332378726"/>
    <d v="2012-03-22T01:12:06"/>
    <b v="0"/>
    <n v="0"/>
    <b v="0"/>
    <s v="publishing/art books"/>
    <n v="0"/>
    <e v="#DIV/0!"/>
    <x v="3"/>
  </r>
  <r>
    <x v="2"/>
    <x v="1"/>
    <s v="GBP"/>
    <n v="1450521990"/>
    <x v="1580"/>
    <n v="1447757190"/>
    <d v="2015-11-17T10:46:30"/>
    <b v="0"/>
    <n v="1"/>
    <b v="0"/>
    <s v="photography/places"/>
    <n v="0.5"/>
    <n v="5"/>
    <x v="8"/>
  </r>
  <r>
    <x v="2"/>
    <x v="0"/>
    <s v="USD"/>
    <n v="1445894400"/>
    <x v="1581"/>
    <n v="1440961053"/>
    <d v="2015-08-30T18:57:33"/>
    <b v="0"/>
    <n v="3"/>
    <b v="0"/>
    <s v="photography/places"/>
    <n v="9.3000000000000007"/>
    <n v="31"/>
    <x v="8"/>
  </r>
  <r>
    <x v="2"/>
    <x v="1"/>
    <s v="GBP"/>
    <n v="1411681391"/>
    <x v="1582"/>
    <n v="1409089391"/>
    <d v="2014-08-26T21:43:11"/>
    <b v="0"/>
    <n v="1"/>
    <b v="0"/>
    <s v="photography/places"/>
    <n v="7.4999999999999997E-2"/>
    <n v="15"/>
    <x v="8"/>
  </r>
  <r>
    <x v="2"/>
    <x v="0"/>
    <s v="USD"/>
    <n v="1401464101"/>
    <x v="1583"/>
    <n v="1400600101"/>
    <d v="2014-05-20T15:35:01"/>
    <b v="0"/>
    <n v="0"/>
    <b v="0"/>
    <s v="photography/places"/>
    <n v="0"/>
    <e v="#DIV/0!"/>
    <x v="8"/>
  </r>
  <r>
    <x v="2"/>
    <x v="5"/>
    <s v="CAD"/>
    <n v="1482663600"/>
    <x v="1584"/>
    <n v="1480800568"/>
    <d v="2016-12-03T21:29:28"/>
    <b v="0"/>
    <n v="12"/>
    <b v="0"/>
    <s v="photography/places"/>
    <n v="79"/>
    <n v="131.66666666666666"/>
    <x v="8"/>
  </r>
  <r>
    <x v="2"/>
    <x v="0"/>
    <s v="USD"/>
    <n v="1428197422"/>
    <x v="1585"/>
    <n v="1425609022"/>
    <d v="2015-03-06T02:30:22"/>
    <b v="0"/>
    <n v="0"/>
    <b v="0"/>
    <s v="photography/places"/>
    <n v="0"/>
    <e v="#DIV/0!"/>
    <x v="8"/>
  </r>
  <r>
    <x v="2"/>
    <x v="0"/>
    <s v="USD"/>
    <n v="1418510965"/>
    <x v="1586"/>
    <n v="1415918965"/>
    <d v="2014-11-13T22:49:25"/>
    <b v="0"/>
    <n v="1"/>
    <b v="0"/>
    <s v="photography/places"/>
    <n v="1.3333333333333334E-2"/>
    <n v="1"/>
    <x v="8"/>
  </r>
  <r>
    <x v="2"/>
    <x v="0"/>
    <s v="USD"/>
    <n v="1422735120"/>
    <x v="1587"/>
    <n v="1420091999"/>
    <d v="2015-01-01T05:59:59"/>
    <b v="0"/>
    <n v="0"/>
    <b v="0"/>
    <s v="photography/places"/>
    <n v="0"/>
    <e v="#DIV/0!"/>
    <x v="8"/>
  </r>
  <r>
    <x v="2"/>
    <x v="0"/>
    <s v="USD"/>
    <n v="1444433886"/>
    <x v="1588"/>
    <n v="1441841886"/>
    <d v="2015-09-09T23:38:06"/>
    <b v="0"/>
    <n v="0"/>
    <b v="0"/>
    <s v="photography/places"/>
    <n v="0"/>
    <e v="#DIV/0!"/>
    <x v="8"/>
  </r>
  <r>
    <x v="2"/>
    <x v="13"/>
    <s v="EUR"/>
    <n v="1443040464"/>
    <x v="1589"/>
    <n v="1440448464"/>
    <d v="2015-08-24T20:34:24"/>
    <b v="0"/>
    <n v="2"/>
    <b v="0"/>
    <s v="photography/places"/>
    <n v="1.7000000000000002"/>
    <n v="510"/>
    <x v="8"/>
  </r>
  <r>
    <x v="2"/>
    <x v="1"/>
    <s v="GBP"/>
    <n v="1459700741"/>
    <x v="1590"/>
    <n v="1457112341"/>
    <d v="2016-03-04T17:25:41"/>
    <b v="0"/>
    <n v="92"/>
    <b v="0"/>
    <s v="photography/places"/>
    <n v="29.228571428571428"/>
    <n v="44.478260869565219"/>
    <x v="8"/>
  </r>
  <r>
    <x v="2"/>
    <x v="0"/>
    <s v="USD"/>
    <n v="1427503485"/>
    <x v="1591"/>
    <n v="1423619085"/>
    <d v="2015-02-11T01:44:45"/>
    <b v="0"/>
    <n v="0"/>
    <b v="0"/>
    <s v="photography/places"/>
    <n v="0"/>
    <e v="#DIV/0!"/>
    <x v="8"/>
  </r>
  <r>
    <x v="2"/>
    <x v="0"/>
    <s v="USD"/>
    <n v="1425154655"/>
    <x v="1592"/>
    <n v="1422562655"/>
    <d v="2015-01-29T20:17:35"/>
    <b v="0"/>
    <n v="3"/>
    <b v="0"/>
    <s v="photography/places"/>
    <n v="1.3636363636363637E-2"/>
    <n v="1"/>
    <x v="8"/>
  </r>
  <r>
    <x v="2"/>
    <x v="0"/>
    <s v="USD"/>
    <n v="1463329260"/>
    <x v="1593"/>
    <n v="1458147982"/>
    <d v="2016-03-16T17:06:22"/>
    <b v="0"/>
    <n v="10"/>
    <b v="0"/>
    <s v="photography/places"/>
    <n v="20.5"/>
    <n v="20.5"/>
    <x v="8"/>
  </r>
  <r>
    <x v="2"/>
    <x v="0"/>
    <s v="USD"/>
    <n v="1403122380"/>
    <x v="1594"/>
    <n v="1400634728"/>
    <d v="2014-05-21T01:12:08"/>
    <b v="0"/>
    <n v="7"/>
    <b v="0"/>
    <s v="photography/places"/>
    <n v="0.27999999999999997"/>
    <n v="40"/>
    <x v="8"/>
  </r>
  <r>
    <x v="2"/>
    <x v="1"/>
    <s v="GBP"/>
    <n v="1418469569"/>
    <x v="1595"/>
    <n v="1414577969"/>
    <d v="2014-10-29T10:19:29"/>
    <b v="0"/>
    <n v="3"/>
    <b v="0"/>
    <s v="photography/places"/>
    <n v="2.3076923076923079"/>
    <n v="25"/>
    <x v="8"/>
  </r>
  <r>
    <x v="2"/>
    <x v="0"/>
    <s v="USD"/>
    <n v="1474360197"/>
    <x v="1596"/>
    <n v="1471768197"/>
    <d v="2016-08-21T08:29:57"/>
    <b v="0"/>
    <n v="0"/>
    <b v="0"/>
    <s v="photography/places"/>
    <n v="0"/>
    <e v="#DIV/0!"/>
    <x v="8"/>
  </r>
  <r>
    <x v="2"/>
    <x v="0"/>
    <s v="USD"/>
    <n v="1437926458"/>
    <x v="1597"/>
    <n v="1432742458"/>
    <d v="2015-05-27T16:00:58"/>
    <b v="0"/>
    <n v="1"/>
    <b v="0"/>
    <s v="photography/places"/>
    <n v="0.125"/>
    <n v="1"/>
    <x v="8"/>
  </r>
  <r>
    <x v="2"/>
    <x v="1"/>
    <s v="GBP"/>
    <n v="1460116576"/>
    <x v="1598"/>
    <n v="1457528176"/>
    <d v="2016-03-09T12:56:16"/>
    <b v="0"/>
    <n v="0"/>
    <b v="0"/>
    <s v="photography/places"/>
    <n v="0"/>
    <e v="#DIV/0!"/>
    <x v="8"/>
  </r>
  <r>
    <x v="2"/>
    <x v="0"/>
    <s v="USD"/>
    <n v="1405401060"/>
    <x v="1599"/>
    <n v="1401585752"/>
    <d v="2014-06-01T01:22:32"/>
    <b v="0"/>
    <n v="9"/>
    <b v="0"/>
    <s v="photography/places"/>
    <n v="7.3400000000000007"/>
    <n v="40.777777777777779"/>
    <x v="8"/>
  </r>
  <r>
    <x v="0"/>
    <x v="0"/>
    <s v="USD"/>
    <n v="1304561633"/>
    <x v="1600"/>
    <n v="1301969633"/>
    <d v="2011-04-05T02:13:53"/>
    <b v="0"/>
    <n v="56"/>
    <b v="1"/>
    <s v="music/rock"/>
    <n v="108.2492"/>
    <n v="48.325535714285714"/>
    <x v="4"/>
  </r>
  <r>
    <x v="0"/>
    <x v="0"/>
    <s v="USD"/>
    <n v="1318633200"/>
    <x v="1601"/>
    <n v="1314947317"/>
    <d v="2011-09-02T07:08:37"/>
    <b v="0"/>
    <n v="32"/>
    <b v="1"/>
    <s v="music/rock"/>
    <n v="100.16666666666667"/>
    <n v="46.953125"/>
    <x v="4"/>
  </r>
  <r>
    <x v="0"/>
    <x v="0"/>
    <s v="USD"/>
    <n v="1327723459"/>
    <x v="1602"/>
    <n v="1322539459"/>
    <d v="2011-11-29T04:04:19"/>
    <b v="0"/>
    <n v="30"/>
    <b v="1"/>
    <s v="music/rock"/>
    <n v="100.03299999999999"/>
    <n v="66.688666666666663"/>
    <x v="4"/>
  </r>
  <r>
    <x v="0"/>
    <x v="0"/>
    <s v="USD"/>
    <n v="1332011835"/>
    <x v="1603"/>
    <n v="1328559435"/>
    <d v="2012-02-06T20:17:15"/>
    <b v="0"/>
    <n v="70"/>
    <b v="1"/>
    <s v="music/rock"/>
    <n v="122.10714285714286"/>
    <n v="48.842857142857142"/>
    <x v="4"/>
  </r>
  <r>
    <x v="0"/>
    <x v="0"/>
    <s v="USD"/>
    <n v="1312182000"/>
    <x v="1604"/>
    <n v="1311380313"/>
    <d v="2011-07-23T00:18:33"/>
    <b v="0"/>
    <n v="44"/>
    <b v="1"/>
    <s v="music/rock"/>
    <n v="100.69333333333334"/>
    <n v="137.30909090909091"/>
    <x v="4"/>
  </r>
  <r>
    <x v="0"/>
    <x v="0"/>
    <s v="USD"/>
    <n v="1300930838"/>
    <x v="1605"/>
    <n v="1293158438"/>
    <d v="2010-12-24T02:40:38"/>
    <b v="0"/>
    <n v="92"/>
    <b v="1"/>
    <s v="music/rock"/>
    <n v="101.004125"/>
    <n v="87.829673913043479"/>
    <x v="4"/>
  </r>
  <r>
    <x v="0"/>
    <x v="0"/>
    <s v="USD"/>
    <n v="1339701851"/>
    <x v="1606"/>
    <n v="1337887451"/>
    <d v="2012-05-24T19:24:11"/>
    <b v="0"/>
    <n v="205"/>
    <b v="1"/>
    <s v="music/rock"/>
    <n v="145.11000000000001"/>
    <n v="70.785365853658533"/>
    <x v="4"/>
  </r>
  <r>
    <x v="0"/>
    <x v="0"/>
    <s v="USD"/>
    <n v="1388553960"/>
    <x v="1607"/>
    <n v="1385754986"/>
    <d v="2013-11-29T19:56:26"/>
    <b v="0"/>
    <n v="23"/>
    <b v="1"/>
    <s v="music/rock"/>
    <n v="101.25"/>
    <n v="52.826086956521742"/>
    <x v="4"/>
  </r>
  <r>
    <x v="0"/>
    <x v="0"/>
    <s v="USD"/>
    <n v="1320220800"/>
    <x v="1608"/>
    <n v="1315612909"/>
    <d v="2011-09-10T00:01:49"/>
    <b v="0"/>
    <n v="4"/>
    <b v="1"/>
    <s v="music/rock"/>
    <n v="118.33333333333333"/>
    <n v="443.75"/>
    <x v="4"/>
  </r>
  <r>
    <x v="0"/>
    <x v="0"/>
    <s v="USD"/>
    <n v="1355609510"/>
    <x v="1609"/>
    <n v="1353017510"/>
    <d v="2012-11-15T22:11:50"/>
    <b v="0"/>
    <n v="112"/>
    <b v="1"/>
    <s v="music/rock"/>
    <n v="271.85000000000002"/>
    <n v="48.544642857142854"/>
    <x v="4"/>
  </r>
  <r>
    <x v="0"/>
    <x v="0"/>
    <s v="USD"/>
    <n v="1370390432"/>
    <x v="1610"/>
    <n v="1368576032"/>
    <d v="2013-05-15T00:00:32"/>
    <b v="0"/>
    <n v="27"/>
    <b v="1"/>
    <s v="music/rock"/>
    <n v="125.125"/>
    <n v="37.074074074074076"/>
    <x v="4"/>
  </r>
  <r>
    <x v="0"/>
    <x v="0"/>
    <s v="USD"/>
    <n v="1357160384"/>
    <x v="1611"/>
    <n v="1354568384"/>
    <d v="2012-12-03T20:59:44"/>
    <b v="0"/>
    <n v="11"/>
    <b v="1"/>
    <s v="music/rock"/>
    <n v="110.00000000000001"/>
    <n v="50"/>
    <x v="4"/>
  </r>
  <r>
    <x v="0"/>
    <x v="0"/>
    <s v="USD"/>
    <n v="1342921202"/>
    <x v="1612"/>
    <n v="1340329202"/>
    <d v="2012-06-22T01:40:02"/>
    <b v="0"/>
    <n v="26"/>
    <b v="1"/>
    <s v="music/rock"/>
    <n v="101.49999999999999"/>
    <n v="39.03846153846154"/>
    <x v="4"/>
  </r>
  <r>
    <x v="0"/>
    <x v="0"/>
    <s v="USD"/>
    <n v="1407085200"/>
    <x v="1613"/>
    <n v="1401924769"/>
    <d v="2014-06-04T23:32:49"/>
    <b v="0"/>
    <n v="77"/>
    <b v="1"/>
    <s v="music/rock"/>
    <n v="102.69999999999999"/>
    <n v="66.688311688311686"/>
    <x v="4"/>
  </r>
  <r>
    <x v="0"/>
    <x v="0"/>
    <s v="USD"/>
    <n v="1323742396"/>
    <x v="1614"/>
    <n v="1319850796"/>
    <d v="2011-10-29T01:13:16"/>
    <b v="0"/>
    <n v="136"/>
    <b v="1"/>
    <s v="music/rock"/>
    <n v="114.12500000000001"/>
    <n v="67.132352941176464"/>
    <x v="4"/>
  </r>
  <r>
    <x v="0"/>
    <x v="0"/>
    <s v="USD"/>
    <n v="1353621600"/>
    <x v="1615"/>
    <n v="1350061821"/>
    <d v="2012-10-12T17:10:21"/>
    <b v="0"/>
    <n v="157"/>
    <b v="1"/>
    <s v="music/rock"/>
    <n v="104.2"/>
    <n v="66.369426751592357"/>
    <x v="4"/>
  </r>
  <r>
    <x v="0"/>
    <x v="0"/>
    <s v="USD"/>
    <n v="1383332400"/>
    <x v="1616"/>
    <n v="1380470188"/>
    <d v="2013-09-29T15:56:28"/>
    <b v="0"/>
    <n v="158"/>
    <b v="1"/>
    <s v="music/rock"/>
    <n v="145.85714285714286"/>
    <n v="64.620253164556956"/>
    <x v="4"/>
  </r>
  <r>
    <x v="0"/>
    <x v="0"/>
    <s v="USD"/>
    <n v="1362757335"/>
    <x v="1617"/>
    <n v="1359301335"/>
    <d v="2013-01-27T15:42:15"/>
    <b v="0"/>
    <n v="27"/>
    <b v="1"/>
    <s v="music/rock"/>
    <n v="105.06666666666666"/>
    <n v="58.370370370370374"/>
    <x v="4"/>
  </r>
  <r>
    <x v="0"/>
    <x v="0"/>
    <s v="USD"/>
    <n v="1410755286"/>
    <x v="1618"/>
    <n v="1408940886"/>
    <d v="2014-08-25T04:28:06"/>
    <b v="0"/>
    <n v="23"/>
    <b v="1"/>
    <s v="music/rock"/>
    <n v="133.33333333333331"/>
    <n v="86.956521739130437"/>
    <x v="4"/>
  </r>
  <r>
    <x v="0"/>
    <x v="0"/>
    <s v="USD"/>
    <n v="1361606940"/>
    <x v="1619"/>
    <n v="1361002140"/>
    <d v="2013-02-16T08:09:00"/>
    <b v="0"/>
    <n v="17"/>
    <b v="1"/>
    <s v="music/rock"/>
    <n v="112.99999999999999"/>
    <n v="66.470588235294116"/>
    <x v="4"/>
  </r>
  <r>
    <x v="0"/>
    <x v="0"/>
    <s v="USD"/>
    <n v="1338177540"/>
    <x v="1620"/>
    <n v="1333550015"/>
    <d v="2012-04-04T14:33:35"/>
    <b v="0"/>
    <n v="37"/>
    <b v="1"/>
    <s v="music/rock"/>
    <n v="121.2"/>
    <n v="163.78378378378378"/>
    <x v="4"/>
  </r>
  <r>
    <x v="0"/>
    <x v="0"/>
    <s v="USD"/>
    <n v="1418803140"/>
    <x v="1621"/>
    <n v="1415343874"/>
    <d v="2014-11-07T07:04:34"/>
    <b v="0"/>
    <n v="65"/>
    <b v="1"/>
    <s v="music/rock"/>
    <n v="101.72463768115942"/>
    <n v="107.98461538461538"/>
    <x v="4"/>
  </r>
  <r>
    <x v="0"/>
    <x v="1"/>
    <s v="GBP"/>
    <n v="1377621089"/>
    <x v="1622"/>
    <n v="1372437089"/>
    <d v="2013-06-28T16:31:29"/>
    <b v="0"/>
    <n v="18"/>
    <b v="1"/>
    <s v="music/rock"/>
    <n v="101.06666666666666"/>
    <n v="42.111111111111114"/>
    <x v="4"/>
  </r>
  <r>
    <x v="0"/>
    <x v="0"/>
    <s v="USD"/>
    <n v="1357721335"/>
    <x v="1623"/>
    <n v="1354265335"/>
    <d v="2012-11-30T08:48:55"/>
    <b v="0"/>
    <n v="25"/>
    <b v="1"/>
    <s v="music/rock"/>
    <n v="118"/>
    <n v="47.2"/>
    <x v="4"/>
  </r>
  <r>
    <x v="0"/>
    <x v="0"/>
    <s v="USD"/>
    <n v="1347382053"/>
    <x v="1624"/>
    <n v="1344962853"/>
    <d v="2012-08-14T16:47:33"/>
    <b v="0"/>
    <n v="104"/>
    <b v="1"/>
    <s v="music/rock"/>
    <n v="155.33333333333331"/>
    <n v="112.01923076923077"/>
    <x v="4"/>
  </r>
  <r>
    <x v="0"/>
    <x v="0"/>
    <s v="USD"/>
    <n v="1385932867"/>
    <x v="1625"/>
    <n v="1383337267"/>
    <d v="2013-11-01T20:21:07"/>
    <b v="0"/>
    <n v="108"/>
    <b v="1"/>
    <s v="music/rock"/>
    <n v="101.18750000000001"/>
    <n v="74.953703703703709"/>
    <x v="4"/>
  </r>
  <r>
    <x v="0"/>
    <x v="0"/>
    <s v="USD"/>
    <n v="1353905940"/>
    <x v="1626"/>
    <n v="1351011489"/>
    <d v="2012-10-23T16:58:09"/>
    <b v="0"/>
    <n v="38"/>
    <b v="1"/>
    <s v="music/rock"/>
    <n v="117"/>
    <n v="61.578947368421055"/>
    <x v="4"/>
  </r>
  <r>
    <x v="0"/>
    <x v="0"/>
    <s v="USD"/>
    <n v="1403026882"/>
    <x v="1627"/>
    <n v="1400175682"/>
    <d v="2014-05-15T17:41:22"/>
    <b v="0"/>
    <n v="88"/>
    <b v="1"/>
    <s v="music/rock"/>
    <n v="100.925"/>
    <n v="45.875"/>
    <x v="4"/>
  </r>
  <r>
    <x v="0"/>
    <x v="0"/>
    <s v="USD"/>
    <n v="1392929333"/>
    <x v="1628"/>
    <n v="1389041333"/>
    <d v="2014-01-06T20:48:53"/>
    <b v="0"/>
    <n v="82"/>
    <b v="1"/>
    <s v="music/rock"/>
    <n v="103.66666666666666"/>
    <n v="75.853658536585371"/>
    <x v="4"/>
  </r>
  <r>
    <x v="0"/>
    <x v="0"/>
    <s v="USD"/>
    <n v="1330671540"/>
    <x v="1629"/>
    <n v="1328040375"/>
    <d v="2012-01-31T20:06:15"/>
    <b v="0"/>
    <n v="126"/>
    <b v="1"/>
    <s v="music/rock"/>
    <n v="265.25"/>
    <n v="84.206349206349202"/>
    <x v="4"/>
  </r>
  <r>
    <x v="0"/>
    <x v="0"/>
    <s v="USD"/>
    <n v="1350074261"/>
    <x v="1630"/>
    <n v="1347482261"/>
    <d v="2012-09-12T20:37:41"/>
    <b v="0"/>
    <n v="133"/>
    <b v="1"/>
    <s v="music/rock"/>
    <n v="155.91"/>
    <n v="117.22556390977444"/>
    <x v="4"/>
  </r>
  <r>
    <x v="0"/>
    <x v="0"/>
    <s v="USD"/>
    <n v="1316851854"/>
    <x v="1631"/>
    <n v="1311667854"/>
    <d v="2011-07-26T08:10:54"/>
    <b v="0"/>
    <n v="47"/>
    <b v="1"/>
    <s v="music/rock"/>
    <n v="101.62500000000001"/>
    <n v="86.489361702127653"/>
    <x v="4"/>
  </r>
  <r>
    <x v="0"/>
    <x v="0"/>
    <s v="USD"/>
    <n v="1326690000"/>
    <x v="1632"/>
    <n v="1324329156"/>
    <d v="2011-12-19T21:12:36"/>
    <b v="0"/>
    <n v="58"/>
    <b v="1"/>
    <s v="music/rock"/>
    <n v="100"/>
    <n v="172.41379310344828"/>
    <x v="4"/>
  </r>
  <r>
    <x v="0"/>
    <x v="0"/>
    <s v="USD"/>
    <n v="1306994340"/>
    <x v="1633"/>
    <n v="1303706001"/>
    <d v="2011-04-25T04:33:21"/>
    <b v="0"/>
    <n v="32"/>
    <b v="1"/>
    <s v="music/rock"/>
    <n v="100.49999999999999"/>
    <n v="62.8125"/>
    <x v="4"/>
  </r>
  <r>
    <x v="0"/>
    <x v="0"/>
    <s v="USD"/>
    <n v="1468270261"/>
    <x v="1634"/>
    <n v="1463086261"/>
    <d v="2016-05-12T20:51:01"/>
    <b v="0"/>
    <n v="37"/>
    <b v="1"/>
    <s v="music/rock"/>
    <n v="125.29999999999998"/>
    <n v="67.729729729729726"/>
    <x v="4"/>
  </r>
  <r>
    <x v="0"/>
    <x v="0"/>
    <s v="USD"/>
    <n v="1307851200"/>
    <x v="1635"/>
    <n v="1304129088"/>
    <d v="2011-04-30T02:04:48"/>
    <b v="0"/>
    <n v="87"/>
    <b v="1"/>
    <s v="music/rock"/>
    <n v="103.55555555555556"/>
    <n v="53.5632183908046"/>
    <x v="4"/>
  </r>
  <r>
    <x v="0"/>
    <x v="0"/>
    <s v="USD"/>
    <n v="1262302740"/>
    <x v="1636"/>
    <n v="1257444140"/>
    <d v="2009-11-05T18:02:20"/>
    <b v="0"/>
    <n v="15"/>
    <b v="1"/>
    <s v="music/rock"/>
    <n v="103.8"/>
    <n v="34.6"/>
    <x v="4"/>
  </r>
  <r>
    <x v="0"/>
    <x v="0"/>
    <s v="USD"/>
    <n v="1362086700"/>
    <x v="1637"/>
    <n v="1358180968"/>
    <d v="2013-01-14T16:29:28"/>
    <b v="0"/>
    <n v="27"/>
    <b v="1"/>
    <s v="music/rock"/>
    <n v="105"/>
    <n v="38.888888888888886"/>
    <x v="4"/>
  </r>
  <r>
    <x v="0"/>
    <x v="0"/>
    <s v="USD"/>
    <n v="1330789165"/>
    <x v="1638"/>
    <n v="1328197165"/>
    <d v="2012-02-02T15:39:25"/>
    <b v="0"/>
    <n v="19"/>
    <b v="1"/>
    <s v="music/rock"/>
    <n v="100"/>
    <n v="94.736842105263165"/>
    <x v="4"/>
  </r>
  <r>
    <x v="0"/>
    <x v="0"/>
    <s v="USD"/>
    <n v="1280800740"/>
    <x v="1639"/>
    <n v="1279603955"/>
    <d v="2010-07-20T05:32:35"/>
    <b v="0"/>
    <n v="17"/>
    <b v="1"/>
    <s v="music/rock"/>
    <n v="169.86"/>
    <n v="39.967058823529413"/>
    <x v="4"/>
  </r>
  <r>
    <x v="0"/>
    <x v="0"/>
    <s v="USD"/>
    <n v="1418998744"/>
    <x v="1640"/>
    <n v="1416406744"/>
    <d v="2014-11-19T14:19:04"/>
    <b v="0"/>
    <n v="26"/>
    <b v="1"/>
    <s v="music/pop"/>
    <n v="101.4"/>
    <n v="97.5"/>
    <x v="4"/>
  </r>
  <r>
    <x v="0"/>
    <x v="0"/>
    <s v="USD"/>
    <n v="1308011727"/>
    <x v="1641"/>
    <n v="1306283727"/>
    <d v="2011-05-25T00:35:27"/>
    <b v="0"/>
    <n v="28"/>
    <b v="1"/>
    <s v="music/pop"/>
    <n v="100"/>
    <n v="42.857142857142854"/>
    <x v="4"/>
  </r>
  <r>
    <x v="0"/>
    <x v="0"/>
    <s v="USD"/>
    <n v="1348516012"/>
    <x v="1642"/>
    <n v="1345924012"/>
    <d v="2012-08-25T19:46:52"/>
    <b v="0"/>
    <n v="37"/>
    <b v="1"/>
    <s v="music/pop"/>
    <n v="124.70000000000002"/>
    <n v="168.51351351351352"/>
    <x v="4"/>
  </r>
  <r>
    <x v="0"/>
    <x v="0"/>
    <s v="USD"/>
    <n v="1353551160"/>
    <x v="1643"/>
    <n v="1348363560"/>
    <d v="2012-09-23T01:26:00"/>
    <b v="0"/>
    <n v="128"/>
    <b v="1"/>
    <s v="music/pop"/>
    <n v="109.5"/>
    <n v="85.546875"/>
    <x v="4"/>
  </r>
  <r>
    <x v="0"/>
    <x v="0"/>
    <s v="USD"/>
    <n v="1379515740"/>
    <x v="1644"/>
    <n v="1378306140"/>
    <d v="2013-09-04T14:49:00"/>
    <b v="0"/>
    <n v="10"/>
    <b v="1"/>
    <s v="music/pop"/>
    <n v="110.80000000000001"/>
    <n v="554"/>
    <x v="4"/>
  </r>
  <r>
    <x v="0"/>
    <x v="1"/>
    <s v="GBP"/>
    <n v="1408039860"/>
    <x v="1645"/>
    <n v="1405248503"/>
    <d v="2014-07-13T10:48:23"/>
    <b v="0"/>
    <n v="83"/>
    <b v="1"/>
    <s v="music/pop"/>
    <n v="110.2"/>
    <n v="26.554216867469879"/>
    <x v="4"/>
  </r>
  <r>
    <x v="0"/>
    <x v="0"/>
    <s v="USD"/>
    <n v="1339235377"/>
    <x v="1646"/>
    <n v="1336643377"/>
    <d v="2012-05-10T09:49:37"/>
    <b v="0"/>
    <n v="46"/>
    <b v="1"/>
    <s v="music/pop"/>
    <n v="104.71999999999998"/>
    <n v="113.82608695652173"/>
    <x v="4"/>
  </r>
  <r>
    <x v="0"/>
    <x v="0"/>
    <s v="USD"/>
    <n v="1300636482"/>
    <x v="1647"/>
    <n v="1298048082"/>
    <d v="2011-02-18T16:54:42"/>
    <b v="0"/>
    <n v="90"/>
    <b v="1"/>
    <s v="music/pop"/>
    <n v="125.26086956521738"/>
    <n v="32.011111111111113"/>
    <x v="4"/>
  </r>
  <r>
    <x v="0"/>
    <x v="0"/>
    <s v="USD"/>
    <n v="1400862355"/>
    <x v="1648"/>
    <n v="1396974355"/>
    <d v="2014-04-08T16:25:55"/>
    <b v="0"/>
    <n v="81"/>
    <b v="1"/>
    <s v="music/pop"/>
    <n v="100.58763157894737"/>
    <n v="47.189259259259259"/>
    <x v="4"/>
  </r>
  <r>
    <x v="0"/>
    <x v="0"/>
    <s v="USD"/>
    <n v="1381314437"/>
    <x v="1649"/>
    <n v="1378722437"/>
    <d v="2013-09-09T10:27:17"/>
    <b v="0"/>
    <n v="32"/>
    <b v="1"/>
    <s v="music/pop"/>
    <n v="141.55000000000001"/>
    <n v="88.46875"/>
    <x v="4"/>
  </r>
  <r>
    <x v="0"/>
    <x v="0"/>
    <s v="USD"/>
    <n v="1303801140"/>
    <x v="1650"/>
    <n v="1300916220"/>
    <d v="2011-03-23T21:37:00"/>
    <b v="0"/>
    <n v="20"/>
    <b v="1"/>
    <s v="music/pop"/>
    <n v="100.75"/>
    <n v="100.75"/>
    <x v="4"/>
  </r>
  <r>
    <x v="0"/>
    <x v="0"/>
    <s v="USD"/>
    <n v="1385297393"/>
    <x v="1651"/>
    <n v="1382701793"/>
    <d v="2013-10-25T11:49:53"/>
    <b v="0"/>
    <n v="70"/>
    <b v="1"/>
    <s v="music/pop"/>
    <n v="100.66666666666666"/>
    <n v="64.714285714285708"/>
    <x v="4"/>
  </r>
  <r>
    <x v="0"/>
    <x v="0"/>
    <s v="USD"/>
    <n v="1303675296"/>
    <x v="1652"/>
    <n v="1300996896"/>
    <d v="2011-03-24T20:01:36"/>
    <b v="0"/>
    <n v="168"/>
    <b v="1"/>
    <s v="music/pop"/>
    <n v="174.2304"/>
    <n v="51.854285714285716"/>
    <x v="4"/>
  </r>
  <r>
    <x v="0"/>
    <x v="0"/>
    <s v="USD"/>
    <n v="1334784160"/>
    <x v="1653"/>
    <n v="1332192160"/>
    <d v="2012-03-19T21:22:40"/>
    <b v="0"/>
    <n v="34"/>
    <b v="1"/>
    <s v="music/pop"/>
    <n v="119.90909090909089"/>
    <n v="38.794117647058826"/>
    <x v="4"/>
  </r>
  <r>
    <x v="0"/>
    <x v="0"/>
    <s v="USD"/>
    <n v="1333648820"/>
    <x v="1654"/>
    <n v="1331060420"/>
    <d v="2012-03-06T19:00:20"/>
    <b v="0"/>
    <n v="48"/>
    <b v="1"/>
    <s v="music/pop"/>
    <n v="142.86666666666667"/>
    <n v="44.645833333333336"/>
    <x v="4"/>
  </r>
  <r>
    <x v="0"/>
    <x v="0"/>
    <s v="USD"/>
    <n v="1355437052"/>
    <x v="1655"/>
    <n v="1352845052"/>
    <d v="2012-11-13T22:17:32"/>
    <b v="0"/>
    <n v="48"/>
    <b v="1"/>
    <s v="music/pop"/>
    <n v="100.33493333333334"/>
    <n v="156.77333333333334"/>
    <x v="4"/>
  </r>
  <r>
    <x v="0"/>
    <x v="0"/>
    <s v="USD"/>
    <n v="1337885168"/>
    <x v="1656"/>
    <n v="1335293168"/>
    <d v="2012-04-24T18:46:08"/>
    <b v="0"/>
    <n v="221"/>
    <b v="1"/>
    <s v="music/pop"/>
    <n v="104.93380000000001"/>
    <n v="118.70339366515837"/>
    <x v="4"/>
  </r>
  <r>
    <x v="0"/>
    <x v="0"/>
    <s v="USD"/>
    <n v="1355840400"/>
    <x v="1657"/>
    <n v="1352524767"/>
    <d v="2012-11-10T05:19:27"/>
    <b v="0"/>
    <n v="107"/>
    <b v="1"/>
    <s v="music/pop"/>
    <n v="132.23333333333335"/>
    <n v="74.149532710280369"/>
    <x v="4"/>
  </r>
  <r>
    <x v="0"/>
    <x v="1"/>
    <s v="GBP"/>
    <n v="1387281600"/>
    <x v="1658"/>
    <n v="1384811721"/>
    <d v="2013-11-18T21:55:21"/>
    <b v="0"/>
    <n v="45"/>
    <b v="1"/>
    <s v="music/pop"/>
    <n v="112.79999999999998"/>
    <n v="12.533333333333333"/>
    <x v="4"/>
  </r>
  <r>
    <x v="0"/>
    <x v="13"/>
    <s v="EUR"/>
    <n v="1462053540"/>
    <x v="1659"/>
    <n v="1459355950"/>
    <d v="2016-03-30T16:39:10"/>
    <b v="0"/>
    <n v="36"/>
    <b v="1"/>
    <s v="music/pop"/>
    <n v="1253.75"/>
    <n v="27.861111111111111"/>
    <x v="4"/>
  </r>
  <r>
    <x v="0"/>
    <x v="15"/>
    <s v="EUR"/>
    <n v="1453064400"/>
    <x v="1660"/>
    <n v="1449359831"/>
    <d v="2015-12-05T23:57:11"/>
    <b v="0"/>
    <n v="101"/>
    <b v="1"/>
    <s v="music/pop"/>
    <n v="102.50632911392405"/>
    <n v="80.178217821782184"/>
    <x v="4"/>
  </r>
  <r>
    <x v="0"/>
    <x v="0"/>
    <s v="USD"/>
    <n v="1325310336"/>
    <x v="1661"/>
    <n v="1320122736"/>
    <d v="2011-11-01T04:45:36"/>
    <b v="0"/>
    <n v="62"/>
    <b v="1"/>
    <s v="music/pop"/>
    <n v="102.6375"/>
    <n v="132.43548387096774"/>
    <x v="4"/>
  </r>
  <r>
    <x v="0"/>
    <x v="0"/>
    <s v="USD"/>
    <n v="1422750707"/>
    <x v="1662"/>
    <n v="1420158707"/>
    <d v="2015-01-02T00:31:47"/>
    <b v="0"/>
    <n v="32"/>
    <b v="1"/>
    <s v="music/pop"/>
    <n v="108"/>
    <n v="33.75"/>
    <x v="4"/>
  </r>
  <r>
    <x v="0"/>
    <x v="0"/>
    <s v="USD"/>
    <n v="1331870340"/>
    <x v="1663"/>
    <n v="1328033818"/>
    <d v="2012-01-31T18:16:58"/>
    <b v="0"/>
    <n v="89"/>
    <b v="1"/>
    <s v="music/pop"/>
    <n v="122.40879999999999"/>
    <n v="34.384494382022467"/>
    <x v="4"/>
  </r>
  <r>
    <x v="0"/>
    <x v="0"/>
    <s v="USD"/>
    <n v="1298343600"/>
    <x v="1664"/>
    <n v="1295624113"/>
    <d v="2011-01-21T15:35:13"/>
    <b v="0"/>
    <n v="93"/>
    <b v="1"/>
    <s v="music/pop"/>
    <n v="119.45714285714286"/>
    <n v="44.956989247311824"/>
    <x v="4"/>
  </r>
  <r>
    <x v="0"/>
    <x v="0"/>
    <s v="USD"/>
    <n v="1364447073"/>
    <x v="1665"/>
    <n v="1361858673"/>
    <d v="2013-02-26T06:04:33"/>
    <b v="0"/>
    <n v="98"/>
    <b v="1"/>
    <s v="music/pop"/>
    <n v="160.88"/>
    <n v="41.04081632653061"/>
    <x v="4"/>
  </r>
  <r>
    <x v="0"/>
    <x v="0"/>
    <s v="USD"/>
    <n v="1394521140"/>
    <x v="1666"/>
    <n v="1392169298"/>
    <d v="2014-02-12T01:41:38"/>
    <b v="0"/>
    <n v="82"/>
    <b v="1"/>
    <s v="music/pop"/>
    <n v="126.85294117647059"/>
    <n v="52.597560975609753"/>
    <x v="4"/>
  </r>
  <r>
    <x v="0"/>
    <x v="0"/>
    <s v="USD"/>
    <n v="1322454939"/>
    <x v="1667"/>
    <n v="1319859339"/>
    <d v="2011-10-29T03:35:39"/>
    <b v="0"/>
    <n v="116"/>
    <b v="1"/>
    <s v="music/pop"/>
    <n v="102.6375"/>
    <n v="70.784482758620683"/>
    <x v="4"/>
  </r>
  <r>
    <x v="0"/>
    <x v="0"/>
    <s v="USD"/>
    <n v="1464729276"/>
    <x v="1668"/>
    <n v="1459545276"/>
    <d v="2016-04-01T21:14:36"/>
    <b v="0"/>
    <n v="52"/>
    <b v="1"/>
    <s v="music/pop"/>
    <n v="139.75"/>
    <n v="53.75"/>
    <x v="4"/>
  </r>
  <r>
    <x v="0"/>
    <x v="0"/>
    <s v="USD"/>
    <n v="1278302400"/>
    <x v="1669"/>
    <n v="1273961999"/>
    <d v="2010-05-15T22:19:59"/>
    <b v="0"/>
    <n v="23"/>
    <b v="1"/>
    <s v="music/pop"/>
    <n v="102.60000000000001"/>
    <n v="44.608695652173914"/>
    <x v="4"/>
  </r>
  <r>
    <x v="0"/>
    <x v="0"/>
    <s v="USD"/>
    <n v="1470056614"/>
    <x v="1670"/>
    <n v="1467464614"/>
    <d v="2016-07-02T13:03:34"/>
    <b v="0"/>
    <n v="77"/>
    <b v="1"/>
    <s v="music/pop"/>
    <n v="100.67349999999999"/>
    <n v="26.148961038961041"/>
    <x v="4"/>
  </r>
  <r>
    <x v="0"/>
    <x v="0"/>
    <s v="USD"/>
    <n v="1338824730"/>
    <x v="1671"/>
    <n v="1336232730"/>
    <d v="2012-05-05T15:45:30"/>
    <b v="0"/>
    <n v="49"/>
    <b v="1"/>
    <s v="music/pop"/>
    <n v="112.94117647058823"/>
    <n v="39.183673469387756"/>
    <x v="4"/>
  </r>
  <r>
    <x v="0"/>
    <x v="0"/>
    <s v="USD"/>
    <n v="1425675892"/>
    <x v="1672"/>
    <n v="1423083892"/>
    <d v="2015-02-04T21:04:52"/>
    <b v="0"/>
    <n v="59"/>
    <b v="1"/>
    <s v="music/pop"/>
    <n v="128.09523809523807"/>
    <n v="45.593220338983052"/>
    <x v="4"/>
  </r>
  <r>
    <x v="0"/>
    <x v="0"/>
    <s v="USD"/>
    <n v="1471503540"/>
    <x v="1673"/>
    <n v="1468852306"/>
    <d v="2016-07-18T14:31:46"/>
    <b v="0"/>
    <n v="113"/>
    <b v="1"/>
    <s v="music/pop"/>
    <n v="201.7"/>
    <n v="89.247787610619469"/>
    <x v="4"/>
  </r>
  <r>
    <x v="0"/>
    <x v="0"/>
    <s v="USD"/>
    <n v="1318802580"/>
    <x v="1674"/>
    <n v="1316194540"/>
    <d v="2011-09-16T17:35:40"/>
    <b v="0"/>
    <n v="34"/>
    <b v="1"/>
    <s v="music/pop"/>
    <n v="137.416"/>
    <n v="40.416470588235299"/>
    <x v="4"/>
  </r>
  <r>
    <x v="0"/>
    <x v="0"/>
    <s v="USD"/>
    <n v="1334980740"/>
    <x v="1675"/>
    <n v="1330968347"/>
    <d v="2012-03-05T17:25:47"/>
    <b v="0"/>
    <n v="42"/>
    <b v="1"/>
    <s v="music/pop"/>
    <n v="115.33333333333333"/>
    <n v="82.38095238095238"/>
    <x v="4"/>
  </r>
  <r>
    <x v="0"/>
    <x v="3"/>
    <s v="EUR"/>
    <n v="1460786340"/>
    <x v="1676"/>
    <n v="1455615976"/>
    <d v="2016-02-16T09:46:16"/>
    <b v="0"/>
    <n v="42"/>
    <b v="1"/>
    <s v="music/pop"/>
    <n v="111.66666666666667"/>
    <n v="159.52380952380952"/>
    <x v="4"/>
  </r>
  <r>
    <x v="0"/>
    <x v="0"/>
    <s v="USD"/>
    <n v="1391718671"/>
    <x v="1677"/>
    <n v="1390509071"/>
    <d v="2014-01-23T20:31:11"/>
    <b v="0"/>
    <n v="49"/>
    <b v="1"/>
    <s v="music/pop"/>
    <n v="118.39999999999999"/>
    <n v="36.244897959183675"/>
    <x v="4"/>
  </r>
  <r>
    <x v="0"/>
    <x v="0"/>
    <s v="USD"/>
    <n v="1311298745"/>
    <x v="1678"/>
    <n v="1309311545"/>
    <d v="2011-06-29T01:39:05"/>
    <b v="0"/>
    <n v="56"/>
    <b v="1"/>
    <s v="music/pop"/>
    <n v="175"/>
    <n v="62.5"/>
    <x v="4"/>
  </r>
  <r>
    <x v="0"/>
    <x v="0"/>
    <s v="USD"/>
    <n v="1405188667"/>
    <x v="1679"/>
    <n v="1402596667"/>
    <d v="2014-06-12T18:11:07"/>
    <b v="0"/>
    <n v="25"/>
    <b v="1"/>
    <s v="music/pop"/>
    <n v="117.5"/>
    <n v="47"/>
    <x v="4"/>
  </r>
  <r>
    <x v="3"/>
    <x v="0"/>
    <s v="USD"/>
    <n v="1490752800"/>
    <x v="1680"/>
    <n v="1486522484"/>
    <d v="2017-02-08T02:54:44"/>
    <b v="0"/>
    <n v="884"/>
    <b v="0"/>
    <s v="music/faith"/>
    <n v="101.42212307692309"/>
    <n v="74.575090497737563"/>
    <x v="4"/>
  </r>
  <r>
    <x v="3"/>
    <x v="0"/>
    <s v="USD"/>
    <n v="1492142860"/>
    <x v="1681"/>
    <n v="1486962460"/>
    <d v="2017-02-13T05:07:40"/>
    <b v="0"/>
    <n v="0"/>
    <b v="0"/>
    <s v="music/faith"/>
    <n v="0"/>
    <e v="#DIV/0!"/>
    <x v="4"/>
  </r>
  <r>
    <x v="3"/>
    <x v="6"/>
    <s v="EUR"/>
    <n v="1491590738"/>
    <x v="1682"/>
    <n v="1489517138"/>
    <d v="2017-03-14T18:45:38"/>
    <b v="0"/>
    <n v="10"/>
    <b v="0"/>
    <s v="music/faith"/>
    <n v="21.714285714285715"/>
    <n v="76"/>
    <x v="4"/>
  </r>
  <r>
    <x v="3"/>
    <x v="0"/>
    <s v="USD"/>
    <n v="1489775641"/>
    <x v="1683"/>
    <n v="1487360041"/>
    <d v="2017-02-17T19:34:01"/>
    <b v="0"/>
    <n v="101"/>
    <b v="0"/>
    <s v="music/faith"/>
    <n v="109.125"/>
    <n v="86.43564356435644"/>
    <x v="4"/>
  </r>
  <r>
    <x v="3"/>
    <x v="0"/>
    <s v="USD"/>
    <n v="1490331623"/>
    <x v="1684"/>
    <n v="1487743223"/>
    <d v="2017-02-22T06:00:23"/>
    <b v="0"/>
    <n v="15"/>
    <b v="0"/>
    <s v="music/faith"/>
    <n v="102.85714285714285"/>
    <n v="24"/>
    <x v="4"/>
  </r>
  <r>
    <x v="3"/>
    <x v="5"/>
    <s v="CAD"/>
    <n v="1493320519"/>
    <x v="1685"/>
    <n v="1488140119"/>
    <d v="2017-02-26T20:15:19"/>
    <b v="0"/>
    <n v="1"/>
    <b v="0"/>
    <s v="music/faith"/>
    <n v="0.36"/>
    <n v="18"/>
    <x v="4"/>
  </r>
  <r>
    <x v="3"/>
    <x v="0"/>
    <s v="USD"/>
    <n v="1491855300"/>
    <x v="1686"/>
    <n v="1488935245"/>
    <d v="2017-03-08T01:07:25"/>
    <b v="0"/>
    <n v="39"/>
    <b v="0"/>
    <s v="music/faith"/>
    <n v="31.25"/>
    <n v="80.128205128205124"/>
    <x v="4"/>
  </r>
  <r>
    <x v="3"/>
    <x v="0"/>
    <s v="USD"/>
    <n v="1491738594"/>
    <x v="1687"/>
    <n v="1489150194"/>
    <d v="2017-03-10T12:49:54"/>
    <b v="0"/>
    <n v="7"/>
    <b v="0"/>
    <s v="music/faith"/>
    <n v="44.3"/>
    <n v="253.14285714285714"/>
    <x v="4"/>
  </r>
  <r>
    <x v="3"/>
    <x v="0"/>
    <s v="USD"/>
    <n v="1489700230"/>
    <x v="1688"/>
    <n v="1487111830"/>
    <d v="2017-02-14T22:37:10"/>
    <b v="0"/>
    <n v="14"/>
    <b v="0"/>
    <s v="music/faith"/>
    <n v="100"/>
    <n v="171.42857142857142"/>
    <x v="4"/>
  </r>
  <r>
    <x v="3"/>
    <x v="0"/>
    <s v="USD"/>
    <n v="1491470442"/>
    <x v="1689"/>
    <n v="1488882042"/>
    <d v="2017-03-07T10:20:42"/>
    <b v="0"/>
    <n v="11"/>
    <b v="0"/>
    <s v="music/faith"/>
    <n v="25.4"/>
    <n v="57.727272727272727"/>
    <x v="4"/>
  </r>
  <r>
    <x v="3"/>
    <x v="0"/>
    <s v="USD"/>
    <n v="1491181200"/>
    <x v="1690"/>
    <n v="1488387008"/>
    <d v="2017-03-01T16:50:08"/>
    <b v="0"/>
    <n v="38"/>
    <b v="0"/>
    <s v="music/faith"/>
    <n v="33.473333333333329"/>
    <n v="264.26315789473682"/>
    <x v="4"/>
  </r>
  <r>
    <x v="3"/>
    <x v="0"/>
    <s v="USD"/>
    <n v="1490572740"/>
    <x v="1691"/>
    <n v="1487734667"/>
    <d v="2017-02-22T03:37:47"/>
    <b v="0"/>
    <n v="15"/>
    <b v="0"/>
    <s v="music/faith"/>
    <n v="47.8"/>
    <n v="159.33333333333334"/>
    <x v="4"/>
  </r>
  <r>
    <x v="3"/>
    <x v="1"/>
    <s v="GBP"/>
    <n v="1491768000"/>
    <x v="1692"/>
    <n v="1489097112"/>
    <d v="2017-03-09T22:05:12"/>
    <b v="0"/>
    <n v="8"/>
    <b v="0"/>
    <s v="music/faith"/>
    <n v="9.3333333333333339"/>
    <n v="35"/>
    <x v="4"/>
  </r>
  <r>
    <x v="3"/>
    <x v="0"/>
    <s v="USD"/>
    <n v="1490589360"/>
    <x v="1693"/>
    <n v="1488038674"/>
    <d v="2017-02-25T16:04:34"/>
    <b v="0"/>
    <n v="1"/>
    <b v="0"/>
    <s v="music/faith"/>
    <n v="0.05"/>
    <n v="5"/>
    <x v="4"/>
  </r>
  <r>
    <x v="3"/>
    <x v="0"/>
    <s v="USD"/>
    <n v="1491786000"/>
    <x v="1694"/>
    <n v="1488847514"/>
    <d v="2017-03-07T00:45:14"/>
    <b v="0"/>
    <n v="23"/>
    <b v="0"/>
    <s v="music/faith"/>
    <n v="11.708333333333334"/>
    <n v="61.086956521739133"/>
    <x v="4"/>
  </r>
  <r>
    <x v="3"/>
    <x v="0"/>
    <s v="USD"/>
    <n v="1491007211"/>
    <x v="1695"/>
    <n v="1488418811"/>
    <d v="2017-03-02T01:40:11"/>
    <b v="0"/>
    <n v="0"/>
    <b v="0"/>
    <s v="music/faith"/>
    <n v="0"/>
    <e v="#DIV/0!"/>
    <x v="4"/>
  </r>
  <r>
    <x v="3"/>
    <x v="0"/>
    <s v="USD"/>
    <n v="1491781648"/>
    <x v="1696"/>
    <n v="1489193248"/>
    <d v="2017-03-11T00:47:28"/>
    <b v="0"/>
    <n v="22"/>
    <b v="0"/>
    <s v="music/faith"/>
    <n v="20.208000000000002"/>
    <n v="114.81818181818181"/>
    <x v="4"/>
  </r>
  <r>
    <x v="3"/>
    <x v="0"/>
    <s v="USD"/>
    <n v="1490499180"/>
    <x v="1697"/>
    <n v="1488430760"/>
    <d v="2017-03-02T04:59:20"/>
    <b v="0"/>
    <n v="0"/>
    <b v="0"/>
    <s v="music/faith"/>
    <n v="0"/>
    <e v="#DIV/0!"/>
    <x v="4"/>
  </r>
  <r>
    <x v="3"/>
    <x v="0"/>
    <s v="USD"/>
    <n v="1491943445"/>
    <x v="1698"/>
    <n v="1489351445"/>
    <d v="2017-03-12T20:44:05"/>
    <b v="0"/>
    <n v="4"/>
    <b v="0"/>
    <s v="music/faith"/>
    <n v="4.2311459353574925"/>
    <n v="54"/>
    <x v="4"/>
  </r>
  <r>
    <x v="3"/>
    <x v="0"/>
    <s v="USD"/>
    <n v="1491019200"/>
    <x v="1699"/>
    <n v="1488418990"/>
    <d v="2017-03-02T01:43:10"/>
    <b v="0"/>
    <n v="79"/>
    <b v="0"/>
    <s v="music/faith"/>
    <n v="26.06"/>
    <n v="65.974683544303801"/>
    <x v="4"/>
  </r>
  <r>
    <x v="2"/>
    <x v="0"/>
    <s v="USD"/>
    <n v="1421337405"/>
    <x v="1700"/>
    <n v="1418745405"/>
    <d v="2014-12-16T15:56:45"/>
    <b v="0"/>
    <n v="2"/>
    <b v="0"/>
    <s v="music/faith"/>
    <n v="0.19801980198019803"/>
    <n v="5"/>
    <x v="4"/>
  </r>
  <r>
    <x v="2"/>
    <x v="0"/>
    <s v="USD"/>
    <n v="1427745150"/>
    <x v="1701"/>
    <n v="1425156750"/>
    <d v="2015-02-28T20:52:30"/>
    <b v="0"/>
    <n v="1"/>
    <b v="0"/>
    <s v="music/faith"/>
    <n v="6.0606060606060606E-3"/>
    <n v="1"/>
    <x v="4"/>
  </r>
  <r>
    <x v="2"/>
    <x v="0"/>
    <s v="USD"/>
    <n v="1441003537"/>
    <x v="1702"/>
    <n v="1435819537"/>
    <d v="2015-07-02T06:45:37"/>
    <b v="0"/>
    <n v="2"/>
    <b v="0"/>
    <s v="music/faith"/>
    <n v="1.02"/>
    <n v="25.5"/>
    <x v="4"/>
  </r>
  <r>
    <x v="2"/>
    <x v="0"/>
    <s v="USD"/>
    <n v="1424056873"/>
    <x v="1703"/>
    <n v="1421464873"/>
    <d v="2015-01-17T03:21:13"/>
    <b v="0"/>
    <n v="11"/>
    <b v="0"/>
    <s v="music/faith"/>
    <n v="65.100000000000009"/>
    <n v="118.36363636363636"/>
    <x v="4"/>
  </r>
  <r>
    <x v="2"/>
    <x v="0"/>
    <s v="USD"/>
    <n v="1441814400"/>
    <x v="1704"/>
    <n v="1440807846"/>
    <d v="2015-08-29T00:24:06"/>
    <b v="0"/>
    <n v="0"/>
    <b v="0"/>
    <s v="music/faith"/>
    <n v="0"/>
    <e v="#DIV/0!"/>
    <x v="4"/>
  </r>
  <r>
    <x v="2"/>
    <x v="12"/>
    <s v="EUR"/>
    <n v="1440314472"/>
    <x v="1705"/>
    <n v="1435130472"/>
    <d v="2015-06-24T07:21:12"/>
    <b v="0"/>
    <n v="0"/>
    <b v="0"/>
    <s v="music/faith"/>
    <n v="0"/>
    <e v="#DIV/0!"/>
    <x v="4"/>
  </r>
  <r>
    <x v="2"/>
    <x v="0"/>
    <s v="USD"/>
    <n v="1459181895"/>
    <x v="1706"/>
    <n v="1456593495"/>
    <d v="2016-02-27T17:18:15"/>
    <b v="0"/>
    <n v="9"/>
    <b v="0"/>
    <s v="music/faith"/>
    <n v="9.74"/>
    <n v="54.111111111111114"/>
    <x v="4"/>
  </r>
  <r>
    <x v="2"/>
    <x v="0"/>
    <s v="USD"/>
    <n v="1462135706"/>
    <x v="1707"/>
    <n v="1458679706"/>
    <d v="2016-03-22T20:48:26"/>
    <b v="0"/>
    <n v="0"/>
    <b v="0"/>
    <s v="music/faith"/>
    <n v="0"/>
    <e v="#DIV/0!"/>
    <x v="4"/>
  </r>
  <r>
    <x v="2"/>
    <x v="0"/>
    <s v="USD"/>
    <n v="1409513940"/>
    <x v="1708"/>
    <n v="1405949514"/>
    <d v="2014-07-21T13:31:54"/>
    <b v="0"/>
    <n v="4"/>
    <b v="0"/>
    <s v="music/faith"/>
    <n v="4.8571428571428568"/>
    <n v="21.25"/>
    <x v="4"/>
  </r>
  <r>
    <x v="2"/>
    <x v="12"/>
    <s v="EUR"/>
    <n v="1453122000"/>
    <x v="1709"/>
    <n v="1449151888"/>
    <d v="2015-12-03T14:11:28"/>
    <b v="0"/>
    <n v="1"/>
    <b v="0"/>
    <s v="music/faith"/>
    <n v="0.67999999999999994"/>
    <n v="34"/>
    <x v="4"/>
  </r>
  <r>
    <x v="2"/>
    <x v="0"/>
    <s v="USD"/>
    <n v="1409585434"/>
    <x v="1710"/>
    <n v="1406907034"/>
    <d v="2014-08-01T15:30:34"/>
    <b v="0"/>
    <n v="2"/>
    <b v="0"/>
    <s v="music/faith"/>
    <n v="10.5"/>
    <n v="525"/>
    <x v="4"/>
  </r>
  <r>
    <x v="2"/>
    <x v="0"/>
    <s v="USD"/>
    <n v="1435701353"/>
    <x v="1711"/>
    <n v="1430517353"/>
    <d v="2015-05-01T21:55:53"/>
    <b v="0"/>
    <n v="0"/>
    <b v="0"/>
    <s v="music/faith"/>
    <n v="0"/>
    <e v="#DIV/0!"/>
    <x v="4"/>
  </r>
  <r>
    <x v="2"/>
    <x v="0"/>
    <s v="USD"/>
    <n v="1412536412"/>
    <x v="1712"/>
    <n v="1409944412"/>
    <d v="2014-09-05T19:13:32"/>
    <b v="0"/>
    <n v="1"/>
    <b v="0"/>
    <s v="music/faith"/>
    <n v="1.6666666666666667"/>
    <n v="50"/>
    <x v="4"/>
  </r>
  <r>
    <x v="2"/>
    <x v="0"/>
    <s v="USD"/>
    <n v="1430517761"/>
    <x v="1713"/>
    <n v="1427925761"/>
    <d v="2015-04-01T22:02:41"/>
    <b v="0"/>
    <n v="17"/>
    <b v="0"/>
    <s v="music/faith"/>
    <n v="7.8680000000000003"/>
    <n v="115.70588235294117"/>
    <x v="4"/>
  </r>
  <r>
    <x v="2"/>
    <x v="0"/>
    <s v="USD"/>
    <n v="1427772120"/>
    <x v="1714"/>
    <n v="1425186785"/>
    <d v="2015-03-01T05:13:05"/>
    <b v="0"/>
    <n v="2"/>
    <b v="0"/>
    <s v="music/faith"/>
    <n v="0.22"/>
    <n v="5.5"/>
    <x v="4"/>
  </r>
  <r>
    <x v="2"/>
    <x v="0"/>
    <s v="USD"/>
    <n v="1481295099"/>
    <x v="1715"/>
    <n v="1477835499"/>
    <d v="2016-10-30T13:51:39"/>
    <b v="0"/>
    <n v="3"/>
    <b v="0"/>
    <s v="music/faith"/>
    <n v="7.5"/>
    <n v="50"/>
    <x v="4"/>
  </r>
  <r>
    <x v="2"/>
    <x v="0"/>
    <s v="USD"/>
    <n v="1461211200"/>
    <x v="1716"/>
    <n v="1459467238"/>
    <d v="2016-03-31T23:33:58"/>
    <b v="0"/>
    <n v="41"/>
    <b v="0"/>
    <s v="music/faith"/>
    <n v="42.725880551301685"/>
    <n v="34.024390243902438"/>
    <x v="4"/>
  </r>
  <r>
    <x v="2"/>
    <x v="0"/>
    <s v="USD"/>
    <n v="1463201940"/>
    <x v="1717"/>
    <n v="1459435149"/>
    <d v="2016-03-31T14:39:09"/>
    <b v="0"/>
    <n v="2"/>
    <b v="0"/>
    <s v="music/faith"/>
    <n v="0.2142857142857143"/>
    <n v="37.5"/>
    <x v="4"/>
  </r>
  <r>
    <x v="2"/>
    <x v="0"/>
    <s v="USD"/>
    <n v="1410958191"/>
    <x v="1718"/>
    <n v="1408366191"/>
    <d v="2014-08-18T12:49:51"/>
    <b v="0"/>
    <n v="3"/>
    <b v="0"/>
    <s v="music/faith"/>
    <n v="0.87500000000000011"/>
    <n v="11.666666666666666"/>
    <x v="4"/>
  </r>
  <r>
    <x v="2"/>
    <x v="0"/>
    <s v="USD"/>
    <n v="1415562471"/>
    <x v="1719"/>
    <n v="1412966871"/>
    <d v="2014-10-10T18:47:51"/>
    <b v="0"/>
    <n v="8"/>
    <b v="0"/>
    <s v="music/faith"/>
    <n v="5.625"/>
    <n v="28.125"/>
    <x v="4"/>
  </r>
  <r>
    <x v="2"/>
    <x v="0"/>
    <s v="USD"/>
    <n v="1449831863"/>
    <x v="1720"/>
    <n v="1447239863"/>
    <d v="2015-11-11T11:04:23"/>
    <b v="0"/>
    <n v="0"/>
    <b v="0"/>
    <s v="music/faith"/>
    <n v="0"/>
    <e v="#DIV/0!"/>
    <x v="4"/>
  </r>
  <r>
    <x v="2"/>
    <x v="0"/>
    <s v="USD"/>
    <n v="1459642200"/>
    <x v="1721"/>
    <n v="1456441429"/>
    <d v="2016-02-25T23:03:49"/>
    <b v="0"/>
    <n v="1"/>
    <b v="0"/>
    <s v="music/faith"/>
    <n v="3.4722222222222224E-2"/>
    <n v="1"/>
    <x v="4"/>
  </r>
  <r>
    <x v="2"/>
    <x v="0"/>
    <s v="USD"/>
    <n v="1435730400"/>
    <x v="1722"/>
    <n v="1430855315"/>
    <d v="2015-05-05T19:48:35"/>
    <b v="0"/>
    <n v="3"/>
    <b v="0"/>
    <s v="music/faith"/>
    <n v="6.5"/>
    <n v="216.66666666666666"/>
    <x v="4"/>
  </r>
  <r>
    <x v="2"/>
    <x v="0"/>
    <s v="USD"/>
    <n v="1414707762"/>
    <x v="1723"/>
    <n v="1412115762"/>
    <d v="2014-09-30T22:22:42"/>
    <b v="0"/>
    <n v="4"/>
    <b v="0"/>
    <s v="music/faith"/>
    <n v="0.58333333333333337"/>
    <n v="8.75"/>
    <x v="4"/>
  </r>
  <r>
    <x v="2"/>
    <x v="0"/>
    <s v="USD"/>
    <n v="1408922049"/>
    <x v="1724"/>
    <n v="1406330049"/>
    <d v="2014-07-25T23:14:09"/>
    <b v="0"/>
    <n v="9"/>
    <b v="0"/>
    <s v="music/faith"/>
    <n v="10.181818181818182"/>
    <n v="62.222222222222221"/>
    <x v="4"/>
  </r>
  <r>
    <x v="2"/>
    <x v="0"/>
    <s v="USD"/>
    <n v="1403906664"/>
    <x v="1725"/>
    <n v="1401401064"/>
    <d v="2014-05-29T22:04:24"/>
    <b v="0"/>
    <n v="16"/>
    <b v="0"/>
    <s v="music/faith"/>
    <n v="33.784615384615385"/>
    <n v="137.25"/>
    <x v="4"/>
  </r>
  <r>
    <x v="2"/>
    <x v="1"/>
    <s v="GBP"/>
    <n v="1428231600"/>
    <x v="1726"/>
    <n v="1423520177"/>
    <d v="2015-02-09T22:16:17"/>
    <b v="0"/>
    <n v="1"/>
    <b v="0"/>
    <s v="music/faith"/>
    <n v="3.3333333333333333E-2"/>
    <n v="1"/>
    <x v="4"/>
  </r>
  <r>
    <x v="2"/>
    <x v="0"/>
    <s v="USD"/>
    <n v="1445439674"/>
    <x v="1727"/>
    <n v="1442847674"/>
    <d v="2015-09-21T15:01:14"/>
    <b v="0"/>
    <n v="7"/>
    <b v="0"/>
    <s v="music/faith"/>
    <n v="68.400000000000006"/>
    <n v="122.14285714285714"/>
    <x v="4"/>
  </r>
  <r>
    <x v="2"/>
    <x v="0"/>
    <s v="USD"/>
    <n v="1465521306"/>
    <x v="1728"/>
    <n v="1460337306"/>
    <d v="2016-04-11T01:15:06"/>
    <b v="0"/>
    <n v="0"/>
    <b v="0"/>
    <s v="music/faith"/>
    <n v="0"/>
    <e v="#DIV/0!"/>
    <x v="4"/>
  </r>
  <r>
    <x v="2"/>
    <x v="0"/>
    <s v="USD"/>
    <n v="1445738783"/>
    <x v="1729"/>
    <n v="1443146783"/>
    <d v="2015-09-25T02:06:23"/>
    <b v="0"/>
    <n v="0"/>
    <b v="0"/>
    <s v="music/faith"/>
    <n v="0"/>
    <e v="#DIV/0!"/>
    <x v="4"/>
  </r>
  <r>
    <x v="2"/>
    <x v="0"/>
    <s v="USD"/>
    <n v="1434034800"/>
    <x v="1730"/>
    <n v="1432849552"/>
    <d v="2015-05-28T21:45:52"/>
    <b v="0"/>
    <n v="0"/>
    <b v="0"/>
    <s v="music/faith"/>
    <n v="0"/>
    <e v="#DIV/0!"/>
    <x v="4"/>
  </r>
  <r>
    <x v="2"/>
    <x v="0"/>
    <s v="USD"/>
    <n v="1452920400"/>
    <x v="1731"/>
    <n v="1447777481"/>
    <d v="2015-11-17T16:24:41"/>
    <b v="0"/>
    <n v="0"/>
    <b v="0"/>
    <s v="music/faith"/>
    <n v="0"/>
    <e v="#DIV/0!"/>
    <x v="4"/>
  </r>
  <r>
    <x v="2"/>
    <x v="0"/>
    <s v="USD"/>
    <n v="1473802200"/>
    <x v="1732"/>
    <n v="1472746374"/>
    <d v="2016-09-01T16:12:54"/>
    <b v="0"/>
    <n v="0"/>
    <b v="0"/>
    <s v="music/faith"/>
    <n v="0"/>
    <e v="#DIV/0!"/>
    <x v="4"/>
  </r>
  <r>
    <x v="2"/>
    <x v="0"/>
    <s v="USD"/>
    <n v="1431046356"/>
    <x v="1733"/>
    <n v="1428454356"/>
    <d v="2015-04-08T00:52:36"/>
    <b v="0"/>
    <n v="1"/>
    <b v="0"/>
    <s v="music/faith"/>
    <n v="2.2222222222222223E-2"/>
    <n v="1"/>
    <x v="4"/>
  </r>
  <r>
    <x v="2"/>
    <x v="0"/>
    <s v="USD"/>
    <n v="1470598345"/>
    <x v="1734"/>
    <n v="1468006345"/>
    <d v="2016-07-08T19:32:25"/>
    <b v="0"/>
    <n v="2"/>
    <b v="0"/>
    <s v="music/faith"/>
    <n v="11"/>
    <n v="55"/>
    <x v="4"/>
  </r>
  <r>
    <x v="2"/>
    <x v="0"/>
    <s v="USD"/>
    <n v="1447018833"/>
    <x v="1735"/>
    <n v="1444423233"/>
    <d v="2015-10-09T20:40:33"/>
    <b v="0"/>
    <n v="1"/>
    <b v="0"/>
    <s v="music/faith"/>
    <n v="0.73333333333333328"/>
    <n v="22"/>
    <x v="4"/>
  </r>
  <r>
    <x v="2"/>
    <x v="0"/>
    <s v="USD"/>
    <n v="1437432392"/>
    <x v="1736"/>
    <n v="1434840392"/>
    <d v="2015-06-20T22:46:32"/>
    <b v="0"/>
    <n v="15"/>
    <b v="0"/>
    <s v="music/faith"/>
    <n v="21.25"/>
    <n v="56.666666666666664"/>
    <x v="4"/>
  </r>
  <r>
    <x v="2"/>
    <x v="0"/>
    <s v="USD"/>
    <n v="1412283542"/>
    <x v="1737"/>
    <n v="1409691542"/>
    <d v="2014-09-02T20:59:02"/>
    <b v="0"/>
    <n v="1"/>
    <b v="0"/>
    <s v="music/faith"/>
    <n v="0.4"/>
    <n v="20"/>
    <x v="4"/>
  </r>
  <r>
    <x v="2"/>
    <x v="0"/>
    <s v="USD"/>
    <n v="1462391932"/>
    <x v="1738"/>
    <n v="1457297932"/>
    <d v="2016-03-06T20:58:52"/>
    <b v="0"/>
    <n v="1"/>
    <b v="0"/>
    <s v="music/faith"/>
    <n v="0.1"/>
    <n v="1"/>
    <x v="4"/>
  </r>
  <r>
    <x v="2"/>
    <x v="0"/>
    <s v="USD"/>
    <n v="1437075422"/>
    <x v="1739"/>
    <n v="1434483422"/>
    <d v="2015-06-16T19:37:02"/>
    <b v="0"/>
    <n v="0"/>
    <b v="0"/>
    <s v="music/faith"/>
    <n v="0"/>
    <e v="#DIV/0!"/>
    <x v="4"/>
  </r>
  <r>
    <x v="0"/>
    <x v="1"/>
    <s v="GBP"/>
    <n v="1433948671"/>
    <x v="1740"/>
    <n v="1430060671"/>
    <d v="2015-04-26T15:04:31"/>
    <b v="0"/>
    <n v="52"/>
    <b v="1"/>
    <s v="photography/photobooks"/>
    <n v="110.83333333333334"/>
    <n v="25.576923076923077"/>
    <x v="8"/>
  </r>
  <r>
    <x v="0"/>
    <x v="0"/>
    <s v="USD"/>
    <n v="1483822800"/>
    <x v="1741"/>
    <n v="1481058170"/>
    <d v="2016-12-06T21:02:50"/>
    <b v="0"/>
    <n v="34"/>
    <b v="1"/>
    <s v="photography/photobooks"/>
    <n v="108.74999999999999"/>
    <n v="63.970588235294116"/>
    <x v="8"/>
  </r>
  <r>
    <x v="0"/>
    <x v="0"/>
    <s v="USD"/>
    <n v="1472270340"/>
    <x v="1742"/>
    <n v="1470348775"/>
    <d v="2016-08-04T22:12:55"/>
    <b v="0"/>
    <n v="67"/>
    <b v="1"/>
    <s v="photography/photobooks"/>
    <n v="100.41666666666667"/>
    <n v="89.925373134328353"/>
    <x v="8"/>
  </r>
  <r>
    <x v="0"/>
    <x v="1"/>
    <s v="GBP"/>
    <n v="1425821477"/>
    <x v="1743"/>
    <n v="1421937077"/>
    <d v="2015-01-22T14:31:17"/>
    <b v="0"/>
    <n v="70"/>
    <b v="1"/>
    <s v="photography/photobooks"/>
    <n v="118.45454545454545"/>
    <n v="93.071428571428569"/>
    <x v="8"/>
  </r>
  <r>
    <x v="0"/>
    <x v="0"/>
    <s v="USD"/>
    <n v="1482372000"/>
    <x v="1744"/>
    <n v="1479276838"/>
    <d v="2016-11-16T06:13:58"/>
    <b v="0"/>
    <n v="89"/>
    <b v="1"/>
    <s v="photography/photobooks"/>
    <n v="114.01428571428571"/>
    <n v="89.674157303370791"/>
    <x v="8"/>
  </r>
  <r>
    <x v="0"/>
    <x v="0"/>
    <s v="USD"/>
    <n v="1479952800"/>
    <x v="1745"/>
    <n v="1477368867"/>
    <d v="2016-10-25T04:14:27"/>
    <b v="0"/>
    <n v="107"/>
    <b v="1"/>
    <s v="photography/photobooks"/>
    <n v="148.10000000000002"/>
    <n v="207.61682242990653"/>
    <x v="8"/>
  </r>
  <r>
    <x v="0"/>
    <x v="1"/>
    <s v="GBP"/>
    <n v="1447426800"/>
    <x v="1746"/>
    <n v="1444904830"/>
    <d v="2015-10-15T10:27:10"/>
    <b v="0"/>
    <n v="159"/>
    <b v="1"/>
    <s v="photography/photobooks"/>
    <n v="104.95555555555556"/>
    <n v="59.408805031446541"/>
    <x v="8"/>
  </r>
  <r>
    <x v="0"/>
    <x v="5"/>
    <s v="CAD"/>
    <n v="1441234143"/>
    <x v="1747"/>
    <n v="1438642143"/>
    <d v="2015-08-03T22:49:03"/>
    <b v="0"/>
    <n v="181"/>
    <b v="1"/>
    <s v="photography/photobooks"/>
    <n v="129.94800000000001"/>
    <n v="358.97237569060775"/>
    <x v="8"/>
  </r>
  <r>
    <x v="0"/>
    <x v="19"/>
    <s v="EUR"/>
    <n v="1488394800"/>
    <x v="1748"/>
    <n v="1485213921"/>
    <d v="2017-01-23T23:25:21"/>
    <b v="0"/>
    <n v="131"/>
    <b v="1"/>
    <s v="photography/photobooks"/>
    <n v="123.48756218905473"/>
    <n v="94.736641221374043"/>
    <x v="8"/>
  </r>
  <r>
    <x v="0"/>
    <x v="0"/>
    <s v="USD"/>
    <n v="1461096304"/>
    <x v="1749"/>
    <n v="1458936304"/>
    <d v="2016-03-25T20:05:04"/>
    <b v="0"/>
    <n v="125"/>
    <b v="1"/>
    <s v="photography/photobooks"/>
    <n v="201.62"/>
    <n v="80.647999999999996"/>
    <x v="8"/>
  </r>
  <r>
    <x v="0"/>
    <x v="0"/>
    <s v="USD"/>
    <n v="1426787123"/>
    <x v="1750"/>
    <n v="1424198723"/>
    <d v="2015-02-17T18:45:23"/>
    <b v="0"/>
    <n v="61"/>
    <b v="1"/>
    <s v="photography/photobooks"/>
    <n v="102.89999999999999"/>
    <n v="168.68852459016392"/>
    <x v="8"/>
  </r>
  <r>
    <x v="0"/>
    <x v="1"/>
    <s v="GBP"/>
    <n v="1476425082"/>
    <x v="1751"/>
    <n v="1473833082"/>
    <d v="2016-09-14T06:04:42"/>
    <b v="0"/>
    <n v="90"/>
    <b v="1"/>
    <s v="photography/photobooks"/>
    <n v="260.16666666666663"/>
    <n v="34.68888888888889"/>
    <x v="8"/>
  </r>
  <r>
    <x v="0"/>
    <x v="8"/>
    <s v="DKK"/>
    <n v="1458579568"/>
    <x v="1752"/>
    <n v="1455991168"/>
    <d v="2016-02-20T17:59:28"/>
    <b v="0"/>
    <n v="35"/>
    <b v="1"/>
    <s v="photography/photobooks"/>
    <n v="108"/>
    <n v="462.85714285714283"/>
    <x v="8"/>
  </r>
  <r>
    <x v="0"/>
    <x v="5"/>
    <s v="CAD"/>
    <n v="1428091353"/>
    <x v="1753"/>
    <n v="1425502953"/>
    <d v="2015-03-04T21:02:33"/>
    <b v="0"/>
    <n v="90"/>
    <b v="1"/>
    <s v="photography/photobooks"/>
    <n v="110.52941176470587"/>
    <n v="104.38888888888889"/>
    <x v="8"/>
  </r>
  <r>
    <x v="0"/>
    <x v="0"/>
    <s v="USD"/>
    <n v="1444071361"/>
    <x v="1754"/>
    <n v="1441479361"/>
    <d v="2015-09-05T18:56:01"/>
    <b v="0"/>
    <n v="4"/>
    <b v="1"/>
    <s v="photography/photobooks"/>
    <n v="120"/>
    <n v="7.5"/>
    <x v="8"/>
  </r>
  <r>
    <x v="0"/>
    <x v="0"/>
    <s v="USD"/>
    <n v="1472443269"/>
    <x v="1755"/>
    <n v="1468987269"/>
    <d v="2016-07-20T04:01:09"/>
    <b v="0"/>
    <n v="120"/>
    <b v="1"/>
    <s v="photography/photobooks"/>
    <n v="102.82909090909091"/>
    <n v="47.13"/>
    <x v="8"/>
  </r>
  <r>
    <x v="0"/>
    <x v="0"/>
    <s v="USD"/>
    <n v="1485631740"/>
    <x v="1756"/>
    <n v="1483041083"/>
    <d v="2016-12-29T19:51:23"/>
    <b v="0"/>
    <n v="14"/>
    <b v="1"/>
    <s v="photography/photobooks"/>
    <n v="115.99999999999999"/>
    <n v="414.28571428571428"/>
    <x v="8"/>
  </r>
  <r>
    <x v="0"/>
    <x v="0"/>
    <s v="USD"/>
    <n v="1468536992"/>
    <x v="1757"/>
    <n v="1463352992"/>
    <d v="2016-05-15T22:56:32"/>
    <b v="0"/>
    <n v="27"/>
    <b v="1"/>
    <s v="photography/photobooks"/>
    <n v="114.7"/>
    <n v="42.481481481481481"/>
    <x v="8"/>
  </r>
  <r>
    <x v="0"/>
    <x v="0"/>
    <s v="USD"/>
    <n v="1427309629"/>
    <x v="1758"/>
    <n v="1425585229"/>
    <d v="2015-03-05T19:53:49"/>
    <b v="0"/>
    <n v="49"/>
    <b v="1"/>
    <s v="photography/photobooks"/>
    <n v="106.60000000000001"/>
    <n v="108.77551020408163"/>
    <x v="8"/>
  </r>
  <r>
    <x v="0"/>
    <x v="0"/>
    <s v="USD"/>
    <n v="1456416513"/>
    <x v="1759"/>
    <n v="1454688513"/>
    <d v="2016-02-05T16:08:33"/>
    <b v="0"/>
    <n v="102"/>
    <b v="1"/>
    <s v="photography/photobooks"/>
    <n v="165.44"/>
    <n v="81.098039215686271"/>
    <x v="8"/>
  </r>
  <r>
    <x v="0"/>
    <x v="1"/>
    <s v="GBP"/>
    <n v="1442065060"/>
    <x v="1760"/>
    <n v="1437745060"/>
    <d v="2015-07-24T13:37:40"/>
    <b v="0"/>
    <n v="3"/>
    <b v="1"/>
    <s v="photography/photobooks"/>
    <n v="155"/>
    <n v="51.666666666666664"/>
    <x v="8"/>
  </r>
  <r>
    <x v="0"/>
    <x v="0"/>
    <s v="USD"/>
    <n v="1457739245"/>
    <x v="1761"/>
    <n v="1455147245"/>
    <d v="2016-02-10T23:34:05"/>
    <b v="0"/>
    <n v="25"/>
    <b v="1"/>
    <s v="photography/photobooks"/>
    <n v="885"/>
    <n v="35.4"/>
    <x v="8"/>
  </r>
  <r>
    <x v="0"/>
    <x v="0"/>
    <s v="USD"/>
    <n v="1477255840"/>
    <x v="1762"/>
    <n v="1474663840"/>
    <d v="2016-09-23T20:50:40"/>
    <b v="0"/>
    <n v="118"/>
    <b v="1"/>
    <s v="photography/photobooks"/>
    <n v="101.90833333333333"/>
    <n v="103.63559322033899"/>
    <x v="8"/>
  </r>
  <r>
    <x v="2"/>
    <x v="1"/>
    <s v="GBP"/>
    <n v="1407065979"/>
    <x v="1763"/>
    <n v="1404560379"/>
    <d v="2014-07-05T11:39:39"/>
    <b v="1"/>
    <n v="39"/>
    <b v="0"/>
    <s v="photography/photobooks"/>
    <n v="19.600000000000001"/>
    <n v="55.282051282051285"/>
    <x v="8"/>
  </r>
  <r>
    <x v="2"/>
    <x v="0"/>
    <s v="USD"/>
    <n v="1407972712"/>
    <x v="1764"/>
    <n v="1405380712"/>
    <d v="2014-07-14T23:31:52"/>
    <b v="1"/>
    <n v="103"/>
    <b v="0"/>
    <s v="photography/photobooks"/>
    <n v="59.467839999999995"/>
    <n v="72.16970873786407"/>
    <x v="8"/>
  </r>
  <r>
    <x v="2"/>
    <x v="2"/>
    <s v="AUD"/>
    <n v="1408999088"/>
    <x v="1765"/>
    <n v="1407184688"/>
    <d v="2014-08-04T20:38:08"/>
    <b v="1"/>
    <n v="0"/>
    <b v="0"/>
    <s v="photography/photobooks"/>
    <n v="0"/>
    <e v="#DIV/0!"/>
    <x v="8"/>
  </r>
  <r>
    <x v="2"/>
    <x v="0"/>
    <s v="USD"/>
    <n v="1407080884"/>
    <x v="1766"/>
    <n v="1404488884"/>
    <d v="2014-07-04T15:48:04"/>
    <b v="1"/>
    <n v="39"/>
    <b v="0"/>
    <s v="photography/photobooks"/>
    <n v="45.72"/>
    <n v="58.615384615384613"/>
    <x v="8"/>
  </r>
  <r>
    <x v="2"/>
    <x v="0"/>
    <s v="USD"/>
    <n v="1411824444"/>
    <x v="1767"/>
    <n v="1406640444"/>
    <d v="2014-07-29T13:27:24"/>
    <b v="1"/>
    <n v="15"/>
    <b v="0"/>
    <s v="photography/photobooks"/>
    <n v="3.74"/>
    <n v="12.466666666666667"/>
    <x v="8"/>
  </r>
  <r>
    <x v="2"/>
    <x v="0"/>
    <s v="USD"/>
    <n v="1421177959"/>
    <x v="1768"/>
    <n v="1418585959"/>
    <d v="2014-12-14T19:39:19"/>
    <b v="1"/>
    <n v="22"/>
    <b v="0"/>
    <s v="photography/photobooks"/>
    <n v="2.7025000000000001"/>
    <n v="49.136363636363633"/>
    <x v="8"/>
  </r>
  <r>
    <x v="2"/>
    <x v="0"/>
    <s v="USD"/>
    <n v="1413312194"/>
    <x v="1769"/>
    <n v="1410288194"/>
    <d v="2014-09-09T18:43:14"/>
    <b v="1"/>
    <n v="92"/>
    <b v="0"/>
    <s v="photography/photobooks"/>
    <n v="56.51428571428572"/>
    <n v="150.5"/>
    <x v="8"/>
  </r>
  <r>
    <x v="2"/>
    <x v="1"/>
    <s v="GBP"/>
    <n v="1414107040"/>
    <x v="1770"/>
    <n v="1411515040"/>
    <d v="2014-09-23T23:30:40"/>
    <b v="1"/>
    <n v="25"/>
    <b v="0"/>
    <s v="photography/photobooks"/>
    <n v="21.30952380952381"/>
    <n v="35.799999999999997"/>
    <x v="8"/>
  </r>
  <r>
    <x v="2"/>
    <x v="1"/>
    <s v="GBP"/>
    <n v="1404666836"/>
    <x v="1771"/>
    <n v="1399482836"/>
    <d v="2014-05-07T17:13:56"/>
    <b v="1"/>
    <n v="19"/>
    <b v="0"/>
    <s v="photography/photobooks"/>
    <n v="15.6"/>
    <n v="45.157894736842103"/>
    <x v="8"/>
  </r>
  <r>
    <x v="2"/>
    <x v="0"/>
    <s v="USD"/>
    <n v="1421691298"/>
    <x v="1772"/>
    <n v="1417803298"/>
    <d v="2014-12-05T18:14:58"/>
    <b v="1"/>
    <n v="19"/>
    <b v="0"/>
    <s v="photography/photobooks"/>
    <n v="6.2566666666666677"/>
    <n v="98.78947368421052"/>
    <x v="8"/>
  </r>
  <r>
    <x v="2"/>
    <x v="0"/>
    <s v="USD"/>
    <n v="1417273140"/>
    <x v="1773"/>
    <n v="1413609292"/>
    <d v="2014-10-18T05:14:52"/>
    <b v="1"/>
    <n v="13"/>
    <b v="0"/>
    <s v="photography/photobooks"/>
    <n v="45.92"/>
    <n v="88.307692307692307"/>
    <x v="8"/>
  </r>
  <r>
    <x v="2"/>
    <x v="0"/>
    <s v="USD"/>
    <n v="1414193160"/>
    <x v="1774"/>
    <n v="1410305160"/>
    <d v="2014-09-09T23:26:00"/>
    <b v="1"/>
    <n v="124"/>
    <b v="0"/>
    <s v="photography/photobooks"/>
    <n v="65.101538461538468"/>
    <n v="170.62903225806451"/>
    <x v="8"/>
  </r>
  <r>
    <x v="2"/>
    <x v="1"/>
    <s v="GBP"/>
    <n v="1414623471"/>
    <x v="1775"/>
    <n v="1411513071"/>
    <d v="2014-09-23T22:57:51"/>
    <b v="1"/>
    <n v="4"/>
    <b v="0"/>
    <s v="photography/photobooks"/>
    <n v="6.7"/>
    <n v="83.75"/>
    <x v="8"/>
  </r>
  <r>
    <x v="2"/>
    <x v="9"/>
    <s v="EUR"/>
    <n v="1424421253"/>
    <x v="1776"/>
    <n v="1421829253"/>
    <d v="2015-01-21T08:34:13"/>
    <b v="1"/>
    <n v="10"/>
    <b v="0"/>
    <s v="photography/photobooks"/>
    <n v="13.5625"/>
    <n v="65.099999999999994"/>
    <x v="8"/>
  </r>
  <r>
    <x v="2"/>
    <x v="0"/>
    <s v="USD"/>
    <n v="1427485395"/>
    <x v="1777"/>
    <n v="1423600995"/>
    <d v="2015-02-10T20:43:15"/>
    <b v="1"/>
    <n v="15"/>
    <b v="0"/>
    <s v="photography/photobooks"/>
    <n v="1.9900000000000002"/>
    <n v="66.333333333333329"/>
    <x v="8"/>
  </r>
  <r>
    <x v="2"/>
    <x v="0"/>
    <s v="USD"/>
    <n v="1472834180"/>
    <x v="1778"/>
    <n v="1470242180"/>
    <d v="2016-08-03T16:36:20"/>
    <b v="1"/>
    <n v="38"/>
    <b v="0"/>
    <s v="photography/photobooks"/>
    <n v="36.236363636363642"/>
    <n v="104.89473684210526"/>
    <x v="8"/>
  </r>
  <r>
    <x v="2"/>
    <x v="0"/>
    <s v="USD"/>
    <n v="1467469510"/>
    <x v="1779"/>
    <n v="1462285510"/>
    <d v="2016-05-03T14:25:10"/>
    <b v="1"/>
    <n v="152"/>
    <b v="0"/>
    <s v="photography/photobooks"/>
    <n v="39.743333333333339"/>
    <n v="78.440789473684205"/>
    <x v="8"/>
  </r>
  <r>
    <x v="2"/>
    <x v="0"/>
    <s v="USD"/>
    <n v="1473950945"/>
    <x v="1780"/>
    <n v="1471272545"/>
    <d v="2016-08-15T14:49:05"/>
    <b v="1"/>
    <n v="24"/>
    <b v="0"/>
    <s v="photography/photobooks"/>
    <n v="25.763636363636365"/>
    <n v="59.041666666666664"/>
    <x v="8"/>
  </r>
  <r>
    <x v="2"/>
    <x v="0"/>
    <s v="USD"/>
    <n v="1456062489"/>
    <x v="1781"/>
    <n v="1453211289"/>
    <d v="2016-01-19T13:48:09"/>
    <b v="1"/>
    <n v="76"/>
    <b v="0"/>
    <s v="photography/photobooks"/>
    <n v="15.491428571428573"/>
    <n v="71.34210526315789"/>
    <x v="8"/>
  </r>
  <r>
    <x v="2"/>
    <x v="0"/>
    <s v="USD"/>
    <n v="1432248478"/>
    <x v="1782"/>
    <n v="1429656478"/>
    <d v="2015-04-21T22:47:58"/>
    <b v="1"/>
    <n v="185"/>
    <b v="0"/>
    <s v="photography/photobooks"/>
    <n v="23.692499999999999"/>
    <n v="51.227027027027027"/>
    <x v="8"/>
  </r>
  <r>
    <x v="2"/>
    <x v="0"/>
    <s v="USD"/>
    <n v="1422674700"/>
    <x v="1783"/>
    <n v="1419954240"/>
    <d v="2014-12-30T15:44:00"/>
    <b v="1"/>
    <n v="33"/>
    <b v="0"/>
    <s v="photography/photobooks"/>
    <n v="39.76"/>
    <n v="60.242424242424242"/>
    <x v="8"/>
  </r>
  <r>
    <x v="2"/>
    <x v="0"/>
    <s v="USD"/>
    <n v="1413417600"/>
    <x v="1784"/>
    <n v="1410750855"/>
    <d v="2014-09-15T03:14:15"/>
    <b v="1"/>
    <n v="108"/>
    <b v="0"/>
    <s v="photography/photobooks"/>
    <n v="20.220833333333331"/>
    <n v="44.935185185185183"/>
    <x v="8"/>
  </r>
  <r>
    <x v="2"/>
    <x v="9"/>
    <s v="EUR"/>
    <n v="1418649177"/>
    <x v="1785"/>
    <n v="1416057177"/>
    <d v="2014-11-15T13:12:57"/>
    <b v="1"/>
    <n v="29"/>
    <b v="0"/>
    <s v="photography/photobooks"/>
    <n v="47.631578947368418"/>
    <n v="31.206896551724139"/>
    <x v="8"/>
  </r>
  <r>
    <x v="2"/>
    <x v="0"/>
    <s v="USD"/>
    <n v="1428158637"/>
    <x v="1786"/>
    <n v="1425570237"/>
    <d v="2015-03-05T15:43:57"/>
    <b v="1"/>
    <n v="24"/>
    <b v="0"/>
    <s v="photography/photobooks"/>
    <n v="15.329999999999998"/>
    <n v="63.875"/>
    <x v="8"/>
  </r>
  <r>
    <x v="2"/>
    <x v="1"/>
    <s v="GBP"/>
    <n v="1414795542"/>
    <x v="1787"/>
    <n v="1412203542"/>
    <d v="2014-10-01T22:45:42"/>
    <b v="1"/>
    <n v="4"/>
    <b v="0"/>
    <s v="photography/photobooks"/>
    <n v="1.3818181818181818"/>
    <n v="19"/>
    <x v="8"/>
  </r>
  <r>
    <x v="2"/>
    <x v="0"/>
    <s v="USD"/>
    <n v="1421042403"/>
    <x v="1788"/>
    <n v="1415858403"/>
    <d v="2014-11-13T06:00:03"/>
    <b v="1"/>
    <n v="4"/>
    <b v="0"/>
    <s v="photography/photobooks"/>
    <n v="0.5"/>
    <n v="10"/>
    <x v="8"/>
  </r>
  <r>
    <x v="2"/>
    <x v="0"/>
    <s v="USD"/>
    <n v="1423152678"/>
    <x v="1789"/>
    <n v="1420560678"/>
    <d v="2015-01-06T16:11:18"/>
    <b v="1"/>
    <n v="15"/>
    <b v="0"/>
    <s v="photography/photobooks"/>
    <n v="4.957575757575758"/>
    <n v="109.06666666666666"/>
    <x v="8"/>
  </r>
  <r>
    <x v="2"/>
    <x v="1"/>
    <s v="GBP"/>
    <n v="1422553565"/>
    <x v="1790"/>
    <n v="1417369565"/>
    <d v="2014-11-30T17:46:05"/>
    <b v="1"/>
    <n v="4"/>
    <b v="0"/>
    <s v="photography/photobooks"/>
    <n v="3.5666666666666664"/>
    <n v="26.75"/>
    <x v="8"/>
  </r>
  <r>
    <x v="2"/>
    <x v="0"/>
    <s v="USD"/>
    <n v="1439189940"/>
    <x v="1791"/>
    <n v="1435970682"/>
    <d v="2015-07-04T00:44:42"/>
    <b v="1"/>
    <n v="139"/>
    <b v="0"/>
    <s v="photography/photobooks"/>
    <n v="61.124000000000002"/>
    <n v="109.93525179856115"/>
    <x v="8"/>
  </r>
  <r>
    <x v="2"/>
    <x v="2"/>
    <s v="AUD"/>
    <n v="1417127040"/>
    <x v="1792"/>
    <n v="1414531440"/>
    <d v="2014-10-28T21:24:00"/>
    <b v="1"/>
    <n v="2"/>
    <b v="0"/>
    <s v="photography/photobooks"/>
    <n v="1.3333333333333335"/>
    <n v="20"/>
    <x v="8"/>
  </r>
  <r>
    <x v="2"/>
    <x v="0"/>
    <s v="USD"/>
    <n v="1423660422"/>
    <x v="1793"/>
    <n v="1420636422"/>
    <d v="2015-01-07T13:13:42"/>
    <b v="1"/>
    <n v="18"/>
    <b v="0"/>
    <s v="photography/photobooks"/>
    <n v="11.077777777777778"/>
    <n v="55.388888888888886"/>
    <x v="8"/>
  </r>
  <r>
    <x v="2"/>
    <x v="12"/>
    <s v="EUR"/>
    <n v="1476460800"/>
    <x v="1794"/>
    <n v="1473922541"/>
    <d v="2016-09-15T06:55:41"/>
    <b v="1"/>
    <n v="81"/>
    <b v="0"/>
    <s v="photography/photobooks"/>
    <n v="38.735714285714288"/>
    <n v="133.90123456790124"/>
    <x v="8"/>
  </r>
  <r>
    <x v="2"/>
    <x v="1"/>
    <s v="GBP"/>
    <n v="1469356366"/>
    <x v="1795"/>
    <n v="1464172366"/>
    <d v="2016-05-25T10:32:46"/>
    <b v="1"/>
    <n v="86"/>
    <b v="0"/>
    <s v="photography/photobooks"/>
    <n v="22.05263157894737"/>
    <n v="48.720930232558139"/>
    <x v="8"/>
  </r>
  <r>
    <x v="2"/>
    <x v="0"/>
    <s v="USD"/>
    <n v="1481809189"/>
    <x v="1796"/>
    <n v="1479217189"/>
    <d v="2016-11-15T13:39:49"/>
    <b v="1"/>
    <n v="140"/>
    <b v="0"/>
    <s v="photography/photobooks"/>
    <n v="67.55"/>
    <n v="48.25"/>
    <x v="8"/>
  </r>
  <r>
    <x v="2"/>
    <x v="0"/>
    <s v="USD"/>
    <n v="1454572233"/>
    <x v="1797"/>
    <n v="1449388233"/>
    <d v="2015-12-06T07:50:33"/>
    <b v="1"/>
    <n v="37"/>
    <b v="0"/>
    <s v="photography/photobooks"/>
    <n v="13.637499999999999"/>
    <n v="58.972972972972975"/>
    <x v="8"/>
  </r>
  <r>
    <x v="2"/>
    <x v="1"/>
    <s v="GBP"/>
    <n v="1415740408"/>
    <x v="1798"/>
    <n v="1414008808"/>
    <d v="2014-10-22T20:13:28"/>
    <b v="1"/>
    <n v="6"/>
    <b v="0"/>
    <s v="photography/photobooks"/>
    <n v="1.7457500000000001"/>
    <n v="11.638333333333334"/>
    <x v="8"/>
  </r>
  <r>
    <x v="2"/>
    <x v="1"/>
    <s v="GBP"/>
    <n v="1476109970"/>
    <x v="1799"/>
    <n v="1473517970"/>
    <d v="2016-09-10T14:32:50"/>
    <b v="1"/>
    <n v="113"/>
    <b v="0"/>
    <s v="photography/photobooks"/>
    <n v="20.44963251188932"/>
    <n v="83.716814159292042"/>
    <x v="8"/>
  </r>
  <r>
    <x v="2"/>
    <x v="1"/>
    <s v="GBP"/>
    <n v="1450181400"/>
    <x v="1800"/>
    <n v="1447429868"/>
    <d v="2015-11-13T15:51:08"/>
    <b v="1"/>
    <n v="37"/>
    <b v="0"/>
    <s v="photography/photobooks"/>
    <n v="13.852941176470587"/>
    <n v="63.648648648648646"/>
    <x v="8"/>
  </r>
  <r>
    <x v="2"/>
    <x v="12"/>
    <s v="EUR"/>
    <n v="1435442340"/>
    <x v="1801"/>
    <n v="1433416830"/>
    <d v="2015-06-04T11:20:30"/>
    <b v="1"/>
    <n v="18"/>
    <b v="0"/>
    <s v="photography/photobooks"/>
    <n v="48.485714285714288"/>
    <n v="94.277777777777771"/>
    <x v="8"/>
  </r>
  <r>
    <x v="2"/>
    <x v="0"/>
    <s v="USD"/>
    <n v="1423878182"/>
    <x v="1802"/>
    <n v="1421199782"/>
    <d v="2015-01-14T01:43:02"/>
    <b v="1"/>
    <n v="75"/>
    <b v="0"/>
    <s v="photography/photobooks"/>
    <n v="30.8"/>
    <n v="71.86666666666666"/>
    <x v="8"/>
  </r>
  <r>
    <x v="2"/>
    <x v="0"/>
    <s v="USD"/>
    <n v="1447521404"/>
    <x v="1803"/>
    <n v="1444061804"/>
    <d v="2015-10-05T16:16:44"/>
    <b v="1"/>
    <n v="52"/>
    <b v="0"/>
    <s v="photography/photobooks"/>
    <n v="35.174193548387095"/>
    <n v="104.84615384615384"/>
    <x v="8"/>
  </r>
  <r>
    <x v="2"/>
    <x v="12"/>
    <s v="EUR"/>
    <n v="1443808800"/>
    <x v="1804"/>
    <n v="1441048658"/>
    <d v="2015-08-31T19:17:38"/>
    <b v="1"/>
    <n v="122"/>
    <b v="0"/>
    <s v="photography/photobooks"/>
    <n v="36.404444444444444"/>
    <n v="67.139344262295083"/>
    <x v="8"/>
  </r>
  <r>
    <x v="2"/>
    <x v="1"/>
    <s v="GBP"/>
    <n v="1412090349"/>
    <x v="1805"/>
    <n v="1409066349"/>
    <d v="2014-08-26T15:19:09"/>
    <b v="1"/>
    <n v="8"/>
    <b v="0"/>
    <s v="photography/photobooks"/>
    <n v="2.9550000000000001"/>
    <n v="73.875"/>
    <x v="8"/>
  </r>
  <r>
    <x v="2"/>
    <x v="0"/>
    <s v="USD"/>
    <n v="1411868313"/>
    <x v="1806"/>
    <n v="1409276313"/>
    <d v="2014-08-29T01:38:33"/>
    <b v="1"/>
    <n v="8"/>
    <b v="0"/>
    <s v="photography/photobooks"/>
    <n v="11.06"/>
    <n v="69.125"/>
    <x v="8"/>
  </r>
  <r>
    <x v="2"/>
    <x v="0"/>
    <s v="USD"/>
    <n v="1486830030"/>
    <x v="1807"/>
    <n v="1483806030"/>
    <d v="2017-01-07T16:20:30"/>
    <b v="1"/>
    <n v="96"/>
    <b v="0"/>
    <s v="photography/photobooks"/>
    <n v="41.407142857142858"/>
    <n v="120.77083333333333"/>
    <x v="8"/>
  </r>
  <r>
    <x v="2"/>
    <x v="5"/>
    <s v="CAD"/>
    <n v="1425246439"/>
    <x v="1808"/>
    <n v="1422222439"/>
    <d v="2015-01-25T21:47:19"/>
    <b v="1"/>
    <n v="9"/>
    <b v="0"/>
    <s v="photography/photobooks"/>
    <n v="10.857142857142858"/>
    <n v="42.222222222222221"/>
    <x v="8"/>
  </r>
  <r>
    <x v="2"/>
    <x v="0"/>
    <s v="USD"/>
    <n v="1408657826"/>
    <x v="1809"/>
    <n v="1407621026"/>
    <d v="2014-08-09T21:50:26"/>
    <b v="0"/>
    <n v="2"/>
    <b v="0"/>
    <s v="photography/photobooks"/>
    <n v="3.3333333333333335"/>
    <n v="7.5"/>
    <x v="8"/>
  </r>
  <r>
    <x v="2"/>
    <x v="0"/>
    <s v="USD"/>
    <n v="1414123200"/>
    <x v="1810"/>
    <n v="1408962270"/>
    <d v="2014-08-25T10:24:30"/>
    <b v="0"/>
    <n v="26"/>
    <b v="0"/>
    <s v="photography/photobooks"/>
    <n v="7.407407407407407E-2"/>
    <n v="1.5384615384615385"/>
    <x v="8"/>
  </r>
  <r>
    <x v="2"/>
    <x v="1"/>
    <s v="GBP"/>
    <n v="1467531536"/>
    <x v="1811"/>
    <n v="1464939536"/>
    <d v="2016-06-03T07:38:56"/>
    <b v="0"/>
    <n v="23"/>
    <b v="0"/>
    <s v="photography/photobooks"/>
    <n v="13.307692307692307"/>
    <n v="37.608695652173914"/>
    <x v="8"/>
  </r>
  <r>
    <x v="2"/>
    <x v="1"/>
    <s v="GBP"/>
    <n v="1407532812"/>
    <x v="1812"/>
    <n v="1404940812"/>
    <d v="2014-07-09T21:20:12"/>
    <b v="0"/>
    <n v="0"/>
    <b v="0"/>
    <s v="photography/photobooks"/>
    <n v="0"/>
    <e v="#DIV/0!"/>
    <x v="8"/>
  </r>
  <r>
    <x v="2"/>
    <x v="1"/>
    <s v="GBP"/>
    <n v="1425108736"/>
    <x v="1813"/>
    <n v="1422516736"/>
    <d v="2015-01-29T07:32:16"/>
    <b v="0"/>
    <n v="140"/>
    <b v="0"/>
    <s v="photography/photobooks"/>
    <n v="49.183333333333337"/>
    <n v="42.157142857142858"/>
    <x v="8"/>
  </r>
  <r>
    <x v="2"/>
    <x v="0"/>
    <s v="USD"/>
    <n v="1435787137"/>
    <x v="1814"/>
    <n v="1434577537"/>
    <d v="2015-06-17T21:45:37"/>
    <b v="0"/>
    <n v="0"/>
    <b v="0"/>
    <s v="photography/photobooks"/>
    <n v="0"/>
    <e v="#DIV/0!"/>
    <x v="8"/>
  </r>
  <r>
    <x v="2"/>
    <x v="16"/>
    <s v="CHF"/>
    <n v="1469473200"/>
    <x v="1815"/>
    <n v="1467061303"/>
    <d v="2016-06-27T21:01:43"/>
    <b v="0"/>
    <n v="6"/>
    <b v="0"/>
    <s v="photography/photobooks"/>
    <n v="2.036"/>
    <n v="84.833333333333329"/>
    <x v="8"/>
  </r>
  <r>
    <x v="2"/>
    <x v="0"/>
    <s v="USD"/>
    <n v="1485759540"/>
    <x v="1816"/>
    <n v="1480607607"/>
    <d v="2016-12-01T15:53:27"/>
    <b v="0"/>
    <n v="100"/>
    <b v="0"/>
    <s v="photography/photobooks"/>
    <n v="52.327777777777776"/>
    <n v="94.19"/>
    <x v="8"/>
  </r>
  <r>
    <x v="2"/>
    <x v="0"/>
    <s v="USD"/>
    <n v="1428035850"/>
    <x v="1817"/>
    <n v="1425447450"/>
    <d v="2015-03-04T05:37:30"/>
    <b v="0"/>
    <n v="0"/>
    <b v="0"/>
    <s v="photography/photobooks"/>
    <n v="0"/>
    <e v="#DIV/0!"/>
    <x v="8"/>
  </r>
  <r>
    <x v="2"/>
    <x v="0"/>
    <s v="USD"/>
    <n v="1406743396"/>
    <x v="1818"/>
    <n v="1404151396"/>
    <d v="2014-06-30T18:03:16"/>
    <b v="0"/>
    <n v="4"/>
    <b v="0"/>
    <s v="photography/photobooks"/>
    <n v="2.083333333333333"/>
    <n v="6.25"/>
    <x v="8"/>
  </r>
  <r>
    <x v="2"/>
    <x v="0"/>
    <s v="USD"/>
    <n v="1427850090"/>
    <x v="1819"/>
    <n v="1425261690"/>
    <d v="2015-03-02T02:01:30"/>
    <b v="0"/>
    <n v="8"/>
    <b v="0"/>
    <s v="photography/photobooks"/>
    <n v="6.565384615384616"/>
    <n v="213.375"/>
    <x v="8"/>
  </r>
  <r>
    <x v="0"/>
    <x v="0"/>
    <s v="USD"/>
    <n v="1330760367"/>
    <x v="1820"/>
    <n v="1326872367"/>
    <d v="2012-01-18T07:39:27"/>
    <b v="0"/>
    <n v="57"/>
    <b v="1"/>
    <s v="music/rock"/>
    <n v="134.88999999999999"/>
    <n v="59.162280701754383"/>
    <x v="4"/>
  </r>
  <r>
    <x v="0"/>
    <x v="5"/>
    <s v="CAD"/>
    <n v="1391194860"/>
    <x v="1821"/>
    <n v="1388084862"/>
    <d v="2013-12-26T19:07:42"/>
    <b v="0"/>
    <n v="11"/>
    <b v="1"/>
    <s v="music/rock"/>
    <n v="100"/>
    <n v="27.272727272727273"/>
    <x v="4"/>
  </r>
  <r>
    <x v="0"/>
    <x v="0"/>
    <s v="USD"/>
    <n v="1351095976"/>
    <x v="1822"/>
    <n v="1348503976"/>
    <d v="2012-09-24T16:26:16"/>
    <b v="0"/>
    <n v="33"/>
    <b v="1"/>
    <s v="music/rock"/>
    <n v="115.85714285714286"/>
    <n v="24.575757575757574"/>
    <x v="4"/>
  </r>
  <r>
    <x v="0"/>
    <x v="0"/>
    <s v="USD"/>
    <n v="1389146880"/>
    <x v="1823"/>
    <n v="1387403967"/>
    <d v="2013-12-18T21:59:27"/>
    <b v="0"/>
    <n v="40"/>
    <b v="1"/>
    <s v="music/rock"/>
    <n v="100.06666666666666"/>
    <n v="75.05"/>
    <x v="4"/>
  </r>
  <r>
    <x v="0"/>
    <x v="0"/>
    <s v="USD"/>
    <n v="1373572903"/>
    <x v="1824"/>
    <n v="1371585703"/>
    <d v="2013-06-18T20:01:43"/>
    <b v="0"/>
    <n v="50"/>
    <b v="1"/>
    <s v="music/rock"/>
    <n v="105.05"/>
    <n v="42.02"/>
    <x v="4"/>
  </r>
  <r>
    <x v="0"/>
    <x v="0"/>
    <s v="USD"/>
    <n v="1392675017"/>
    <x v="1825"/>
    <n v="1390083017"/>
    <d v="2014-01-18T22:10:17"/>
    <b v="0"/>
    <n v="38"/>
    <b v="1"/>
    <s v="music/rock"/>
    <n v="101"/>
    <n v="53.157894736842103"/>
    <x v="4"/>
  </r>
  <r>
    <x v="0"/>
    <x v="0"/>
    <s v="USD"/>
    <n v="1299138561"/>
    <x v="1826"/>
    <n v="1294818561"/>
    <d v="2011-01-12T07:49:21"/>
    <b v="0"/>
    <n v="96"/>
    <b v="1"/>
    <s v="music/rock"/>
    <n v="100.66250000000001"/>
    <n v="83.885416666666671"/>
    <x v="4"/>
  </r>
  <r>
    <x v="0"/>
    <x v="0"/>
    <s v="USD"/>
    <n v="1399672800"/>
    <x v="1827"/>
    <n v="1396906530"/>
    <d v="2014-04-07T21:35:30"/>
    <b v="0"/>
    <n v="48"/>
    <b v="1"/>
    <s v="music/rock"/>
    <n v="100.16000000000001"/>
    <n v="417.33333333333331"/>
    <x v="4"/>
  </r>
  <r>
    <x v="0"/>
    <x v="0"/>
    <s v="USD"/>
    <n v="1295647200"/>
    <x v="1828"/>
    <n v="1291428371"/>
    <d v="2010-12-04T02:06:11"/>
    <b v="0"/>
    <n v="33"/>
    <b v="1"/>
    <s v="music/rock"/>
    <n v="166.68333333333334"/>
    <n v="75.765151515151516"/>
    <x v="4"/>
  </r>
  <r>
    <x v="0"/>
    <x v="0"/>
    <s v="USD"/>
    <n v="1393259107"/>
    <x v="1829"/>
    <n v="1390667107"/>
    <d v="2014-01-25T16:25:07"/>
    <b v="0"/>
    <n v="226"/>
    <b v="1"/>
    <s v="music/rock"/>
    <n v="101.53333333333335"/>
    <n v="67.389380530973455"/>
    <x v="4"/>
  </r>
  <r>
    <x v="0"/>
    <x v="0"/>
    <s v="USD"/>
    <n v="1336866863"/>
    <x v="1830"/>
    <n v="1335570863"/>
    <d v="2012-04-27T23:54:23"/>
    <b v="0"/>
    <n v="14"/>
    <b v="1"/>
    <s v="music/rock"/>
    <n v="103"/>
    <n v="73.571428571428569"/>
    <x v="4"/>
  </r>
  <r>
    <x v="0"/>
    <x v="0"/>
    <s v="USD"/>
    <n v="1299243427"/>
    <x v="1831"/>
    <n v="1296651427"/>
    <d v="2011-02-02T12:57:07"/>
    <b v="0"/>
    <n v="20"/>
    <b v="1"/>
    <s v="music/rock"/>
    <n v="142.85714285714286"/>
    <n v="25"/>
    <x v="4"/>
  </r>
  <r>
    <x v="0"/>
    <x v="0"/>
    <s v="USD"/>
    <n v="1362211140"/>
    <x v="1832"/>
    <n v="1359421403"/>
    <d v="2013-01-29T01:03:23"/>
    <b v="0"/>
    <n v="25"/>
    <b v="1"/>
    <s v="music/rock"/>
    <n v="262.5"/>
    <n v="42"/>
    <x v="4"/>
  </r>
  <r>
    <x v="0"/>
    <x v="0"/>
    <s v="USD"/>
    <n v="1422140895"/>
    <x v="1833"/>
    <n v="1418684895"/>
    <d v="2014-12-15T23:08:15"/>
    <b v="0"/>
    <n v="90"/>
    <b v="1"/>
    <s v="music/rock"/>
    <n v="118.05000000000001"/>
    <n v="131.16666666666666"/>
    <x v="4"/>
  </r>
  <r>
    <x v="0"/>
    <x v="1"/>
    <s v="GBP"/>
    <n v="1459439471"/>
    <x v="1834"/>
    <n v="1456851071"/>
    <d v="2016-03-01T16:51:11"/>
    <b v="0"/>
    <n v="11"/>
    <b v="1"/>
    <s v="music/rock"/>
    <n v="104"/>
    <n v="47.272727272727273"/>
    <x v="4"/>
  </r>
  <r>
    <x v="0"/>
    <x v="0"/>
    <s v="USD"/>
    <n v="1361129129"/>
    <x v="1835"/>
    <n v="1359660329"/>
    <d v="2013-01-31T19:25:29"/>
    <b v="0"/>
    <n v="55"/>
    <b v="1"/>
    <s v="music/rock"/>
    <n v="200.34"/>
    <n v="182.12727272727273"/>
    <x v="4"/>
  </r>
  <r>
    <x v="0"/>
    <x v="0"/>
    <s v="USD"/>
    <n v="1332029335"/>
    <x v="1836"/>
    <n v="1326848935"/>
    <d v="2012-01-18T01:08:55"/>
    <b v="0"/>
    <n v="30"/>
    <b v="1"/>
    <s v="music/rock"/>
    <n v="306.83333333333331"/>
    <n v="61.366666666666667"/>
    <x v="4"/>
  </r>
  <r>
    <x v="0"/>
    <x v="0"/>
    <s v="USD"/>
    <n v="1317438000"/>
    <x v="1837"/>
    <n v="1314989557"/>
    <d v="2011-09-02T18:52:37"/>
    <b v="0"/>
    <n v="28"/>
    <b v="1"/>
    <s v="music/rock"/>
    <n v="100.149"/>
    <n v="35.767499999999998"/>
    <x v="4"/>
  </r>
  <r>
    <x v="0"/>
    <x v="0"/>
    <s v="USD"/>
    <n v="1475342382"/>
    <x v="1838"/>
    <n v="1472750382"/>
    <d v="2016-09-01T17:19:42"/>
    <b v="0"/>
    <n v="45"/>
    <b v="1"/>
    <s v="music/rock"/>
    <n v="205.29999999999998"/>
    <n v="45.62222222222222"/>
    <x v="4"/>
  </r>
  <r>
    <x v="0"/>
    <x v="0"/>
    <s v="USD"/>
    <n v="1367902740"/>
    <x v="1839"/>
    <n v="1366251510"/>
    <d v="2013-04-18T02:18:30"/>
    <b v="0"/>
    <n v="13"/>
    <b v="1"/>
    <s v="music/rock"/>
    <n v="108.88888888888889"/>
    <n v="75.384615384615387"/>
    <x v="4"/>
  </r>
  <r>
    <x v="0"/>
    <x v="0"/>
    <s v="USD"/>
    <n v="1400561940"/>
    <x v="1840"/>
    <n v="1397679445"/>
    <d v="2014-04-16T20:17:25"/>
    <b v="0"/>
    <n v="40"/>
    <b v="1"/>
    <s v="music/rock"/>
    <n v="101.75"/>
    <n v="50.875"/>
    <x v="4"/>
  </r>
  <r>
    <x v="0"/>
    <x v="0"/>
    <s v="USD"/>
    <n v="1425275940"/>
    <x v="1841"/>
    <n v="1422371381"/>
    <d v="2015-01-27T15:09:41"/>
    <b v="0"/>
    <n v="21"/>
    <b v="1"/>
    <s v="music/rock"/>
    <n v="125.25"/>
    <n v="119.28571428571429"/>
    <x v="4"/>
  </r>
  <r>
    <x v="0"/>
    <x v="0"/>
    <s v="USD"/>
    <n v="1298245954"/>
    <x v="1842"/>
    <n v="1295653954"/>
    <d v="2011-01-21T23:52:34"/>
    <b v="0"/>
    <n v="134"/>
    <b v="1"/>
    <s v="music/rock"/>
    <n v="124.0061"/>
    <n v="92.541865671641801"/>
    <x v="4"/>
  </r>
  <r>
    <x v="0"/>
    <x v="0"/>
    <s v="USD"/>
    <n v="1307761200"/>
    <x v="1843"/>
    <n v="1304464914"/>
    <d v="2011-05-03T23:21:54"/>
    <b v="0"/>
    <n v="20"/>
    <b v="1"/>
    <s v="music/rock"/>
    <n v="101.4"/>
    <n v="76.05"/>
    <x v="4"/>
  </r>
  <r>
    <x v="0"/>
    <x v="0"/>
    <s v="USD"/>
    <n v="1466139300"/>
    <x v="1844"/>
    <n v="1464854398"/>
    <d v="2016-06-02T07:59:58"/>
    <b v="0"/>
    <n v="19"/>
    <b v="1"/>
    <s v="music/rock"/>
    <n v="100"/>
    <n v="52.631578947368418"/>
    <x v="4"/>
  </r>
  <r>
    <x v="0"/>
    <x v="0"/>
    <s v="USD"/>
    <n v="1355585777"/>
    <x v="1845"/>
    <n v="1352993777"/>
    <d v="2012-11-15T15:36:17"/>
    <b v="0"/>
    <n v="209"/>
    <b v="1"/>
    <s v="music/rock"/>
    <n v="137.92666666666668"/>
    <n v="98.990430622009569"/>
    <x v="4"/>
  </r>
  <r>
    <x v="0"/>
    <x v="0"/>
    <s v="USD"/>
    <n v="1429594832"/>
    <x v="1846"/>
    <n v="1427780432"/>
    <d v="2015-03-31T05:40:32"/>
    <b v="0"/>
    <n v="38"/>
    <b v="1"/>
    <s v="music/rock"/>
    <n v="120.88000000000001"/>
    <n v="79.526315789473685"/>
    <x v="4"/>
  </r>
  <r>
    <x v="0"/>
    <x v="0"/>
    <s v="USD"/>
    <n v="1312095540"/>
    <x v="1847"/>
    <n v="1306608888"/>
    <d v="2011-05-28T18:54:48"/>
    <b v="0"/>
    <n v="24"/>
    <b v="1"/>
    <s v="music/rock"/>
    <n v="107.36666666666667"/>
    <n v="134.20833333333334"/>
    <x v="4"/>
  </r>
  <r>
    <x v="0"/>
    <x v="0"/>
    <s v="USD"/>
    <n v="1350505059"/>
    <x v="1848"/>
    <n v="1347913059"/>
    <d v="2012-09-17T20:17:39"/>
    <b v="0"/>
    <n v="8"/>
    <b v="1"/>
    <s v="music/rock"/>
    <n v="100.33333333333334"/>
    <n v="37.625"/>
    <x v="4"/>
  </r>
  <r>
    <x v="0"/>
    <x v="0"/>
    <s v="USD"/>
    <n v="1405033300"/>
    <x v="1849"/>
    <n v="1402441300"/>
    <d v="2014-06-10T23:01:40"/>
    <b v="0"/>
    <n v="179"/>
    <b v="1"/>
    <s v="music/rock"/>
    <n v="101.52222222222223"/>
    <n v="51.044692737430168"/>
    <x v="4"/>
  </r>
  <r>
    <x v="0"/>
    <x v="0"/>
    <s v="USD"/>
    <n v="1406509200"/>
    <x v="1850"/>
    <n v="1404769538"/>
    <d v="2014-07-07T21:45:38"/>
    <b v="0"/>
    <n v="26"/>
    <b v="1"/>
    <s v="music/rock"/>
    <n v="100.07692307692308"/>
    <n v="50.03846153846154"/>
    <x v="4"/>
  </r>
  <r>
    <x v="0"/>
    <x v="0"/>
    <s v="USD"/>
    <n v="1429920000"/>
    <x v="1851"/>
    <n v="1426703452"/>
    <d v="2015-03-18T18:30:52"/>
    <b v="0"/>
    <n v="131"/>
    <b v="1"/>
    <s v="music/rock"/>
    <n v="116.96666666666667"/>
    <n v="133.93129770992365"/>
    <x v="4"/>
  </r>
  <r>
    <x v="0"/>
    <x v="0"/>
    <s v="USD"/>
    <n v="1352860017"/>
    <x v="1852"/>
    <n v="1348536417"/>
    <d v="2012-09-25T01:26:57"/>
    <b v="0"/>
    <n v="14"/>
    <b v="1"/>
    <s v="music/rock"/>
    <n v="101.875"/>
    <n v="58.214285714285715"/>
    <x v="4"/>
  </r>
  <r>
    <x v="0"/>
    <x v="0"/>
    <s v="USD"/>
    <n v="1369355437"/>
    <x v="1853"/>
    <n v="1366763437"/>
    <d v="2013-04-24T00:30:37"/>
    <b v="0"/>
    <n v="174"/>
    <b v="1"/>
    <s v="music/rock"/>
    <n v="102.12366666666665"/>
    <n v="88.037643678160919"/>
    <x v="4"/>
  </r>
  <r>
    <x v="0"/>
    <x v="5"/>
    <s v="CAD"/>
    <n v="1389012940"/>
    <x v="1854"/>
    <n v="1385124940"/>
    <d v="2013-11-22T12:55:40"/>
    <b v="0"/>
    <n v="191"/>
    <b v="1"/>
    <s v="music/rock"/>
    <n v="154.05897142857143"/>
    <n v="70.576753926701571"/>
    <x v="4"/>
  </r>
  <r>
    <x v="0"/>
    <x v="0"/>
    <s v="USD"/>
    <n v="1405715472"/>
    <x v="1855"/>
    <n v="1403901072"/>
    <d v="2014-06-27T20:31:12"/>
    <b v="0"/>
    <n v="38"/>
    <b v="1"/>
    <s v="music/rock"/>
    <n v="101.25"/>
    <n v="53.289473684210527"/>
    <x v="4"/>
  </r>
  <r>
    <x v="0"/>
    <x v="0"/>
    <s v="USD"/>
    <n v="1410546413"/>
    <x v="1856"/>
    <n v="1407954413"/>
    <d v="2014-08-13T18:26:53"/>
    <b v="0"/>
    <n v="22"/>
    <b v="1"/>
    <s v="music/rock"/>
    <n v="100"/>
    <n v="136.36363636363637"/>
    <x v="4"/>
  </r>
  <r>
    <x v="0"/>
    <x v="0"/>
    <s v="USD"/>
    <n v="1324014521"/>
    <x v="1857"/>
    <n v="1318826921"/>
    <d v="2011-10-17T04:48:41"/>
    <b v="0"/>
    <n v="149"/>
    <b v="1"/>
    <s v="music/rock"/>
    <n v="108.74800874800874"/>
    <n v="40.547315436241611"/>
    <x v="4"/>
  </r>
  <r>
    <x v="0"/>
    <x v="0"/>
    <s v="USD"/>
    <n v="1316716129"/>
    <x v="1858"/>
    <n v="1314124129"/>
    <d v="2011-08-23T18:28:49"/>
    <b v="0"/>
    <n v="56"/>
    <b v="1"/>
    <s v="music/rock"/>
    <n v="131.83333333333334"/>
    <n v="70.625"/>
    <x v="4"/>
  </r>
  <r>
    <x v="0"/>
    <x v="0"/>
    <s v="USD"/>
    <n v="1391706084"/>
    <x v="1859"/>
    <n v="1389891684"/>
    <d v="2014-01-16T17:01:24"/>
    <b v="0"/>
    <n v="19"/>
    <b v="1"/>
    <s v="music/rock"/>
    <n v="133.46666666666667"/>
    <n v="52.684210526315788"/>
    <x v="4"/>
  </r>
  <r>
    <x v="2"/>
    <x v="1"/>
    <s v="GBP"/>
    <n v="1422256341"/>
    <x v="1860"/>
    <n v="1419664341"/>
    <d v="2014-12-27T07:12:21"/>
    <b v="0"/>
    <n v="0"/>
    <b v="0"/>
    <s v="games/mobile games"/>
    <n v="0"/>
    <e v="#DIV/0!"/>
    <x v="6"/>
  </r>
  <r>
    <x v="2"/>
    <x v="0"/>
    <s v="USD"/>
    <n v="1488958200"/>
    <x v="1861"/>
    <n v="1484912974"/>
    <d v="2017-01-20T11:49:34"/>
    <b v="0"/>
    <n v="16"/>
    <b v="0"/>
    <s v="games/mobile games"/>
    <n v="8.0833333333333321"/>
    <n v="90.9375"/>
    <x v="6"/>
  </r>
  <r>
    <x v="2"/>
    <x v="0"/>
    <s v="USD"/>
    <n v="1402600085"/>
    <x v="1862"/>
    <n v="1400008085"/>
    <d v="2014-05-13T19:08:05"/>
    <b v="0"/>
    <n v="2"/>
    <b v="0"/>
    <s v="games/mobile games"/>
    <n v="0.4"/>
    <n v="5"/>
    <x v="6"/>
  </r>
  <r>
    <x v="2"/>
    <x v="0"/>
    <s v="USD"/>
    <n v="1399223500"/>
    <x v="1863"/>
    <n v="1396631500"/>
    <d v="2014-04-04T17:11:40"/>
    <b v="0"/>
    <n v="48"/>
    <b v="0"/>
    <s v="games/mobile games"/>
    <n v="42.892307692307689"/>
    <n v="58.083333333333336"/>
    <x v="6"/>
  </r>
  <r>
    <x v="2"/>
    <x v="1"/>
    <s v="GBP"/>
    <n v="1478425747"/>
    <x v="1864"/>
    <n v="1475398147"/>
    <d v="2016-10-02T08:49:07"/>
    <b v="0"/>
    <n v="2"/>
    <b v="0"/>
    <s v="games/mobile games"/>
    <n v="3.6363636363636364E-3"/>
    <n v="2"/>
    <x v="6"/>
  </r>
  <r>
    <x v="2"/>
    <x v="0"/>
    <s v="USD"/>
    <n v="1488340800"/>
    <x v="1865"/>
    <n v="1483768497"/>
    <d v="2017-01-07T05:54:57"/>
    <b v="0"/>
    <n v="2"/>
    <b v="0"/>
    <s v="games/mobile games"/>
    <n v="0.5"/>
    <n v="62.5"/>
    <x v="6"/>
  </r>
  <r>
    <x v="2"/>
    <x v="0"/>
    <s v="USD"/>
    <n v="1478383912"/>
    <x v="1866"/>
    <n v="1475791912"/>
    <d v="2016-10-06T22:11:52"/>
    <b v="0"/>
    <n v="1"/>
    <b v="0"/>
    <s v="games/mobile games"/>
    <n v="0.05"/>
    <n v="10"/>
    <x v="6"/>
  </r>
  <r>
    <x v="2"/>
    <x v="0"/>
    <s v="USD"/>
    <n v="1450166340"/>
    <x v="1867"/>
    <n v="1448044925"/>
    <d v="2015-11-20T18:42:05"/>
    <b v="0"/>
    <n v="17"/>
    <b v="0"/>
    <s v="games/mobile games"/>
    <n v="4.8680000000000003"/>
    <n v="71.588235294117652"/>
    <x v="6"/>
  </r>
  <r>
    <x v="2"/>
    <x v="0"/>
    <s v="USD"/>
    <n v="1483488249"/>
    <x v="1868"/>
    <n v="1480896249"/>
    <d v="2016-12-05T00:04:09"/>
    <b v="0"/>
    <n v="0"/>
    <b v="0"/>
    <s v="games/mobile games"/>
    <n v="0"/>
    <e v="#DIV/0!"/>
    <x v="6"/>
  </r>
  <r>
    <x v="2"/>
    <x v="0"/>
    <s v="USD"/>
    <n v="1454213820"/>
    <x v="1869"/>
    <n v="1451723535"/>
    <d v="2016-01-02T08:32:15"/>
    <b v="0"/>
    <n v="11"/>
    <b v="0"/>
    <s v="games/mobile games"/>
    <n v="10.314285714285715"/>
    <n v="32.81818181818182"/>
    <x v="6"/>
  </r>
  <r>
    <x v="2"/>
    <x v="0"/>
    <s v="USD"/>
    <n v="1416512901"/>
    <x v="1870"/>
    <n v="1413053301"/>
    <d v="2014-10-11T18:48:21"/>
    <b v="0"/>
    <n v="95"/>
    <b v="0"/>
    <s v="games/mobile games"/>
    <n v="71.784615384615378"/>
    <n v="49.11578947368421"/>
    <x v="6"/>
  </r>
  <r>
    <x v="2"/>
    <x v="0"/>
    <s v="USD"/>
    <n v="1435633602"/>
    <x v="1871"/>
    <n v="1433041602"/>
    <d v="2015-05-31T03:06:42"/>
    <b v="0"/>
    <n v="13"/>
    <b v="0"/>
    <s v="games/mobile games"/>
    <n v="1.06"/>
    <n v="16.307692307692307"/>
    <x v="6"/>
  </r>
  <r>
    <x v="2"/>
    <x v="5"/>
    <s v="CAD"/>
    <n v="1436373900"/>
    <x v="1872"/>
    <n v="1433861210"/>
    <d v="2015-06-09T14:46:50"/>
    <b v="0"/>
    <n v="2"/>
    <b v="0"/>
    <s v="games/mobile games"/>
    <n v="0.44999999999999996"/>
    <n v="18"/>
    <x v="6"/>
  </r>
  <r>
    <x v="2"/>
    <x v="0"/>
    <s v="USD"/>
    <n v="1467155733"/>
    <x v="1873"/>
    <n v="1465427733"/>
    <d v="2016-06-08T23:15:33"/>
    <b v="0"/>
    <n v="2"/>
    <b v="0"/>
    <s v="games/mobile games"/>
    <n v="1.6250000000000001E-2"/>
    <n v="13"/>
    <x v="6"/>
  </r>
  <r>
    <x v="2"/>
    <x v="0"/>
    <s v="USD"/>
    <n v="1470519308"/>
    <x v="1874"/>
    <n v="1465335308"/>
    <d v="2016-06-07T21:35:08"/>
    <b v="0"/>
    <n v="3"/>
    <b v="0"/>
    <s v="games/mobile games"/>
    <n v="0.51"/>
    <n v="17"/>
    <x v="6"/>
  </r>
  <r>
    <x v="2"/>
    <x v="2"/>
    <s v="AUD"/>
    <n v="1402901405"/>
    <x v="1875"/>
    <n v="1400309405"/>
    <d v="2014-05-17T06:50:05"/>
    <b v="0"/>
    <n v="0"/>
    <b v="0"/>
    <s v="games/mobile games"/>
    <n v="0"/>
    <e v="#DIV/0!"/>
    <x v="6"/>
  </r>
  <r>
    <x v="2"/>
    <x v="0"/>
    <s v="USD"/>
    <n v="1425170525"/>
    <x v="1876"/>
    <n v="1422664925"/>
    <d v="2015-01-31T00:42:05"/>
    <b v="0"/>
    <n v="0"/>
    <b v="0"/>
    <s v="games/mobile games"/>
    <n v="0"/>
    <e v="#DIV/0!"/>
    <x v="6"/>
  </r>
  <r>
    <x v="2"/>
    <x v="2"/>
    <s v="AUD"/>
    <n v="1402618355"/>
    <x v="1877"/>
    <n v="1400026355"/>
    <d v="2014-05-14T00:12:35"/>
    <b v="0"/>
    <n v="0"/>
    <b v="0"/>
    <s v="games/mobile games"/>
    <n v="0"/>
    <e v="#DIV/0!"/>
    <x v="6"/>
  </r>
  <r>
    <x v="2"/>
    <x v="3"/>
    <s v="EUR"/>
    <n v="1457966129"/>
    <x v="1878"/>
    <n v="1455377729"/>
    <d v="2016-02-13T15:35:29"/>
    <b v="0"/>
    <n v="2"/>
    <b v="0"/>
    <s v="games/mobile games"/>
    <n v="0.12"/>
    <n v="3"/>
    <x v="6"/>
  </r>
  <r>
    <x v="2"/>
    <x v="1"/>
    <s v="GBP"/>
    <n v="1459341380"/>
    <x v="1879"/>
    <n v="1456839380"/>
    <d v="2016-03-01T13:36:20"/>
    <b v="0"/>
    <n v="24"/>
    <b v="0"/>
    <s v="games/mobile games"/>
    <n v="20.080000000000002"/>
    <n v="41.833333333333336"/>
    <x v="6"/>
  </r>
  <r>
    <x v="0"/>
    <x v="0"/>
    <s v="USD"/>
    <n v="1425955189"/>
    <x v="1880"/>
    <n v="1423366789"/>
    <d v="2015-02-08T03:39:49"/>
    <b v="0"/>
    <n v="70"/>
    <b v="1"/>
    <s v="music/indie rock"/>
    <n v="172.68449999999999"/>
    <n v="49.338428571428572"/>
    <x v="4"/>
  </r>
  <r>
    <x v="0"/>
    <x v="0"/>
    <s v="USD"/>
    <n v="1341964080"/>
    <x v="1881"/>
    <n v="1339109212"/>
    <d v="2012-06-07T22:46:52"/>
    <b v="0"/>
    <n v="81"/>
    <b v="1"/>
    <s v="music/indie rock"/>
    <n v="100.8955223880597"/>
    <n v="41.728395061728392"/>
    <x v="4"/>
  </r>
  <r>
    <x v="0"/>
    <x v="0"/>
    <s v="USD"/>
    <n v="1333921508"/>
    <x v="1882"/>
    <n v="1331333108"/>
    <d v="2012-03-09T22:45:08"/>
    <b v="0"/>
    <n v="32"/>
    <b v="1"/>
    <s v="music/indie rock"/>
    <n v="104.8048048048048"/>
    <n v="32.71875"/>
    <x v="4"/>
  </r>
  <r>
    <x v="0"/>
    <x v="0"/>
    <s v="USD"/>
    <n v="1354017600"/>
    <x v="1883"/>
    <n v="1350967535"/>
    <d v="2012-10-23T04:45:35"/>
    <b v="0"/>
    <n v="26"/>
    <b v="1"/>
    <s v="music/indie rock"/>
    <n v="135.1"/>
    <n v="51.96153846153846"/>
    <x v="4"/>
  </r>
  <r>
    <x v="0"/>
    <x v="0"/>
    <s v="USD"/>
    <n v="1344636000"/>
    <x v="1884"/>
    <n v="1341800110"/>
    <d v="2012-07-09T02:15:10"/>
    <b v="0"/>
    <n v="105"/>
    <b v="1"/>
    <s v="music/indie rock"/>
    <n v="116.32786885245903"/>
    <n v="50.685714285714283"/>
    <x v="4"/>
  </r>
  <r>
    <x v="0"/>
    <x v="0"/>
    <s v="USD"/>
    <n v="1415832338"/>
    <x v="1885"/>
    <n v="1413236738"/>
    <d v="2014-10-13T21:45:38"/>
    <b v="0"/>
    <n v="29"/>
    <b v="1"/>
    <s v="music/indie rock"/>
    <n v="102.08333333333333"/>
    <n v="42.241379310344826"/>
    <x v="4"/>
  </r>
  <r>
    <x v="0"/>
    <x v="3"/>
    <s v="EUR"/>
    <n v="1449178200"/>
    <x v="1886"/>
    <n v="1447614732"/>
    <d v="2015-11-15T19:12:12"/>
    <b v="0"/>
    <n v="8"/>
    <b v="1"/>
    <s v="music/indie rock"/>
    <n v="111.16666666666666"/>
    <n v="416.875"/>
    <x v="4"/>
  </r>
  <r>
    <x v="0"/>
    <x v="0"/>
    <s v="USD"/>
    <n v="1275368340"/>
    <x v="1887"/>
    <n v="1272692732"/>
    <d v="2010-05-01T05:45:32"/>
    <b v="0"/>
    <n v="89"/>
    <b v="1"/>
    <s v="music/indie rock"/>
    <n v="166.08"/>
    <n v="46.651685393258425"/>
    <x v="4"/>
  </r>
  <r>
    <x v="0"/>
    <x v="0"/>
    <s v="USD"/>
    <n v="1363024946"/>
    <x v="1888"/>
    <n v="1359140546"/>
    <d v="2013-01-25T19:02:26"/>
    <b v="0"/>
    <n v="44"/>
    <b v="1"/>
    <s v="music/indie rock"/>
    <n v="106.60000000000001"/>
    <n v="48.454545454545453"/>
    <x v="4"/>
  </r>
  <r>
    <x v="0"/>
    <x v="0"/>
    <s v="USD"/>
    <n v="1355597528"/>
    <x v="1889"/>
    <n v="1353005528"/>
    <d v="2012-11-15T18:52:08"/>
    <b v="0"/>
    <n v="246"/>
    <b v="1"/>
    <s v="music/indie rock"/>
    <n v="144.58441666666667"/>
    <n v="70.5289837398374"/>
    <x v="4"/>
  </r>
  <r>
    <x v="0"/>
    <x v="0"/>
    <s v="USD"/>
    <n v="1279778400"/>
    <x v="1890"/>
    <n v="1275851354"/>
    <d v="2010-06-06T19:09:14"/>
    <b v="0"/>
    <n v="120"/>
    <b v="1"/>
    <s v="music/indie rock"/>
    <n v="105.55000000000001"/>
    <n v="87.958333333333329"/>
    <x v="4"/>
  </r>
  <r>
    <x v="0"/>
    <x v="0"/>
    <s v="USD"/>
    <n v="1307459881"/>
    <x v="1891"/>
    <n v="1304867881"/>
    <d v="2011-05-08T15:18:01"/>
    <b v="0"/>
    <n v="26"/>
    <b v="1"/>
    <s v="music/indie rock"/>
    <n v="136.60000000000002"/>
    <n v="26.26923076923077"/>
    <x v="4"/>
  </r>
  <r>
    <x v="0"/>
    <x v="0"/>
    <s v="USD"/>
    <n v="1302926340"/>
    <x v="1892"/>
    <n v="1301524585"/>
    <d v="2011-03-30T22:36:25"/>
    <b v="0"/>
    <n v="45"/>
    <b v="1"/>
    <s v="music/indie rock"/>
    <n v="104"/>
    <n v="57.777777777777779"/>
    <x v="4"/>
  </r>
  <r>
    <x v="0"/>
    <x v="0"/>
    <s v="USD"/>
    <n v="1329082983"/>
    <x v="1893"/>
    <n v="1326404583"/>
    <d v="2012-01-12T21:43:03"/>
    <b v="0"/>
    <n v="20"/>
    <b v="1"/>
    <s v="music/indie rock"/>
    <n v="114.5"/>
    <n v="57.25"/>
    <x v="4"/>
  </r>
  <r>
    <x v="0"/>
    <x v="0"/>
    <s v="USD"/>
    <n v="1445363722"/>
    <x v="1894"/>
    <n v="1442771722"/>
    <d v="2015-09-20T17:55:22"/>
    <b v="0"/>
    <n v="47"/>
    <b v="1"/>
    <s v="music/indie rock"/>
    <n v="101.71957671957672"/>
    <n v="196.34042553191489"/>
    <x v="4"/>
  </r>
  <r>
    <x v="0"/>
    <x v="0"/>
    <s v="USD"/>
    <n v="1334250165"/>
    <x v="1895"/>
    <n v="1331658165"/>
    <d v="2012-03-13T17:02:45"/>
    <b v="0"/>
    <n v="13"/>
    <b v="1"/>
    <s v="music/indie rock"/>
    <n v="123.94678492239468"/>
    <n v="43"/>
    <x v="4"/>
  </r>
  <r>
    <x v="0"/>
    <x v="0"/>
    <s v="USD"/>
    <n v="1393966800"/>
    <x v="1896"/>
    <n v="1392040806"/>
    <d v="2014-02-10T14:00:06"/>
    <b v="0"/>
    <n v="183"/>
    <b v="1"/>
    <s v="music/indie rock"/>
    <n v="102.45669291338582"/>
    <n v="35.551912568306008"/>
    <x v="4"/>
  </r>
  <r>
    <x v="0"/>
    <x v="0"/>
    <s v="USD"/>
    <n v="1454349600"/>
    <x v="1897"/>
    <n v="1451277473"/>
    <d v="2015-12-28T04:37:53"/>
    <b v="0"/>
    <n v="21"/>
    <b v="1"/>
    <s v="music/indie rock"/>
    <n v="144.5"/>
    <n v="68.80952380952381"/>
    <x v="4"/>
  </r>
  <r>
    <x v="0"/>
    <x v="0"/>
    <s v="USD"/>
    <n v="1427319366"/>
    <x v="1898"/>
    <n v="1424730966"/>
    <d v="2015-02-23T22:36:06"/>
    <b v="0"/>
    <n v="42"/>
    <b v="1"/>
    <s v="music/indie rock"/>
    <n v="133.33333333333331"/>
    <n v="28.571428571428573"/>
    <x v="4"/>
  </r>
  <r>
    <x v="0"/>
    <x v="0"/>
    <s v="USD"/>
    <n v="1349517540"/>
    <x v="1899"/>
    <n v="1347137731"/>
    <d v="2012-09-08T20:55:31"/>
    <b v="0"/>
    <n v="54"/>
    <b v="1"/>
    <s v="music/indie rock"/>
    <n v="109.3644"/>
    <n v="50.631666666666668"/>
    <x v="4"/>
  </r>
  <r>
    <x v="2"/>
    <x v="1"/>
    <s v="GBP"/>
    <n v="1432299600"/>
    <x v="1900"/>
    <n v="1429707729"/>
    <d v="2015-04-22T13:02:09"/>
    <b v="0"/>
    <n v="25"/>
    <b v="0"/>
    <s v="technology/gadgets"/>
    <n v="2.6969696969696968"/>
    <n v="106.8"/>
    <x v="2"/>
  </r>
  <r>
    <x v="2"/>
    <x v="9"/>
    <s v="EUR"/>
    <n v="1425495447"/>
    <x v="1901"/>
    <n v="1422903447"/>
    <d v="2015-02-02T18:57:27"/>
    <b v="0"/>
    <n v="3"/>
    <b v="0"/>
    <s v="technology/gadgets"/>
    <n v="1.2"/>
    <n v="4"/>
    <x v="2"/>
  </r>
  <r>
    <x v="2"/>
    <x v="0"/>
    <s v="USD"/>
    <n v="1485541791"/>
    <x v="1902"/>
    <n v="1480357791"/>
    <d v="2016-11-28T18:29:51"/>
    <b v="0"/>
    <n v="41"/>
    <b v="0"/>
    <s v="technology/gadgets"/>
    <n v="46.6"/>
    <n v="34.097560975609753"/>
    <x v="2"/>
  </r>
  <r>
    <x v="2"/>
    <x v="0"/>
    <s v="USD"/>
    <n v="1451752021"/>
    <x v="1903"/>
    <n v="1447864021"/>
    <d v="2015-11-18T16:27:01"/>
    <b v="0"/>
    <n v="2"/>
    <b v="0"/>
    <s v="technology/gadgets"/>
    <n v="0.1"/>
    <n v="25"/>
    <x v="2"/>
  </r>
  <r>
    <x v="2"/>
    <x v="0"/>
    <s v="USD"/>
    <n v="1410127994"/>
    <x v="1904"/>
    <n v="1407535994"/>
    <d v="2014-08-08T22:13:14"/>
    <b v="0"/>
    <n v="4"/>
    <b v="0"/>
    <s v="technology/gadgets"/>
    <n v="0.16800000000000001"/>
    <n v="10.5"/>
    <x v="2"/>
  </r>
  <r>
    <x v="2"/>
    <x v="0"/>
    <s v="USD"/>
    <n v="1466697983"/>
    <x v="1905"/>
    <n v="1464105983"/>
    <d v="2016-05-24T16:06:23"/>
    <b v="0"/>
    <n v="99"/>
    <b v="0"/>
    <s v="technology/gadgets"/>
    <n v="42.76"/>
    <n v="215.95959595959596"/>
    <x v="2"/>
  </r>
  <r>
    <x v="2"/>
    <x v="0"/>
    <s v="USD"/>
    <n v="1400853925"/>
    <x v="1906"/>
    <n v="1399557925"/>
    <d v="2014-05-08T14:05:25"/>
    <b v="0"/>
    <n v="4"/>
    <b v="0"/>
    <s v="technology/gadgets"/>
    <n v="0.28333333333333333"/>
    <n v="21.25"/>
    <x v="2"/>
  </r>
  <r>
    <x v="2"/>
    <x v="0"/>
    <s v="USD"/>
    <n v="1483048900"/>
    <x v="1907"/>
    <n v="1480456900"/>
    <d v="2016-11-29T22:01:40"/>
    <b v="0"/>
    <n v="4"/>
    <b v="0"/>
    <s v="technology/gadgets"/>
    <n v="1.7319999999999998"/>
    <n v="108.25"/>
    <x v="2"/>
  </r>
  <r>
    <x v="2"/>
    <x v="0"/>
    <s v="USD"/>
    <n v="1414059479"/>
    <x v="1908"/>
    <n v="1411467479"/>
    <d v="2014-09-23T10:17:59"/>
    <b v="0"/>
    <n v="38"/>
    <b v="0"/>
    <s v="technology/gadgets"/>
    <n v="14.111428571428572"/>
    <n v="129.97368421052633"/>
    <x v="2"/>
  </r>
  <r>
    <x v="2"/>
    <x v="9"/>
    <s v="EUR"/>
    <n v="1446331500"/>
    <x v="1909"/>
    <n v="1442531217"/>
    <d v="2015-09-17T23:06:57"/>
    <b v="0"/>
    <n v="285"/>
    <b v="0"/>
    <s v="technology/gadgets"/>
    <n v="39.395294117647055"/>
    <n v="117.49473684210527"/>
    <x v="2"/>
  </r>
  <r>
    <x v="2"/>
    <x v="4"/>
    <s v="NZD"/>
    <n v="1407545334"/>
    <x v="1910"/>
    <n v="1404953334"/>
    <d v="2014-07-10T00:48:54"/>
    <b v="0"/>
    <n v="1"/>
    <b v="0"/>
    <s v="technology/gadgets"/>
    <n v="2.3529411764705882E-2"/>
    <n v="10"/>
    <x v="2"/>
  </r>
  <r>
    <x v="2"/>
    <x v="0"/>
    <s v="USD"/>
    <n v="1433395560"/>
    <x v="1911"/>
    <n v="1430803560"/>
    <d v="2015-05-05T05:26:00"/>
    <b v="0"/>
    <n v="42"/>
    <b v="0"/>
    <s v="technology/gadgets"/>
    <n v="59.3"/>
    <n v="70.595238095238102"/>
    <x v="2"/>
  </r>
  <r>
    <x v="2"/>
    <x v="1"/>
    <s v="GBP"/>
    <n v="1412770578"/>
    <x v="1912"/>
    <n v="1410178578"/>
    <d v="2014-09-08T12:16:18"/>
    <b v="0"/>
    <n v="26"/>
    <b v="0"/>
    <s v="technology/gadgets"/>
    <n v="1.3270833333333334"/>
    <n v="24.5"/>
    <x v="2"/>
  </r>
  <r>
    <x v="2"/>
    <x v="0"/>
    <s v="USD"/>
    <n v="1414814340"/>
    <x v="1913"/>
    <n v="1413519073"/>
    <d v="2014-10-17T04:11:13"/>
    <b v="0"/>
    <n v="2"/>
    <b v="0"/>
    <s v="technology/gadgets"/>
    <n v="9.0090090090090094"/>
    <n v="30"/>
    <x v="2"/>
  </r>
  <r>
    <x v="2"/>
    <x v="0"/>
    <s v="USD"/>
    <n v="1409620222"/>
    <x v="1914"/>
    <n v="1407892222"/>
    <d v="2014-08-13T01:10:22"/>
    <b v="0"/>
    <n v="4"/>
    <b v="0"/>
    <s v="technology/gadgets"/>
    <n v="1.6"/>
    <n v="2"/>
    <x v="2"/>
  </r>
  <r>
    <x v="2"/>
    <x v="0"/>
    <s v="USD"/>
    <n v="1478542375"/>
    <x v="1915"/>
    <n v="1476378775"/>
    <d v="2016-10-13T17:12:55"/>
    <b v="0"/>
    <n v="6"/>
    <b v="0"/>
    <s v="technology/gadgets"/>
    <n v="0.51"/>
    <n v="17"/>
    <x v="2"/>
  </r>
  <r>
    <x v="2"/>
    <x v="7"/>
    <s v="HKD"/>
    <n v="1486708133"/>
    <x v="1916"/>
    <n v="1484116133"/>
    <d v="2017-01-11T06:28:53"/>
    <b v="0"/>
    <n v="70"/>
    <b v="0"/>
    <s v="technology/gadgets"/>
    <n v="52.570512820512818"/>
    <n v="2928.9285714285716"/>
    <x v="2"/>
  </r>
  <r>
    <x v="2"/>
    <x v="0"/>
    <s v="USD"/>
    <n v="1407869851"/>
    <x v="1917"/>
    <n v="1404845851"/>
    <d v="2014-07-08T18:57:31"/>
    <b v="0"/>
    <n v="9"/>
    <b v="0"/>
    <s v="technology/gadgets"/>
    <n v="1.04"/>
    <n v="28.888888888888889"/>
    <x v="2"/>
  </r>
  <r>
    <x v="2"/>
    <x v="0"/>
    <s v="USD"/>
    <n v="1432069249"/>
    <x v="1918"/>
    <n v="1429477249"/>
    <d v="2015-04-19T21:00:49"/>
    <b v="0"/>
    <n v="8"/>
    <b v="0"/>
    <s v="technology/gadgets"/>
    <n v="47.4"/>
    <n v="29.625"/>
    <x v="2"/>
  </r>
  <r>
    <x v="2"/>
    <x v="1"/>
    <s v="GBP"/>
    <n v="1445468400"/>
    <x v="1919"/>
    <n v="1443042061"/>
    <d v="2015-09-23T21:01:01"/>
    <b v="0"/>
    <n v="105"/>
    <b v="0"/>
    <s v="technology/gadgets"/>
    <n v="43.03"/>
    <n v="40.980952380952381"/>
    <x v="2"/>
  </r>
  <r>
    <x v="0"/>
    <x v="0"/>
    <s v="USD"/>
    <n v="1342243143"/>
    <x v="1920"/>
    <n v="1339651143"/>
    <d v="2012-06-14T05:19:03"/>
    <b v="0"/>
    <n v="38"/>
    <b v="1"/>
    <s v="music/indie rock"/>
    <n v="136.80000000000001"/>
    <n v="54"/>
    <x v="4"/>
  </r>
  <r>
    <x v="0"/>
    <x v="0"/>
    <s v="USD"/>
    <n v="1386828507"/>
    <x v="1921"/>
    <n v="1384236507"/>
    <d v="2013-11-12T06:08:27"/>
    <b v="0"/>
    <n v="64"/>
    <b v="1"/>
    <s v="music/indie rock"/>
    <n v="115.55"/>
    <n v="36.109375"/>
    <x v="4"/>
  </r>
  <r>
    <x v="0"/>
    <x v="0"/>
    <s v="USD"/>
    <n v="1317099540"/>
    <x v="1922"/>
    <n v="1313612532"/>
    <d v="2011-08-17T20:22:12"/>
    <b v="0"/>
    <n v="13"/>
    <b v="1"/>
    <s v="music/indie rock"/>
    <n v="240.79999999999998"/>
    <n v="23.153846153846153"/>
    <x v="4"/>
  </r>
  <r>
    <x v="0"/>
    <x v="0"/>
    <s v="USD"/>
    <n v="1389814380"/>
    <x v="1923"/>
    <n v="1387390555"/>
    <d v="2013-12-18T18:15:55"/>
    <b v="0"/>
    <n v="33"/>
    <b v="1"/>
    <s v="music/indie rock"/>
    <n v="114.39999999999999"/>
    <n v="104"/>
    <x v="4"/>
  </r>
  <r>
    <x v="0"/>
    <x v="0"/>
    <s v="USD"/>
    <n v="1381449600"/>
    <x v="1924"/>
    <n v="1379540288"/>
    <d v="2013-09-18T21:38:08"/>
    <b v="0"/>
    <n v="52"/>
    <b v="1"/>
    <s v="music/indie rock"/>
    <n v="110.33333333333333"/>
    <n v="31.826923076923077"/>
    <x v="4"/>
  </r>
  <r>
    <x v="0"/>
    <x v="0"/>
    <s v="USD"/>
    <n v="1288657560"/>
    <x v="1925"/>
    <n v="1286319256"/>
    <d v="2010-10-05T22:54:16"/>
    <b v="0"/>
    <n v="107"/>
    <b v="1"/>
    <s v="music/indie rock"/>
    <n v="195.37933333333334"/>
    <n v="27.3896261682243"/>
    <x v="4"/>
  </r>
  <r>
    <x v="0"/>
    <x v="0"/>
    <s v="USD"/>
    <n v="1331182740"/>
    <x v="1926"/>
    <n v="1329856839"/>
    <d v="2012-02-21T20:40:39"/>
    <b v="0"/>
    <n v="11"/>
    <b v="1"/>
    <s v="music/indie rock"/>
    <n v="103.33333333333334"/>
    <n v="56.363636363636367"/>
    <x v="4"/>
  </r>
  <r>
    <x v="0"/>
    <x v="0"/>
    <s v="USD"/>
    <n v="1367940794"/>
    <x v="1927"/>
    <n v="1365348794"/>
    <d v="2013-04-07T15:33:14"/>
    <b v="0"/>
    <n v="34"/>
    <b v="1"/>
    <s v="music/indie rock"/>
    <n v="103.1372549019608"/>
    <n v="77.352941176470594"/>
    <x v="4"/>
  </r>
  <r>
    <x v="0"/>
    <x v="0"/>
    <s v="USD"/>
    <n v="1309825866"/>
    <x v="1928"/>
    <n v="1306197066"/>
    <d v="2011-05-24T00:31:06"/>
    <b v="0"/>
    <n v="75"/>
    <b v="1"/>
    <s v="music/indie rock"/>
    <n v="100.3125"/>
    <n v="42.8"/>
    <x v="4"/>
  </r>
  <r>
    <x v="0"/>
    <x v="0"/>
    <s v="USD"/>
    <n v="1373203482"/>
    <x v="1929"/>
    <n v="1368019482"/>
    <d v="2013-05-08T13:24:42"/>
    <b v="0"/>
    <n v="26"/>
    <b v="1"/>
    <s v="music/indie rock"/>
    <n v="127"/>
    <n v="48.846153846153847"/>
    <x v="4"/>
  </r>
  <r>
    <x v="0"/>
    <x v="0"/>
    <s v="USD"/>
    <n v="1337657400"/>
    <x v="1930"/>
    <n v="1336512309"/>
    <d v="2012-05-08T21:25:09"/>
    <b v="0"/>
    <n v="50"/>
    <b v="1"/>
    <s v="music/indie rock"/>
    <n v="120.601"/>
    <n v="48.240400000000001"/>
    <x v="4"/>
  </r>
  <r>
    <x v="0"/>
    <x v="0"/>
    <s v="USD"/>
    <n v="1327433173"/>
    <x v="1931"/>
    <n v="1325618773"/>
    <d v="2012-01-03T19:26:13"/>
    <b v="0"/>
    <n v="80"/>
    <b v="1"/>
    <s v="music/indie rock"/>
    <n v="106.99047619047619"/>
    <n v="70.212500000000006"/>
    <x v="4"/>
  </r>
  <r>
    <x v="0"/>
    <x v="0"/>
    <s v="USD"/>
    <n v="1411787307"/>
    <x v="1932"/>
    <n v="1409195307"/>
    <d v="2014-08-28T03:08:27"/>
    <b v="0"/>
    <n v="110"/>
    <b v="1"/>
    <s v="music/indie rock"/>
    <n v="172.43333333333334"/>
    <n v="94.054545454545448"/>
    <x v="4"/>
  </r>
  <r>
    <x v="0"/>
    <x v="0"/>
    <s v="USD"/>
    <n v="1324789200"/>
    <x v="1933"/>
    <n v="1321649321"/>
    <d v="2011-11-18T20:48:41"/>
    <b v="0"/>
    <n v="77"/>
    <b v="1"/>
    <s v="music/indie rock"/>
    <n v="123.61999999999999"/>
    <n v="80.272727272727266"/>
    <x v="4"/>
  </r>
  <r>
    <x v="0"/>
    <x v="0"/>
    <s v="USD"/>
    <n v="1403326740"/>
    <x v="1934"/>
    <n v="1400106171"/>
    <d v="2014-05-14T22:22:51"/>
    <b v="0"/>
    <n v="50"/>
    <b v="1"/>
    <s v="music/indie rock"/>
    <n v="108.4"/>
    <n v="54.2"/>
    <x v="4"/>
  </r>
  <r>
    <x v="0"/>
    <x v="0"/>
    <s v="USD"/>
    <n v="1323151140"/>
    <x v="1935"/>
    <n v="1320528070"/>
    <d v="2011-11-05T21:21:10"/>
    <b v="0"/>
    <n v="145"/>
    <b v="1"/>
    <s v="music/indie rock"/>
    <n v="116.52013333333333"/>
    <n v="60.26903448275862"/>
    <x v="4"/>
  </r>
  <r>
    <x v="0"/>
    <x v="0"/>
    <s v="USD"/>
    <n v="1339732740"/>
    <x v="1936"/>
    <n v="1338346281"/>
    <d v="2012-05-30T02:51:21"/>
    <b v="0"/>
    <n v="29"/>
    <b v="1"/>
    <s v="music/indie rock"/>
    <n v="187.245"/>
    <n v="38.740344827586206"/>
    <x v="4"/>
  </r>
  <r>
    <x v="0"/>
    <x v="0"/>
    <s v="USD"/>
    <n v="1372741200"/>
    <x v="1937"/>
    <n v="1370067231"/>
    <d v="2013-06-01T06:13:51"/>
    <b v="0"/>
    <n v="114"/>
    <b v="1"/>
    <s v="music/indie rock"/>
    <n v="115.93333333333334"/>
    <n v="152.54385964912279"/>
    <x v="4"/>
  </r>
  <r>
    <x v="0"/>
    <x v="0"/>
    <s v="USD"/>
    <n v="1362955108"/>
    <x v="1938"/>
    <n v="1360366708"/>
    <d v="2013-02-08T23:38:28"/>
    <b v="0"/>
    <n v="96"/>
    <b v="1"/>
    <s v="music/indie rock"/>
    <n v="110.7"/>
    <n v="115.3125"/>
    <x v="4"/>
  </r>
  <r>
    <x v="0"/>
    <x v="0"/>
    <s v="USD"/>
    <n v="1308110340"/>
    <x v="1939"/>
    <n v="1304770233"/>
    <d v="2011-05-07T12:10:33"/>
    <b v="0"/>
    <n v="31"/>
    <b v="1"/>
    <s v="music/indie rock"/>
    <n v="170.92307692307693"/>
    <n v="35.838709677419352"/>
    <x v="4"/>
  </r>
  <r>
    <x v="0"/>
    <x v="0"/>
    <s v="USD"/>
    <n v="1400137131"/>
    <x v="1940"/>
    <n v="1397545131"/>
    <d v="2014-04-15T06:58:51"/>
    <b v="1"/>
    <n v="4883"/>
    <b v="1"/>
    <s v="technology/hardware"/>
    <n v="126.11835600000001"/>
    <n v="64.570118779438872"/>
    <x v="2"/>
  </r>
  <r>
    <x v="0"/>
    <x v="0"/>
    <s v="USD"/>
    <n v="1309809140"/>
    <x v="1941"/>
    <n v="1302033140"/>
    <d v="2011-04-05T19:52:20"/>
    <b v="1"/>
    <n v="95"/>
    <b v="1"/>
    <s v="technology/hardware"/>
    <n v="138.44033333333334"/>
    <n v="87.436000000000007"/>
    <x v="2"/>
  </r>
  <r>
    <x v="0"/>
    <x v="0"/>
    <s v="USD"/>
    <n v="1470896916"/>
    <x v="1942"/>
    <n v="1467008916"/>
    <d v="2016-06-27T06:28:36"/>
    <b v="1"/>
    <n v="2478"/>
    <b v="1"/>
    <s v="technology/hardware"/>
    <n v="1705.2499999999998"/>
    <n v="68.815577078288939"/>
    <x v="2"/>
  </r>
  <r>
    <x v="0"/>
    <x v="0"/>
    <s v="USD"/>
    <n v="1398952890"/>
    <x v="1943"/>
    <n v="1396360890"/>
    <d v="2014-04-01T14:01:30"/>
    <b v="1"/>
    <n v="1789"/>
    <b v="1"/>
    <s v="technology/hardware"/>
    <n v="788.05550000000005"/>
    <n v="176.200223588597"/>
    <x v="2"/>
  </r>
  <r>
    <x v="0"/>
    <x v="3"/>
    <s v="EUR"/>
    <n v="1436680958"/>
    <x v="1944"/>
    <n v="1433224958"/>
    <d v="2015-06-02T06:02:38"/>
    <b v="1"/>
    <n v="680"/>
    <b v="1"/>
    <s v="technology/hardware"/>
    <n v="348.01799999999997"/>
    <n v="511.79117647058825"/>
    <x v="2"/>
  </r>
  <r>
    <x v="0"/>
    <x v="0"/>
    <s v="USD"/>
    <n v="1397961361"/>
    <x v="1945"/>
    <n v="1392780961"/>
    <d v="2014-02-19T03:36:01"/>
    <b v="1"/>
    <n v="70"/>
    <b v="1"/>
    <s v="technology/hardware"/>
    <n v="149.74666666666667"/>
    <n v="160.44285714285715"/>
    <x v="2"/>
  </r>
  <r>
    <x v="0"/>
    <x v="0"/>
    <s v="USD"/>
    <n v="1258955940"/>
    <x v="1946"/>
    <n v="1255730520"/>
    <d v="2009-10-16T22:02:00"/>
    <b v="1"/>
    <n v="23"/>
    <b v="1"/>
    <s v="technology/hardware"/>
    <n v="100.63375000000001"/>
    <n v="35.003043478260871"/>
    <x v="2"/>
  </r>
  <r>
    <x v="0"/>
    <x v="0"/>
    <s v="USD"/>
    <n v="1465232520"/>
    <x v="1947"/>
    <n v="1460557809"/>
    <d v="2016-04-13T14:30:09"/>
    <b v="1"/>
    <n v="4245"/>
    <b v="1"/>
    <s v="technology/hardware"/>
    <n v="800.21100000000001"/>
    <n v="188.50671378091872"/>
    <x v="2"/>
  </r>
  <r>
    <x v="0"/>
    <x v="1"/>
    <s v="GBP"/>
    <n v="1404986951"/>
    <x v="1948"/>
    <n v="1402394951"/>
    <d v="2014-06-10T10:09:11"/>
    <b v="1"/>
    <n v="943"/>
    <b v="1"/>
    <s v="technology/hardware"/>
    <n v="106.00260000000002"/>
    <n v="56.204984093319197"/>
    <x v="2"/>
  </r>
  <r>
    <x v="0"/>
    <x v="0"/>
    <s v="USD"/>
    <n v="1303446073"/>
    <x v="1949"/>
    <n v="1300767673"/>
    <d v="2011-03-22T04:21:13"/>
    <b v="1"/>
    <n v="1876"/>
    <b v="1"/>
    <s v="technology/hardware"/>
    <n v="200.51866666666669"/>
    <n v="51.3054157782516"/>
    <x v="2"/>
  </r>
  <r>
    <x v="0"/>
    <x v="0"/>
    <s v="USD"/>
    <n v="1478516737"/>
    <x v="1950"/>
    <n v="1475921137"/>
    <d v="2016-10-08T10:05:37"/>
    <b v="1"/>
    <n v="834"/>
    <b v="1"/>
    <s v="technology/hardware"/>
    <n v="212.44399999999999"/>
    <n v="127.36450839328538"/>
    <x v="2"/>
  </r>
  <r>
    <x v="0"/>
    <x v="5"/>
    <s v="CAD"/>
    <n v="1381934015"/>
    <x v="1951"/>
    <n v="1378737215"/>
    <d v="2013-09-09T14:33:35"/>
    <b v="1"/>
    <n v="682"/>
    <b v="1"/>
    <s v="technology/hardware"/>
    <n v="198.47237142857145"/>
    <n v="101.85532258064516"/>
    <x v="2"/>
  </r>
  <r>
    <x v="0"/>
    <x v="0"/>
    <s v="USD"/>
    <n v="1330657200"/>
    <x v="1952"/>
    <n v="1328158065"/>
    <d v="2012-02-02T04:47:45"/>
    <b v="1"/>
    <n v="147"/>
    <b v="1"/>
    <s v="technology/hardware"/>
    <n v="225.94666666666666"/>
    <n v="230.55782312925169"/>
    <x v="2"/>
  </r>
  <r>
    <x v="0"/>
    <x v="0"/>
    <s v="USD"/>
    <n v="1457758800"/>
    <x v="1953"/>
    <n v="1453730176"/>
    <d v="2016-01-25T13:56:16"/>
    <b v="1"/>
    <n v="415"/>
    <b v="1"/>
    <s v="technology/hardware"/>
    <n v="698.94800000000009"/>
    <n v="842.10602409638557"/>
    <x v="2"/>
  </r>
  <r>
    <x v="0"/>
    <x v="0"/>
    <s v="USD"/>
    <n v="1337799600"/>
    <x v="1954"/>
    <n v="1334989881"/>
    <d v="2012-04-21T06:31:21"/>
    <b v="1"/>
    <n v="290"/>
    <b v="1"/>
    <s v="technology/hardware"/>
    <n v="398.59528571428569"/>
    <n v="577.27593103448271"/>
    <x v="2"/>
  </r>
  <r>
    <x v="0"/>
    <x v="0"/>
    <s v="USD"/>
    <n v="1429391405"/>
    <x v="1955"/>
    <n v="1425507005"/>
    <d v="2015-03-04T22:10:05"/>
    <b v="1"/>
    <n v="365"/>
    <b v="1"/>
    <s v="technology/hardware"/>
    <n v="294.0333333333333"/>
    <n v="483.34246575342468"/>
    <x v="2"/>
  </r>
  <r>
    <x v="0"/>
    <x v="0"/>
    <s v="USD"/>
    <n v="1351304513"/>
    <x v="1956"/>
    <n v="1348712513"/>
    <d v="2012-09-27T02:21:53"/>
    <b v="1"/>
    <n v="660"/>
    <b v="1"/>
    <s v="technology/hardware"/>
    <n v="167.50470000000001"/>
    <n v="76.138500000000008"/>
    <x v="2"/>
  </r>
  <r>
    <x v="0"/>
    <x v="0"/>
    <s v="USD"/>
    <n v="1364078561"/>
    <x v="1957"/>
    <n v="1361490161"/>
    <d v="2013-02-21T23:42:41"/>
    <b v="1"/>
    <n v="1356"/>
    <b v="1"/>
    <s v="technology/hardware"/>
    <n v="1435.5717142857143"/>
    <n v="74.107684365781708"/>
    <x v="2"/>
  </r>
  <r>
    <x v="0"/>
    <x v="0"/>
    <s v="USD"/>
    <n v="1412121600"/>
    <x v="1958"/>
    <n v="1408565860"/>
    <d v="2014-08-20T20:17:40"/>
    <b v="1"/>
    <n v="424"/>
    <b v="1"/>
    <s v="technology/hardware"/>
    <n v="156.73439999999999"/>
    <n v="36.965660377358489"/>
    <x v="2"/>
  </r>
  <r>
    <x v="0"/>
    <x v="11"/>
    <s v="SEK"/>
    <n v="1419151341"/>
    <x v="1959"/>
    <n v="1416559341"/>
    <d v="2014-11-21T08:42:21"/>
    <b v="1"/>
    <n v="33"/>
    <b v="1"/>
    <s v="technology/hardware"/>
    <n v="117.90285714285716"/>
    <n v="2500.969696969697"/>
    <x v="2"/>
  </r>
  <r>
    <x v="0"/>
    <x v="0"/>
    <s v="USD"/>
    <n v="1349495940"/>
    <x v="1960"/>
    <n v="1346042417"/>
    <d v="2012-08-27T04:40:17"/>
    <b v="1"/>
    <n v="1633"/>
    <b v="1"/>
    <s v="technology/hardware"/>
    <n v="1105.3811999999998"/>
    <n v="67.690214329454989"/>
    <x v="2"/>
  </r>
  <r>
    <x v="0"/>
    <x v="0"/>
    <s v="USD"/>
    <n v="1400006636"/>
    <x v="1961"/>
    <n v="1397414636"/>
    <d v="2014-04-13T18:43:56"/>
    <b v="1"/>
    <n v="306"/>
    <b v="1"/>
    <s v="technology/hardware"/>
    <n v="192.92499999999998"/>
    <n v="63.04738562091503"/>
    <x v="2"/>
  </r>
  <r>
    <x v="0"/>
    <x v="1"/>
    <s v="GBP"/>
    <n v="1410862734"/>
    <x v="1962"/>
    <n v="1407838734"/>
    <d v="2014-08-12T10:18:54"/>
    <b v="1"/>
    <n v="205"/>
    <b v="1"/>
    <s v="technology/hardware"/>
    <n v="126.8842105263158"/>
    <n v="117.6"/>
    <x v="2"/>
  </r>
  <r>
    <x v="0"/>
    <x v="13"/>
    <s v="EUR"/>
    <n v="1461306772"/>
    <x v="1963"/>
    <n v="1458714772"/>
    <d v="2016-03-23T06:32:52"/>
    <b v="1"/>
    <n v="1281"/>
    <b v="1"/>
    <s v="technology/hardware"/>
    <n v="259.57748878923763"/>
    <n v="180.75185011709601"/>
    <x v="2"/>
  </r>
  <r>
    <x v="0"/>
    <x v="0"/>
    <s v="USD"/>
    <n v="1326330000"/>
    <x v="1964"/>
    <n v="1324433310"/>
    <d v="2011-12-21T02:08:30"/>
    <b v="1"/>
    <n v="103"/>
    <b v="1"/>
    <s v="technology/hardware"/>
    <n v="262.27999999999997"/>
    <n v="127.32038834951456"/>
    <x v="2"/>
  </r>
  <r>
    <x v="0"/>
    <x v="0"/>
    <s v="USD"/>
    <n v="1408021098"/>
    <x v="1965"/>
    <n v="1405429098"/>
    <d v="2014-07-15T12:58:18"/>
    <b v="1"/>
    <n v="1513"/>
    <b v="1"/>
    <s v="technology/hardware"/>
    <n v="206.74309000000002"/>
    <n v="136.6444745538665"/>
    <x v="2"/>
  </r>
  <r>
    <x v="0"/>
    <x v="0"/>
    <s v="USD"/>
    <n v="1398959729"/>
    <x v="1966"/>
    <n v="1396367729"/>
    <d v="2014-04-01T15:55:29"/>
    <b v="1"/>
    <n v="405"/>
    <b v="1"/>
    <s v="technology/hardware"/>
    <n v="370.13"/>
    <n v="182.78024691358024"/>
    <x v="2"/>
  </r>
  <r>
    <x v="0"/>
    <x v="0"/>
    <s v="USD"/>
    <n v="1480777515"/>
    <x v="1967"/>
    <n v="1478095515"/>
    <d v="2016-11-02T14:05:15"/>
    <b v="1"/>
    <n v="510"/>
    <b v="1"/>
    <s v="technology/hardware"/>
    <n v="284.96600000000001"/>
    <n v="279.37843137254902"/>
    <x v="2"/>
  </r>
  <r>
    <x v="0"/>
    <x v="1"/>
    <s v="GBP"/>
    <n v="1470423668"/>
    <x v="1968"/>
    <n v="1467831668"/>
    <d v="2016-07-06T19:01:08"/>
    <b v="1"/>
    <n v="1887"/>
    <b v="1"/>
    <s v="technology/hardware"/>
    <n v="579.08000000000004"/>
    <n v="61.375728669846318"/>
    <x v="2"/>
  </r>
  <r>
    <x v="0"/>
    <x v="0"/>
    <s v="USD"/>
    <n v="1366429101"/>
    <x v="1969"/>
    <n v="1361248701"/>
    <d v="2013-02-19T04:38:21"/>
    <b v="1"/>
    <n v="701"/>
    <b v="1"/>
    <s v="technology/hardware"/>
    <n v="1131.8"/>
    <n v="80.727532097004286"/>
    <x v="2"/>
  </r>
  <r>
    <x v="0"/>
    <x v="0"/>
    <s v="USD"/>
    <n v="1384488000"/>
    <x v="1970"/>
    <n v="1381752061"/>
    <d v="2013-10-14T12:01:01"/>
    <b v="1"/>
    <n v="3863"/>
    <b v="1"/>
    <s v="technology/hardware"/>
    <n v="263.02771750000005"/>
    <n v="272.35590732591254"/>
    <x v="2"/>
  </r>
  <r>
    <x v="0"/>
    <x v="0"/>
    <s v="USD"/>
    <n v="1353201444"/>
    <x v="1971"/>
    <n v="1350605844"/>
    <d v="2012-10-19T00:17:24"/>
    <b v="1"/>
    <n v="238"/>
    <b v="1"/>
    <s v="technology/hardware"/>
    <n v="674.48"/>
    <n v="70.848739495798313"/>
    <x v="2"/>
  </r>
  <r>
    <x v="0"/>
    <x v="0"/>
    <s v="USD"/>
    <n v="1470466800"/>
    <x v="1972"/>
    <n v="1467134464"/>
    <d v="2016-06-28T17:21:04"/>
    <b v="1"/>
    <n v="2051"/>
    <b v="1"/>
    <s v="technology/hardware"/>
    <n v="256.83081313131316"/>
    <n v="247.94003412969283"/>
    <x v="2"/>
  </r>
  <r>
    <x v="0"/>
    <x v="1"/>
    <s v="GBP"/>
    <n v="1376899269"/>
    <x v="1973"/>
    <n v="1371715269"/>
    <d v="2013-06-20T08:01:09"/>
    <b v="1"/>
    <n v="402"/>
    <b v="1"/>
    <s v="technology/hardware"/>
    <n v="375.49599999999998"/>
    <n v="186.81393034825871"/>
    <x v="2"/>
  </r>
  <r>
    <x v="0"/>
    <x v="0"/>
    <s v="USD"/>
    <n v="1362938851"/>
    <x v="1974"/>
    <n v="1360346851"/>
    <d v="2013-02-08T18:07:31"/>
    <b v="1"/>
    <n v="253"/>
    <b v="1"/>
    <s v="technology/hardware"/>
    <n v="208.70837499999996"/>
    <n v="131.98948616600788"/>
    <x v="2"/>
  </r>
  <r>
    <x v="0"/>
    <x v="1"/>
    <s v="GBP"/>
    <n v="1373751325"/>
    <x v="1975"/>
    <n v="1371159325"/>
    <d v="2013-06-13T21:35:25"/>
    <b v="1"/>
    <n v="473"/>
    <b v="1"/>
    <s v="technology/hardware"/>
    <n v="346.6"/>
    <n v="29.310782241014799"/>
    <x v="2"/>
  </r>
  <r>
    <x v="0"/>
    <x v="0"/>
    <s v="USD"/>
    <n v="1450511940"/>
    <x v="1976"/>
    <n v="1446527540"/>
    <d v="2015-11-03T05:12:20"/>
    <b v="1"/>
    <n v="821"/>
    <b v="1"/>
    <s v="technology/hardware"/>
    <n v="402.33"/>
    <n v="245.02436053593178"/>
    <x v="2"/>
  </r>
  <r>
    <x v="0"/>
    <x v="0"/>
    <s v="USD"/>
    <n v="1339484400"/>
    <x v="1977"/>
    <n v="1336627492"/>
    <d v="2012-05-10T05:24:52"/>
    <b v="1"/>
    <n v="388"/>
    <b v="1"/>
    <s v="technology/hardware"/>
    <n v="1026.8451399999999"/>
    <n v="1323.2540463917526"/>
    <x v="2"/>
  </r>
  <r>
    <x v="0"/>
    <x v="0"/>
    <s v="USD"/>
    <n v="1447909140"/>
    <x v="1978"/>
    <n v="1444734146"/>
    <d v="2015-10-13T11:02:26"/>
    <b v="1"/>
    <n v="813"/>
    <b v="1"/>
    <s v="technology/hardware"/>
    <n v="114.901155"/>
    <n v="282.65966789667897"/>
    <x v="2"/>
  </r>
  <r>
    <x v="0"/>
    <x v="12"/>
    <s v="EUR"/>
    <n v="1459684862"/>
    <x v="1979"/>
    <n v="1456232462"/>
    <d v="2016-02-23T13:01:02"/>
    <b v="1"/>
    <n v="1945"/>
    <b v="1"/>
    <s v="technology/hardware"/>
    <n v="354.82402000000002"/>
    <n v="91.214401028277635"/>
    <x v="2"/>
  </r>
  <r>
    <x v="2"/>
    <x v="5"/>
    <s v="CAD"/>
    <n v="1404926665"/>
    <x v="1980"/>
    <n v="1402334665"/>
    <d v="2014-06-09T17:24:25"/>
    <b v="0"/>
    <n v="12"/>
    <b v="0"/>
    <s v="photography/people"/>
    <n v="5.08"/>
    <n v="31.75"/>
    <x v="8"/>
  </r>
  <r>
    <x v="2"/>
    <x v="7"/>
    <s v="HKD"/>
    <n v="1480863887"/>
    <x v="1981"/>
    <n v="1478268287"/>
    <d v="2016-11-04T14:04:47"/>
    <b v="0"/>
    <n v="0"/>
    <b v="0"/>
    <s v="photography/people"/>
    <n v="0"/>
    <e v="#DIV/0!"/>
    <x v="8"/>
  </r>
  <r>
    <x v="2"/>
    <x v="0"/>
    <s v="USD"/>
    <n v="1472799600"/>
    <x v="1982"/>
    <n v="1470874618"/>
    <d v="2016-08-11T00:16:58"/>
    <b v="0"/>
    <n v="16"/>
    <b v="0"/>
    <s v="photography/people"/>
    <n v="4.3"/>
    <n v="88.6875"/>
    <x v="8"/>
  </r>
  <r>
    <x v="2"/>
    <x v="0"/>
    <s v="USD"/>
    <n v="1417377481"/>
    <x v="1983"/>
    <n v="1412189881"/>
    <d v="2014-10-01T18:58:01"/>
    <b v="0"/>
    <n v="7"/>
    <b v="0"/>
    <s v="photography/people"/>
    <n v="21.146666666666665"/>
    <n v="453.14285714285717"/>
    <x v="8"/>
  </r>
  <r>
    <x v="2"/>
    <x v="1"/>
    <s v="GBP"/>
    <n v="1470178800"/>
    <x v="1984"/>
    <n v="1467650771"/>
    <d v="2016-07-04T16:46:11"/>
    <b v="0"/>
    <n v="4"/>
    <b v="0"/>
    <s v="photography/people"/>
    <n v="3.1875"/>
    <n v="12.75"/>
    <x v="8"/>
  </r>
  <r>
    <x v="2"/>
    <x v="1"/>
    <s v="GBP"/>
    <n v="1457947483"/>
    <x v="1985"/>
    <n v="1455359083"/>
    <d v="2016-02-13T10:24:43"/>
    <b v="0"/>
    <n v="1"/>
    <b v="0"/>
    <s v="photography/people"/>
    <n v="0.05"/>
    <n v="1"/>
    <x v="8"/>
  </r>
  <r>
    <x v="2"/>
    <x v="1"/>
    <s v="GBP"/>
    <n v="1425223276"/>
    <x v="1986"/>
    <n v="1422631276"/>
    <d v="2015-01-30T15:21:16"/>
    <b v="0"/>
    <n v="28"/>
    <b v="0"/>
    <s v="photography/people"/>
    <n v="42.472727272727276"/>
    <n v="83.428571428571431"/>
    <x v="8"/>
  </r>
  <r>
    <x v="2"/>
    <x v="0"/>
    <s v="USD"/>
    <n v="1440094742"/>
    <x v="1987"/>
    <n v="1437502742"/>
    <d v="2015-07-21T18:19:02"/>
    <b v="0"/>
    <n v="1"/>
    <b v="0"/>
    <s v="photography/people"/>
    <n v="0.41666666666666669"/>
    <n v="25"/>
    <x v="8"/>
  </r>
  <r>
    <x v="2"/>
    <x v="0"/>
    <s v="USD"/>
    <n v="1481473208"/>
    <x v="1988"/>
    <n v="1478881208"/>
    <d v="2016-11-11T16:20:08"/>
    <b v="0"/>
    <n v="1"/>
    <b v="0"/>
    <s v="photography/people"/>
    <n v="1"/>
    <n v="50"/>
    <x v="8"/>
  </r>
  <r>
    <x v="2"/>
    <x v="0"/>
    <s v="USD"/>
    <n v="1455338532"/>
    <x v="1989"/>
    <n v="1454042532"/>
    <d v="2016-01-29T04:42:12"/>
    <b v="0"/>
    <n v="5"/>
    <b v="0"/>
    <s v="photography/people"/>
    <n v="16.966666666666665"/>
    <n v="101.8"/>
    <x v="8"/>
  </r>
  <r>
    <x v="2"/>
    <x v="0"/>
    <s v="USD"/>
    <n v="1435958786"/>
    <x v="1990"/>
    <n v="1434144386"/>
    <d v="2015-06-12T21:26:26"/>
    <b v="0"/>
    <n v="3"/>
    <b v="0"/>
    <s v="photography/people"/>
    <n v="7.0000000000000009"/>
    <n v="46.666666666666664"/>
    <x v="8"/>
  </r>
  <r>
    <x v="2"/>
    <x v="0"/>
    <s v="USD"/>
    <n v="1424229991"/>
    <x v="1991"/>
    <n v="1421637991"/>
    <d v="2015-01-19T03:26:31"/>
    <b v="0"/>
    <n v="2"/>
    <b v="0"/>
    <s v="photography/people"/>
    <n v="0.13333333333333333"/>
    <n v="1"/>
    <x v="8"/>
  </r>
  <r>
    <x v="2"/>
    <x v="1"/>
    <s v="GBP"/>
    <n v="1450706837"/>
    <x v="1992"/>
    <n v="1448114837"/>
    <d v="2015-11-21T14:07:17"/>
    <b v="0"/>
    <n v="0"/>
    <b v="0"/>
    <s v="photography/people"/>
    <n v="0"/>
    <e v="#DIV/0!"/>
    <x v="8"/>
  </r>
  <r>
    <x v="2"/>
    <x v="0"/>
    <s v="USD"/>
    <n v="1481072942"/>
    <x v="1993"/>
    <n v="1475885342"/>
    <d v="2016-10-08T00:09:02"/>
    <b v="0"/>
    <n v="0"/>
    <b v="0"/>
    <s v="photography/people"/>
    <n v="0"/>
    <e v="#DIV/0!"/>
    <x v="8"/>
  </r>
  <r>
    <x v="2"/>
    <x v="5"/>
    <s v="CAD"/>
    <n v="1437082736"/>
    <x v="1994"/>
    <n v="1435354736"/>
    <d v="2015-06-26T21:38:56"/>
    <b v="0"/>
    <n v="3"/>
    <b v="0"/>
    <s v="photography/people"/>
    <n v="7.8"/>
    <n v="26"/>
    <x v="8"/>
  </r>
  <r>
    <x v="2"/>
    <x v="0"/>
    <s v="USD"/>
    <n v="1405021211"/>
    <x v="1995"/>
    <n v="1402429211"/>
    <d v="2014-06-10T19:40:11"/>
    <b v="0"/>
    <n v="0"/>
    <b v="0"/>
    <s v="photography/people"/>
    <n v="0"/>
    <e v="#DIV/0!"/>
    <x v="8"/>
  </r>
  <r>
    <x v="2"/>
    <x v="0"/>
    <s v="USD"/>
    <n v="1409091612"/>
    <x v="1996"/>
    <n v="1406499612"/>
    <d v="2014-07-27T22:20:12"/>
    <b v="0"/>
    <n v="0"/>
    <b v="0"/>
    <s v="photography/people"/>
    <n v="0"/>
    <e v="#DIV/0!"/>
    <x v="8"/>
  </r>
  <r>
    <x v="2"/>
    <x v="0"/>
    <s v="USD"/>
    <n v="1406861438"/>
    <x v="1997"/>
    <n v="1402973438"/>
    <d v="2014-06-17T02:50:38"/>
    <b v="0"/>
    <n v="3"/>
    <b v="0"/>
    <s v="photography/people"/>
    <n v="26.200000000000003"/>
    <n v="218.33333333333334"/>
    <x v="8"/>
  </r>
  <r>
    <x v="2"/>
    <x v="1"/>
    <s v="GBP"/>
    <n v="1415882108"/>
    <x v="1998"/>
    <n v="1413286508"/>
    <d v="2014-10-14T11:35:08"/>
    <b v="0"/>
    <n v="7"/>
    <b v="0"/>
    <s v="photography/people"/>
    <n v="0.76129032258064511"/>
    <n v="33.714285714285715"/>
    <x v="8"/>
  </r>
  <r>
    <x v="2"/>
    <x v="5"/>
    <s v="CAD"/>
    <n v="1452120613"/>
    <x v="1999"/>
    <n v="1449528613"/>
    <d v="2015-12-07T22:50:13"/>
    <b v="0"/>
    <n v="25"/>
    <b v="0"/>
    <s v="photography/people"/>
    <n v="12.5"/>
    <n v="25"/>
    <x v="8"/>
  </r>
  <r>
    <x v="0"/>
    <x v="12"/>
    <s v="EUR"/>
    <n v="1434139200"/>
    <x v="2000"/>
    <n v="1431406916"/>
    <d v="2015-05-12T05:01:56"/>
    <b v="1"/>
    <n v="1637"/>
    <b v="1"/>
    <s v="technology/hardware"/>
    <n v="382.12909090909091"/>
    <n v="128.38790470372632"/>
    <x v="2"/>
  </r>
  <r>
    <x v="0"/>
    <x v="0"/>
    <s v="USD"/>
    <n v="1485191143"/>
    <x v="2001"/>
    <n v="1482599143"/>
    <d v="2016-12-24T17:05:43"/>
    <b v="1"/>
    <n v="1375"/>
    <b v="1"/>
    <s v="technology/hardware"/>
    <n v="216.79422000000002"/>
    <n v="78.834261818181815"/>
    <x v="2"/>
  </r>
  <r>
    <x v="0"/>
    <x v="0"/>
    <s v="USD"/>
    <n v="1278111600"/>
    <x v="2002"/>
    <n v="1276830052"/>
    <d v="2010-06-18T03:00:52"/>
    <b v="1"/>
    <n v="17"/>
    <b v="1"/>
    <s v="technology/hardware"/>
    <n v="312"/>
    <n v="91.764705882352942"/>
    <x v="2"/>
  </r>
  <r>
    <x v="0"/>
    <x v="0"/>
    <s v="USD"/>
    <n v="1405002663"/>
    <x v="2003"/>
    <n v="1402410663"/>
    <d v="2014-06-10T14:31:03"/>
    <b v="1"/>
    <n v="354"/>
    <b v="1"/>
    <s v="technology/hardware"/>
    <n v="234.42048"/>
    <n v="331.10237288135596"/>
    <x v="2"/>
  </r>
  <r>
    <x v="0"/>
    <x v="0"/>
    <s v="USD"/>
    <n v="1381895940"/>
    <x v="2004"/>
    <n v="1379532618"/>
    <d v="2013-09-18T19:30:18"/>
    <b v="1"/>
    <n v="191"/>
    <b v="1"/>
    <s v="technology/hardware"/>
    <n v="123.68010000000001"/>
    <n v="194.26193717277485"/>
    <x v="2"/>
  </r>
  <r>
    <x v="0"/>
    <x v="0"/>
    <s v="USD"/>
    <n v="1417611645"/>
    <x v="2005"/>
    <n v="1414584045"/>
    <d v="2014-10-29T12:00:45"/>
    <b v="1"/>
    <n v="303"/>
    <b v="1"/>
    <s v="technology/hardware"/>
    <n v="247.84"/>
    <n v="408.97689768976898"/>
    <x v="2"/>
  </r>
  <r>
    <x v="0"/>
    <x v="0"/>
    <s v="USD"/>
    <n v="1282622400"/>
    <x v="2006"/>
    <n v="1276891586"/>
    <d v="2010-06-18T20:06:26"/>
    <b v="1"/>
    <n v="137"/>
    <b v="1"/>
    <s v="technology/hardware"/>
    <n v="115.7092"/>
    <n v="84.459270072992695"/>
    <x v="2"/>
  </r>
  <r>
    <x v="0"/>
    <x v="0"/>
    <s v="USD"/>
    <n v="1316442622"/>
    <x v="2007"/>
    <n v="1312641022"/>
    <d v="2011-08-06T14:30:22"/>
    <b v="1"/>
    <n v="41"/>
    <b v="1"/>
    <s v="technology/hardware"/>
    <n v="117.07484768810599"/>
    <n v="44.853658536585364"/>
    <x v="2"/>
  </r>
  <r>
    <x v="0"/>
    <x v="12"/>
    <s v="EUR"/>
    <n v="1479890743"/>
    <x v="2008"/>
    <n v="1476776743"/>
    <d v="2016-10-18T07:45:43"/>
    <b v="1"/>
    <n v="398"/>
    <b v="1"/>
    <s v="technology/hardware"/>
    <n v="305.15800000000002"/>
    <n v="383.3643216080402"/>
    <x v="2"/>
  </r>
  <r>
    <x v="0"/>
    <x v="0"/>
    <s v="USD"/>
    <n v="1471564491"/>
    <x v="2009"/>
    <n v="1468972491"/>
    <d v="2016-07-19T23:54:51"/>
    <b v="1"/>
    <n v="1737"/>
    <b v="1"/>
    <s v="technology/hardware"/>
    <n v="320.05299999999994"/>
    <n v="55.276856649395505"/>
    <x v="2"/>
  </r>
  <r>
    <x v="0"/>
    <x v="15"/>
    <s v="EUR"/>
    <n v="1452553200"/>
    <x v="2010"/>
    <n v="1449650173"/>
    <d v="2015-12-09T08:36:13"/>
    <b v="1"/>
    <n v="971"/>
    <b v="1"/>
    <s v="technology/hardware"/>
    <n v="819.56399999999996"/>
    <n v="422.02059732234807"/>
    <x v="2"/>
  </r>
  <r>
    <x v="0"/>
    <x v="0"/>
    <s v="USD"/>
    <n v="1423165441"/>
    <x v="2011"/>
    <n v="1420573441"/>
    <d v="2015-01-06T19:44:01"/>
    <b v="1"/>
    <n v="183"/>
    <b v="1"/>
    <s v="technology/hardware"/>
    <n v="234.90000000000003"/>
    <n v="64.180327868852459"/>
    <x v="2"/>
  </r>
  <r>
    <x v="0"/>
    <x v="0"/>
    <s v="USD"/>
    <n v="1468019014"/>
    <x v="2012"/>
    <n v="1462835014"/>
    <d v="2016-05-09T23:03:34"/>
    <b v="1"/>
    <n v="4562"/>
    <b v="1"/>
    <s v="technology/hardware"/>
    <n v="494.91374999999999"/>
    <n v="173.57781674704077"/>
    <x v="2"/>
  </r>
  <r>
    <x v="0"/>
    <x v="0"/>
    <s v="USD"/>
    <n v="1364184539"/>
    <x v="2013"/>
    <n v="1361250539"/>
    <d v="2013-02-19T05:08:59"/>
    <b v="1"/>
    <n v="26457"/>
    <b v="1"/>
    <s v="technology/hardware"/>
    <n v="7813.7822333333334"/>
    <n v="88.601680840609291"/>
    <x v="2"/>
  </r>
  <r>
    <x v="0"/>
    <x v="0"/>
    <s v="USD"/>
    <n v="1315602163"/>
    <x v="2014"/>
    <n v="1313010163"/>
    <d v="2011-08-10T21:02:43"/>
    <b v="1"/>
    <n v="162"/>
    <b v="1"/>
    <s v="technology/hardware"/>
    <n v="113.00013888888888"/>
    <n v="50.222283950617282"/>
    <x v="2"/>
  </r>
  <r>
    <x v="0"/>
    <x v="0"/>
    <s v="USD"/>
    <n v="1362863299"/>
    <x v="2015"/>
    <n v="1360271299"/>
    <d v="2013-02-07T21:08:19"/>
    <b v="1"/>
    <n v="479"/>
    <b v="1"/>
    <s v="technology/hardware"/>
    <n v="921.54219999999998"/>
    <n v="192.38876826722338"/>
    <x v="2"/>
  </r>
  <r>
    <x v="0"/>
    <x v="0"/>
    <s v="USD"/>
    <n v="1332561600"/>
    <x v="2016"/>
    <n v="1329873755"/>
    <d v="2012-02-22T01:22:35"/>
    <b v="1"/>
    <n v="426"/>
    <b v="1"/>
    <s v="technology/hardware"/>
    <n v="125.10239999999999"/>
    <n v="73.416901408450698"/>
    <x v="2"/>
  </r>
  <r>
    <x v="0"/>
    <x v="17"/>
    <s v="EUR"/>
    <n v="1439455609"/>
    <x v="2017"/>
    <n v="1436863609"/>
    <d v="2015-07-14T08:46:49"/>
    <b v="1"/>
    <n v="450"/>
    <b v="1"/>
    <s v="technology/hardware"/>
    <n v="102.24343076923077"/>
    <n v="147.68495555555555"/>
    <x v="2"/>
  </r>
  <r>
    <x v="0"/>
    <x v="0"/>
    <s v="USD"/>
    <n v="1474563621"/>
    <x v="2018"/>
    <n v="1471971621"/>
    <d v="2016-08-23T17:00:21"/>
    <b v="1"/>
    <n v="1780"/>
    <b v="1"/>
    <s v="technology/hardware"/>
    <n v="484.90975000000003"/>
    <n v="108.96848314606741"/>
    <x v="2"/>
  </r>
  <r>
    <x v="0"/>
    <x v="0"/>
    <s v="USD"/>
    <n v="1400108640"/>
    <x v="2019"/>
    <n v="1396923624"/>
    <d v="2014-04-08T02:20:24"/>
    <b v="1"/>
    <n v="122"/>
    <b v="1"/>
    <s v="technology/hardware"/>
    <n v="192.33333333333334"/>
    <n v="23.647540983606557"/>
    <x v="2"/>
  </r>
  <r>
    <x v="0"/>
    <x v="0"/>
    <s v="USD"/>
    <n v="1411522897"/>
    <x v="2020"/>
    <n v="1407634897"/>
    <d v="2014-08-10T01:41:37"/>
    <b v="1"/>
    <n v="95"/>
    <b v="1"/>
    <s v="technology/hardware"/>
    <n v="281.10000000000002"/>
    <n v="147.94736842105263"/>
    <x v="2"/>
  </r>
  <r>
    <x v="0"/>
    <x v="0"/>
    <s v="USD"/>
    <n v="1465652372"/>
    <x v="2021"/>
    <n v="1463060372"/>
    <d v="2016-05-12T13:39:32"/>
    <b v="1"/>
    <n v="325"/>
    <b v="1"/>
    <s v="technology/hardware"/>
    <n v="125.13700000000001"/>
    <n v="385.03692307692307"/>
    <x v="2"/>
  </r>
  <r>
    <x v="0"/>
    <x v="0"/>
    <s v="USD"/>
    <n v="1434017153"/>
    <x v="2022"/>
    <n v="1431425153"/>
    <d v="2015-05-12T10:05:53"/>
    <b v="1"/>
    <n v="353"/>
    <b v="1"/>
    <s v="technology/hardware"/>
    <n v="161.459"/>
    <n v="457.39093484419266"/>
    <x v="2"/>
  </r>
  <r>
    <x v="0"/>
    <x v="0"/>
    <s v="USD"/>
    <n v="1344826800"/>
    <x v="2023"/>
    <n v="1341875544"/>
    <d v="2012-07-09T23:12:24"/>
    <b v="1"/>
    <n v="105"/>
    <b v="1"/>
    <s v="technology/hardware"/>
    <n v="585.35"/>
    <n v="222.99047619047619"/>
    <x v="2"/>
  </r>
  <r>
    <x v="0"/>
    <x v="12"/>
    <s v="EUR"/>
    <n v="1433996746"/>
    <x v="2024"/>
    <n v="1431404746"/>
    <d v="2015-05-12T04:25:46"/>
    <b v="1"/>
    <n v="729"/>
    <b v="1"/>
    <s v="technology/hardware"/>
    <n v="201.14999999999998"/>
    <n v="220.74074074074073"/>
    <x v="2"/>
  </r>
  <r>
    <x v="0"/>
    <x v="0"/>
    <s v="USD"/>
    <n v="1398052740"/>
    <x v="2025"/>
    <n v="1394127585"/>
    <d v="2014-03-06T17:39:45"/>
    <b v="1"/>
    <n v="454"/>
    <b v="1"/>
    <s v="technology/hardware"/>
    <n v="133.48307999999997"/>
    <n v="73.503898678414089"/>
    <x v="2"/>
  </r>
  <r>
    <x v="0"/>
    <x v="0"/>
    <s v="USD"/>
    <n v="1427740319"/>
    <x v="2026"/>
    <n v="1423855919"/>
    <d v="2015-02-13T19:31:59"/>
    <b v="1"/>
    <n v="539"/>
    <b v="1"/>
    <s v="technology/hardware"/>
    <n v="120.24900000000001"/>
    <n v="223.09647495361781"/>
    <x v="2"/>
  </r>
  <r>
    <x v="0"/>
    <x v="0"/>
    <s v="USD"/>
    <n v="1268690100"/>
    <x v="2027"/>
    <n v="1265493806"/>
    <d v="2010-02-06T22:03:26"/>
    <b v="1"/>
    <n v="79"/>
    <b v="1"/>
    <s v="technology/hardware"/>
    <n v="126.16666666666667"/>
    <n v="47.911392405063289"/>
    <x v="2"/>
  </r>
  <r>
    <x v="0"/>
    <x v="0"/>
    <s v="USD"/>
    <n v="1409099481"/>
    <x v="2028"/>
    <n v="1406507481"/>
    <d v="2014-07-28T00:31:21"/>
    <b v="1"/>
    <n v="94"/>
    <b v="1"/>
    <s v="technology/hardware"/>
    <n v="361.2"/>
    <n v="96.063829787234042"/>
    <x v="2"/>
  </r>
  <r>
    <x v="0"/>
    <x v="1"/>
    <s v="GBP"/>
    <n v="1354233296"/>
    <x v="2029"/>
    <n v="1351641296"/>
    <d v="2012-10-30T23:54:56"/>
    <b v="1"/>
    <n v="625"/>
    <b v="1"/>
    <s v="technology/hardware"/>
    <n v="226.239013671875"/>
    <n v="118.6144"/>
    <x v="2"/>
  </r>
  <r>
    <x v="0"/>
    <x v="9"/>
    <s v="EUR"/>
    <n v="1420765200"/>
    <x v="2030"/>
    <n v="1417506853"/>
    <d v="2014-12-02T07:54:13"/>
    <b v="1"/>
    <n v="508"/>
    <b v="1"/>
    <s v="technology/hardware"/>
    <n v="120.35"/>
    <n v="118.45472440944881"/>
    <x v="2"/>
  </r>
  <r>
    <x v="0"/>
    <x v="0"/>
    <s v="USD"/>
    <n v="1481778000"/>
    <x v="2031"/>
    <n v="1479216874"/>
    <d v="2016-11-15T13:34:34"/>
    <b v="1"/>
    <n v="531"/>
    <b v="1"/>
    <s v="technology/hardware"/>
    <n v="304.18799999999999"/>
    <n v="143.21468926553672"/>
    <x v="2"/>
  </r>
  <r>
    <x v="0"/>
    <x v="0"/>
    <s v="USD"/>
    <n v="1398477518"/>
    <x v="2032"/>
    <n v="1395885518"/>
    <d v="2014-03-27T01:58:38"/>
    <b v="1"/>
    <n v="158"/>
    <b v="1"/>
    <s v="technology/hardware"/>
    <n v="178.67599999999999"/>
    <n v="282.71518987341773"/>
    <x v="2"/>
  </r>
  <r>
    <x v="0"/>
    <x v="0"/>
    <s v="USD"/>
    <n v="1430981880"/>
    <x v="2033"/>
    <n v="1426216033"/>
    <d v="2015-03-13T03:07:13"/>
    <b v="1"/>
    <n v="508"/>
    <b v="1"/>
    <s v="technology/hardware"/>
    <n v="386.81998717948721"/>
    <n v="593.93620078740162"/>
    <x v="2"/>
  </r>
  <r>
    <x v="0"/>
    <x v="0"/>
    <s v="USD"/>
    <n v="1450486800"/>
    <x v="2034"/>
    <n v="1446562807"/>
    <d v="2015-11-03T15:00:07"/>
    <b v="1"/>
    <n v="644"/>
    <b v="1"/>
    <s v="technology/hardware"/>
    <n v="211.03642500000004"/>
    <n v="262.15704968944101"/>
    <x v="2"/>
  </r>
  <r>
    <x v="0"/>
    <x v="0"/>
    <s v="USD"/>
    <n v="1399668319"/>
    <x v="2035"/>
    <n v="1397076319"/>
    <d v="2014-04-09T20:45:19"/>
    <b v="1"/>
    <n v="848"/>
    <b v="1"/>
    <s v="technology/hardware"/>
    <n v="131.66833333333335"/>
    <n v="46.580778301886795"/>
    <x v="2"/>
  </r>
  <r>
    <x v="0"/>
    <x v="0"/>
    <s v="USD"/>
    <n v="1388383353"/>
    <x v="2036"/>
    <n v="1383195753"/>
    <d v="2013-10-31T05:02:33"/>
    <b v="1"/>
    <n v="429"/>
    <b v="1"/>
    <s v="technology/hardware"/>
    <n v="300.47639999999996"/>
    <n v="70.041118881118877"/>
    <x v="2"/>
  </r>
  <r>
    <x v="0"/>
    <x v="1"/>
    <s v="GBP"/>
    <n v="1372701600"/>
    <x v="2037"/>
    <n v="1369895421"/>
    <d v="2013-05-30T06:30:21"/>
    <b v="1"/>
    <n v="204"/>
    <b v="1"/>
    <s v="technology/hardware"/>
    <n v="420.51249999999999"/>
    <n v="164.90686274509804"/>
    <x v="2"/>
  </r>
  <r>
    <x v="0"/>
    <x v="0"/>
    <s v="USD"/>
    <n v="1480568340"/>
    <x v="2038"/>
    <n v="1477996325"/>
    <d v="2016-11-01T10:32:05"/>
    <b v="1"/>
    <n v="379"/>
    <b v="1"/>
    <s v="technology/hardware"/>
    <n v="136.21680000000001"/>
    <n v="449.26385224274406"/>
    <x v="2"/>
  </r>
  <r>
    <x v="0"/>
    <x v="0"/>
    <s v="USD"/>
    <n v="1384557303"/>
    <x v="2039"/>
    <n v="1383257703"/>
    <d v="2013-10-31T22:15:03"/>
    <b v="1"/>
    <n v="271"/>
    <b v="1"/>
    <s v="technology/hardware"/>
    <n v="248.17133333333334"/>
    <n v="27.472841328413285"/>
    <x v="2"/>
  </r>
  <r>
    <x v="0"/>
    <x v="0"/>
    <s v="USD"/>
    <n v="1478785027"/>
    <x v="2040"/>
    <n v="1476189427"/>
    <d v="2016-10-11T12:37:07"/>
    <b v="0"/>
    <n v="120"/>
    <b v="1"/>
    <s v="technology/hardware"/>
    <n v="181.86315789473684"/>
    <n v="143.97499999999999"/>
    <x v="2"/>
  </r>
  <r>
    <x v="0"/>
    <x v="0"/>
    <s v="USD"/>
    <n v="1453481974"/>
    <x v="2041"/>
    <n v="1448297974"/>
    <d v="2015-11-23T16:59:34"/>
    <b v="0"/>
    <n v="140"/>
    <b v="1"/>
    <s v="technology/hardware"/>
    <n v="123.53"/>
    <n v="88.23571428571428"/>
    <x v="2"/>
  </r>
  <r>
    <x v="0"/>
    <x v="0"/>
    <s v="USD"/>
    <n v="1481432340"/>
    <x v="2042"/>
    <n v="1476764077"/>
    <d v="2016-10-18T04:14:37"/>
    <b v="0"/>
    <n v="193"/>
    <b v="1"/>
    <s v="technology/hardware"/>
    <n v="506.20938628158842"/>
    <n v="36.326424870466319"/>
    <x v="2"/>
  </r>
  <r>
    <x v="0"/>
    <x v="0"/>
    <s v="USD"/>
    <n v="1434212714"/>
    <x v="2043"/>
    <n v="1431620714"/>
    <d v="2015-05-14T16:25:14"/>
    <b v="0"/>
    <n v="180"/>
    <b v="1"/>
    <s v="technology/hardware"/>
    <n v="108.21333333333334"/>
    <n v="90.177777777777777"/>
    <x v="2"/>
  </r>
  <r>
    <x v="0"/>
    <x v="0"/>
    <s v="USD"/>
    <n v="1341799647"/>
    <x v="2044"/>
    <n v="1339207647"/>
    <d v="2012-06-09T02:07:27"/>
    <b v="0"/>
    <n v="263"/>
    <b v="1"/>
    <s v="technology/hardware"/>
    <n v="819.18387755102037"/>
    <n v="152.62361216730039"/>
    <x v="2"/>
  </r>
  <r>
    <x v="0"/>
    <x v="0"/>
    <s v="USD"/>
    <n v="1369282044"/>
    <x v="2045"/>
    <n v="1366690044"/>
    <d v="2013-04-23T04:07:24"/>
    <b v="0"/>
    <n v="217"/>
    <b v="1"/>
    <s v="technology/hardware"/>
    <n v="121.10000000000001"/>
    <n v="55.806451612903224"/>
    <x v="2"/>
  </r>
  <r>
    <x v="0"/>
    <x v="2"/>
    <s v="AUD"/>
    <n v="1429228800"/>
    <x v="2046"/>
    <n v="1426714870"/>
    <d v="2015-03-18T21:41:10"/>
    <b v="0"/>
    <n v="443"/>
    <b v="1"/>
    <s v="technology/hardware"/>
    <n v="102.99897959183673"/>
    <n v="227.85327313769753"/>
    <x v="2"/>
  </r>
  <r>
    <x v="0"/>
    <x v="0"/>
    <s v="USD"/>
    <n v="1369323491"/>
    <x v="2047"/>
    <n v="1366731491"/>
    <d v="2013-04-23T15:38:11"/>
    <b v="0"/>
    <n v="1373"/>
    <b v="1"/>
    <s v="technology/hardware"/>
    <n v="148.33229411764705"/>
    <n v="91.82989803350327"/>
    <x v="2"/>
  </r>
  <r>
    <x v="0"/>
    <x v="1"/>
    <s v="GBP"/>
    <n v="1386025140"/>
    <x v="2048"/>
    <n v="1382963963"/>
    <d v="2013-10-28T12:39:23"/>
    <b v="0"/>
    <n v="742"/>
    <b v="1"/>
    <s v="technology/hardware"/>
    <n v="120.19070000000001"/>
    <n v="80.991037735849048"/>
    <x v="2"/>
  </r>
  <r>
    <x v="0"/>
    <x v="0"/>
    <s v="USD"/>
    <n v="1433036578"/>
    <x v="2049"/>
    <n v="1429580578"/>
    <d v="2015-04-21T01:42:58"/>
    <b v="0"/>
    <n v="170"/>
    <b v="1"/>
    <s v="technology/hardware"/>
    <n v="473.27000000000004"/>
    <n v="278.39411764705881"/>
    <x v="2"/>
  </r>
  <r>
    <x v="0"/>
    <x v="0"/>
    <s v="USD"/>
    <n v="1388017937"/>
    <x v="2050"/>
    <n v="1385425937"/>
    <d v="2013-11-26T00:32:17"/>
    <b v="0"/>
    <n v="242"/>
    <b v="1"/>
    <s v="technology/hardware"/>
    <n v="130.36250000000001"/>
    <n v="43.095041322314053"/>
    <x v="2"/>
  </r>
  <r>
    <x v="0"/>
    <x v="0"/>
    <s v="USD"/>
    <n v="1455933653"/>
    <x v="2051"/>
    <n v="1452045653"/>
    <d v="2016-01-06T02:00:53"/>
    <b v="0"/>
    <n v="541"/>
    <b v="1"/>
    <s v="technology/hardware"/>
    <n v="353.048"/>
    <n v="326.29205175600737"/>
    <x v="2"/>
  </r>
  <r>
    <x v="0"/>
    <x v="0"/>
    <s v="USD"/>
    <n v="1448466551"/>
    <x v="2052"/>
    <n v="1445870951"/>
    <d v="2015-10-26T14:49:11"/>
    <b v="0"/>
    <n v="121"/>
    <b v="1"/>
    <s v="technology/hardware"/>
    <n v="101.02"/>
    <n v="41.743801652892564"/>
    <x v="2"/>
  </r>
  <r>
    <x v="0"/>
    <x v="1"/>
    <s v="GBP"/>
    <n v="1399033810"/>
    <x v="2053"/>
    <n v="1396441810"/>
    <d v="2014-04-02T12:30:10"/>
    <b v="0"/>
    <n v="621"/>
    <b v="1"/>
    <s v="technology/hardware"/>
    <n v="113.59142857142857"/>
    <n v="64.020933977455712"/>
    <x v="2"/>
  </r>
  <r>
    <x v="0"/>
    <x v="0"/>
    <s v="USD"/>
    <n v="1417579200"/>
    <x v="2054"/>
    <n v="1415031043"/>
    <d v="2014-11-03T16:10:43"/>
    <b v="0"/>
    <n v="101"/>
    <b v="1"/>
    <s v="technology/hardware"/>
    <n v="167.41666666666666"/>
    <n v="99.455445544554451"/>
    <x v="2"/>
  </r>
  <r>
    <x v="0"/>
    <x v="0"/>
    <s v="USD"/>
    <n v="1366222542"/>
    <x v="2055"/>
    <n v="1363630542"/>
    <d v="2013-03-18T18:15:42"/>
    <b v="0"/>
    <n v="554"/>
    <b v="1"/>
    <s v="technology/hardware"/>
    <n v="153.452"/>
    <n v="138.49458483754512"/>
    <x v="2"/>
  </r>
  <r>
    <x v="0"/>
    <x v="1"/>
    <s v="GBP"/>
    <n v="1456487532"/>
    <x v="2056"/>
    <n v="1453895532"/>
    <d v="2016-01-27T11:52:12"/>
    <b v="0"/>
    <n v="666"/>
    <b v="1"/>
    <s v="technology/hardware"/>
    <n v="202.23220000000001"/>
    <n v="45.547792792792798"/>
    <x v="2"/>
  </r>
  <r>
    <x v="0"/>
    <x v="1"/>
    <s v="GBP"/>
    <n v="1425326400"/>
    <x v="2057"/>
    <n v="1421916830"/>
    <d v="2015-01-22T08:53:50"/>
    <b v="0"/>
    <n v="410"/>
    <b v="1"/>
    <s v="technology/hardware"/>
    <n v="168.28125"/>
    <n v="10.507317073170732"/>
    <x v="2"/>
  </r>
  <r>
    <x v="0"/>
    <x v="0"/>
    <s v="USD"/>
    <n v="1454277540"/>
    <x v="2058"/>
    <n v="1450880854"/>
    <d v="2015-12-23T14:27:34"/>
    <b v="0"/>
    <n v="375"/>
    <b v="1"/>
    <s v="technology/hardware"/>
    <n v="143.45666666666668"/>
    <n v="114.76533333333333"/>
    <x v="2"/>
  </r>
  <r>
    <x v="0"/>
    <x v="0"/>
    <s v="USD"/>
    <n v="1406129150"/>
    <x v="2059"/>
    <n v="1400945150"/>
    <d v="2014-05-24T15:25:50"/>
    <b v="0"/>
    <n v="1364"/>
    <b v="1"/>
    <s v="technology/hardware"/>
    <n v="196.4"/>
    <n v="35.997067448680355"/>
    <x v="2"/>
  </r>
  <r>
    <x v="0"/>
    <x v="0"/>
    <s v="USD"/>
    <n v="1483208454"/>
    <x v="2060"/>
    <n v="1480616454"/>
    <d v="2016-12-01T18:20:54"/>
    <b v="0"/>
    <n v="35"/>
    <b v="1"/>
    <s v="technology/hardware"/>
    <n v="107.91999999999999"/>
    <n v="154.17142857142858"/>
    <x v="2"/>
  </r>
  <r>
    <x v="0"/>
    <x v="8"/>
    <s v="DKK"/>
    <n v="1458807098"/>
    <x v="2061"/>
    <n v="1456218698"/>
    <d v="2016-02-23T09:11:38"/>
    <b v="0"/>
    <n v="203"/>
    <b v="1"/>
    <s v="technology/hardware"/>
    <n v="114.97699999999999"/>
    <n v="566.38916256157631"/>
    <x v="2"/>
  </r>
  <r>
    <x v="0"/>
    <x v="12"/>
    <s v="EUR"/>
    <n v="1463333701"/>
    <x v="2062"/>
    <n v="1460482501"/>
    <d v="2016-04-12T17:35:01"/>
    <b v="0"/>
    <n v="49"/>
    <b v="1"/>
    <s v="technology/hardware"/>
    <n v="148.04999999999998"/>
    <n v="120.85714285714286"/>
    <x v="2"/>
  </r>
  <r>
    <x v="0"/>
    <x v="0"/>
    <s v="USD"/>
    <n v="1370001600"/>
    <x v="2063"/>
    <n v="1366879523"/>
    <d v="2013-04-25T08:45:23"/>
    <b v="0"/>
    <n v="5812"/>
    <b v="1"/>
    <s v="technology/hardware"/>
    <n v="191.16676082790633"/>
    <n v="86.163845492085343"/>
    <x v="2"/>
  </r>
  <r>
    <x v="0"/>
    <x v="1"/>
    <s v="GBP"/>
    <n v="1387958429"/>
    <x v="2064"/>
    <n v="1385366429"/>
    <d v="2013-11-25T08:00:29"/>
    <b v="0"/>
    <n v="1556"/>
    <b v="1"/>
    <s v="technology/hardware"/>
    <n v="199.215125"/>
    <n v="51.212114395886893"/>
    <x v="2"/>
  </r>
  <r>
    <x v="0"/>
    <x v="0"/>
    <s v="USD"/>
    <n v="1408818683"/>
    <x v="2065"/>
    <n v="1406226683"/>
    <d v="2014-07-24T18:31:23"/>
    <b v="0"/>
    <n v="65"/>
    <b v="1"/>
    <s v="technology/hardware"/>
    <n v="218.6"/>
    <n v="67.261538461538464"/>
    <x v="2"/>
  </r>
  <r>
    <x v="0"/>
    <x v="1"/>
    <s v="GBP"/>
    <n v="1432499376"/>
    <x v="2066"/>
    <n v="1429648176"/>
    <d v="2015-04-21T20:29:36"/>
    <b v="0"/>
    <n v="10"/>
    <b v="1"/>
    <s v="technology/hardware"/>
    <n v="126.86868686868686"/>
    <n v="62.8"/>
    <x v="2"/>
  </r>
  <r>
    <x v="0"/>
    <x v="0"/>
    <s v="USD"/>
    <n v="1476994315"/>
    <x v="2067"/>
    <n v="1474402315"/>
    <d v="2016-09-20T20:11:55"/>
    <b v="0"/>
    <n v="76"/>
    <b v="1"/>
    <s v="technology/hardware"/>
    <n v="105.22388000000001"/>
    <n v="346.13118421052633"/>
    <x v="2"/>
  </r>
  <r>
    <x v="0"/>
    <x v="0"/>
    <s v="USD"/>
    <n v="1451776791"/>
    <x v="2068"/>
    <n v="1449098391"/>
    <d v="2015-12-02T23:19:51"/>
    <b v="0"/>
    <n v="263"/>
    <b v="1"/>
    <s v="technology/hardware"/>
    <n v="128.40666000000002"/>
    <n v="244.11912547528519"/>
    <x v="2"/>
  </r>
  <r>
    <x v="0"/>
    <x v="12"/>
    <s v="EUR"/>
    <n v="1467128723"/>
    <x v="2069"/>
    <n v="1464536723"/>
    <d v="2016-05-29T15:45:23"/>
    <b v="0"/>
    <n v="1530"/>
    <b v="1"/>
    <s v="technology/hardware"/>
    <n v="317.3272"/>
    <n v="259.25424836601309"/>
    <x v="2"/>
  </r>
  <r>
    <x v="0"/>
    <x v="0"/>
    <s v="USD"/>
    <n v="1475390484"/>
    <x v="2070"/>
    <n v="1471502484"/>
    <d v="2016-08-18T06:41:24"/>
    <b v="0"/>
    <n v="278"/>
    <b v="1"/>
    <s v="technology/hardware"/>
    <n v="280.73"/>
    <n v="201.96402877697841"/>
    <x v="2"/>
  </r>
  <r>
    <x v="0"/>
    <x v="0"/>
    <s v="USD"/>
    <n v="1462629432"/>
    <x v="2071"/>
    <n v="1460037432"/>
    <d v="2016-04-07T13:57:12"/>
    <b v="0"/>
    <n v="350"/>
    <b v="1"/>
    <s v="technology/hardware"/>
    <n v="110.73146853146854"/>
    <n v="226.20857142857142"/>
    <x v="2"/>
  </r>
  <r>
    <x v="0"/>
    <x v="0"/>
    <s v="USD"/>
    <n v="1431100918"/>
    <x v="2072"/>
    <n v="1427212918"/>
    <d v="2015-03-24T16:01:58"/>
    <b v="0"/>
    <n v="470"/>
    <b v="1"/>
    <s v="technology/hardware"/>
    <n v="152.60429999999999"/>
    <n v="324.69"/>
    <x v="2"/>
  </r>
  <r>
    <x v="0"/>
    <x v="0"/>
    <s v="USD"/>
    <n v="1462564182"/>
    <x v="2073"/>
    <n v="1459972182"/>
    <d v="2016-04-06T19:49:42"/>
    <b v="0"/>
    <n v="3"/>
    <b v="1"/>
    <s v="technology/hardware"/>
    <n v="102.49999999999999"/>
    <n v="205"/>
    <x v="2"/>
  </r>
  <r>
    <x v="0"/>
    <x v="0"/>
    <s v="USD"/>
    <n v="1374769288"/>
    <x v="2074"/>
    <n v="1372177288"/>
    <d v="2013-06-25T16:21:28"/>
    <b v="0"/>
    <n v="8200"/>
    <b v="1"/>
    <s v="technology/hardware"/>
    <n v="1678.3738373837384"/>
    <n v="20.465926829268295"/>
    <x v="2"/>
  </r>
  <r>
    <x v="0"/>
    <x v="1"/>
    <s v="GBP"/>
    <n v="1406149689"/>
    <x v="2075"/>
    <n v="1402693689"/>
    <d v="2014-06-13T21:08:09"/>
    <b v="0"/>
    <n v="8359"/>
    <b v="1"/>
    <s v="technology/hardware"/>
    <n v="543.349156424581"/>
    <n v="116.35303146309367"/>
    <x v="2"/>
  </r>
  <r>
    <x v="0"/>
    <x v="0"/>
    <s v="USD"/>
    <n v="1433538000"/>
    <x v="2076"/>
    <n v="1428541276"/>
    <d v="2015-04-09T01:01:16"/>
    <b v="0"/>
    <n v="188"/>
    <b v="1"/>
    <s v="technology/hardware"/>
    <n v="115.50800000000001"/>
    <n v="307.20212765957444"/>
    <x v="2"/>
  </r>
  <r>
    <x v="0"/>
    <x v="3"/>
    <s v="EUR"/>
    <n v="1482085857"/>
    <x v="2077"/>
    <n v="1479493857"/>
    <d v="2016-11-18T18:30:57"/>
    <b v="0"/>
    <n v="48"/>
    <b v="1"/>
    <s v="technology/hardware"/>
    <n v="131.20499999999998"/>
    <n v="546.6875"/>
    <x v="2"/>
  </r>
  <r>
    <x v="0"/>
    <x v="1"/>
    <s v="GBP"/>
    <n v="1435258800"/>
    <x v="2078"/>
    <n v="1432659793"/>
    <d v="2015-05-26T17:03:13"/>
    <b v="0"/>
    <n v="607"/>
    <b v="1"/>
    <s v="technology/hardware"/>
    <n v="288.17"/>
    <n v="47.474464579901152"/>
    <x v="2"/>
  </r>
  <r>
    <x v="0"/>
    <x v="0"/>
    <s v="USD"/>
    <n v="1447286300"/>
    <x v="2079"/>
    <n v="1444690700"/>
    <d v="2015-10-12T22:58:20"/>
    <b v="0"/>
    <n v="50"/>
    <b v="1"/>
    <s v="technology/hardware"/>
    <n v="507.8"/>
    <n v="101.56"/>
    <x v="2"/>
  </r>
  <r>
    <x v="0"/>
    <x v="0"/>
    <s v="USD"/>
    <n v="1337144340"/>
    <x v="2080"/>
    <n v="1333597555"/>
    <d v="2012-04-05T03:45:55"/>
    <b v="0"/>
    <n v="55"/>
    <b v="1"/>
    <s v="music/indie rock"/>
    <n v="114.57142857142857"/>
    <n v="72.909090909090907"/>
    <x v="4"/>
  </r>
  <r>
    <x v="0"/>
    <x v="0"/>
    <s v="USD"/>
    <n v="1322106796"/>
    <x v="2081"/>
    <n v="1316919196"/>
    <d v="2011-09-25T02:53:16"/>
    <b v="0"/>
    <n v="38"/>
    <b v="1"/>
    <s v="music/indie rock"/>
    <n v="110.73333333333333"/>
    <n v="43.710526315789473"/>
    <x v="4"/>
  </r>
  <r>
    <x v="0"/>
    <x v="0"/>
    <s v="USD"/>
    <n v="1338830395"/>
    <x v="2082"/>
    <n v="1336238395"/>
    <d v="2012-05-05T17:19:55"/>
    <b v="0"/>
    <n v="25"/>
    <b v="1"/>
    <s v="music/indie rock"/>
    <n v="113.33333333333333"/>
    <n v="34"/>
    <x v="4"/>
  </r>
  <r>
    <x v="0"/>
    <x v="0"/>
    <s v="USD"/>
    <n v="1399186740"/>
    <x v="2083"/>
    <n v="1396468782"/>
    <d v="2014-04-02T19:59:42"/>
    <b v="0"/>
    <n v="46"/>
    <b v="1"/>
    <s v="music/indie rock"/>
    <n v="108.33333333333333"/>
    <n v="70.652173913043484"/>
    <x v="4"/>
  </r>
  <r>
    <x v="0"/>
    <x v="0"/>
    <s v="USD"/>
    <n v="1342382587"/>
    <x v="2084"/>
    <n v="1339790587"/>
    <d v="2012-06-15T20:03:07"/>
    <b v="0"/>
    <n v="83"/>
    <b v="1"/>
    <s v="music/indie rock"/>
    <n v="123.53333333333335"/>
    <n v="89.301204819277103"/>
    <x v="4"/>
  </r>
  <r>
    <x v="0"/>
    <x v="0"/>
    <s v="USD"/>
    <n v="1323838740"/>
    <x v="2085"/>
    <n v="1321200332"/>
    <d v="2011-11-13T16:05:32"/>
    <b v="0"/>
    <n v="35"/>
    <b v="1"/>
    <s v="music/indie rock"/>
    <n v="100.69999999999999"/>
    <n v="115.08571428571429"/>
    <x v="4"/>
  </r>
  <r>
    <x v="0"/>
    <x v="0"/>
    <s v="USD"/>
    <n v="1315457658"/>
    <x v="2086"/>
    <n v="1312865658"/>
    <d v="2011-08-09T04:54:18"/>
    <b v="0"/>
    <n v="25"/>
    <b v="1"/>
    <s v="music/indie rock"/>
    <n v="103.53333333333335"/>
    <n v="62.12"/>
    <x v="4"/>
  </r>
  <r>
    <x v="0"/>
    <x v="0"/>
    <s v="USD"/>
    <n v="1284177540"/>
    <x v="2087"/>
    <n v="1281028152"/>
    <d v="2010-08-05T17:09:12"/>
    <b v="0"/>
    <n v="75"/>
    <b v="1"/>
    <s v="music/indie rock"/>
    <n v="115.51066666666668"/>
    <n v="46.204266666666669"/>
    <x v="4"/>
  </r>
  <r>
    <x v="0"/>
    <x v="0"/>
    <s v="USD"/>
    <n v="1375408194"/>
    <x v="2088"/>
    <n v="1372384194"/>
    <d v="2013-06-28T01:49:54"/>
    <b v="0"/>
    <n v="62"/>
    <b v="1"/>
    <s v="music/indie rock"/>
    <n v="120.4004"/>
    <n v="48.54854838709678"/>
    <x v="4"/>
  </r>
  <r>
    <x v="0"/>
    <x v="0"/>
    <s v="USD"/>
    <n v="1361696955"/>
    <x v="2089"/>
    <n v="1359104955"/>
    <d v="2013-01-25T09:09:15"/>
    <b v="0"/>
    <n v="160"/>
    <b v="1"/>
    <s v="music/indie rock"/>
    <n v="115.040375"/>
    <n v="57.520187499999999"/>
    <x v="4"/>
  </r>
  <r>
    <x v="0"/>
    <x v="0"/>
    <s v="USD"/>
    <n v="1299009600"/>
    <x v="2090"/>
    <n v="1294818278"/>
    <d v="2011-01-12T07:44:38"/>
    <b v="0"/>
    <n v="246"/>
    <b v="1"/>
    <s v="music/indie rock"/>
    <n v="120.46777777777777"/>
    <n v="88.147154471544724"/>
    <x v="4"/>
  </r>
  <r>
    <x v="0"/>
    <x v="0"/>
    <s v="USD"/>
    <n v="1318006732"/>
    <x v="2091"/>
    <n v="1312822732"/>
    <d v="2011-08-08T16:58:52"/>
    <b v="0"/>
    <n v="55"/>
    <b v="1"/>
    <s v="music/indie rock"/>
    <n v="101.28333333333333"/>
    <n v="110.49090909090908"/>
    <x v="4"/>
  </r>
  <r>
    <x v="0"/>
    <x v="0"/>
    <s v="USD"/>
    <n v="1356211832"/>
    <x v="2092"/>
    <n v="1351024232"/>
    <d v="2012-10-23T20:30:32"/>
    <b v="0"/>
    <n v="23"/>
    <b v="1"/>
    <s v="music/indie rock"/>
    <n v="102.46666666666667"/>
    <n v="66.826086956521735"/>
    <x v="4"/>
  </r>
  <r>
    <x v="0"/>
    <x v="0"/>
    <s v="USD"/>
    <n v="1330916400"/>
    <x v="2093"/>
    <n v="1327969730"/>
    <d v="2012-01-31T00:28:50"/>
    <b v="0"/>
    <n v="72"/>
    <b v="1"/>
    <s v="music/indie rock"/>
    <n v="120.54285714285714"/>
    <n v="58.597222222222221"/>
    <x v="4"/>
  </r>
  <r>
    <x v="0"/>
    <x v="0"/>
    <s v="USD"/>
    <n v="1317576973"/>
    <x v="2094"/>
    <n v="1312392973"/>
    <d v="2011-08-03T17:36:13"/>
    <b v="0"/>
    <n v="22"/>
    <b v="1"/>
    <s v="music/indie rock"/>
    <n v="100"/>
    <n v="113.63636363636364"/>
    <x v="4"/>
  </r>
  <r>
    <x v="0"/>
    <x v="0"/>
    <s v="USD"/>
    <n v="1351223940"/>
    <x v="2095"/>
    <n v="1349892735"/>
    <d v="2012-10-10T18:12:15"/>
    <b v="0"/>
    <n v="14"/>
    <b v="1"/>
    <s v="music/indie rock"/>
    <n v="101.66666666666666"/>
    <n v="43.571428571428569"/>
    <x v="4"/>
  </r>
  <r>
    <x v="0"/>
    <x v="0"/>
    <s v="USD"/>
    <n v="1322751735"/>
    <x v="2096"/>
    <n v="1317564135"/>
    <d v="2011-10-02T14:02:15"/>
    <b v="0"/>
    <n v="38"/>
    <b v="1"/>
    <s v="music/indie rock"/>
    <n v="100"/>
    <n v="78.94736842105263"/>
    <x v="4"/>
  </r>
  <r>
    <x v="0"/>
    <x v="0"/>
    <s v="USD"/>
    <n v="1331174635"/>
    <x v="2097"/>
    <n v="1328582635"/>
    <d v="2012-02-07T02:43:55"/>
    <b v="0"/>
    <n v="32"/>
    <b v="1"/>
    <s v="music/indie rock"/>
    <n v="100.33333333333334"/>
    <n v="188.125"/>
    <x v="4"/>
  </r>
  <r>
    <x v="0"/>
    <x v="0"/>
    <s v="USD"/>
    <n v="1435808400"/>
    <x v="2098"/>
    <n v="1434650084"/>
    <d v="2015-06-18T17:54:44"/>
    <b v="0"/>
    <n v="63"/>
    <b v="1"/>
    <s v="music/indie rock"/>
    <n v="132.36666666666667"/>
    <n v="63.031746031746032"/>
    <x v="4"/>
  </r>
  <r>
    <x v="0"/>
    <x v="0"/>
    <s v="USD"/>
    <n v="1341028740"/>
    <x v="2099"/>
    <n v="1339704141"/>
    <d v="2012-06-14T20:02:21"/>
    <b v="0"/>
    <n v="27"/>
    <b v="1"/>
    <s v="music/indie rock"/>
    <n v="136.66666666666666"/>
    <n v="30.37037037037037"/>
    <x v="4"/>
  </r>
  <r>
    <x v="0"/>
    <x v="0"/>
    <s v="USD"/>
    <n v="1329104114"/>
    <x v="2100"/>
    <n v="1323920114"/>
    <d v="2011-12-15T03:35:14"/>
    <b v="0"/>
    <n v="44"/>
    <b v="1"/>
    <s v="music/indie rock"/>
    <n v="113.25"/>
    <n v="51.477272727272727"/>
    <x v="4"/>
  </r>
  <r>
    <x v="0"/>
    <x v="0"/>
    <s v="USD"/>
    <n v="1304628648"/>
    <x v="2101"/>
    <n v="1302036648"/>
    <d v="2011-04-05T20:50:48"/>
    <b v="0"/>
    <n v="38"/>
    <b v="1"/>
    <s v="music/indie rock"/>
    <n v="136"/>
    <n v="35.789473684210527"/>
    <x v="4"/>
  </r>
  <r>
    <x v="0"/>
    <x v="0"/>
    <s v="USD"/>
    <n v="1352488027"/>
    <x v="2102"/>
    <n v="1349892427"/>
    <d v="2012-10-10T18:07:07"/>
    <b v="0"/>
    <n v="115"/>
    <b v="1"/>
    <s v="music/indie rock"/>
    <n v="146.12318374694613"/>
    <n v="98.817391304347822"/>
    <x v="4"/>
  </r>
  <r>
    <x v="0"/>
    <x v="0"/>
    <s v="USD"/>
    <n v="1369958400"/>
    <x v="2103"/>
    <n v="1367286434"/>
    <d v="2013-04-30T01:47:14"/>
    <b v="0"/>
    <n v="37"/>
    <b v="1"/>
    <s v="music/indie rock"/>
    <n v="129.5"/>
    <n v="28"/>
    <x v="4"/>
  </r>
  <r>
    <x v="0"/>
    <x v="0"/>
    <s v="USD"/>
    <n v="1416542400"/>
    <x v="2104"/>
    <n v="1415472953"/>
    <d v="2014-11-08T18:55:53"/>
    <b v="0"/>
    <n v="99"/>
    <b v="1"/>
    <s v="music/indie rock"/>
    <n v="254"/>
    <n v="51.313131313131315"/>
    <x v="4"/>
  </r>
  <r>
    <x v="0"/>
    <x v="0"/>
    <s v="USD"/>
    <n v="1359176974"/>
    <x v="2105"/>
    <n v="1356584974"/>
    <d v="2012-12-27T05:09:34"/>
    <b v="0"/>
    <n v="44"/>
    <b v="1"/>
    <s v="music/indie rock"/>
    <n v="107.04545454545456"/>
    <n v="53.522727272727273"/>
    <x v="4"/>
  </r>
  <r>
    <x v="0"/>
    <x v="0"/>
    <s v="USD"/>
    <n v="1415815393"/>
    <x v="2106"/>
    <n v="1413997393"/>
    <d v="2014-10-22T17:03:13"/>
    <b v="0"/>
    <n v="58"/>
    <b v="1"/>
    <s v="music/indie rock"/>
    <n v="107.73299999999999"/>
    <n v="37.149310344827583"/>
    <x v="4"/>
  </r>
  <r>
    <x v="0"/>
    <x v="0"/>
    <s v="USD"/>
    <n v="1347249300"/>
    <x v="2107"/>
    <n v="1344917580"/>
    <d v="2012-08-14T04:13:00"/>
    <b v="0"/>
    <n v="191"/>
    <b v="1"/>
    <s v="music/indie rock"/>
    <n v="107.31250000000001"/>
    <n v="89.895287958115176"/>
    <x v="4"/>
  </r>
  <r>
    <x v="0"/>
    <x v="0"/>
    <s v="USD"/>
    <n v="1436115617"/>
    <x v="2108"/>
    <n v="1433523617"/>
    <d v="2015-06-05T17:00:17"/>
    <b v="0"/>
    <n v="40"/>
    <b v="1"/>
    <s v="music/indie rock"/>
    <n v="106.52500000000001"/>
    <n v="106.52500000000001"/>
    <x v="4"/>
  </r>
  <r>
    <x v="0"/>
    <x v="0"/>
    <s v="USD"/>
    <n v="1401253140"/>
    <x v="2109"/>
    <n v="1398873969"/>
    <d v="2014-04-30T16:06:09"/>
    <b v="0"/>
    <n v="38"/>
    <b v="1"/>
    <s v="music/indie rock"/>
    <n v="100.35000000000001"/>
    <n v="52.815789473684212"/>
    <x v="4"/>
  </r>
  <r>
    <x v="0"/>
    <x v="0"/>
    <s v="USD"/>
    <n v="1313370000"/>
    <x v="2110"/>
    <n v="1307594625"/>
    <d v="2011-06-09T04:43:45"/>
    <b v="0"/>
    <n v="39"/>
    <b v="1"/>
    <s v="music/indie rock"/>
    <n v="106.5"/>
    <n v="54.615384615384613"/>
    <x v="4"/>
  </r>
  <r>
    <x v="0"/>
    <x v="0"/>
    <s v="USD"/>
    <n v="1366064193"/>
    <x v="2111"/>
    <n v="1364854593"/>
    <d v="2013-04-01T22:16:33"/>
    <b v="0"/>
    <n v="11"/>
    <b v="1"/>
    <s v="music/indie rock"/>
    <n v="100"/>
    <n v="27.272727272727273"/>
    <x v="4"/>
  </r>
  <r>
    <x v="0"/>
    <x v="0"/>
    <s v="USD"/>
    <n v="1411505176"/>
    <x v="2112"/>
    <n v="1408481176"/>
    <d v="2014-08-19T20:46:16"/>
    <b v="0"/>
    <n v="107"/>
    <b v="1"/>
    <s v="music/indie rock"/>
    <n v="104.85714285714285"/>
    <n v="68.598130841121488"/>
    <x v="4"/>
  </r>
  <r>
    <x v="0"/>
    <x v="0"/>
    <s v="USD"/>
    <n v="1291870740"/>
    <x v="2113"/>
    <n v="1286480070"/>
    <d v="2010-10-07T19:34:30"/>
    <b v="0"/>
    <n v="147"/>
    <b v="1"/>
    <s v="music/indie rock"/>
    <n v="104.69999999999999"/>
    <n v="35.612244897959187"/>
    <x v="4"/>
  </r>
  <r>
    <x v="0"/>
    <x v="0"/>
    <s v="USD"/>
    <n v="1298167001"/>
    <x v="2114"/>
    <n v="1295575001"/>
    <d v="2011-01-21T01:56:41"/>
    <b v="0"/>
    <n v="36"/>
    <b v="1"/>
    <s v="music/indie rock"/>
    <n v="225.66666666666669"/>
    <n v="94.027777777777771"/>
    <x v="4"/>
  </r>
  <r>
    <x v="0"/>
    <x v="0"/>
    <s v="USD"/>
    <n v="1349203203"/>
    <x v="2115"/>
    <n v="1345056003"/>
    <d v="2012-08-15T18:40:03"/>
    <b v="0"/>
    <n v="92"/>
    <b v="1"/>
    <s v="music/indie rock"/>
    <n v="100.90416666666667"/>
    <n v="526.45652173913038"/>
    <x v="4"/>
  </r>
  <r>
    <x v="0"/>
    <x v="0"/>
    <s v="USD"/>
    <n v="1445921940"/>
    <x v="2116"/>
    <n v="1444699549"/>
    <d v="2015-10-13T01:25:49"/>
    <b v="0"/>
    <n v="35"/>
    <b v="1"/>
    <s v="music/indie rock"/>
    <n v="147.75"/>
    <n v="50.657142857142858"/>
    <x v="4"/>
  </r>
  <r>
    <x v="0"/>
    <x v="0"/>
    <s v="USD"/>
    <n v="1311538136"/>
    <x v="2117"/>
    <n v="1308946136"/>
    <d v="2011-06-24T20:08:56"/>
    <b v="0"/>
    <n v="17"/>
    <b v="1"/>
    <s v="music/indie rock"/>
    <n v="134.61099999999999"/>
    <n v="79.182941176470578"/>
    <x v="4"/>
  </r>
  <r>
    <x v="0"/>
    <x v="0"/>
    <s v="USD"/>
    <n v="1345086445"/>
    <x v="2118"/>
    <n v="1342494445"/>
    <d v="2012-07-17T03:07:25"/>
    <b v="0"/>
    <n v="22"/>
    <b v="1"/>
    <s v="music/indie rock"/>
    <n v="100.75"/>
    <n v="91.590909090909093"/>
    <x v="4"/>
  </r>
  <r>
    <x v="0"/>
    <x v="0"/>
    <s v="USD"/>
    <n v="1388617736"/>
    <x v="2119"/>
    <n v="1384384136"/>
    <d v="2013-11-13T23:08:56"/>
    <b v="0"/>
    <n v="69"/>
    <b v="1"/>
    <s v="music/indie rock"/>
    <n v="100.880375"/>
    <n v="116.96275362318841"/>
    <x v="4"/>
  </r>
  <r>
    <x v="2"/>
    <x v="16"/>
    <s v="CHF"/>
    <n v="1484156948"/>
    <x v="2120"/>
    <n v="1481564948"/>
    <d v="2016-12-12T17:49:08"/>
    <b v="0"/>
    <n v="10"/>
    <b v="0"/>
    <s v="games/video games"/>
    <n v="0.56800000000000006"/>
    <n v="28.4"/>
    <x v="6"/>
  </r>
  <r>
    <x v="2"/>
    <x v="14"/>
    <s v="MXN"/>
    <n v="1483773169"/>
    <x v="2121"/>
    <n v="1481181169"/>
    <d v="2016-12-08T07:12:49"/>
    <b v="0"/>
    <n v="3"/>
    <b v="0"/>
    <s v="games/video games"/>
    <n v="0.38750000000000001"/>
    <n v="103.33333333333333"/>
    <x v="6"/>
  </r>
  <r>
    <x v="2"/>
    <x v="0"/>
    <s v="USD"/>
    <n v="1268636340"/>
    <x v="2122"/>
    <n v="1263982307"/>
    <d v="2010-01-20T10:11:47"/>
    <b v="0"/>
    <n v="5"/>
    <b v="0"/>
    <s v="games/video games"/>
    <n v="10"/>
    <n v="10"/>
    <x v="6"/>
  </r>
  <r>
    <x v="2"/>
    <x v="0"/>
    <s v="USD"/>
    <n v="1291093200"/>
    <x v="2123"/>
    <n v="1286930435"/>
    <d v="2010-10-13T00:40:35"/>
    <b v="0"/>
    <n v="5"/>
    <b v="0"/>
    <s v="games/video games"/>
    <n v="10.454545454545453"/>
    <n v="23"/>
    <x v="6"/>
  </r>
  <r>
    <x v="2"/>
    <x v="0"/>
    <s v="USD"/>
    <n v="1438734833"/>
    <x v="2124"/>
    <n v="1436142833"/>
    <d v="2015-07-06T00:33:53"/>
    <b v="0"/>
    <n v="27"/>
    <b v="0"/>
    <s v="games/video games"/>
    <n v="1.4200000000000002"/>
    <n v="31.555555555555557"/>
    <x v="6"/>
  </r>
  <r>
    <x v="2"/>
    <x v="0"/>
    <s v="USD"/>
    <n v="1418080887"/>
    <x v="2125"/>
    <n v="1415488887"/>
    <d v="2014-11-08T23:21:27"/>
    <b v="0"/>
    <n v="2"/>
    <b v="0"/>
    <s v="games/video games"/>
    <n v="0.05"/>
    <n v="5"/>
    <x v="6"/>
  </r>
  <r>
    <x v="2"/>
    <x v="1"/>
    <s v="GBP"/>
    <n v="1426158463"/>
    <x v="2126"/>
    <n v="1423570063"/>
    <d v="2015-02-10T12:07:43"/>
    <b v="0"/>
    <n v="236"/>
    <b v="0"/>
    <s v="games/video games"/>
    <n v="28.842857142857142"/>
    <n v="34.220338983050844"/>
    <x v="6"/>
  </r>
  <r>
    <x v="2"/>
    <x v="5"/>
    <s v="CAD"/>
    <n v="1411324369"/>
    <x v="2127"/>
    <n v="1406140369"/>
    <d v="2014-07-23T18:32:49"/>
    <b v="0"/>
    <n v="1"/>
    <b v="0"/>
    <s v="games/video games"/>
    <n v="0.16666666666666669"/>
    <n v="25"/>
    <x v="6"/>
  </r>
  <r>
    <x v="2"/>
    <x v="0"/>
    <s v="USD"/>
    <n v="1457570100"/>
    <x v="2128"/>
    <n v="1454978100"/>
    <d v="2016-02-09T00:35:00"/>
    <b v="0"/>
    <n v="12"/>
    <b v="0"/>
    <s v="games/video games"/>
    <n v="11.799999999999999"/>
    <n v="19.666666666666668"/>
    <x v="6"/>
  </r>
  <r>
    <x v="2"/>
    <x v="0"/>
    <s v="USD"/>
    <n v="1408154663"/>
    <x v="2129"/>
    <n v="1405130663"/>
    <d v="2014-07-12T02:04:23"/>
    <b v="0"/>
    <n v="4"/>
    <b v="0"/>
    <s v="games/video games"/>
    <n v="0.20238095238095236"/>
    <n v="21.25"/>
    <x v="6"/>
  </r>
  <r>
    <x v="2"/>
    <x v="0"/>
    <s v="USD"/>
    <n v="1436677091"/>
    <x v="2130"/>
    <n v="1434085091"/>
    <d v="2015-06-12T04:58:11"/>
    <b v="0"/>
    <n v="3"/>
    <b v="0"/>
    <s v="games/video games"/>
    <n v="5"/>
    <n v="8.3333333333333339"/>
    <x v="6"/>
  </r>
  <r>
    <x v="2"/>
    <x v="0"/>
    <s v="USD"/>
    <n v="1391427692"/>
    <x v="2131"/>
    <n v="1388835692"/>
    <d v="2014-01-04T11:41:32"/>
    <b v="0"/>
    <n v="99"/>
    <b v="0"/>
    <s v="games/video games"/>
    <n v="2.1129899999999995"/>
    <n v="21.34333333333333"/>
    <x v="6"/>
  </r>
  <r>
    <x v="2"/>
    <x v="0"/>
    <s v="USD"/>
    <n v="1303628340"/>
    <x v="2132"/>
    <n v="1300328399"/>
    <d v="2011-03-17T02:19:59"/>
    <b v="0"/>
    <n v="3"/>
    <b v="0"/>
    <s v="games/video games"/>
    <n v="1.6"/>
    <n v="5.333333333333333"/>
    <x v="6"/>
  </r>
  <r>
    <x v="2"/>
    <x v="0"/>
    <s v="USD"/>
    <n v="1367097391"/>
    <x v="2133"/>
    <n v="1364505391"/>
    <d v="2013-03-28T21:16:31"/>
    <b v="0"/>
    <n v="3"/>
    <b v="0"/>
    <s v="games/video games"/>
    <n v="1.7333333333333332"/>
    <n v="34.666666666666664"/>
    <x v="6"/>
  </r>
  <r>
    <x v="2"/>
    <x v="0"/>
    <s v="USD"/>
    <n v="1349392033"/>
    <x v="2134"/>
    <n v="1346800033"/>
    <d v="2012-09-04T23:07:13"/>
    <b v="0"/>
    <n v="22"/>
    <b v="0"/>
    <s v="games/video games"/>
    <n v="9.56"/>
    <n v="21.727272727272727"/>
    <x v="6"/>
  </r>
  <r>
    <x v="2"/>
    <x v="0"/>
    <s v="USD"/>
    <n v="1382184786"/>
    <x v="2135"/>
    <n v="1379592786"/>
    <d v="2013-09-19T12:13:06"/>
    <b v="0"/>
    <n v="4"/>
    <b v="0"/>
    <s v="games/video games"/>
    <n v="5.9612499999999999E-2"/>
    <n v="11.922499999999999"/>
    <x v="6"/>
  </r>
  <r>
    <x v="2"/>
    <x v="5"/>
    <s v="CAD"/>
    <n v="1417804229"/>
    <x v="2136"/>
    <n v="1415212229"/>
    <d v="2014-11-05T18:30:29"/>
    <b v="0"/>
    <n v="534"/>
    <b v="0"/>
    <s v="games/video games"/>
    <n v="28.405999999999999"/>
    <n v="26.59737827715356"/>
    <x v="6"/>
  </r>
  <r>
    <x v="2"/>
    <x v="1"/>
    <s v="GBP"/>
    <n v="1383959939"/>
    <x v="2137"/>
    <n v="1381364339"/>
    <d v="2013-10-10T00:18:59"/>
    <b v="0"/>
    <n v="12"/>
    <b v="0"/>
    <s v="games/video games"/>
    <n v="12.8"/>
    <n v="10.666666666666666"/>
    <x v="6"/>
  </r>
  <r>
    <x v="2"/>
    <x v="0"/>
    <s v="USD"/>
    <n v="1478196008"/>
    <x v="2138"/>
    <n v="1475604008"/>
    <d v="2016-10-04T18:00:08"/>
    <b v="0"/>
    <n v="56"/>
    <b v="0"/>
    <s v="games/video games"/>
    <n v="5.42"/>
    <n v="29.035714285714285"/>
    <x v="6"/>
  </r>
  <r>
    <x v="2"/>
    <x v="0"/>
    <s v="USD"/>
    <n v="1357934424"/>
    <x v="2139"/>
    <n v="1355342424"/>
    <d v="2012-12-12T20:00:24"/>
    <b v="0"/>
    <n v="11"/>
    <b v="0"/>
    <s v="games/video games"/>
    <n v="0.11199999999999999"/>
    <n v="50.909090909090907"/>
    <x v="6"/>
  </r>
  <r>
    <x v="2"/>
    <x v="0"/>
    <s v="USD"/>
    <n v="1415947159"/>
    <x v="2140"/>
    <n v="1413351559"/>
    <d v="2014-10-15T05:39:19"/>
    <b v="0"/>
    <n v="0"/>
    <b v="0"/>
    <s v="games/video games"/>
    <n v="0"/>
    <e v="#DIV/0!"/>
    <x v="6"/>
  </r>
  <r>
    <x v="2"/>
    <x v="12"/>
    <s v="EUR"/>
    <n v="1451494210"/>
    <x v="2141"/>
    <n v="1449075010"/>
    <d v="2015-12-02T16:50:10"/>
    <b v="0"/>
    <n v="12"/>
    <b v="0"/>
    <s v="games/video games"/>
    <n v="5.7238095238095239"/>
    <n v="50.083333333333336"/>
    <x v="6"/>
  </r>
  <r>
    <x v="2"/>
    <x v="0"/>
    <s v="USD"/>
    <n v="1279738800"/>
    <x v="2142"/>
    <n v="1275599812"/>
    <d v="2010-06-03T21:16:52"/>
    <b v="0"/>
    <n v="5"/>
    <b v="0"/>
    <s v="games/video games"/>
    <n v="11.25"/>
    <n v="45"/>
    <x v="6"/>
  </r>
  <r>
    <x v="2"/>
    <x v="0"/>
    <s v="USD"/>
    <n v="1379164040"/>
    <x v="2143"/>
    <n v="1376399240"/>
    <d v="2013-08-13T13:07:20"/>
    <b v="0"/>
    <n v="24"/>
    <b v="0"/>
    <s v="games/video games"/>
    <n v="1.7098591549295776"/>
    <n v="25.291666666666668"/>
    <x v="6"/>
  </r>
  <r>
    <x v="2"/>
    <x v="0"/>
    <s v="USD"/>
    <n v="1385534514"/>
    <x v="2144"/>
    <n v="1382938914"/>
    <d v="2013-10-28T05:41:54"/>
    <b v="0"/>
    <n v="89"/>
    <b v="0"/>
    <s v="games/video games"/>
    <n v="30.433333333333334"/>
    <n v="51.292134831460672"/>
    <x v="6"/>
  </r>
  <r>
    <x v="2"/>
    <x v="0"/>
    <s v="USD"/>
    <n v="1455207510"/>
    <x v="2145"/>
    <n v="1453997910"/>
    <d v="2016-01-28T16:18:30"/>
    <b v="0"/>
    <n v="1"/>
    <b v="0"/>
    <s v="games/video games"/>
    <n v="0.02"/>
    <n v="1"/>
    <x v="6"/>
  </r>
  <r>
    <x v="2"/>
    <x v="0"/>
    <s v="USD"/>
    <n v="1416125148"/>
    <x v="2146"/>
    <n v="1413356748"/>
    <d v="2014-10-15T07:05:48"/>
    <b v="0"/>
    <n v="55"/>
    <b v="0"/>
    <s v="games/video games"/>
    <n v="0.69641025641025645"/>
    <n v="49.381818181818183"/>
    <x v="6"/>
  </r>
  <r>
    <x v="2"/>
    <x v="1"/>
    <s v="GBP"/>
    <n v="1427992582"/>
    <x v="2147"/>
    <n v="1425404182"/>
    <d v="2015-03-03T17:36:22"/>
    <b v="0"/>
    <n v="2"/>
    <b v="0"/>
    <s v="games/video games"/>
    <n v="2"/>
    <n v="1"/>
    <x v="6"/>
  </r>
  <r>
    <x v="2"/>
    <x v="0"/>
    <s v="USD"/>
    <n v="1280534400"/>
    <x v="2148"/>
    <n v="1277512556"/>
    <d v="2010-06-26T00:35:56"/>
    <b v="0"/>
    <n v="0"/>
    <b v="0"/>
    <s v="games/video games"/>
    <n v="0"/>
    <e v="#DIV/0!"/>
    <x v="6"/>
  </r>
  <r>
    <x v="2"/>
    <x v="10"/>
    <s v="NOK"/>
    <n v="1468392599"/>
    <x v="2149"/>
    <n v="1465800599"/>
    <d v="2016-06-13T06:49:59"/>
    <b v="0"/>
    <n v="4"/>
    <b v="0"/>
    <s v="games/video games"/>
    <n v="0.80999999999999994"/>
    <n v="101.25"/>
    <x v="6"/>
  </r>
  <r>
    <x v="2"/>
    <x v="0"/>
    <s v="USD"/>
    <n v="1467231614"/>
    <x v="2150"/>
    <n v="1464639614"/>
    <d v="2016-05-30T20:20:14"/>
    <b v="0"/>
    <n v="6"/>
    <b v="0"/>
    <s v="games/video games"/>
    <n v="0.26222222222222225"/>
    <n v="19.666666666666668"/>
    <x v="6"/>
  </r>
  <r>
    <x v="2"/>
    <x v="0"/>
    <s v="USD"/>
    <n v="1394909909"/>
    <x v="2151"/>
    <n v="1392321509"/>
    <d v="2014-02-13T19:58:29"/>
    <b v="0"/>
    <n v="4"/>
    <b v="0"/>
    <s v="games/video games"/>
    <n v="0.16666666666666669"/>
    <n v="12.5"/>
    <x v="6"/>
  </r>
  <r>
    <x v="2"/>
    <x v="0"/>
    <s v="USD"/>
    <n v="1420876740"/>
    <x v="2152"/>
    <n v="1417470718"/>
    <d v="2014-12-01T21:51:58"/>
    <b v="0"/>
    <n v="4"/>
    <b v="0"/>
    <s v="games/video games"/>
    <n v="9.124454880912446E-3"/>
    <n v="8.5"/>
    <x v="6"/>
  </r>
  <r>
    <x v="2"/>
    <x v="0"/>
    <s v="USD"/>
    <n v="1390921827"/>
    <x v="2153"/>
    <n v="1389193827"/>
    <d v="2014-01-08T15:10:27"/>
    <b v="0"/>
    <n v="2"/>
    <b v="0"/>
    <s v="games/video games"/>
    <n v="0.8"/>
    <n v="1"/>
    <x v="6"/>
  </r>
  <r>
    <x v="2"/>
    <x v="1"/>
    <s v="GBP"/>
    <n v="1459443385"/>
    <x v="2154"/>
    <n v="1456854985"/>
    <d v="2016-03-01T17:56:25"/>
    <b v="0"/>
    <n v="5"/>
    <b v="0"/>
    <s v="games/video games"/>
    <n v="2.2999999999999998"/>
    <n v="23"/>
    <x v="6"/>
  </r>
  <r>
    <x v="2"/>
    <x v="0"/>
    <s v="USD"/>
    <n v="1379363406"/>
    <x v="2155"/>
    <n v="1375475406"/>
    <d v="2013-08-02T20:30:06"/>
    <b v="0"/>
    <n v="83"/>
    <b v="0"/>
    <s v="games/video games"/>
    <n v="2.6660714285714282"/>
    <n v="17.987951807228917"/>
    <x v="6"/>
  </r>
  <r>
    <x v="2"/>
    <x v="0"/>
    <s v="USD"/>
    <n v="1482479940"/>
    <x v="2156"/>
    <n v="1479684783"/>
    <d v="2016-11-20T23:33:03"/>
    <b v="0"/>
    <n v="57"/>
    <b v="0"/>
    <s v="games/video games"/>
    <n v="28.192"/>
    <n v="370.94736842105266"/>
    <x v="6"/>
  </r>
  <r>
    <x v="2"/>
    <x v="0"/>
    <s v="USD"/>
    <n v="1360009774"/>
    <x v="2157"/>
    <n v="1356121774"/>
    <d v="2012-12-21T20:29:34"/>
    <b v="0"/>
    <n v="311"/>
    <b v="0"/>
    <s v="games/video games"/>
    <n v="6.5900366666666672"/>
    <n v="63.569485530546629"/>
    <x v="6"/>
  </r>
  <r>
    <x v="2"/>
    <x v="0"/>
    <s v="USD"/>
    <n v="1310837574"/>
    <x v="2158"/>
    <n v="1308245574"/>
    <d v="2011-06-16T17:32:54"/>
    <b v="0"/>
    <n v="2"/>
    <b v="0"/>
    <s v="games/video games"/>
    <n v="0.72222222222222221"/>
    <n v="13"/>
    <x v="6"/>
  </r>
  <r>
    <x v="2"/>
    <x v="0"/>
    <s v="USD"/>
    <n v="1337447105"/>
    <x v="2159"/>
    <n v="1334855105"/>
    <d v="2012-04-19T17:05:05"/>
    <b v="0"/>
    <n v="16"/>
    <b v="0"/>
    <s v="games/video games"/>
    <n v="0.85000000000000009"/>
    <n v="5.3125"/>
    <x v="6"/>
  </r>
  <r>
    <x v="0"/>
    <x v="0"/>
    <s v="USD"/>
    <n v="1443040059"/>
    <x v="2160"/>
    <n v="1440448059"/>
    <d v="2015-08-24T20:27:39"/>
    <b v="0"/>
    <n v="13"/>
    <b v="1"/>
    <s v="music/rock"/>
    <n v="115.75"/>
    <n v="35.615384615384613"/>
    <x v="4"/>
  </r>
  <r>
    <x v="0"/>
    <x v="0"/>
    <s v="USD"/>
    <n v="1406226191"/>
    <x v="2161"/>
    <n v="1403547791"/>
    <d v="2014-06-23T18:23:11"/>
    <b v="0"/>
    <n v="58"/>
    <b v="1"/>
    <s v="music/rock"/>
    <n v="112.26666666666667"/>
    <n v="87.103448275862064"/>
    <x v="4"/>
  </r>
  <r>
    <x v="0"/>
    <x v="0"/>
    <s v="USD"/>
    <n v="1433735400"/>
    <x v="2162"/>
    <n v="1429306520"/>
    <d v="2015-04-17T21:35:20"/>
    <b v="0"/>
    <n v="44"/>
    <b v="1"/>
    <s v="music/rock"/>
    <n v="132.20000000000002"/>
    <n v="75.11363636363636"/>
    <x v="4"/>
  </r>
  <r>
    <x v="0"/>
    <x v="0"/>
    <s v="USD"/>
    <n v="1466827140"/>
    <x v="2163"/>
    <n v="1464196414"/>
    <d v="2016-05-25T17:13:34"/>
    <b v="0"/>
    <n v="83"/>
    <b v="1"/>
    <s v="music/rock"/>
    <n v="102.63636363636364"/>
    <n v="68.01204819277109"/>
    <x v="4"/>
  </r>
  <r>
    <x v="0"/>
    <x v="6"/>
    <s v="EUR"/>
    <n v="1460127635"/>
    <x v="2164"/>
    <n v="1457539235"/>
    <d v="2016-03-09T16:00:35"/>
    <b v="0"/>
    <n v="117"/>
    <b v="1"/>
    <s v="music/rock"/>
    <n v="138.64000000000001"/>
    <n v="29.623931623931625"/>
    <x v="4"/>
  </r>
  <r>
    <x v="0"/>
    <x v="0"/>
    <s v="USD"/>
    <n v="1417813618"/>
    <x v="2165"/>
    <n v="1413922018"/>
    <d v="2014-10-21T20:06:58"/>
    <b v="0"/>
    <n v="32"/>
    <b v="1"/>
    <s v="music/rock"/>
    <n v="146.6"/>
    <n v="91.625"/>
    <x v="4"/>
  </r>
  <r>
    <x v="0"/>
    <x v="0"/>
    <s v="USD"/>
    <n v="1347672937"/>
    <x v="2166"/>
    <n v="1346463337"/>
    <d v="2012-09-01T01:35:37"/>
    <b v="0"/>
    <n v="8"/>
    <b v="1"/>
    <s v="music/rock"/>
    <n v="120"/>
    <n v="22.5"/>
    <x v="4"/>
  </r>
  <r>
    <x v="0"/>
    <x v="0"/>
    <s v="USD"/>
    <n v="1486702800"/>
    <x v="2167"/>
    <n v="1484058261"/>
    <d v="2017-01-10T14:24:21"/>
    <b v="0"/>
    <n v="340"/>
    <b v="1"/>
    <s v="music/rock"/>
    <n v="121.5816111111111"/>
    <n v="64.366735294117646"/>
    <x v="4"/>
  </r>
  <r>
    <x v="0"/>
    <x v="0"/>
    <s v="USD"/>
    <n v="1488473351"/>
    <x v="2168"/>
    <n v="1488214151"/>
    <d v="2017-02-27T16:49:11"/>
    <b v="0"/>
    <n v="7"/>
    <b v="1"/>
    <s v="music/rock"/>
    <n v="100"/>
    <n v="21.857142857142858"/>
    <x v="4"/>
  </r>
  <r>
    <x v="0"/>
    <x v="0"/>
    <s v="USD"/>
    <n v="1440266422"/>
    <x v="2169"/>
    <n v="1436810422"/>
    <d v="2015-07-13T18:00:22"/>
    <b v="0"/>
    <n v="19"/>
    <b v="1"/>
    <s v="music/rock"/>
    <n v="180.85714285714286"/>
    <n v="33.315789473684212"/>
    <x v="4"/>
  </r>
  <r>
    <x v="0"/>
    <x v="0"/>
    <s v="USD"/>
    <n v="1434949200"/>
    <x v="2170"/>
    <n v="1431903495"/>
    <d v="2015-05-17T22:58:15"/>
    <b v="0"/>
    <n v="47"/>
    <b v="1"/>
    <s v="music/rock"/>
    <n v="106.075"/>
    <n v="90.276595744680847"/>
    <x v="4"/>
  </r>
  <r>
    <x v="0"/>
    <x v="0"/>
    <s v="USD"/>
    <n v="1429365320"/>
    <x v="2171"/>
    <n v="1426773320"/>
    <d v="2015-03-19T13:55:20"/>
    <b v="0"/>
    <n v="13"/>
    <b v="1"/>
    <s v="music/rock"/>
    <n v="100"/>
    <n v="76.92307692307692"/>
    <x v="4"/>
  </r>
  <r>
    <x v="0"/>
    <x v="0"/>
    <s v="USD"/>
    <n v="1378785540"/>
    <x v="2172"/>
    <n v="1376066243"/>
    <d v="2013-08-09T16:37:23"/>
    <b v="0"/>
    <n v="90"/>
    <b v="1"/>
    <s v="music/rock"/>
    <n v="126.92857142857143"/>
    <n v="59.233333333333334"/>
    <x v="4"/>
  </r>
  <r>
    <x v="0"/>
    <x v="1"/>
    <s v="GBP"/>
    <n v="1462453307"/>
    <x v="2173"/>
    <n v="1459861307"/>
    <d v="2016-04-05T13:01:47"/>
    <b v="0"/>
    <n v="63"/>
    <b v="1"/>
    <s v="music/rock"/>
    <n v="102.97499999999999"/>
    <n v="65.38095238095238"/>
    <x v="4"/>
  </r>
  <r>
    <x v="0"/>
    <x v="0"/>
    <s v="USD"/>
    <n v="1469059986"/>
    <x v="2174"/>
    <n v="1468455186"/>
    <d v="2016-07-14T00:13:06"/>
    <b v="0"/>
    <n v="26"/>
    <b v="1"/>
    <s v="music/rock"/>
    <n v="250"/>
    <n v="67.307692307692307"/>
    <x v="4"/>
  </r>
  <r>
    <x v="0"/>
    <x v="0"/>
    <s v="USD"/>
    <n v="1430579509"/>
    <x v="2175"/>
    <n v="1427987509"/>
    <d v="2015-04-02T15:11:49"/>
    <b v="0"/>
    <n v="71"/>
    <b v="1"/>
    <s v="music/rock"/>
    <n v="126.02"/>
    <n v="88.74647887323944"/>
    <x v="4"/>
  </r>
  <r>
    <x v="0"/>
    <x v="0"/>
    <s v="USD"/>
    <n v="1465192867"/>
    <x v="2176"/>
    <n v="1463032867"/>
    <d v="2016-05-12T06:01:07"/>
    <b v="0"/>
    <n v="38"/>
    <b v="1"/>
    <s v="music/rock"/>
    <n v="100.12"/>
    <n v="65.868421052631575"/>
    <x v="4"/>
  </r>
  <r>
    <x v="0"/>
    <x v="0"/>
    <s v="USD"/>
    <n v="1484752597"/>
    <x v="2177"/>
    <n v="1482160597"/>
    <d v="2016-12-19T15:16:37"/>
    <b v="0"/>
    <n v="859"/>
    <b v="1"/>
    <s v="music/rock"/>
    <n v="138.64000000000001"/>
    <n v="40.349243306169967"/>
    <x v="4"/>
  </r>
  <r>
    <x v="0"/>
    <x v="0"/>
    <s v="USD"/>
    <n v="1428725192"/>
    <x v="2178"/>
    <n v="1426133192"/>
    <d v="2015-03-12T04:06:32"/>
    <b v="0"/>
    <n v="21"/>
    <b v="1"/>
    <s v="music/rock"/>
    <n v="161.4"/>
    <n v="76.857142857142861"/>
    <x v="4"/>
  </r>
  <r>
    <x v="0"/>
    <x v="0"/>
    <s v="USD"/>
    <n v="1447434268"/>
    <x v="2179"/>
    <n v="1443801868"/>
    <d v="2015-10-02T16:04:28"/>
    <b v="0"/>
    <n v="78"/>
    <b v="1"/>
    <s v="music/rock"/>
    <n v="107.18419999999999"/>
    <n v="68.707820512820518"/>
    <x v="4"/>
  </r>
  <r>
    <x v="0"/>
    <x v="0"/>
    <s v="USD"/>
    <n v="1487635653"/>
    <x v="2180"/>
    <n v="1486426053"/>
    <d v="2017-02-07T00:07:33"/>
    <b v="0"/>
    <n v="53"/>
    <b v="1"/>
    <s v="games/tabletop games"/>
    <n v="153.1"/>
    <n v="57.773584905660378"/>
    <x v="6"/>
  </r>
  <r>
    <x v="0"/>
    <x v="5"/>
    <s v="CAD"/>
    <n v="1412285825"/>
    <x v="2181"/>
    <n v="1409261825"/>
    <d v="2014-08-28T21:37:05"/>
    <b v="0"/>
    <n v="356"/>
    <b v="1"/>
    <s v="games/tabletop games"/>
    <n v="524.16666666666663"/>
    <n v="44.171348314606739"/>
    <x v="6"/>
  </r>
  <r>
    <x v="0"/>
    <x v="0"/>
    <s v="USD"/>
    <n v="1486616400"/>
    <x v="2182"/>
    <n v="1484037977"/>
    <d v="2017-01-10T08:46:17"/>
    <b v="0"/>
    <n v="279"/>
    <b v="1"/>
    <s v="games/tabletop games"/>
    <n v="489.27777777777777"/>
    <n v="31.566308243727597"/>
    <x v="6"/>
  </r>
  <r>
    <x v="0"/>
    <x v="0"/>
    <s v="USD"/>
    <n v="1453737600"/>
    <x v="2183"/>
    <n v="1452530041"/>
    <d v="2016-01-11T16:34:01"/>
    <b v="1"/>
    <n v="266"/>
    <b v="1"/>
    <s v="games/tabletop games"/>
    <n v="284.74"/>
    <n v="107.04511278195488"/>
    <x v="6"/>
  </r>
  <r>
    <x v="0"/>
    <x v="1"/>
    <s v="GBP"/>
    <n v="1364286239"/>
    <x v="2184"/>
    <n v="1360830239"/>
    <d v="2013-02-14T08:23:59"/>
    <b v="0"/>
    <n v="623"/>
    <b v="1"/>
    <s v="games/tabletop games"/>
    <n v="1856.97"/>
    <n v="149.03451043338683"/>
    <x v="6"/>
  </r>
  <r>
    <x v="0"/>
    <x v="0"/>
    <s v="USD"/>
    <n v="1473213600"/>
    <x v="2185"/>
    <n v="1470062743"/>
    <d v="2016-08-01T14:45:43"/>
    <b v="0"/>
    <n v="392"/>
    <b v="1"/>
    <s v="games/tabletop games"/>
    <n v="109.67499999999998"/>
    <n v="55.956632653061227"/>
    <x v="6"/>
  </r>
  <r>
    <x v="0"/>
    <x v="0"/>
    <s v="USD"/>
    <n v="1428033540"/>
    <x v="2186"/>
    <n v="1425531666"/>
    <d v="2015-03-05T05:01:06"/>
    <b v="1"/>
    <n v="3562"/>
    <b v="1"/>
    <s v="games/tabletop games"/>
    <n v="1014.6425"/>
    <n v="56.970381807973048"/>
    <x v="6"/>
  </r>
  <r>
    <x v="0"/>
    <x v="2"/>
    <s v="AUD"/>
    <n v="1477414800"/>
    <x v="2187"/>
    <n v="1474380241"/>
    <d v="2016-09-20T14:04:01"/>
    <b v="0"/>
    <n v="514"/>
    <b v="1"/>
    <s v="games/tabletop games"/>
    <n v="412.17692027666544"/>
    <n v="44.056420233463037"/>
    <x v="6"/>
  </r>
  <r>
    <x v="0"/>
    <x v="1"/>
    <s v="GBP"/>
    <n v="1461276000"/>
    <x v="2188"/>
    <n v="1460055300"/>
    <d v="2016-04-07T18:55:00"/>
    <b v="0"/>
    <n v="88"/>
    <b v="1"/>
    <s v="games/tabletop games"/>
    <n v="503.25"/>
    <n v="68.625"/>
    <x v="6"/>
  </r>
  <r>
    <x v="0"/>
    <x v="0"/>
    <s v="USD"/>
    <n v="1458716340"/>
    <x v="2189"/>
    <n v="1455721204"/>
    <d v="2016-02-17T15:00:04"/>
    <b v="0"/>
    <n v="537"/>
    <b v="1"/>
    <s v="games/tabletop games"/>
    <n v="184.61052631578946"/>
    <n v="65.318435754189949"/>
    <x v="6"/>
  </r>
  <r>
    <x v="0"/>
    <x v="1"/>
    <s v="GBP"/>
    <n v="1487102427"/>
    <x v="2190"/>
    <n v="1486065627"/>
    <d v="2017-02-02T20:00:27"/>
    <b v="0"/>
    <n v="25"/>
    <b v="1"/>
    <s v="games/tabletop games"/>
    <n v="119.73333333333333"/>
    <n v="35.92"/>
    <x v="6"/>
  </r>
  <r>
    <x v="0"/>
    <x v="1"/>
    <s v="GBP"/>
    <n v="1481842800"/>
    <x v="2191"/>
    <n v="1479414344"/>
    <d v="2016-11-17T20:25:44"/>
    <b v="0"/>
    <n v="3238"/>
    <b v="1"/>
    <s v="games/tabletop games"/>
    <n v="1081.2401666666667"/>
    <n v="40.070667078443485"/>
    <x v="6"/>
  </r>
  <r>
    <x v="0"/>
    <x v="0"/>
    <s v="USD"/>
    <n v="1479704340"/>
    <x v="2192"/>
    <n v="1477043072"/>
    <d v="2016-10-21T09:44:32"/>
    <b v="0"/>
    <n v="897"/>
    <b v="1"/>
    <s v="games/tabletop games"/>
    <n v="452.37333333333333"/>
    <n v="75.647714604236342"/>
    <x v="6"/>
  </r>
  <r>
    <x v="0"/>
    <x v="0"/>
    <s v="USD"/>
    <n v="1459012290"/>
    <x v="2193"/>
    <n v="1456423890"/>
    <d v="2016-02-25T18:11:30"/>
    <b v="0"/>
    <n v="878"/>
    <b v="1"/>
    <s v="games/tabletop games"/>
    <n v="537.37"/>
    <n v="61.203872437357631"/>
    <x v="6"/>
  </r>
  <r>
    <x v="0"/>
    <x v="0"/>
    <s v="USD"/>
    <n v="1439317900"/>
    <x v="2194"/>
    <n v="1436725900"/>
    <d v="2015-07-12T18:31:40"/>
    <b v="0"/>
    <n v="115"/>
    <b v="1"/>
    <s v="games/tabletop games"/>
    <n v="120.32608695652173"/>
    <n v="48.130434782608695"/>
    <x v="6"/>
  </r>
  <r>
    <x v="0"/>
    <x v="0"/>
    <s v="USD"/>
    <n v="1480662000"/>
    <x v="2195"/>
    <n v="1478000502"/>
    <d v="2016-11-01T11:41:42"/>
    <b v="0"/>
    <n v="234"/>
    <b v="1"/>
    <s v="games/tabletop games"/>
    <n v="113.83571428571429"/>
    <n v="68.106837606837601"/>
    <x v="6"/>
  </r>
  <r>
    <x v="0"/>
    <x v="0"/>
    <s v="USD"/>
    <n v="1425132059"/>
    <x v="2196"/>
    <n v="1422540059"/>
    <d v="2015-01-29T14:00:59"/>
    <b v="0"/>
    <n v="4330"/>
    <b v="1"/>
    <s v="games/tabletop games"/>
    <n v="951.03109999999992"/>
    <n v="65.891300230946882"/>
    <x v="6"/>
  </r>
  <r>
    <x v="0"/>
    <x v="0"/>
    <s v="USD"/>
    <n v="1447507200"/>
    <x v="2197"/>
    <n v="1444911600"/>
    <d v="2015-10-15T12:20:00"/>
    <b v="0"/>
    <n v="651"/>
    <b v="1"/>
    <s v="games/tabletop games"/>
    <n v="132.89249999999998"/>
    <n v="81.654377880184327"/>
    <x v="6"/>
  </r>
  <r>
    <x v="0"/>
    <x v="17"/>
    <s v="EUR"/>
    <n v="1444903198"/>
    <x v="2198"/>
    <n v="1442311198"/>
    <d v="2015-09-15T09:59:58"/>
    <b v="1"/>
    <n v="251"/>
    <b v="1"/>
    <s v="games/tabletop games"/>
    <n v="146.97777777777779"/>
    <n v="52.701195219123505"/>
    <x v="6"/>
  </r>
  <r>
    <x v="0"/>
    <x v="1"/>
    <s v="GBP"/>
    <n v="1436151600"/>
    <x v="2199"/>
    <n v="1433775668"/>
    <d v="2015-06-08T15:01:08"/>
    <b v="0"/>
    <n v="263"/>
    <b v="1"/>
    <s v="games/tabletop games"/>
    <n v="542.15"/>
    <n v="41.228136882129277"/>
    <x v="6"/>
  </r>
  <r>
    <x v="0"/>
    <x v="1"/>
    <s v="GBP"/>
    <n v="1358367565"/>
    <x v="2200"/>
    <n v="1357157965"/>
    <d v="2013-01-02T20:19:25"/>
    <b v="0"/>
    <n v="28"/>
    <b v="1"/>
    <s v="music/electronic music"/>
    <n v="382.71818181818185"/>
    <n v="15.035357142857142"/>
    <x v="4"/>
  </r>
  <r>
    <x v="0"/>
    <x v="0"/>
    <s v="USD"/>
    <n v="1351801368"/>
    <x v="2201"/>
    <n v="1349209368"/>
    <d v="2012-10-02T20:22:48"/>
    <b v="0"/>
    <n v="721"/>
    <b v="1"/>
    <s v="music/electronic music"/>
    <n v="704.18124999999998"/>
    <n v="39.066920943134534"/>
    <x v="4"/>
  </r>
  <r>
    <x v="0"/>
    <x v="5"/>
    <s v="CAD"/>
    <n v="1443127082"/>
    <x v="2202"/>
    <n v="1440535082"/>
    <d v="2015-08-25T20:38:02"/>
    <b v="0"/>
    <n v="50"/>
    <b v="1"/>
    <s v="music/electronic music"/>
    <n v="109.55"/>
    <n v="43.82"/>
    <x v="4"/>
  </r>
  <r>
    <x v="0"/>
    <x v="0"/>
    <s v="USD"/>
    <n v="1362814119"/>
    <x v="2203"/>
    <n v="1360222119"/>
    <d v="2013-02-07T07:28:39"/>
    <b v="0"/>
    <n v="73"/>
    <b v="1"/>
    <s v="music/electronic music"/>
    <n v="132.86666666666667"/>
    <n v="27.301369863013697"/>
    <x v="4"/>
  </r>
  <r>
    <x v="0"/>
    <x v="0"/>
    <s v="USD"/>
    <n v="1338579789"/>
    <x v="2204"/>
    <n v="1335987789"/>
    <d v="2012-05-02T19:43:09"/>
    <b v="0"/>
    <n v="27"/>
    <b v="1"/>
    <s v="music/electronic music"/>
    <n v="152"/>
    <n v="42.222222222222221"/>
    <x v="4"/>
  </r>
  <r>
    <x v="0"/>
    <x v="0"/>
    <s v="USD"/>
    <n v="1334556624"/>
    <x v="2205"/>
    <n v="1333001424"/>
    <d v="2012-03-29T06:10:24"/>
    <b v="0"/>
    <n v="34"/>
    <b v="1"/>
    <s v="music/electronic music"/>
    <n v="102.72727272727273"/>
    <n v="33.235294117647058"/>
    <x v="4"/>
  </r>
  <r>
    <x v="0"/>
    <x v="0"/>
    <s v="USD"/>
    <n v="1384580373"/>
    <x v="2206"/>
    <n v="1381984773"/>
    <d v="2013-10-17T04:39:33"/>
    <b v="0"/>
    <n v="7"/>
    <b v="1"/>
    <s v="music/electronic music"/>
    <n v="100"/>
    <n v="285.71428571428572"/>
    <x v="4"/>
  </r>
  <r>
    <x v="0"/>
    <x v="0"/>
    <s v="USD"/>
    <n v="1333771200"/>
    <x v="2207"/>
    <n v="1328649026"/>
    <d v="2012-02-07T21:10:26"/>
    <b v="0"/>
    <n v="24"/>
    <b v="1"/>
    <s v="music/electronic music"/>
    <n v="101.6"/>
    <n v="42.333333333333336"/>
    <x v="4"/>
  </r>
  <r>
    <x v="0"/>
    <x v="1"/>
    <s v="GBP"/>
    <n v="1397516400"/>
    <x v="2208"/>
    <n v="1396524644"/>
    <d v="2014-04-03T11:30:44"/>
    <b v="0"/>
    <n v="15"/>
    <b v="1"/>
    <s v="music/electronic music"/>
    <n v="150.80000000000001"/>
    <n v="50.266666666666666"/>
    <x v="4"/>
  </r>
  <r>
    <x v="0"/>
    <x v="0"/>
    <s v="USD"/>
    <n v="1334424960"/>
    <x v="2209"/>
    <n v="1329442510"/>
    <d v="2012-02-17T01:35:10"/>
    <b v="0"/>
    <n v="72"/>
    <b v="1"/>
    <s v="music/electronic music"/>
    <n v="111.425"/>
    <n v="61.902777777777779"/>
    <x v="4"/>
  </r>
  <r>
    <x v="0"/>
    <x v="0"/>
    <s v="USD"/>
    <n v="1397113140"/>
    <x v="2210"/>
    <n v="1395168625"/>
    <d v="2014-03-18T18:50:25"/>
    <b v="0"/>
    <n v="120"/>
    <b v="1"/>
    <s v="music/electronic music"/>
    <n v="195.6"/>
    <n v="40.75"/>
    <x v="4"/>
  </r>
  <r>
    <x v="0"/>
    <x v="0"/>
    <s v="USD"/>
    <n v="1383526800"/>
    <x v="2211"/>
    <n v="1380650177"/>
    <d v="2013-10-01T17:56:17"/>
    <b v="0"/>
    <n v="123"/>
    <b v="1"/>
    <s v="music/electronic music"/>
    <n v="114.38333333333333"/>
    <n v="55.796747967479675"/>
    <x v="4"/>
  </r>
  <r>
    <x v="0"/>
    <x v="0"/>
    <s v="USD"/>
    <n v="1431719379"/>
    <x v="2212"/>
    <n v="1429127379"/>
    <d v="2015-04-15T19:49:39"/>
    <b v="0"/>
    <n v="1"/>
    <b v="1"/>
    <s v="music/electronic music"/>
    <n v="200"/>
    <n v="10"/>
    <x v="4"/>
  </r>
  <r>
    <x v="0"/>
    <x v="0"/>
    <s v="USD"/>
    <n v="1391713248"/>
    <x v="2213"/>
    <n v="1389121248"/>
    <d v="2014-01-07T19:00:48"/>
    <b v="0"/>
    <n v="24"/>
    <b v="1"/>
    <s v="music/electronic music"/>
    <n v="292.50166666666667"/>
    <n v="73.125416666666666"/>
    <x v="4"/>
  </r>
  <r>
    <x v="0"/>
    <x v="0"/>
    <s v="USD"/>
    <n v="1331621940"/>
    <x v="2214"/>
    <n v="1329671572"/>
    <d v="2012-02-19T17:12:52"/>
    <b v="0"/>
    <n v="33"/>
    <b v="1"/>
    <s v="music/electronic music"/>
    <n v="156.36363636363637"/>
    <n v="26.060606060606062"/>
    <x v="4"/>
  </r>
  <r>
    <x v="0"/>
    <x v="0"/>
    <s v="USD"/>
    <n v="1437674545"/>
    <x v="2215"/>
    <n v="1436464945"/>
    <d v="2015-07-09T18:02:25"/>
    <b v="0"/>
    <n v="14"/>
    <b v="1"/>
    <s v="music/electronic music"/>
    <n v="105.66666666666666"/>
    <n v="22.642857142857142"/>
    <x v="4"/>
  </r>
  <r>
    <x v="0"/>
    <x v="0"/>
    <s v="USD"/>
    <n v="1446451200"/>
    <x v="2216"/>
    <n v="1445539113"/>
    <d v="2015-10-22T18:38:33"/>
    <b v="0"/>
    <n v="9"/>
    <b v="1"/>
    <s v="music/electronic music"/>
    <n v="101.19047619047619"/>
    <n v="47.222222222222221"/>
    <x v="4"/>
  </r>
  <r>
    <x v="0"/>
    <x v="0"/>
    <s v="USD"/>
    <n v="1346198400"/>
    <x v="2217"/>
    <n v="1344281383"/>
    <d v="2012-08-06T19:29:43"/>
    <b v="0"/>
    <n v="76"/>
    <b v="1"/>
    <s v="music/electronic music"/>
    <n v="122.833"/>
    <n v="32.324473684210524"/>
    <x v="4"/>
  </r>
  <r>
    <x v="0"/>
    <x v="0"/>
    <s v="USD"/>
    <n v="1440004512"/>
    <x v="2218"/>
    <n v="1437412512"/>
    <d v="2015-07-20T17:15:12"/>
    <b v="0"/>
    <n v="19"/>
    <b v="1"/>
    <s v="music/electronic music"/>
    <n v="101.49999999999999"/>
    <n v="53.421052631578945"/>
    <x v="4"/>
  </r>
  <r>
    <x v="0"/>
    <x v="0"/>
    <s v="USD"/>
    <n v="1374888436"/>
    <x v="2219"/>
    <n v="1372296436"/>
    <d v="2013-06-27T01:27:16"/>
    <b v="0"/>
    <n v="69"/>
    <b v="1"/>
    <s v="music/electronic music"/>
    <n v="101.14285714285714"/>
    <n v="51.304347826086953"/>
    <x v="4"/>
  </r>
  <r>
    <x v="0"/>
    <x v="0"/>
    <s v="USD"/>
    <n v="1461369600"/>
    <x v="2220"/>
    <n v="1458748809"/>
    <d v="2016-03-23T16:00:09"/>
    <b v="0"/>
    <n v="218"/>
    <b v="1"/>
    <s v="games/tabletop games"/>
    <n v="108.11999999999999"/>
    <n v="37.197247706422019"/>
    <x v="6"/>
  </r>
  <r>
    <x v="0"/>
    <x v="0"/>
    <s v="USD"/>
    <n v="1327776847"/>
    <x v="2221"/>
    <n v="1325184847"/>
    <d v="2011-12-29T18:54:07"/>
    <b v="0"/>
    <n v="30"/>
    <b v="1"/>
    <s v="games/tabletop games"/>
    <n v="162.6"/>
    <n v="27.1"/>
    <x v="6"/>
  </r>
  <r>
    <x v="0"/>
    <x v="5"/>
    <s v="CAD"/>
    <n v="1435418568"/>
    <x v="2222"/>
    <n v="1432826568"/>
    <d v="2015-05-28T15:22:48"/>
    <b v="0"/>
    <n v="100"/>
    <b v="1"/>
    <s v="games/tabletop games"/>
    <n v="105.80000000000001"/>
    <n v="206.31"/>
    <x v="6"/>
  </r>
  <r>
    <x v="0"/>
    <x v="0"/>
    <s v="USD"/>
    <n v="1477767600"/>
    <x v="2223"/>
    <n v="1475337675"/>
    <d v="2016-10-01T16:01:15"/>
    <b v="0"/>
    <n v="296"/>
    <b v="1"/>
    <s v="games/tabletop games"/>
    <n v="243.15000000000003"/>
    <n v="82.145270270270274"/>
    <x v="6"/>
  </r>
  <r>
    <x v="0"/>
    <x v="1"/>
    <s v="GBP"/>
    <n v="1411326015"/>
    <x v="2224"/>
    <n v="1408734015"/>
    <d v="2014-08-22T19:00:15"/>
    <b v="0"/>
    <n v="1204"/>
    <b v="1"/>
    <s v="games/tabletop games"/>
    <n v="944.83338095238094"/>
    <n v="164.79651993355483"/>
    <x v="6"/>
  </r>
  <r>
    <x v="0"/>
    <x v="0"/>
    <s v="USD"/>
    <n v="1455253140"/>
    <x v="2225"/>
    <n v="1452625822"/>
    <d v="2016-01-12T19:10:22"/>
    <b v="0"/>
    <n v="321"/>
    <b v="1"/>
    <s v="games/tabletop games"/>
    <n v="108.46283333333334"/>
    <n v="60.820280373831778"/>
    <x v="6"/>
  </r>
  <r>
    <x v="0"/>
    <x v="1"/>
    <s v="GBP"/>
    <n v="1384374155"/>
    <x v="2226"/>
    <n v="1381778555"/>
    <d v="2013-10-14T19:22:35"/>
    <b v="0"/>
    <n v="301"/>
    <b v="1"/>
    <s v="games/tabletop games"/>
    <n v="157.37692307692308"/>
    <n v="67.970099667774093"/>
    <x v="6"/>
  </r>
  <r>
    <x v="0"/>
    <x v="12"/>
    <s v="EUR"/>
    <n v="1439707236"/>
    <x v="2227"/>
    <n v="1437115236"/>
    <d v="2015-07-17T06:40:36"/>
    <b v="0"/>
    <n v="144"/>
    <b v="1"/>
    <s v="games/tabletop games"/>
    <n v="1174.49"/>
    <n v="81.561805555555551"/>
    <x v="6"/>
  </r>
  <r>
    <x v="0"/>
    <x v="0"/>
    <s v="USD"/>
    <n v="1378180800"/>
    <x v="2228"/>
    <n v="1375113391"/>
    <d v="2013-07-29T15:56:31"/>
    <b v="0"/>
    <n v="539"/>
    <b v="1"/>
    <s v="games/tabletop games"/>
    <n v="171.04755366949576"/>
    <n v="25.42547309833024"/>
    <x v="6"/>
  </r>
  <r>
    <x v="0"/>
    <x v="0"/>
    <s v="USD"/>
    <n v="1398460127"/>
    <x v="2229"/>
    <n v="1395868127"/>
    <d v="2014-03-26T21:08:47"/>
    <b v="0"/>
    <n v="498"/>
    <b v="1"/>
    <s v="games/tabletop games"/>
    <n v="125.95294117647057"/>
    <n v="21.497991967871485"/>
    <x v="6"/>
  </r>
  <r>
    <x v="0"/>
    <x v="0"/>
    <s v="USD"/>
    <n v="1372136400"/>
    <x v="2230"/>
    <n v="1369864301"/>
    <d v="2013-05-29T21:51:41"/>
    <b v="0"/>
    <n v="1113"/>
    <b v="1"/>
    <s v="games/tabletop games"/>
    <n v="1212.1296000000002"/>
    <n v="27.226630727762803"/>
    <x v="6"/>
  </r>
  <r>
    <x v="0"/>
    <x v="0"/>
    <s v="USD"/>
    <n v="1405738800"/>
    <x v="2231"/>
    <n v="1402945408"/>
    <d v="2014-06-16T19:03:28"/>
    <b v="0"/>
    <n v="988"/>
    <b v="1"/>
    <s v="games/tabletop games"/>
    <n v="495.8"/>
    <n v="25.091093117408906"/>
    <x v="6"/>
  </r>
  <r>
    <x v="0"/>
    <x v="1"/>
    <s v="GBP"/>
    <n v="1450051200"/>
    <x v="2232"/>
    <n v="1448269539"/>
    <d v="2015-11-23T09:05:39"/>
    <b v="0"/>
    <n v="391"/>
    <b v="1"/>
    <s v="games/tabletop games"/>
    <n v="332.03999999999996"/>
    <n v="21.230179028132991"/>
    <x v="6"/>
  </r>
  <r>
    <x v="0"/>
    <x v="0"/>
    <s v="USD"/>
    <n v="1483645647"/>
    <x v="2233"/>
    <n v="1481053647"/>
    <d v="2016-12-06T19:47:27"/>
    <b v="0"/>
    <n v="28"/>
    <b v="1"/>
    <s v="games/tabletop games"/>
    <n v="1165"/>
    <n v="41.607142857142854"/>
    <x v="6"/>
  </r>
  <r>
    <x v="0"/>
    <x v="5"/>
    <s v="CAD"/>
    <n v="1427585511"/>
    <x v="2234"/>
    <n v="1424997111"/>
    <d v="2015-02-27T00:31:51"/>
    <b v="0"/>
    <n v="147"/>
    <b v="1"/>
    <s v="games/tabletop games"/>
    <n v="153.3153846153846"/>
    <n v="135.58503401360545"/>
    <x v="6"/>
  </r>
  <r>
    <x v="0"/>
    <x v="0"/>
    <s v="USD"/>
    <n v="1454338123"/>
    <x v="2235"/>
    <n v="1451746123"/>
    <d v="2016-01-02T14:48:43"/>
    <b v="0"/>
    <n v="680"/>
    <b v="1"/>
    <s v="games/tabletop games"/>
    <n v="537.10714285714289"/>
    <n v="22.116176470588236"/>
    <x v="6"/>
  </r>
  <r>
    <x v="0"/>
    <x v="0"/>
    <s v="USD"/>
    <n v="1415779140"/>
    <x v="2236"/>
    <n v="1412294683"/>
    <d v="2014-10-03T00:04:43"/>
    <b v="0"/>
    <n v="983"/>
    <b v="1"/>
    <s v="games/tabletop games"/>
    <n v="352.92777777777775"/>
    <n v="64.625635808748726"/>
    <x v="6"/>
  </r>
  <r>
    <x v="0"/>
    <x v="12"/>
    <s v="EUR"/>
    <n v="1489157716"/>
    <x v="2237"/>
    <n v="1486565716"/>
    <d v="2017-02-08T14:55:16"/>
    <b v="0"/>
    <n v="79"/>
    <b v="1"/>
    <s v="games/tabletop games"/>
    <n v="137.4"/>
    <n v="69.569620253164558"/>
    <x v="6"/>
  </r>
  <r>
    <x v="0"/>
    <x v="0"/>
    <s v="USD"/>
    <n v="1385870520"/>
    <x v="2238"/>
    <n v="1382742014"/>
    <d v="2013-10-25T23:00:14"/>
    <b v="0"/>
    <n v="426"/>
    <b v="1"/>
    <s v="games/tabletop games"/>
    <n v="128.02668"/>
    <n v="75.133028169014082"/>
    <x v="6"/>
  </r>
  <r>
    <x v="0"/>
    <x v="0"/>
    <s v="USD"/>
    <n v="1461354544"/>
    <x v="2239"/>
    <n v="1458762544"/>
    <d v="2016-03-23T19:49:04"/>
    <b v="0"/>
    <n v="96"/>
    <b v="1"/>
    <s v="games/tabletop games"/>
    <n v="270.68"/>
    <n v="140.97916666666666"/>
    <x v="6"/>
  </r>
  <r>
    <x v="0"/>
    <x v="1"/>
    <s v="GBP"/>
    <n v="1488484300"/>
    <x v="2240"/>
    <n v="1485892300"/>
    <d v="2017-01-31T19:51:40"/>
    <b v="0"/>
    <n v="163"/>
    <b v="1"/>
    <s v="games/tabletop games"/>
    <n v="806.4"/>
    <n v="49.472392638036808"/>
    <x v="6"/>
  </r>
  <r>
    <x v="0"/>
    <x v="0"/>
    <s v="USD"/>
    <n v="1385521320"/>
    <x v="2241"/>
    <n v="1382449733"/>
    <d v="2013-10-22T13:48:53"/>
    <b v="0"/>
    <n v="2525"/>
    <b v="1"/>
    <s v="games/tabletop games"/>
    <n v="1360.0976000000001"/>
    <n v="53.865251485148519"/>
    <x v="6"/>
  </r>
  <r>
    <x v="0"/>
    <x v="0"/>
    <s v="USD"/>
    <n v="1489374000"/>
    <x v="2242"/>
    <n v="1488823290"/>
    <d v="2017-03-06T18:01:30"/>
    <b v="0"/>
    <n v="2035"/>
    <b v="1"/>
    <s v="games/tabletop games"/>
    <n v="930250"/>
    <n v="4.5712530712530715"/>
    <x v="6"/>
  </r>
  <r>
    <x v="0"/>
    <x v="0"/>
    <s v="USD"/>
    <n v="1476649800"/>
    <x v="2243"/>
    <n v="1475609946"/>
    <d v="2016-10-04T19:39:06"/>
    <b v="0"/>
    <n v="290"/>
    <b v="1"/>
    <s v="games/tabletop games"/>
    <n v="377.02"/>
    <n v="65.00344827586207"/>
    <x v="6"/>
  </r>
  <r>
    <x v="0"/>
    <x v="0"/>
    <s v="USD"/>
    <n v="1393005600"/>
    <x v="2244"/>
    <n v="1390323617"/>
    <d v="2014-01-21T17:00:17"/>
    <b v="0"/>
    <n v="1980"/>
    <b v="1"/>
    <s v="games/tabletop games"/>
    <n v="2647.0250000000001"/>
    <n v="53.475252525252522"/>
    <x v="6"/>
  </r>
  <r>
    <x v="0"/>
    <x v="1"/>
    <s v="GBP"/>
    <n v="1441393210"/>
    <x v="2245"/>
    <n v="1438801210"/>
    <d v="2015-08-05T19:00:10"/>
    <b v="0"/>
    <n v="57"/>
    <b v="1"/>
    <s v="games/tabletop games"/>
    <n v="100.12"/>
    <n v="43.912280701754383"/>
    <x v="6"/>
  </r>
  <r>
    <x v="0"/>
    <x v="0"/>
    <s v="USD"/>
    <n v="1438185565"/>
    <x v="2246"/>
    <n v="1436975965"/>
    <d v="2015-07-15T15:59:25"/>
    <b v="0"/>
    <n v="380"/>
    <b v="1"/>
    <s v="games/tabletop games"/>
    <n v="104.45405405405405"/>
    <n v="50.852631578947367"/>
    <x v="6"/>
  </r>
  <r>
    <x v="0"/>
    <x v="1"/>
    <s v="GBP"/>
    <n v="1481749278"/>
    <x v="2247"/>
    <n v="1479157278"/>
    <d v="2016-11-14T21:01:18"/>
    <b v="0"/>
    <n v="128"/>
    <b v="1"/>
    <s v="games/tabletop games"/>
    <n v="107.21428571428571"/>
    <n v="58.6328125"/>
    <x v="6"/>
  </r>
  <r>
    <x v="0"/>
    <x v="0"/>
    <s v="USD"/>
    <n v="1364917965"/>
    <x v="2248"/>
    <n v="1362329565"/>
    <d v="2013-03-03T16:52:45"/>
    <b v="0"/>
    <n v="180"/>
    <b v="1"/>
    <s v="games/tabletop games"/>
    <n v="168.77142857142857"/>
    <n v="32.81666666666667"/>
    <x v="6"/>
  </r>
  <r>
    <x v="0"/>
    <x v="0"/>
    <s v="USD"/>
    <n v="1480727273"/>
    <x v="2249"/>
    <n v="1478131673"/>
    <d v="2016-11-03T00:07:53"/>
    <b v="0"/>
    <n v="571"/>
    <b v="1"/>
    <s v="games/tabletop games"/>
    <n v="975.11200000000008"/>
    <n v="426.93169877408059"/>
    <x v="6"/>
  </r>
  <r>
    <x v="0"/>
    <x v="0"/>
    <s v="USD"/>
    <n v="1408177077"/>
    <x v="2250"/>
    <n v="1406362677"/>
    <d v="2014-07-26T08:17:57"/>
    <b v="0"/>
    <n v="480"/>
    <b v="1"/>
    <s v="games/tabletop games"/>
    <n v="134.44929411764704"/>
    <n v="23.808729166666669"/>
    <x v="6"/>
  </r>
  <r>
    <x v="0"/>
    <x v="3"/>
    <s v="EUR"/>
    <n v="1470469938"/>
    <x v="2251"/>
    <n v="1469173938"/>
    <d v="2016-07-22T07:52:18"/>
    <b v="0"/>
    <n v="249"/>
    <b v="1"/>
    <s v="games/tabletop games"/>
    <n v="272.27777777777777"/>
    <n v="98.413654618473899"/>
    <x v="6"/>
  </r>
  <r>
    <x v="0"/>
    <x v="0"/>
    <s v="USD"/>
    <n v="1447862947"/>
    <x v="2252"/>
    <n v="1445267347"/>
    <d v="2015-10-19T15:09:07"/>
    <b v="0"/>
    <n v="84"/>
    <b v="1"/>
    <s v="games/tabletop games"/>
    <n v="112.6875"/>
    <n v="107.32142857142857"/>
    <x v="6"/>
  </r>
  <r>
    <x v="0"/>
    <x v="0"/>
    <s v="USD"/>
    <n v="1485271968"/>
    <x v="2253"/>
    <n v="1484667168"/>
    <d v="2017-01-17T15:32:48"/>
    <b v="0"/>
    <n v="197"/>
    <b v="1"/>
    <s v="games/tabletop games"/>
    <n v="459.8"/>
    <n v="11.67005076142132"/>
    <x v="6"/>
  </r>
  <r>
    <x v="0"/>
    <x v="0"/>
    <s v="USD"/>
    <n v="1462661451"/>
    <x v="2254"/>
    <n v="1460069451"/>
    <d v="2016-04-07T22:50:51"/>
    <b v="0"/>
    <n v="271"/>
    <b v="1"/>
    <s v="games/tabletop games"/>
    <n v="286.65822784810126"/>
    <n v="41.782287822878232"/>
    <x v="6"/>
  </r>
  <r>
    <x v="0"/>
    <x v="1"/>
    <s v="GBP"/>
    <n v="1479811846"/>
    <x v="2255"/>
    <n v="1478602246"/>
    <d v="2016-11-08T10:50:46"/>
    <b v="0"/>
    <n v="50"/>
    <b v="1"/>
    <s v="games/tabletop games"/>
    <n v="222.70833333333334"/>
    <n v="21.38"/>
    <x v="6"/>
  </r>
  <r>
    <x v="0"/>
    <x v="1"/>
    <s v="GBP"/>
    <n v="1466377200"/>
    <x v="2256"/>
    <n v="1463351329"/>
    <d v="2016-05-15T22:28:49"/>
    <b v="0"/>
    <n v="169"/>
    <b v="1"/>
    <s v="games/tabletop games"/>
    <n v="636.14"/>
    <n v="94.103550295857985"/>
    <x v="6"/>
  </r>
  <r>
    <x v="0"/>
    <x v="0"/>
    <s v="USD"/>
    <n v="1434045687"/>
    <x v="2257"/>
    <n v="1431453687"/>
    <d v="2015-05-12T18:01:27"/>
    <b v="0"/>
    <n v="205"/>
    <b v="1"/>
    <s v="games/tabletop games"/>
    <n v="146.5"/>
    <n v="15.721951219512196"/>
    <x v="6"/>
  </r>
  <r>
    <x v="0"/>
    <x v="1"/>
    <s v="GBP"/>
    <n v="1481224736"/>
    <x v="2258"/>
    <n v="1480360736"/>
    <d v="2016-11-28T19:18:56"/>
    <b v="0"/>
    <n v="206"/>
    <b v="1"/>
    <s v="games/tabletop games"/>
    <n v="1867.1"/>
    <n v="90.635922330097088"/>
    <x v="6"/>
  </r>
  <r>
    <x v="0"/>
    <x v="0"/>
    <s v="USD"/>
    <n v="1395876250"/>
    <x v="2259"/>
    <n v="1393287850"/>
    <d v="2014-02-25T00:24:10"/>
    <b v="0"/>
    <n v="84"/>
    <b v="1"/>
    <s v="games/tabletop games"/>
    <n v="326.92"/>
    <n v="97.297619047619051"/>
    <x v="6"/>
  </r>
  <r>
    <x v="0"/>
    <x v="2"/>
    <s v="AUD"/>
    <n v="1487093020"/>
    <x v="2260"/>
    <n v="1485278620"/>
    <d v="2017-01-24T17:23:40"/>
    <b v="0"/>
    <n v="210"/>
    <b v="1"/>
    <s v="games/tabletop games"/>
    <n v="779.5"/>
    <n v="37.11904761904762"/>
    <x v="6"/>
  </r>
  <r>
    <x v="0"/>
    <x v="0"/>
    <s v="USD"/>
    <n v="1416268800"/>
    <x v="2261"/>
    <n v="1413295358"/>
    <d v="2014-10-14T14:02:38"/>
    <b v="0"/>
    <n v="181"/>
    <b v="1"/>
    <s v="games/tabletop games"/>
    <n v="154.15151515151516"/>
    <n v="28.104972375690608"/>
    <x v="6"/>
  </r>
  <r>
    <x v="0"/>
    <x v="11"/>
    <s v="SEK"/>
    <n v="1422734313"/>
    <x v="2262"/>
    <n v="1420919913"/>
    <d v="2015-01-10T19:58:33"/>
    <b v="0"/>
    <n v="60"/>
    <b v="1"/>
    <s v="games/tabletop games"/>
    <n v="115.54666666666667"/>
    <n v="144.43333333333334"/>
    <x v="6"/>
  </r>
  <r>
    <x v="0"/>
    <x v="0"/>
    <s v="USD"/>
    <n v="1463972400"/>
    <x v="2263"/>
    <n v="1462543114"/>
    <d v="2016-05-06T13:58:34"/>
    <b v="0"/>
    <n v="445"/>
    <b v="1"/>
    <s v="games/tabletop games"/>
    <n v="180.03333333333333"/>
    <n v="24.274157303370785"/>
    <x v="6"/>
  </r>
  <r>
    <x v="0"/>
    <x v="1"/>
    <s v="GBP"/>
    <n v="1479846507"/>
    <x v="2264"/>
    <n v="1479241707"/>
    <d v="2016-11-15T20:28:27"/>
    <b v="0"/>
    <n v="17"/>
    <b v="1"/>
    <s v="games/tabletop games"/>
    <n v="298.5"/>
    <n v="35.117647058823529"/>
    <x v="6"/>
  </r>
  <r>
    <x v="0"/>
    <x v="0"/>
    <s v="USD"/>
    <n v="1461722400"/>
    <x v="2265"/>
    <n v="1460235592"/>
    <d v="2016-04-09T20:59:52"/>
    <b v="0"/>
    <n v="194"/>
    <b v="1"/>
    <s v="games/tabletop games"/>
    <n v="320.26666666666665"/>
    <n v="24.762886597938145"/>
    <x v="6"/>
  </r>
  <r>
    <x v="0"/>
    <x v="0"/>
    <s v="USD"/>
    <n v="1419123600"/>
    <x v="2266"/>
    <n v="1416945297"/>
    <d v="2014-11-25T19:54:57"/>
    <b v="0"/>
    <n v="404"/>
    <b v="1"/>
    <s v="games/tabletop games"/>
    <n v="380.52499999999998"/>
    <n v="188.37871287128712"/>
    <x v="6"/>
  </r>
  <r>
    <x v="0"/>
    <x v="0"/>
    <s v="USD"/>
    <n v="1489283915"/>
    <x v="2267"/>
    <n v="1486691915"/>
    <d v="2017-02-10T01:58:35"/>
    <b v="0"/>
    <n v="194"/>
    <b v="1"/>
    <s v="games/tabletop games"/>
    <n v="102.60000000000001"/>
    <n v="148.08247422680412"/>
    <x v="6"/>
  </r>
  <r>
    <x v="0"/>
    <x v="0"/>
    <s v="USD"/>
    <n v="1488862800"/>
    <x v="2268"/>
    <n v="1486745663"/>
    <d v="2017-02-10T16:54:23"/>
    <b v="0"/>
    <n v="902"/>
    <b v="1"/>
    <s v="games/tabletop games"/>
    <n v="1801.64"/>
    <n v="49.934589800443462"/>
    <x v="6"/>
  </r>
  <r>
    <x v="0"/>
    <x v="0"/>
    <s v="USD"/>
    <n v="1484085540"/>
    <x v="2269"/>
    <n v="1482353513"/>
    <d v="2016-12-21T20:51:53"/>
    <b v="0"/>
    <n v="1670"/>
    <b v="1"/>
    <s v="games/tabletop games"/>
    <n v="720.24800000000005"/>
    <n v="107.82155688622754"/>
    <x v="6"/>
  </r>
  <r>
    <x v="0"/>
    <x v="0"/>
    <s v="USD"/>
    <n v="1481328004"/>
    <x v="2270"/>
    <n v="1478736004"/>
    <d v="2016-11-10T00:00:04"/>
    <b v="0"/>
    <n v="1328"/>
    <b v="1"/>
    <s v="games/tabletop games"/>
    <n v="283.09000000000003"/>
    <n v="42.63403614457831"/>
    <x v="6"/>
  </r>
  <r>
    <x v="0"/>
    <x v="0"/>
    <s v="USD"/>
    <n v="1449506836"/>
    <x v="2271"/>
    <n v="1446914836"/>
    <d v="2015-11-07T16:47:16"/>
    <b v="0"/>
    <n v="944"/>
    <b v="1"/>
    <s v="games/tabletop games"/>
    <n v="1356.6000000000001"/>
    <n v="14.370762711864407"/>
    <x v="6"/>
  </r>
  <r>
    <x v="0"/>
    <x v="5"/>
    <s v="CAD"/>
    <n v="1489320642"/>
    <x v="2272"/>
    <n v="1487164242"/>
    <d v="2017-02-15T13:10:42"/>
    <b v="0"/>
    <n v="147"/>
    <b v="1"/>
    <s v="games/tabletop games"/>
    <n v="220.35999999999999"/>
    <n v="37.476190476190474"/>
    <x v="6"/>
  </r>
  <r>
    <x v="0"/>
    <x v="0"/>
    <s v="USD"/>
    <n v="1393156857"/>
    <x v="2273"/>
    <n v="1390564857"/>
    <d v="2014-01-24T12:00:57"/>
    <b v="0"/>
    <n v="99"/>
    <b v="1"/>
    <s v="games/tabletop games"/>
    <n v="119.6"/>
    <n v="30.202020202020201"/>
    <x v="6"/>
  </r>
  <r>
    <x v="0"/>
    <x v="1"/>
    <s v="GBP"/>
    <n v="1419259679"/>
    <x v="2274"/>
    <n v="1416667679"/>
    <d v="2014-11-22T14:47:59"/>
    <b v="0"/>
    <n v="79"/>
    <b v="1"/>
    <s v="games/tabletop games"/>
    <n v="407.76923076923077"/>
    <n v="33.550632911392405"/>
    <x v="6"/>
  </r>
  <r>
    <x v="0"/>
    <x v="0"/>
    <s v="USD"/>
    <n v="1388936289"/>
    <x v="2275"/>
    <n v="1386344289"/>
    <d v="2013-12-06T15:38:09"/>
    <b v="0"/>
    <n v="75"/>
    <b v="1"/>
    <s v="games/tabletop games"/>
    <n v="105.81826105905425"/>
    <n v="64.74666666666667"/>
    <x v="6"/>
  </r>
  <r>
    <x v="0"/>
    <x v="0"/>
    <s v="USD"/>
    <n v="1330359423"/>
    <x v="2276"/>
    <n v="1327767423"/>
    <d v="2012-01-28T16:17:03"/>
    <b v="0"/>
    <n v="207"/>
    <b v="1"/>
    <s v="games/tabletop games"/>
    <n v="141.08235294117648"/>
    <n v="57.932367149758456"/>
    <x v="6"/>
  </r>
  <r>
    <x v="0"/>
    <x v="13"/>
    <s v="EUR"/>
    <n v="1451861940"/>
    <x v="2277"/>
    <n v="1448902867"/>
    <d v="2015-11-30T17:01:07"/>
    <b v="0"/>
    <n v="102"/>
    <b v="1"/>
    <s v="games/tabletop games"/>
    <n v="270.7"/>
    <n v="53.078431372549019"/>
    <x v="6"/>
  </r>
  <r>
    <x v="0"/>
    <x v="0"/>
    <s v="USD"/>
    <n v="1423022400"/>
    <x v="2278"/>
    <n v="1421436099"/>
    <d v="2015-01-16T19:21:39"/>
    <b v="0"/>
    <n v="32"/>
    <b v="1"/>
    <s v="games/tabletop games"/>
    <n v="153.80000000000001"/>
    <n v="48.0625"/>
    <x v="6"/>
  </r>
  <r>
    <x v="0"/>
    <x v="0"/>
    <s v="USD"/>
    <n v="1442501991"/>
    <x v="2279"/>
    <n v="1439909991"/>
    <d v="2015-08-18T14:59:51"/>
    <b v="0"/>
    <n v="480"/>
    <b v="1"/>
    <s v="games/tabletop games"/>
    <n v="403.57653061224488"/>
    <n v="82.396874999999994"/>
    <x v="6"/>
  </r>
  <r>
    <x v="0"/>
    <x v="0"/>
    <s v="USD"/>
    <n v="1311576600"/>
    <x v="2280"/>
    <n v="1306219897"/>
    <d v="2011-05-24T06:51:37"/>
    <b v="0"/>
    <n v="11"/>
    <b v="1"/>
    <s v="music/rock"/>
    <n v="185"/>
    <n v="50.454545454545453"/>
    <x v="4"/>
  </r>
  <r>
    <x v="0"/>
    <x v="0"/>
    <s v="USD"/>
    <n v="1452744686"/>
    <x v="2281"/>
    <n v="1447560686"/>
    <d v="2015-11-15T04:11:26"/>
    <b v="0"/>
    <n v="12"/>
    <b v="1"/>
    <s v="music/rock"/>
    <n v="185.33333333333331"/>
    <n v="115.83333333333333"/>
    <x v="4"/>
  </r>
  <r>
    <x v="0"/>
    <x v="0"/>
    <s v="USD"/>
    <n v="1336528804"/>
    <x v="2282"/>
    <n v="1331348404"/>
    <d v="2012-03-10T03:00:04"/>
    <b v="0"/>
    <n v="48"/>
    <b v="1"/>
    <s v="music/rock"/>
    <n v="100.85533333333332"/>
    <n v="63.03458333333333"/>
    <x v="4"/>
  </r>
  <r>
    <x v="0"/>
    <x v="0"/>
    <s v="USD"/>
    <n v="1299902400"/>
    <x v="2283"/>
    <n v="1297451245"/>
    <d v="2011-02-11T19:07:25"/>
    <b v="0"/>
    <n v="59"/>
    <b v="1"/>
    <s v="music/rock"/>
    <n v="106.22116666666668"/>
    <n v="108.02152542372882"/>
    <x v="4"/>
  </r>
  <r>
    <x v="0"/>
    <x v="0"/>
    <s v="USD"/>
    <n v="1340944043"/>
    <x v="2284"/>
    <n v="1338352043"/>
    <d v="2012-05-30T04:27:23"/>
    <b v="0"/>
    <n v="79"/>
    <b v="1"/>
    <s v="music/rock"/>
    <n v="121.36666666666667"/>
    <n v="46.088607594936711"/>
    <x v="4"/>
  </r>
  <r>
    <x v="0"/>
    <x v="0"/>
    <s v="USD"/>
    <n v="1378439940"/>
    <x v="2285"/>
    <n v="1376003254"/>
    <d v="2013-08-08T23:07:34"/>
    <b v="0"/>
    <n v="14"/>
    <b v="1"/>
    <s v="music/rock"/>
    <n v="100.06666666666666"/>
    <n v="107.21428571428571"/>
    <x v="4"/>
  </r>
  <r>
    <x v="0"/>
    <x v="0"/>
    <s v="USD"/>
    <n v="1403539260"/>
    <x v="2286"/>
    <n v="1401724860"/>
    <d v="2014-06-02T16:01:00"/>
    <b v="0"/>
    <n v="106"/>
    <b v="1"/>
    <s v="music/rock"/>
    <n v="119.97755555555555"/>
    <n v="50.9338679245283"/>
    <x v="4"/>
  </r>
  <r>
    <x v="0"/>
    <x v="0"/>
    <s v="USD"/>
    <n v="1340733600"/>
    <x v="2287"/>
    <n v="1339098689"/>
    <d v="2012-06-07T19:51:29"/>
    <b v="0"/>
    <n v="25"/>
    <b v="1"/>
    <s v="music/rock"/>
    <n v="100.1"/>
    <n v="40.04"/>
    <x v="4"/>
  </r>
  <r>
    <x v="0"/>
    <x v="0"/>
    <s v="USD"/>
    <n v="1386372120"/>
    <x v="2288"/>
    <n v="1382659060"/>
    <d v="2013-10-24T23:57:40"/>
    <b v="0"/>
    <n v="25"/>
    <b v="1"/>
    <s v="music/rock"/>
    <n v="107.4"/>
    <n v="64.44"/>
    <x v="4"/>
  </r>
  <r>
    <x v="0"/>
    <x v="0"/>
    <s v="USD"/>
    <n v="1259686800"/>
    <x v="2289"/>
    <n v="1252908330"/>
    <d v="2009-09-14T06:05:30"/>
    <b v="0"/>
    <n v="29"/>
    <b v="1"/>
    <s v="music/rock"/>
    <n v="104.06666666666666"/>
    <n v="53.827586206896555"/>
    <x v="4"/>
  </r>
  <r>
    <x v="0"/>
    <x v="0"/>
    <s v="USD"/>
    <n v="1335153600"/>
    <x v="2290"/>
    <n v="1332199618"/>
    <d v="2012-03-19T23:26:58"/>
    <b v="0"/>
    <n v="43"/>
    <b v="1"/>
    <s v="music/rock"/>
    <n v="172.8"/>
    <n v="100.46511627906976"/>
    <x v="4"/>
  </r>
  <r>
    <x v="0"/>
    <x v="0"/>
    <s v="USD"/>
    <n v="1334767476"/>
    <x v="2291"/>
    <n v="1332175476"/>
    <d v="2012-03-19T16:44:36"/>
    <b v="0"/>
    <n v="46"/>
    <b v="1"/>
    <s v="music/rock"/>
    <n v="107.2505"/>
    <n v="46.630652173913049"/>
    <x v="4"/>
  </r>
  <r>
    <x v="0"/>
    <x v="0"/>
    <s v="USD"/>
    <n v="1348545540"/>
    <x v="2292"/>
    <n v="1346345999"/>
    <d v="2012-08-30T16:59:59"/>
    <b v="0"/>
    <n v="27"/>
    <b v="1"/>
    <s v="music/rock"/>
    <n v="108.23529411764706"/>
    <n v="34.074074074074076"/>
    <x v="4"/>
  </r>
  <r>
    <x v="0"/>
    <x v="0"/>
    <s v="USD"/>
    <n v="1358702480"/>
    <x v="2293"/>
    <n v="1356110480"/>
    <d v="2012-12-21T17:21:20"/>
    <b v="0"/>
    <n v="112"/>
    <b v="1"/>
    <s v="music/rock"/>
    <n v="146.08079999999998"/>
    <n v="65.214642857142863"/>
    <x v="4"/>
  </r>
  <r>
    <x v="0"/>
    <x v="0"/>
    <s v="USD"/>
    <n v="1359240856"/>
    <x v="2294"/>
    <n v="1356648856"/>
    <d v="2012-12-27T22:54:16"/>
    <b v="0"/>
    <n v="34"/>
    <b v="1"/>
    <s v="music/rock"/>
    <n v="125.25"/>
    <n v="44.205882352941174"/>
    <x v="4"/>
  </r>
  <r>
    <x v="0"/>
    <x v="0"/>
    <s v="USD"/>
    <n v="1330018426"/>
    <x v="2295"/>
    <n v="1326994426"/>
    <d v="2012-01-19T17:33:46"/>
    <b v="0"/>
    <n v="145"/>
    <b v="1"/>
    <s v="music/rock"/>
    <n v="149.07142857142856"/>
    <n v="71.965517241379317"/>
    <x v="4"/>
  </r>
  <r>
    <x v="0"/>
    <x v="0"/>
    <s v="USD"/>
    <n v="1331697540"/>
    <x v="2296"/>
    <n v="1328749249"/>
    <d v="2012-02-09T01:00:49"/>
    <b v="0"/>
    <n v="19"/>
    <b v="1"/>
    <s v="music/rock"/>
    <n v="100.6"/>
    <n v="52.94736842105263"/>
    <x v="4"/>
  </r>
  <r>
    <x v="0"/>
    <x v="0"/>
    <s v="USD"/>
    <n v="1395861033"/>
    <x v="2297"/>
    <n v="1393272633"/>
    <d v="2014-02-24T20:10:33"/>
    <b v="0"/>
    <n v="288"/>
    <b v="1"/>
    <s v="music/rock"/>
    <n v="105.07333333333332"/>
    <n v="109.45138888888889"/>
    <x v="4"/>
  </r>
  <r>
    <x v="0"/>
    <x v="0"/>
    <s v="USD"/>
    <n v="1296953209"/>
    <x v="2298"/>
    <n v="1295657209"/>
    <d v="2011-01-22T00:46:49"/>
    <b v="0"/>
    <n v="14"/>
    <b v="1"/>
    <s v="music/rock"/>
    <n v="350.16666666666663"/>
    <n v="75.035714285714292"/>
    <x v="4"/>
  </r>
  <r>
    <x v="0"/>
    <x v="0"/>
    <s v="USD"/>
    <n v="1340904416"/>
    <x v="2299"/>
    <n v="1339694816"/>
    <d v="2012-06-14T17:26:56"/>
    <b v="0"/>
    <n v="7"/>
    <b v="1"/>
    <s v="music/rock"/>
    <n v="101.25"/>
    <n v="115.71428571428571"/>
    <x v="4"/>
  </r>
  <r>
    <x v="0"/>
    <x v="0"/>
    <s v="USD"/>
    <n v="1371785496"/>
    <x v="2300"/>
    <n v="1369193496"/>
    <d v="2013-05-22T03:31:36"/>
    <b v="1"/>
    <n v="211"/>
    <b v="1"/>
    <s v="music/indie rock"/>
    <n v="133.6044"/>
    <n v="31.659810426540286"/>
    <x v="4"/>
  </r>
  <r>
    <x v="0"/>
    <x v="0"/>
    <s v="USD"/>
    <n v="1388473200"/>
    <x v="2301"/>
    <n v="1385585434"/>
    <d v="2013-11-27T20:50:34"/>
    <b v="1"/>
    <n v="85"/>
    <b v="1"/>
    <s v="music/indie rock"/>
    <n v="170.65217391304347"/>
    <n v="46.176470588235297"/>
    <x v="4"/>
  </r>
  <r>
    <x v="0"/>
    <x v="0"/>
    <s v="USD"/>
    <n v="1323747596"/>
    <x v="2302"/>
    <n v="1320287996"/>
    <d v="2011-11-03T02:39:56"/>
    <b v="1"/>
    <n v="103"/>
    <b v="1"/>
    <s v="music/indie rock"/>
    <n v="109.35829457364341"/>
    <n v="68.481650485436887"/>
    <x v="4"/>
  </r>
  <r>
    <x v="0"/>
    <x v="0"/>
    <s v="USD"/>
    <n v="1293857940"/>
    <x v="1254"/>
    <n v="1290281691"/>
    <d v="2010-11-20T19:34:51"/>
    <b v="1"/>
    <n v="113"/>
    <b v="1"/>
    <s v="music/indie rock"/>
    <n v="100.70033333333335"/>
    <n v="53.469203539823013"/>
    <x v="4"/>
  </r>
  <r>
    <x v="0"/>
    <x v="0"/>
    <s v="USD"/>
    <n v="1407520800"/>
    <x v="2303"/>
    <n v="1405356072"/>
    <d v="2014-07-14T16:41:12"/>
    <b v="1"/>
    <n v="167"/>
    <b v="1"/>
    <s v="music/indie rock"/>
    <n v="101.22777777777779"/>
    <n v="109.10778443113773"/>
    <x v="4"/>
  </r>
  <r>
    <x v="0"/>
    <x v="0"/>
    <s v="USD"/>
    <n v="1331352129"/>
    <x v="2304"/>
    <n v="1328760129"/>
    <d v="2012-02-09T04:02:09"/>
    <b v="1"/>
    <n v="73"/>
    <b v="1"/>
    <s v="music/indie rock"/>
    <n v="106.75857142857143"/>
    <n v="51.185616438356163"/>
    <x v="4"/>
  </r>
  <r>
    <x v="0"/>
    <x v="0"/>
    <s v="USD"/>
    <n v="1336245328"/>
    <x v="2305"/>
    <n v="1333653333"/>
    <d v="2012-04-05T19:15:33"/>
    <b v="1"/>
    <n v="75"/>
    <b v="1"/>
    <s v="music/indie rock"/>
    <n v="106.65777537961894"/>
    <n v="27.936800000000002"/>
    <x v="4"/>
  </r>
  <r>
    <x v="0"/>
    <x v="0"/>
    <s v="USD"/>
    <n v="1409274000"/>
    <x v="2306"/>
    <n v="1406847996"/>
    <d v="2014-07-31T23:06:36"/>
    <b v="1"/>
    <n v="614"/>
    <b v="1"/>
    <s v="music/indie rock"/>
    <n v="101.30622"/>
    <n v="82.496921824104234"/>
    <x v="4"/>
  </r>
  <r>
    <x v="0"/>
    <x v="0"/>
    <s v="USD"/>
    <n v="1362872537"/>
    <x v="2307"/>
    <n v="1359848537"/>
    <d v="2013-02-02T23:42:17"/>
    <b v="1"/>
    <n v="107"/>
    <b v="1"/>
    <s v="music/indie rock"/>
    <n v="106.67450000000001"/>
    <n v="59.817476635514019"/>
    <x v="4"/>
  </r>
  <r>
    <x v="0"/>
    <x v="0"/>
    <s v="USD"/>
    <n v="1363889015"/>
    <x v="2308"/>
    <n v="1361300615"/>
    <d v="2013-02-19T19:03:35"/>
    <b v="1"/>
    <n v="1224"/>
    <b v="1"/>
    <s v="music/indie rock"/>
    <n v="428.83978378378379"/>
    <n v="64.816470588235291"/>
    <x v="4"/>
  </r>
  <r>
    <x v="0"/>
    <x v="0"/>
    <s v="USD"/>
    <n v="1399421189"/>
    <x v="2309"/>
    <n v="1396829189"/>
    <d v="2014-04-07T00:06:29"/>
    <b v="1"/>
    <n v="104"/>
    <b v="1"/>
    <s v="music/indie rock"/>
    <n v="104.11111111111111"/>
    <n v="90.09615384615384"/>
    <x v="4"/>
  </r>
  <r>
    <x v="0"/>
    <x v="0"/>
    <s v="USD"/>
    <n v="1397862000"/>
    <x v="2310"/>
    <n v="1395155478"/>
    <d v="2014-03-18T15:11:18"/>
    <b v="1"/>
    <n v="79"/>
    <b v="1"/>
    <s v="music/indie rock"/>
    <n v="107.86666666666666"/>
    <n v="40.962025316455694"/>
    <x v="4"/>
  </r>
  <r>
    <x v="0"/>
    <x v="0"/>
    <s v="USD"/>
    <n v="1336086026"/>
    <x v="2311"/>
    <n v="1333494026"/>
    <d v="2012-04-03T23:00:26"/>
    <b v="1"/>
    <n v="157"/>
    <b v="1"/>
    <s v="music/indie rock"/>
    <n v="175.84040000000002"/>
    <n v="56.000127388535034"/>
    <x v="4"/>
  </r>
  <r>
    <x v="0"/>
    <x v="0"/>
    <s v="USD"/>
    <n v="1339074857"/>
    <x v="2312"/>
    <n v="1336482857"/>
    <d v="2012-05-08T13:14:17"/>
    <b v="1"/>
    <n v="50"/>
    <b v="1"/>
    <s v="music/indie rock"/>
    <n v="156.97"/>
    <n v="37.672800000000002"/>
    <x v="4"/>
  </r>
  <r>
    <x v="0"/>
    <x v="0"/>
    <s v="USD"/>
    <n v="1336238743"/>
    <x v="2313"/>
    <n v="1333646743"/>
    <d v="2012-04-05T17:25:43"/>
    <b v="1"/>
    <n v="64"/>
    <b v="1"/>
    <s v="music/indie rock"/>
    <n v="102.60000000000001"/>
    <n v="40.078125"/>
    <x v="4"/>
  </r>
  <r>
    <x v="0"/>
    <x v="0"/>
    <s v="USD"/>
    <n v="1260383040"/>
    <x v="2314"/>
    <n v="1253726650"/>
    <d v="2009-09-23T17:24:10"/>
    <b v="1"/>
    <n v="200"/>
    <b v="1"/>
    <s v="music/indie rock"/>
    <n v="104.04266666666666"/>
    <n v="78.031999999999996"/>
    <x v="4"/>
  </r>
  <r>
    <x v="0"/>
    <x v="0"/>
    <s v="USD"/>
    <n v="1266210000"/>
    <x v="2315"/>
    <n v="1263474049"/>
    <d v="2010-01-14T13:00:49"/>
    <b v="1"/>
    <n v="22"/>
    <b v="1"/>
    <s v="music/indie rock"/>
    <n v="104"/>
    <n v="18.90909090909091"/>
    <x v="4"/>
  </r>
  <r>
    <x v="0"/>
    <x v="0"/>
    <s v="USD"/>
    <n v="1253937540"/>
    <x v="2316"/>
    <n v="1251214014"/>
    <d v="2009-08-25T15:26:54"/>
    <b v="1"/>
    <n v="163"/>
    <b v="1"/>
    <s v="music/indie rock"/>
    <n v="121.05999999999999"/>
    <n v="37.134969325153371"/>
    <x v="4"/>
  </r>
  <r>
    <x v="0"/>
    <x v="0"/>
    <s v="USD"/>
    <n v="1387072685"/>
    <x v="2317"/>
    <n v="1384480685"/>
    <d v="2013-11-15T01:58:05"/>
    <b v="1"/>
    <n v="77"/>
    <b v="1"/>
    <s v="music/indie rock"/>
    <n v="107.69999999999999"/>
    <n v="41.961038961038959"/>
    <x v="4"/>
  </r>
  <r>
    <x v="0"/>
    <x v="0"/>
    <s v="USD"/>
    <n v="1396463800"/>
    <x v="2318"/>
    <n v="1393443400"/>
    <d v="2014-02-26T19:36:40"/>
    <b v="1"/>
    <n v="89"/>
    <b v="1"/>
    <s v="music/indie rock"/>
    <n v="108.66"/>
    <n v="61.044943820224717"/>
    <x v="4"/>
  </r>
  <r>
    <x v="3"/>
    <x v="15"/>
    <s v="EUR"/>
    <n v="1491282901"/>
    <x v="2319"/>
    <n v="1488694501"/>
    <d v="2017-03-05T06:15:01"/>
    <b v="0"/>
    <n v="64"/>
    <b v="0"/>
    <s v="food/small batch"/>
    <n v="39.120962394619681"/>
    <n v="64.53125"/>
    <x v="7"/>
  </r>
  <r>
    <x v="3"/>
    <x v="0"/>
    <s v="USD"/>
    <n v="1491769769"/>
    <x v="2320"/>
    <n v="1489181369"/>
    <d v="2017-03-10T21:29:29"/>
    <b v="0"/>
    <n v="4"/>
    <b v="0"/>
    <s v="food/small batch"/>
    <n v="3.1481481481481479"/>
    <n v="21.25"/>
    <x v="7"/>
  </r>
  <r>
    <x v="3"/>
    <x v="0"/>
    <s v="USD"/>
    <n v="1490033247"/>
    <x v="2321"/>
    <n v="1489428447"/>
    <d v="2017-03-13T18:07:27"/>
    <b v="0"/>
    <n v="4"/>
    <b v="0"/>
    <s v="food/small batch"/>
    <n v="48"/>
    <n v="30"/>
    <x v="7"/>
  </r>
  <r>
    <x v="3"/>
    <x v="1"/>
    <s v="GBP"/>
    <n v="1490559285"/>
    <x v="2322"/>
    <n v="1487970885"/>
    <d v="2017-02-24T21:14:45"/>
    <b v="0"/>
    <n v="61"/>
    <b v="0"/>
    <s v="food/small batch"/>
    <n v="20.733333333333334"/>
    <n v="25.491803278688526"/>
    <x v="7"/>
  </r>
  <r>
    <x v="3"/>
    <x v="0"/>
    <s v="USD"/>
    <n v="1490830331"/>
    <x v="2323"/>
    <n v="1488241931"/>
    <d v="2017-02-28T00:32:11"/>
    <b v="0"/>
    <n v="7"/>
    <b v="0"/>
    <s v="food/small batch"/>
    <n v="8"/>
    <n v="11.428571428571429"/>
    <x v="7"/>
  </r>
  <r>
    <x v="3"/>
    <x v="0"/>
    <s v="USD"/>
    <n v="1493571600"/>
    <x v="2324"/>
    <n v="1489106948"/>
    <d v="2017-03-10T00:49:08"/>
    <b v="0"/>
    <n v="1"/>
    <b v="0"/>
    <s v="food/small batch"/>
    <n v="0.72"/>
    <n v="108"/>
    <x v="7"/>
  </r>
  <r>
    <x v="0"/>
    <x v="0"/>
    <s v="USD"/>
    <n v="1409090440"/>
    <x v="2325"/>
    <n v="1406066440"/>
    <d v="2014-07-22T22:00:40"/>
    <b v="1"/>
    <n v="3355"/>
    <b v="1"/>
    <s v="food/small batch"/>
    <n v="526.09431428571429"/>
    <n v="54.883162444113267"/>
    <x v="7"/>
  </r>
  <r>
    <x v="0"/>
    <x v="0"/>
    <s v="USD"/>
    <n v="1434307537"/>
    <x v="2326"/>
    <n v="1431715537"/>
    <d v="2015-05-15T18:45:37"/>
    <b v="1"/>
    <n v="537"/>
    <b v="1"/>
    <s v="food/small batch"/>
    <n v="254.45000000000002"/>
    <n v="47.383612662942269"/>
    <x v="7"/>
  </r>
  <r>
    <x v="0"/>
    <x v="0"/>
    <s v="USD"/>
    <n v="1405609146"/>
    <x v="2327"/>
    <n v="1403017146"/>
    <d v="2014-06-17T14:59:06"/>
    <b v="1"/>
    <n v="125"/>
    <b v="1"/>
    <s v="food/small batch"/>
    <n v="105.91999999999999"/>
    <n v="211.84"/>
    <x v="7"/>
  </r>
  <r>
    <x v="0"/>
    <x v="0"/>
    <s v="USD"/>
    <n v="1451001600"/>
    <x v="2328"/>
    <n v="1448400943"/>
    <d v="2015-11-24T21:35:43"/>
    <b v="1"/>
    <n v="163"/>
    <b v="1"/>
    <s v="food/small batch"/>
    <n v="102.42285714285715"/>
    <n v="219.92638036809817"/>
    <x v="7"/>
  </r>
  <r>
    <x v="0"/>
    <x v="0"/>
    <s v="USD"/>
    <n v="1408320490"/>
    <x v="2329"/>
    <n v="1405728490"/>
    <d v="2014-07-19T00:08:10"/>
    <b v="1"/>
    <n v="283"/>
    <b v="1"/>
    <s v="food/small batch"/>
    <n v="144.31375"/>
    <n v="40.795406360424032"/>
    <x v="7"/>
  </r>
  <r>
    <x v="0"/>
    <x v="0"/>
    <s v="USD"/>
    <n v="1423235071"/>
    <x v="2330"/>
    <n v="1420643071"/>
    <d v="2015-01-07T15:04:31"/>
    <b v="1"/>
    <n v="352"/>
    <b v="1"/>
    <s v="food/small batch"/>
    <n v="106.30800000000001"/>
    <n v="75.502840909090907"/>
    <x v="7"/>
  </r>
  <r>
    <x v="0"/>
    <x v="0"/>
    <s v="USD"/>
    <n v="1401385800"/>
    <x v="2331"/>
    <n v="1399563390"/>
    <d v="2014-05-08T15:36:30"/>
    <b v="1"/>
    <n v="94"/>
    <b v="1"/>
    <s v="food/small batch"/>
    <n v="212.16666666666666"/>
    <n v="13.542553191489361"/>
    <x v="7"/>
  </r>
  <r>
    <x v="0"/>
    <x v="0"/>
    <s v="USD"/>
    <n v="1415208840"/>
    <x v="2332"/>
    <n v="1412611498"/>
    <d v="2014-10-06T16:04:58"/>
    <b v="1"/>
    <n v="67"/>
    <b v="1"/>
    <s v="food/small batch"/>
    <n v="101.95"/>
    <n v="60.865671641791046"/>
    <x v="7"/>
  </r>
  <r>
    <x v="0"/>
    <x v="0"/>
    <s v="USD"/>
    <n v="1402494243"/>
    <x v="2333"/>
    <n v="1399902243"/>
    <d v="2014-05-12T13:44:03"/>
    <b v="1"/>
    <n v="221"/>
    <b v="1"/>
    <s v="food/small batch"/>
    <n v="102.27200000000001"/>
    <n v="115.69230769230769"/>
    <x v="7"/>
  </r>
  <r>
    <x v="0"/>
    <x v="0"/>
    <s v="USD"/>
    <n v="1394316695"/>
    <x v="2334"/>
    <n v="1390860695"/>
    <d v="2014-01-27T22:11:35"/>
    <b v="1"/>
    <n v="2165"/>
    <b v="1"/>
    <s v="food/small batch"/>
    <n v="520.73254999999995"/>
    <n v="48.104623556581984"/>
    <x v="7"/>
  </r>
  <r>
    <x v="0"/>
    <x v="0"/>
    <s v="USD"/>
    <n v="1403796143"/>
    <x v="2335"/>
    <n v="1401204143"/>
    <d v="2014-05-27T15:22:23"/>
    <b v="1"/>
    <n v="179"/>
    <b v="1"/>
    <s v="food/small batch"/>
    <n v="110.65833333333333"/>
    <n v="74.184357541899445"/>
    <x v="7"/>
  </r>
  <r>
    <x v="0"/>
    <x v="0"/>
    <s v="USD"/>
    <n v="1404077484"/>
    <x v="2336"/>
    <n v="1401485484"/>
    <d v="2014-05-30T21:31:24"/>
    <b v="1"/>
    <n v="123"/>
    <b v="1"/>
    <s v="food/small batch"/>
    <n v="101.14333333333335"/>
    <n v="123.34552845528455"/>
    <x v="7"/>
  </r>
  <r>
    <x v="0"/>
    <x v="0"/>
    <s v="USD"/>
    <n v="1482134340"/>
    <x v="2337"/>
    <n v="1479496309"/>
    <d v="2016-11-18T19:11:49"/>
    <b v="1"/>
    <n v="1104"/>
    <b v="1"/>
    <s v="food/small batch"/>
    <n v="294.20799999999997"/>
    <n v="66.623188405797094"/>
    <x v="7"/>
  </r>
  <r>
    <x v="0"/>
    <x v="0"/>
    <s v="USD"/>
    <n v="1477841138"/>
    <x v="2338"/>
    <n v="1475249138"/>
    <d v="2016-09-30T15:25:38"/>
    <b v="1"/>
    <n v="403"/>
    <b v="1"/>
    <s v="food/small batch"/>
    <n v="105.77749999999999"/>
    <n v="104.99007444168734"/>
    <x v="7"/>
  </r>
  <r>
    <x v="1"/>
    <x v="0"/>
    <s v="USD"/>
    <n v="1436729504"/>
    <x v="2339"/>
    <n v="1434137504"/>
    <d v="2015-06-12T19:31:44"/>
    <b v="0"/>
    <n v="0"/>
    <b v="0"/>
    <s v="technology/web"/>
    <n v="0"/>
    <e v="#DIV/0!"/>
    <x v="2"/>
  </r>
  <r>
    <x v="1"/>
    <x v="0"/>
    <s v="USD"/>
    <n v="1412571600"/>
    <x v="2340"/>
    <n v="1410799870"/>
    <d v="2014-09-15T16:51:10"/>
    <b v="0"/>
    <n v="0"/>
    <b v="0"/>
    <s v="technology/web"/>
    <n v="0"/>
    <e v="#DIV/0!"/>
    <x v="2"/>
  </r>
  <r>
    <x v="1"/>
    <x v="0"/>
    <s v="USD"/>
    <n v="1452282420"/>
    <x v="2341"/>
    <n v="1447962505"/>
    <d v="2015-11-19T19:48:25"/>
    <b v="0"/>
    <n v="1"/>
    <b v="0"/>
    <s v="technology/web"/>
    <n v="3"/>
    <n v="300"/>
    <x v="2"/>
  </r>
  <r>
    <x v="1"/>
    <x v="5"/>
    <s v="CAD"/>
    <n v="1466789269"/>
    <x v="2342"/>
    <n v="1464197269"/>
    <d v="2016-05-25T17:27:49"/>
    <b v="0"/>
    <n v="1"/>
    <b v="0"/>
    <s v="technology/web"/>
    <n v="0.1"/>
    <n v="1"/>
    <x v="2"/>
  </r>
  <r>
    <x v="1"/>
    <x v="0"/>
    <s v="USD"/>
    <n v="1427845140"/>
    <x v="2343"/>
    <n v="1424822556"/>
    <d v="2015-02-25T00:02:36"/>
    <b v="0"/>
    <n v="0"/>
    <b v="0"/>
    <s v="technology/web"/>
    <n v="0"/>
    <e v="#DIV/0!"/>
    <x v="2"/>
  </r>
  <r>
    <x v="1"/>
    <x v="0"/>
    <s v="USD"/>
    <n v="1476731431"/>
    <x v="2344"/>
    <n v="1472843431"/>
    <d v="2016-09-02T19:10:31"/>
    <b v="0"/>
    <n v="3"/>
    <b v="0"/>
    <s v="technology/web"/>
    <n v="6.5000000000000002E-2"/>
    <n v="13"/>
    <x v="2"/>
  </r>
  <r>
    <x v="1"/>
    <x v="0"/>
    <s v="USD"/>
    <n v="1472135676"/>
    <x v="2345"/>
    <n v="1469543676"/>
    <d v="2016-07-26T14:34:36"/>
    <b v="0"/>
    <n v="1"/>
    <b v="0"/>
    <s v="technology/web"/>
    <n v="1.5"/>
    <n v="15"/>
    <x v="2"/>
  </r>
  <r>
    <x v="1"/>
    <x v="0"/>
    <s v="USD"/>
    <n v="1456006938"/>
    <x v="2346"/>
    <n v="1450822938"/>
    <d v="2015-12-22T22:22:18"/>
    <b v="0"/>
    <n v="5"/>
    <b v="0"/>
    <s v="technology/web"/>
    <n v="0.38571428571428573"/>
    <n v="54"/>
    <x v="2"/>
  </r>
  <r>
    <x v="1"/>
    <x v="11"/>
    <s v="SEK"/>
    <n v="1439318228"/>
    <x v="2347"/>
    <n v="1436812628"/>
    <d v="2015-07-13T18:37:08"/>
    <b v="0"/>
    <n v="0"/>
    <b v="0"/>
    <s v="technology/web"/>
    <n v="0"/>
    <e v="#DIV/0!"/>
    <x v="2"/>
  </r>
  <r>
    <x v="1"/>
    <x v="17"/>
    <s v="EUR"/>
    <n v="1483474370"/>
    <x v="2348"/>
    <n v="1480882370"/>
    <d v="2016-12-04T20:12:50"/>
    <b v="0"/>
    <n v="0"/>
    <b v="0"/>
    <s v="technology/web"/>
    <n v="0"/>
    <e v="#DIV/0!"/>
    <x v="2"/>
  </r>
  <r>
    <x v="1"/>
    <x v="4"/>
    <s v="NZD"/>
    <n v="1430360739"/>
    <x v="2349"/>
    <n v="1427768739"/>
    <d v="2015-03-31T02:25:39"/>
    <b v="0"/>
    <n v="7"/>
    <b v="0"/>
    <s v="technology/web"/>
    <n v="0.5714285714285714"/>
    <n v="15.428571428571429"/>
    <x v="2"/>
  </r>
  <r>
    <x v="1"/>
    <x v="0"/>
    <s v="USD"/>
    <n v="1433603552"/>
    <x v="2350"/>
    <n v="1428419552"/>
    <d v="2015-04-07T15:12:32"/>
    <b v="0"/>
    <n v="0"/>
    <b v="0"/>
    <s v="technology/web"/>
    <n v="0"/>
    <e v="#DIV/0!"/>
    <x v="2"/>
  </r>
  <r>
    <x v="1"/>
    <x v="0"/>
    <s v="USD"/>
    <n v="1429632822"/>
    <x v="2351"/>
    <n v="1428596022"/>
    <d v="2015-04-09T16:13:42"/>
    <b v="0"/>
    <n v="0"/>
    <b v="0"/>
    <s v="technology/web"/>
    <n v="0"/>
    <e v="#DIV/0!"/>
    <x v="2"/>
  </r>
  <r>
    <x v="1"/>
    <x v="0"/>
    <s v="USD"/>
    <n v="1420910460"/>
    <x v="2352"/>
    <n v="1415726460"/>
    <d v="2014-11-11T17:21:00"/>
    <b v="0"/>
    <n v="1"/>
    <b v="0"/>
    <s v="technology/web"/>
    <n v="7.1428571428571425E-2"/>
    <n v="25"/>
    <x v="2"/>
  </r>
  <r>
    <x v="1"/>
    <x v="2"/>
    <s v="AUD"/>
    <n v="1430604136"/>
    <x v="2353"/>
    <n v="1428012136"/>
    <d v="2015-04-02T22:02:16"/>
    <b v="0"/>
    <n v="2"/>
    <b v="0"/>
    <s v="technology/web"/>
    <n v="0.6875"/>
    <n v="27.5"/>
    <x v="2"/>
  </r>
  <r>
    <x v="1"/>
    <x v="9"/>
    <s v="EUR"/>
    <n v="1433530104"/>
    <x v="2354"/>
    <n v="1430938104"/>
    <d v="2015-05-06T18:48:24"/>
    <b v="0"/>
    <n v="0"/>
    <b v="0"/>
    <s v="technology/web"/>
    <n v="0"/>
    <e v="#DIV/0!"/>
    <x v="2"/>
  </r>
  <r>
    <x v="1"/>
    <x v="1"/>
    <s v="GBP"/>
    <n v="1445093578"/>
    <x v="2355"/>
    <n v="1442501578"/>
    <d v="2015-09-17T14:52:58"/>
    <b v="0"/>
    <n v="0"/>
    <b v="0"/>
    <s v="technology/web"/>
    <n v="0"/>
    <e v="#DIV/0!"/>
    <x v="2"/>
  </r>
  <r>
    <x v="1"/>
    <x v="1"/>
    <s v="GBP"/>
    <n v="1422664740"/>
    <x v="2356"/>
    <n v="1417818036"/>
    <d v="2014-12-05T22:20:36"/>
    <b v="0"/>
    <n v="0"/>
    <b v="0"/>
    <s v="technology/web"/>
    <n v="0"/>
    <e v="#DIV/0!"/>
    <x v="2"/>
  </r>
  <r>
    <x v="1"/>
    <x v="0"/>
    <s v="USD"/>
    <n v="1438616124"/>
    <x v="2357"/>
    <n v="1433432124"/>
    <d v="2015-06-04T15:35:24"/>
    <b v="0"/>
    <n v="3"/>
    <b v="0"/>
    <s v="technology/web"/>
    <n v="14.680000000000001"/>
    <n v="367"/>
    <x v="2"/>
  </r>
  <r>
    <x v="1"/>
    <x v="5"/>
    <s v="CAD"/>
    <n v="1454864280"/>
    <x v="2358"/>
    <n v="1452272280"/>
    <d v="2016-01-08T16:58:00"/>
    <b v="0"/>
    <n v="1"/>
    <b v="0"/>
    <s v="technology/web"/>
    <n v="0.04"/>
    <n v="2"/>
    <x v="2"/>
  </r>
  <r>
    <x v="1"/>
    <x v="5"/>
    <s v="CAD"/>
    <n v="1462053600"/>
    <x v="2359"/>
    <n v="1459975008"/>
    <d v="2016-04-06T20:36:48"/>
    <b v="0"/>
    <n v="0"/>
    <b v="0"/>
    <s v="technology/web"/>
    <n v="0"/>
    <e v="#DIV/0!"/>
    <x v="2"/>
  </r>
  <r>
    <x v="1"/>
    <x v="0"/>
    <s v="USD"/>
    <n v="1418315470"/>
    <x v="2360"/>
    <n v="1415723470"/>
    <d v="2014-11-11T16:31:10"/>
    <b v="0"/>
    <n v="2"/>
    <b v="0"/>
    <s v="technology/web"/>
    <n v="28.571428571428569"/>
    <n v="60"/>
    <x v="2"/>
  </r>
  <r>
    <x v="1"/>
    <x v="0"/>
    <s v="USD"/>
    <n v="1451348200"/>
    <x v="2361"/>
    <n v="1447460200"/>
    <d v="2015-11-14T00:16:40"/>
    <b v="0"/>
    <n v="0"/>
    <b v="0"/>
    <s v="technology/web"/>
    <n v="0"/>
    <e v="#DIV/0!"/>
    <x v="2"/>
  </r>
  <r>
    <x v="1"/>
    <x v="0"/>
    <s v="USD"/>
    <n v="1445898356"/>
    <x v="2362"/>
    <n v="1441146356"/>
    <d v="2015-09-01T22:25:56"/>
    <b v="0"/>
    <n v="0"/>
    <b v="0"/>
    <s v="technology/web"/>
    <n v="0"/>
    <e v="#DIV/0!"/>
    <x v="2"/>
  </r>
  <r>
    <x v="1"/>
    <x v="13"/>
    <s v="EUR"/>
    <n v="1453071600"/>
    <x v="2363"/>
    <n v="1449596425"/>
    <d v="2015-12-08T17:40:25"/>
    <b v="0"/>
    <n v="0"/>
    <b v="0"/>
    <s v="technology/web"/>
    <n v="0"/>
    <e v="#DIV/0!"/>
    <x v="2"/>
  </r>
  <r>
    <x v="1"/>
    <x v="1"/>
    <s v="GBP"/>
    <n v="1445431533"/>
    <x v="2364"/>
    <n v="1442839533"/>
    <d v="2015-09-21T12:45:33"/>
    <b v="0"/>
    <n v="27"/>
    <b v="0"/>
    <s v="technology/web"/>
    <n v="10.52"/>
    <n v="97.407407407407405"/>
    <x v="2"/>
  </r>
  <r>
    <x v="1"/>
    <x v="0"/>
    <s v="USD"/>
    <n v="1461622616"/>
    <x v="2365"/>
    <n v="1456442216"/>
    <d v="2016-02-25T23:16:56"/>
    <b v="0"/>
    <n v="14"/>
    <b v="0"/>
    <s v="technology/web"/>
    <n v="1.34"/>
    <n v="47.857142857142854"/>
    <x v="2"/>
  </r>
  <r>
    <x v="1"/>
    <x v="0"/>
    <s v="USD"/>
    <n v="1429028365"/>
    <x v="2366"/>
    <n v="1425143965"/>
    <d v="2015-02-28T17:19:25"/>
    <b v="0"/>
    <n v="2"/>
    <b v="0"/>
    <s v="technology/web"/>
    <n v="0.25"/>
    <n v="50"/>
    <x v="2"/>
  </r>
  <r>
    <x v="1"/>
    <x v="0"/>
    <s v="USD"/>
    <n v="1455132611"/>
    <x v="2367"/>
    <n v="1452540611"/>
    <d v="2016-01-11T19:30:11"/>
    <b v="0"/>
    <n v="0"/>
    <b v="0"/>
    <s v="technology/web"/>
    <n v="0"/>
    <e v="#DIV/0!"/>
    <x v="2"/>
  </r>
  <r>
    <x v="1"/>
    <x v="0"/>
    <s v="USD"/>
    <n v="1418877141"/>
    <x v="2368"/>
    <n v="1416285141"/>
    <d v="2014-11-18T04:32:21"/>
    <b v="0"/>
    <n v="4"/>
    <b v="0"/>
    <s v="technology/web"/>
    <n v="0.32800000000000001"/>
    <n v="20.5"/>
    <x v="2"/>
  </r>
  <r>
    <x v="1"/>
    <x v="0"/>
    <s v="USD"/>
    <n v="1435257596"/>
    <x v="2369"/>
    <n v="1432665596"/>
    <d v="2015-05-26T18:39:56"/>
    <b v="0"/>
    <n v="0"/>
    <b v="0"/>
    <s v="technology/web"/>
    <n v="0"/>
    <e v="#DIV/0!"/>
    <x v="2"/>
  </r>
  <r>
    <x v="1"/>
    <x v="2"/>
    <s v="AUD"/>
    <n v="1429839571"/>
    <x v="2370"/>
    <n v="1427247571"/>
    <d v="2015-03-25T01:39:31"/>
    <b v="0"/>
    <n v="6"/>
    <b v="0"/>
    <s v="technology/web"/>
    <n v="3.2727272727272729"/>
    <n v="30"/>
    <x v="2"/>
  </r>
  <r>
    <x v="1"/>
    <x v="11"/>
    <s v="SEK"/>
    <n v="1440863624"/>
    <x v="2371"/>
    <n v="1438271624"/>
    <d v="2015-07-30T15:53:44"/>
    <b v="0"/>
    <n v="1"/>
    <b v="0"/>
    <s v="technology/web"/>
    <n v="5.8823529411764705E-3"/>
    <n v="50"/>
    <x v="2"/>
  </r>
  <r>
    <x v="1"/>
    <x v="0"/>
    <s v="USD"/>
    <n v="1423772060"/>
    <x v="2372"/>
    <n v="1421180060"/>
    <d v="2015-01-13T20:14:20"/>
    <b v="0"/>
    <n v="1"/>
    <b v="0"/>
    <s v="technology/web"/>
    <n v="4.5454545454545456E-2"/>
    <n v="10"/>
    <x v="2"/>
  </r>
  <r>
    <x v="1"/>
    <x v="0"/>
    <s v="USD"/>
    <n v="1473451437"/>
    <x v="2373"/>
    <n v="1470859437"/>
    <d v="2016-08-10T20:03:57"/>
    <b v="0"/>
    <n v="0"/>
    <b v="0"/>
    <s v="technology/web"/>
    <n v="0"/>
    <e v="#DIV/0!"/>
    <x v="2"/>
  </r>
  <r>
    <x v="1"/>
    <x v="0"/>
    <s v="USD"/>
    <n v="1449785566"/>
    <x v="2374"/>
    <n v="1447193566"/>
    <d v="2015-11-10T22:12:46"/>
    <b v="0"/>
    <n v="4"/>
    <b v="0"/>
    <s v="technology/web"/>
    <n v="10.877666666666666"/>
    <n v="81.582499999999996"/>
    <x v="2"/>
  </r>
  <r>
    <x v="1"/>
    <x v="5"/>
    <s v="CAD"/>
    <n v="1480110783"/>
    <x v="2375"/>
    <n v="1477515183"/>
    <d v="2016-10-26T20:53:03"/>
    <b v="0"/>
    <n v="0"/>
    <b v="0"/>
    <s v="technology/web"/>
    <n v="0"/>
    <e v="#DIV/0!"/>
    <x v="2"/>
  </r>
  <r>
    <x v="1"/>
    <x v="0"/>
    <s v="USD"/>
    <n v="1440548330"/>
    <x v="2376"/>
    <n v="1438042730"/>
    <d v="2015-07-28T00:18:50"/>
    <b v="0"/>
    <n v="0"/>
    <b v="0"/>
    <s v="technology/web"/>
    <n v="0"/>
    <e v="#DIV/0!"/>
    <x v="2"/>
  </r>
  <r>
    <x v="1"/>
    <x v="0"/>
    <s v="USD"/>
    <n v="1444004616"/>
    <x v="2377"/>
    <n v="1440116616"/>
    <d v="2015-08-21T00:23:36"/>
    <b v="0"/>
    <n v="0"/>
    <b v="0"/>
    <s v="technology/web"/>
    <n v="0"/>
    <e v="#DIV/0!"/>
    <x v="2"/>
  </r>
  <r>
    <x v="1"/>
    <x v="0"/>
    <s v="USD"/>
    <n v="1443726142"/>
    <x v="2378"/>
    <n v="1441134142"/>
    <d v="2015-09-01T19:02:22"/>
    <b v="0"/>
    <n v="3"/>
    <b v="0"/>
    <s v="technology/web"/>
    <n v="0.36666666666666664"/>
    <n v="18.333333333333332"/>
    <x v="2"/>
  </r>
  <r>
    <x v="1"/>
    <x v="0"/>
    <s v="USD"/>
    <n v="1428704848"/>
    <x v="2379"/>
    <n v="1426112848"/>
    <d v="2015-03-11T22:27:28"/>
    <b v="0"/>
    <n v="7"/>
    <b v="0"/>
    <s v="technology/web"/>
    <n v="1.8193398957730169"/>
    <n v="224.42857142857142"/>
    <x v="2"/>
  </r>
  <r>
    <x v="1"/>
    <x v="0"/>
    <s v="USD"/>
    <n v="1438662603"/>
    <x v="2380"/>
    <n v="1436502603"/>
    <d v="2015-07-10T04:30:03"/>
    <b v="0"/>
    <n v="2"/>
    <b v="0"/>
    <s v="technology/web"/>
    <n v="2.5"/>
    <n v="37.5"/>
    <x v="2"/>
  </r>
  <r>
    <x v="1"/>
    <x v="4"/>
    <s v="NZD"/>
    <n v="1424568107"/>
    <x v="2381"/>
    <n v="1421976107"/>
    <d v="2015-01-23T01:21:47"/>
    <b v="0"/>
    <n v="3"/>
    <b v="0"/>
    <s v="technology/web"/>
    <n v="4.3499999999999996"/>
    <n v="145"/>
    <x v="2"/>
  </r>
  <r>
    <x v="1"/>
    <x v="0"/>
    <s v="USD"/>
    <n v="1415932643"/>
    <x v="2382"/>
    <n v="1413337043"/>
    <d v="2014-10-15T01:37:23"/>
    <b v="0"/>
    <n v="8"/>
    <b v="0"/>
    <s v="technology/web"/>
    <n v="0.8"/>
    <n v="1"/>
    <x v="2"/>
  </r>
  <r>
    <x v="1"/>
    <x v="0"/>
    <s v="USD"/>
    <n v="1438793432"/>
    <x v="2383"/>
    <n v="1436201432"/>
    <d v="2015-07-06T16:50:32"/>
    <b v="0"/>
    <n v="7"/>
    <b v="0"/>
    <s v="technology/web"/>
    <n v="1.2123076923076923"/>
    <n v="112.57142857142857"/>
    <x v="2"/>
  </r>
  <r>
    <x v="1"/>
    <x v="5"/>
    <s v="CAD"/>
    <n v="1420920424"/>
    <x v="2384"/>
    <n v="1415736424"/>
    <d v="2014-11-11T20:07:04"/>
    <b v="0"/>
    <n v="0"/>
    <b v="0"/>
    <s v="technology/web"/>
    <n v="0"/>
    <e v="#DIV/0!"/>
    <x v="2"/>
  </r>
  <r>
    <x v="1"/>
    <x v="0"/>
    <s v="USD"/>
    <n v="1469199740"/>
    <x v="2385"/>
    <n v="1465311740"/>
    <d v="2016-06-07T15:02:20"/>
    <b v="0"/>
    <n v="3"/>
    <b v="0"/>
    <s v="technology/web"/>
    <n v="0.68399999999999994"/>
    <n v="342"/>
    <x v="2"/>
  </r>
  <r>
    <x v="1"/>
    <x v="0"/>
    <s v="USD"/>
    <n v="1421350140"/>
    <x v="2386"/>
    <n v="1418761759"/>
    <d v="2014-12-16T20:29:19"/>
    <b v="0"/>
    <n v="8"/>
    <b v="0"/>
    <s v="technology/web"/>
    <n v="1.2513513513513512"/>
    <n v="57.875"/>
    <x v="2"/>
  </r>
  <r>
    <x v="1"/>
    <x v="6"/>
    <s v="EUR"/>
    <n v="1437861540"/>
    <x v="2387"/>
    <n v="1435160452"/>
    <d v="2015-06-24T15:40:52"/>
    <b v="0"/>
    <n v="1"/>
    <b v="0"/>
    <s v="technology/web"/>
    <n v="0.1875"/>
    <n v="30"/>
    <x v="2"/>
  </r>
  <r>
    <x v="1"/>
    <x v="2"/>
    <s v="AUD"/>
    <n v="1420352264"/>
    <x v="2388"/>
    <n v="1416896264"/>
    <d v="2014-11-25T06:17:44"/>
    <b v="0"/>
    <n v="0"/>
    <b v="0"/>
    <s v="technology/web"/>
    <n v="0"/>
    <e v="#DIV/0!"/>
    <x v="2"/>
  </r>
  <r>
    <x v="1"/>
    <x v="0"/>
    <s v="USD"/>
    <n v="1427825044"/>
    <x v="2389"/>
    <n v="1425236644"/>
    <d v="2015-03-01T19:04:04"/>
    <b v="0"/>
    <n v="1"/>
    <b v="0"/>
    <s v="technology/web"/>
    <n v="0.125"/>
    <n v="25"/>
    <x v="2"/>
  </r>
  <r>
    <x v="1"/>
    <x v="0"/>
    <s v="USD"/>
    <n v="1446087223"/>
    <x v="2390"/>
    <n v="1443495223"/>
    <d v="2015-09-29T02:53:43"/>
    <b v="0"/>
    <n v="0"/>
    <b v="0"/>
    <s v="technology/web"/>
    <n v="0"/>
    <e v="#DIV/0!"/>
    <x v="2"/>
  </r>
  <r>
    <x v="1"/>
    <x v="0"/>
    <s v="USD"/>
    <n v="1439048017"/>
    <x v="2391"/>
    <n v="1436456017"/>
    <d v="2015-07-09T15:33:37"/>
    <b v="0"/>
    <n v="1"/>
    <b v="0"/>
    <s v="technology/web"/>
    <n v="0.05"/>
    <n v="50"/>
    <x v="2"/>
  </r>
  <r>
    <x v="1"/>
    <x v="17"/>
    <s v="EUR"/>
    <n v="1424940093"/>
    <x v="2392"/>
    <n v="1422348093"/>
    <d v="2015-01-27T08:41:33"/>
    <b v="0"/>
    <n v="2"/>
    <b v="0"/>
    <s v="technology/web"/>
    <n v="0.06"/>
    <n v="1.5"/>
    <x v="2"/>
  </r>
  <r>
    <x v="1"/>
    <x v="0"/>
    <s v="USD"/>
    <n v="1484038620"/>
    <x v="2393"/>
    <n v="1481597687"/>
    <d v="2016-12-13T02:54:47"/>
    <b v="0"/>
    <n v="0"/>
    <b v="0"/>
    <s v="technology/web"/>
    <n v="0"/>
    <e v="#DIV/0!"/>
    <x v="2"/>
  </r>
  <r>
    <x v="1"/>
    <x v="16"/>
    <s v="CHF"/>
    <n v="1444940558"/>
    <x v="2394"/>
    <n v="1442348558"/>
    <d v="2015-09-15T20:22:38"/>
    <b v="0"/>
    <n v="1"/>
    <b v="0"/>
    <s v="technology/web"/>
    <n v="0.2"/>
    <n v="10"/>
    <x v="2"/>
  </r>
  <r>
    <x v="1"/>
    <x v="0"/>
    <s v="USD"/>
    <n v="1420233256"/>
    <x v="2395"/>
    <n v="1417641256"/>
    <d v="2014-12-03T21:14:16"/>
    <b v="0"/>
    <n v="0"/>
    <b v="0"/>
    <s v="technology/web"/>
    <n v="0"/>
    <e v="#DIV/0!"/>
    <x v="2"/>
  </r>
  <r>
    <x v="1"/>
    <x v="0"/>
    <s v="USD"/>
    <n v="1435874384"/>
    <x v="2396"/>
    <n v="1433282384"/>
    <d v="2015-06-02T21:59:44"/>
    <b v="0"/>
    <n v="0"/>
    <b v="0"/>
    <s v="technology/web"/>
    <n v="0"/>
    <e v="#DIV/0!"/>
    <x v="2"/>
  </r>
  <r>
    <x v="1"/>
    <x v="11"/>
    <s v="SEK"/>
    <n v="1418934506"/>
    <x v="2397"/>
    <n v="1415910506"/>
    <d v="2014-11-13T20:28:26"/>
    <b v="0"/>
    <n v="0"/>
    <b v="0"/>
    <s v="technology/web"/>
    <n v="0"/>
    <e v="#DIV/0!"/>
    <x v="2"/>
  </r>
  <r>
    <x v="1"/>
    <x v="2"/>
    <s v="AUD"/>
    <n v="1460615164"/>
    <x v="2398"/>
    <n v="1458023164"/>
    <d v="2016-03-15T06:26:04"/>
    <b v="0"/>
    <n v="0"/>
    <b v="0"/>
    <s v="technology/web"/>
    <n v="0"/>
    <e v="#DIV/0!"/>
    <x v="2"/>
  </r>
  <r>
    <x v="2"/>
    <x v="0"/>
    <s v="USD"/>
    <n v="1457207096"/>
    <x v="2399"/>
    <n v="1452023096"/>
    <d v="2016-01-05T19:44:56"/>
    <b v="0"/>
    <n v="9"/>
    <b v="0"/>
    <s v="food/food trucks"/>
    <n v="0.71785714285714286"/>
    <n v="22.333333333333332"/>
    <x v="7"/>
  </r>
  <r>
    <x v="2"/>
    <x v="0"/>
    <s v="USD"/>
    <n v="1431533931"/>
    <x v="2400"/>
    <n v="1428941931"/>
    <d v="2015-04-13T16:18:51"/>
    <b v="0"/>
    <n v="1"/>
    <b v="0"/>
    <s v="food/food trucks"/>
    <n v="0.43333333333333329"/>
    <n v="52"/>
    <x v="7"/>
  </r>
  <r>
    <x v="2"/>
    <x v="1"/>
    <s v="GBP"/>
    <n v="1459368658"/>
    <x v="2401"/>
    <n v="1454188258"/>
    <d v="2016-01-30T21:10:58"/>
    <b v="0"/>
    <n v="12"/>
    <b v="0"/>
    <s v="food/food trucks"/>
    <n v="16.833333333333332"/>
    <n v="16.833333333333332"/>
    <x v="7"/>
  </r>
  <r>
    <x v="2"/>
    <x v="0"/>
    <s v="USD"/>
    <n v="1451782607"/>
    <x v="2402"/>
    <n v="1449190607"/>
    <d v="2015-12-04T00:56:47"/>
    <b v="0"/>
    <n v="0"/>
    <b v="0"/>
    <s v="food/food trucks"/>
    <n v="0"/>
    <e v="#DIV/0!"/>
    <x v="7"/>
  </r>
  <r>
    <x v="2"/>
    <x v="0"/>
    <s v="USD"/>
    <n v="1472911375"/>
    <x v="2403"/>
    <n v="1471096975"/>
    <d v="2016-08-13T14:02:55"/>
    <b v="0"/>
    <n v="20"/>
    <b v="0"/>
    <s v="food/food trucks"/>
    <n v="22.52"/>
    <n v="56.3"/>
    <x v="7"/>
  </r>
  <r>
    <x v="2"/>
    <x v="0"/>
    <s v="USD"/>
    <n v="1421635190"/>
    <x v="2404"/>
    <n v="1418179190"/>
    <d v="2014-12-10T02:39:50"/>
    <b v="0"/>
    <n v="16"/>
    <b v="0"/>
    <s v="food/food trucks"/>
    <n v="41.384615384615387"/>
    <n v="84.0625"/>
    <x v="7"/>
  </r>
  <r>
    <x v="2"/>
    <x v="0"/>
    <s v="USD"/>
    <n v="1428732000"/>
    <x v="2405"/>
    <n v="1426772928"/>
    <d v="2015-03-19T13:48:48"/>
    <b v="0"/>
    <n v="33"/>
    <b v="0"/>
    <s v="food/food trucks"/>
    <n v="25.259090909090908"/>
    <n v="168.39393939393941"/>
    <x v="7"/>
  </r>
  <r>
    <x v="2"/>
    <x v="0"/>
    <s v="USD"/>
    <n v="1415247757"/>
    <x v="2406"/>
    <n v="1412652157"/>
    <d v="2014-10-07T03:22:37"/>
    <b v="0"/>
    <n v="2"/>
    <b v="0"/>
    <s v="food/food trucks"/>
    <n v="0.2"/>
    <n v="15"/>
    <x v="7"/>
  </r>
  <r>
    <x v="2"/>
    <x v="0"/>
    <s v="USD"/>
    <n v="1439931675"/>
    <x v="2407"/>
    <n v="1437339675"/>
    <d v="2015-07-19T21:01:15"/>
    <b v="0"/>
    <n v="6"/>
    <b v="0"/>
    <s v="food/food trucks"/>
    <n v="1.8399999999999999"/>
    <n v="76.666666666666671"/>
    <x v="7"/>
  </r>
  <r>
    <x v="2"/>
    <x v="2"/>
    <s v="AUD"/>
    <n v="1441619275"/>
    <x v="2408"/>
    <n v="1439027275"/>
    <d v="2015-08-08T09:47:55"/>
    <b v="0"/>
    <n v="0"/>
    <b v="0"/>
    <s v="food/food trucks"/>
    <n v="0"/>
    <e v="#DIV/0!"/>
    <x v="7"/>
  </r>
  <r>
    <x v="2"/>
    <x v="0"/>
    <s v="USD"/>
    <n v="1440524082"/>
    <x v="2409"/>
    <n v="1437932082"/>
    <d v="2015-07-26T17:34:42"/>
    <b v="0"/>
    <n v="3"/>
    <b v="0"/>
    <s v="food/food trucks"/>
    <n v="0.60399999999999998"/>
    <n v="50.333333333333336"/>
    <x v="7"/>
  </r>
  <r>
    <x v="2"/>
    <x v="6"/>
    <s v="EUR"/>
    <n v="1480185673"/>
    <x v="2410"/>
    <n v="1476294073"/>
    <d v="2016-10-12T17:41:13"/>
    <b v="0"/>
    <n v="0"/>
    <b v="0"/>
    <s v="food/food trucks"/>
    <n v="0"/>
    <e v="#DIV/0!"/>
    <x v="7"/>
  </r>
  <r>
    <x v="2"/>
    <x v="0"/>
    <s v="USD"/>
    <n v="1401579000"/>
    <x v="2411"/>
    <n v="1398911882"/>
    <d v="2014-05-01T02:38:02"/>
    <b v="0"/>
    <n v="3"/>
    <b v="0"/>
    <s v="food/food trucks"/>
    <n v="0.83333333333333337"/>
    <n v="8.3333333333333339"/>
    <x v="7"/>
  </r>
  <r>
    <x v="2"/>
    <x v="0"/>
    <s v="USD"/>
    <n v="1440215940"/>
    <x v="2412"/>
    <n v="1436805660"/>
    <d v="2015-07-13T16:41:00"/>
    <b v="0"/>
    <n v="13"/>
    <b v="0"/>
    <s v="food/food trucks"/>
    <n v="3.0666666666666664"/>
    <n v="35.384615384615387"/>
    <x v="7"/>
  </r>
  <r>
    <x v="2"/>
    <x v="0"/>
    <s v="USD"/>
    <n v="1468615346"/>
    <x v="2413"/>
    <n v="1466023346"/>
    <d v="2016-06-15T20:42:26"/>
    <b v="0"/>
    <n v="6"/>
    <b v="0"/>
    <s v="food/food trucks"/>
    <n v="0.55833333333333335"/>
    <n v="55.833333333333336"/>
    <x v="7"/>
  </r>
  <r>
    <x v="2"/>
    <x v="0"/>
    <s v="USD"/>
    <n v="1426345200"/>
    <x v="2414"/>
    <n v="1421343743"/>
    <d v="2015-01-15T17:42:23"/>
    <b v="0"/>
    <n v="1"/>
    <b v="0"/>
    <s v="food/food trucks"/>
    <n v="2.5000000000000001E-2"/>
    <n v="5"/>
    <x v="7"/>
  </r>
  <r>
    <x v="2"/>
    <x v="0"/>
    <s v="USD"/>
    <n v="1407705187"/>
    <x v="2415"/>
    <n v="1405113187"/>
    <d v="2014-07-11T21:13:07"/>
    <b v="0"/>
    <n v="0"/>
    <b v="0"/>
    <s v="food/food trucks"/>
    <n v="0"/>
    <e v="#DIV/0!"/>
    <x v="7"/>
  </r>
  <r>
    <x v="2"/>
    <x v="0"/>
    <s v="USD"/>
    <n v="1427225644"/>
    <x v="2416"/>
    <n v="1422045244"/>
    <d v="2015-01-23T20:34:04"/>
    <b v="0"/>
    <n v="5"/>
    <b v="0"/>
    <s v="food/food trucks"/>
    <n v="0.02"/>
    <n v="1"/>
    <x v="7"/>
  </r>
  <r>
    <x v="2"/>
    <x v="0"/>
    <s v="USD"/>
    <n v="1424281389"/>
    <x v="2417"/>
    <n v="1419097389"/>
    <d v="2014-12-20T17:43:09"/>
    <b v="0"/>
    <n v="0"/>
    <b v="0"/>
    <s v="food/food trucks"/>
    <n v="0"/>
    <e v="#DIV/0!"/>
    <x v="7"/>
  </r>
  <r>
    <x v="2"/>
    <x v="0"/>
    <s v="USD"/>
    <n v="1415583695"/>
    <x v="2418"/>
    <n v="1410396095"/>
    <d v="2014-09-11T00:41:35"/>
    <b v="0"/>
    <n v="36"/>
    <b v="0"/>
    <s v="food/food trucks"/>
    <n v="14.825133372851216"/>
    <n v="69.472222222222229"/>
    <x v="7"/>
  </r>
  <r>
    <x v="2"/>
    <x v="0"/>
    <s v="USD"/>
    <n v="1424536196"/>
    <x v="2419"/>
    <n v="1421944196"/>
    <d v="2015-01-22T16:29:56"/>
    <b v="0"/>
    <n v="1"/>
    <b v="0"/>
    <s v="food/food trucks"/>
    <n v="1.6666666666666666E-2"/>
    <n v="1"/>
    <x v="7"/>
  </r>
  <r>
    <x v="2"/>
    <x v="0"/>
    <s v="USD"/>
    <n v="1426091036"/>
    <x v="2420"/>
    <n v="1423502636"/>
    <d v="2015-02-09T17:23:56"/>
    <b v="0"/>
    <n v="1"/>
    <b v="0"/>
    <s v="food/food trucks"/>
    <n v="0.2"/>
    <n v="1"/>
    <x v="7"/>
  </r>
  <r>
    <x v="2"/>
    <x v="0"/>
    <s v="USD"/>
    <n v="1420044890"/>
    <x v="2421"/>
    <n v="1417452890"/>
    <d v="2014-12-01T16:54:50"/>
    <b v="0"/>
    <n v="1"/>
    <b v="0"/>
    <s v="food/food trucks"/>
    <n v="1.3333333333333334E-2"/>
    <n v="8"/>
    <x v="7"/>
  </r>
  <r>
    <x v="2"/>
    <x v="0"/>
    <s v="USD"/>
    <n v="1414445108"/>
    <x v="2422"/>
    <n v="1411853108"/>
    <d v="2014-09-27T21:25:08"/>
    <b v="0"/>
    <n v="9"/>
    <b v="0"/>
    <s v="food/food trucks"/>
    <n v="1.24"/>
    <n v="34.444444444444443"/>
    <x v="7"/>
  </r>
  <r>
    <x v="2"/>
    <x v="0"/>
    <s v="USD"/>
    <n v="1464386640"/>
    <x v="2423"/>
    <n v="1463090149"/>
    <d v="2016-05-12T21:55:49"/>
    <b v="0"/>
    <n v="1"/>
    <b v="0"/>
    <s v="food/food trucks"/>
    <n v="2.8571428571428574E-2"/>
    <n v="1"/>
    <x v="7"/>
  </r>
  <r>
    <x v="2"/>
    <x v="0"/>
    <s v="USD"/>
    <n v="1439006692"/>
    <x v="2424"/>
    <n v="1433822692"/>
    <d v="2015-06-09T04:04:52"/>
    <b v="0"/>
    <n v="0"/>
    <b v="0"/>
    <s v="food/food trucks"/>
    <n v="0"/>
    <e v="#DIV/0!"/>
    <x v="7"/>
  </r>
  <r>
    <x v="2"/>
    <x v="0"/>
    <s v="USD"/>
    <n v="1458715133"/>
    <x v="2425"/>
    <n v="1455262733"/>
    <d v="2016-02-12T07:38:53"/>
    <b v="0"/>
    <n v="1"/>
    <b v="0"/>
    <s v="food/food trucks"/>
    <n v="2E-3"/>
    <n v="1"/>
    <x v="7"/>
  </r>
  <r>
    <x v="2"/>
    <x v="0"/>
    <s v="USD"/>
    <n v="1426182551"/>
    <x v="2426"/>
    <n v="1423594151"/>
    <d v="2015-02-10T18:49:11"/>
    <b v="0"/>
    <n v="1"/>
    <b v="0"/>
    <s v="food/food trucks"/>
    <n v="2.8571428571428571E-3"/>
    <n v="1"/>
    <x v="7"/>
  </r>
  <r>
    <x v="2"/>
    <x v="10"/>
    <s v="NOK"/>
    <n v="1486313040"/>
    <x v="2427"/>
    <n v="1483131966"/>
    <d v="2016-12-30T21:06:06"/>
    <b v="0"/>
    <n v="4"/>
    <b v="0"/>
    <s v="food/food trucks"/>
    <n v="1.4321428571428572"/>
    <n v="501.25"/>
    <x v="7"/>
  </r>
  <r>
    <x v="2"/>
    <x v="0"/>
    <s v="USD"/>
    <n v="1455246504"/>
    <x v="2428"/>
    <n v="1452654504"/>
    <d v="2016-01-13T03:08:24"/>
    <b v="0"/>
    <n v="2"/>
    <b v="0"/>
    <s v="food/food trucks"/>
    <n v="0.70000000000000007"/>
    <n v="10.5"/>
    <x v="7"/>
  </r>
  <r>
    <x v="2"/>
    <x v="0"/>
    <s v="USD"/>
    <n v="1467080613"/>
    <x v="2429"/>
    <n v="1461896613"/>
    <d v="2016-04-29T02:23:33"/>
    <b v="0"/>
    <n v="2"/>
    <b v="0"/>
    <s v="food/food trucks"/>
    <n v="2E-3"/>
    <n v="1"/>
    <x v="7"/>
  </r>
  <r>
    <x v="2"/>
    <x v="0"/>
    <s v="USD"/>
    <n v="1425791697"/>
    <x v="2430"/>
    <n v="1423199697"/>
    <d v="2015-02-06T05:14:57"/>
    <b v="0"/>
    <n v="2"/>
    <b v="0"/>
    <s v="food/food trucks"/>
    <n v="1.4285714285714287E-2"/>
    <n v="1"/>
    <x v="7"/>
  </r>
  <r>
    <x v="2"/>
    <x v="0"/>
    <s v="USD"/>
    <n v="1456608943"/>
    <x v="2431"/>
    <n v="1454016943"/>
    <d v="2016-01-28T21:35:43"/>
    <b v="0"/>
    <n v="0"/>
    <b v="0"/>
    <s v="food/food trucks"/>
    <n v="0"/>
    <e v="#DIV/0!"/>
    <x v="7"/>
  </r>
  <r>
    <x v="2"/>
    <x v="0"/>
    <s v="USD"/>
    <n v="1438662474"/>
    <x v="2432"/>
    <n v="1435206474"/>
    <d v="2015-06-25T04:27:54"/>
    <b v="0"/>
    <n v="2"/>
    <b v="0"/>
    <s v="food/food trucks"/>
    <n v="0.13"/>
    <n v="13"/>
    <x v="7"/>
  </r>
  <r>
    <x v="2"/>
    <x v="11"/>
    <s v="SEK"/>
    <n v="1444027186"/>
    <x v="2433"/>
    <n v="1441435186"/>
    <d v="2015-09-05T06:39:46"/>
    <b v="0"/>
    <n v="4"/>
    <b v="0"/>
    <s v="food/food trucks"/>
    <n v="0.48960000000000004"/>
    <n v="306"/>
    <x v="7"/>
  </r>
  <r>
    <x v="2"/>
    <x v="5"/>
    <s v="CAD"/>
    <n v="1454078770"/>
    <x v="2434"/>
    <n v="1448894770"/>
    <d v="2015-11-30T14:46:10"/>
    <b v="0"/>
    <n v="2"/>
    <b v="0"/>
    <s v="food/food trucks"/>
    <n v="3.8461538461538464E-2"/>
    <n v="22.5"/>
    <x v="7"/>
  </r>
  <r>
    <x v="2"/>
    <x v="0"/>
    <s v="USD"/>
    <n v="1426615200"/>
    <x v="2435"/>
    <n v="1422400188"/>
    <d v="2015-01-27T23:09:48"/>
    <b v="0"/>
    <n v="0"/>
    <b v="0"/>
    <s v="food/food trucks"/>
    <n v="0"/>
    <e v="#DIV/0!"/>
    <x v="7"/>
  </r>
  <r>
    <x v="2"/>
    <x v="0"/>
    <s v="USD"/>
    <n v="1449529062"/>
    <x v="2436"/>
    <n v="1444341462"/>
    <d v="2015-10-08T21:57:42"/>
    <b v="0"/>
    <n v="1"/>
    <b v="0"/>
    <s v="food/food trucks"/>
    <n v="0.33333333333333337"/>
    <n v="50"/>
    <x v="7"/>
  </r>
  <r>
    <x v="2"/>
    <x v="0"/>
    <s v="USD"/>
    <n v="1445197129"/>
    <x v="2437"/>
    <n v="1442605129"/>
    <d v="2015-09-18T19:38:49"/>
    <b v="0"/>
    <n v="0"/>
    <b v="0"/>
    <s v="food/food trucks"/>
    <n v="0"/>
    <e v="#DIV/0!"/>
    <x v="7"/>
  </r>
  <r>
    <x v="2"/>
    <x v="18"/>
    <s v="EUR"/>
    <n v="1455399313"/>
    <x v="2438"/>
    <n v="1452807313"/>
    <d v="2016-01-14T21:35:13"/>
    <b v="0"/>
    <n v="2"/>
    <b v="0"/>
    <s v="food/food trucks"/>
    <n v="0.2"/>
    <n v="5"/>
    <x v="7"/>
  </r>
  <r>
    <x v="0"/>
    <x v="0"/>
    <s v="USD"/>
    <n v="1437627540"/>
    <x v="2439"/>
    <n v="1435806054"/>
    <d v="2015-07-02T03:00:54"/>
    <b v="0"/>
    <n v="109"/>
    <b v="1"/>
    <s v="food/small batch"/>
    <n v="107.88"/>
    <n v="74.22935779816514"/>
    <x v="7"/>
  </r>
  <r>
    <x v="0"/>
    <x v="0"/>
    <s v="USD"/>
    <n v="1426777228"/>
    <x v="2440"/>
    <n v="1424188828"/>
    <d v="2015-02-17T16:00:28"/>
    <b v="0"/>
    <n v="372"/>
    <b v="1"/>
    <s v="food/small batch"/>
    <n v="125.94166666666666"/>
    <n v="81.252688172043008"/>
    <x v="7"/>
  </r>
  <r>
    <x v="0"/>
    <x v="0"/>
    <s v="USD"/>
    <n v="1408114822"/>
    <x v="2441"/>
    <n v="1405522822"/>
    <d v="2014-07-16T15:00:22"/>
    <b v="0"/>
    <n v="311"/>
    <b v="1"/>
    <s v="food/small batch"/>
    <n v="202.51495"/>
    <n v="130.23469453376205"/>
    <x v="7"/>
  </r>
  <r>
    <x v="0"/>
    <x v="0"/>
    <s v="USD"/>
    <n v="1464199591"/>
    <x v="2442"/>
    <n v="1461607591"/>
    <d v="2016-04-25T18:06:31"/>
    <b v="0"/>
    <n v="61"/>
    <b v="1"/>
    <s v="food/small batch"/>
    <n v="108.60000000000001"/>
    <n v="53.409836065573771"/>
    <x v="7"/>
  </r>
  <r>
    <x v="0"/>
    <x v="0"/>
    <s v="USD"/>
    <n v="1443242021"/>
    <x v="2443"/>
    <n v="1440650021"/>
    <d v="2015-08-27T04:33:41"/>
    <b v="0"/>
    <n v="115"/>
    <b v="1"/>
    <s v="food/small batch"/>
    <n v="172.8"/>
    <n v="75.130434782608702"/>
    <x v="7"/>
  </r>
  <r>
    <x v="0"/>
    <x v="0"/>
    <s v="USD"/>
    <n v="1480174071"/>
    <x v="2444"/>
    <n v="1477578471"/>
    <d v="2016-10-27T14:27:51"/>
    <b v="0"/>
    <n v="111"/>
    <b v="1"/>
    <s v="food/small batch"/>
    <n v="167.98"/>
    <n v="75.666666666666671"/>
    <x v="7"/>
  </r>
  <r>
    <x v="0"/>
    <x v="0"/>
    <s v="USD"/>
    <n v="1478923200"/>
    <x v="2445"/>
    <n v="1476184593"/>
    <d v="2016-10-11T11:16:33"/>
    <b v="0"/>
    <n v="337"/>
    <b v="1"/>
    <s v="food/small batch"/>
    <n v="427.20000000000005"/>
    <n v="31.691394658753708"/>
    <x v="7"/>
  </r>
  <r>
    <x v="0"/>
    <x v="0"/>
    <s v="USD"/>
    <n v="1472621760"/>
    <x v="2446"/>
    <n v="1472110513"/>
    <d v="2016-08-25T07:35:13"/>
    <b v="0"/>
    <n v="9"/>
    <b v="1"/>
    <s v="food/small batch"/>
    <n v="107.5"/>
    <n v="47.777777777777779"/>
    <x v="7"/>
  </r>
  <r>
    <x v="0"/>
    <x v="0"/>
    <s v="USD"/>
    <n v="1417321515"/>
    <x v="2447"/>
    <n v="1414725915"/>
    <d v="2014-10-31T03:25:15"/>
    <b v="0"/>
    <n v="120"/>
    <b v="1"/>
    <s v="food/small batch"/>
    <n v="108"/>
    <n v="90"/>
    <x v="7"/>
  </r>
  <r>
    <x v="0"/>
    <x v="0"/>
    <s v="USD"/>
    <n v="1414465860"/>
    <x v="2448"/>
    <n v="1411177456"/>
    <d v="2014-09-20T01:44:16"/>
    <b v="0"/>
    <n v="102"/>
    <b v="1"/>
    <s v="food/small batch"/>
    <n v="101.53353333333335"/>
    <n v="149.31401960784314"/>
    <x v="7"/>
  </r>
  <r>
    <x v="0"/>
    <x v="0"/>
    <s v="USD"/>
    <n v="1488750490"/>
    <x v="2449"/>
    <n v="1487022490"/>
    <d v="2017-02-13T21:48:10"/>
    <b v="0"/>
    <n v="186"/>
    <b v="1"/>
    <s v="food/small batch"/>
    <n v="115.45"/>
    <n v="62.06989247311828"/>
    <x v="7"/>
  </r>
  <r>
    <x v="0"/>
    <x v="0"/>
    <s v="USD"/>
    <n v="1451430000"/>
    <x v="2450"/>
    <n v="1448914500"/>
    <d v="2015-11-30T20:15:00"/>
    <b v="0"/>
    <n v="15"/>
    <b v="1"/>
    <s v="food/small batch"/>
    <n v="133.5"/>
    <n v="53.4"/>
    <x v="7"/>
  </r>
  <r>
    <x v="0"/>
    <x v="0"/>
    <s v="USD"/>
    <n v="1486053409"/>
    <x v="2451"/>
    <n v="1483461409"/>
    <d v="2017-01-03T16:36:49"/>
    <b v="0"/>
    <n v="67"/>
    <b v="1"/>
    <s v="food/small batch"/>
    <n v="154.69999999999999"/>
    <n v="69.268656716417908"/>
    <x v="7"/>
  </r>
  <r>
    <x v="0"/>
    <x v="0"/>
    <s v="USD"/>
    <n v="1489207808"/>
    <x v="2452"/>
    <n v="1486183808"/>
    <d v="2017-02-04T04:50:08"/>
    <b v="0"/>
    <n v="130"/>
    <b v="1"/>
    <s v="food/small batch"/>
    <n v="100.84571428571429"/>
    <n v="271.50769230769231"/>
    <x v="7"/>
  </r>
  <r>
    <x v="0"/>
    <x v="0"/>
    <s v="USD"/>
    <n v="1461177950"/>
    <x v="2453"/>
    <n v="1458758750"/>
    <d v="2016-03-23T18:45:50"/>
    <b v="0"/>
    <n v="16"/>
    <b v="1"/>
    <s v="food/small batch"/>
    <n v="182"/>
    <n v="34.125"/>
    <x v="7"/>
  </r>
  <r>
    <x v="0"/>
    <x v="0"/>
    <s v="USD"/>
    <n v="1488063839"/>
    <x v="2454"/>
    <n v="1485471839"/>
    <d v="2017-01-26T23:03:59"/>
    <b v="0"/>
    <n v="67"/>
    <b v="1"/>
    <s v="food/small batch"/>
    <n v="180.86666666666667"/>
    <n v="40.492537313432834"/>
    <x v="7"/>
  </r>
  <r>
    <x v="0"/>
    <x v="0"/>
    <s v="USD"/>
    <n v="1458826056"/>
    <x v="2455"/>
    <n v="1456237656"/>
    <d v="2016-02-23T14:27:36"/>
    <b v="0"/>
    <n v="124"/>
    <b v="1"/>
    <s v="food/small batch"/>
    <n v="102.30434782608695"/>
    <n v="189.75806451612902"/>
    <x v="7"/>
  </r>
  <r>
    <x v="0"/>
    <x v="0"/>
    <s v="USD"/>
    <n v="1465498800"/>
    <x v="2456"/>
    <n v="1462481718"/>
    <d v="2016-05-05T20:55:18"/>
    <b v="0"/>
    <n v="80"/>
    <b v="1"/>
    <s v="food/small batch"/>
    <n v="110.17999999999999"/>
    <n v="68.862499999999997"/>
    <x v="7"/>
  </r>
  <r>
    <x v="0"/>
    <x v="0"/>
    <s v="USD"/>
    <n v="1458742685"/>
    <x v="2457"/>
    <n v="1454858285"/>
    <d v="2016-02-07T15:18:05"/>
    <b v="0"/>
    <n v="282"/>
    <b v="1"/>
    <s v="food/small batch"/>
    <n v="102.25"/>
    <n v="108.77659574468085"/>
    <x v="7"/>
  </r>
  <r>
    <x v="0"/>
    <x v="0"/>
    <s v="USD"/>
    <n v="1483417020"/>
    <x v="2458"/>
    <n v="1480480167"/>
    <d v="2016-11-30T04:29:27"/>
    <b v="0"/>
    <n v="68"/>
    <b v="1"/>
    <s v="food/small batch"/>
    <n v="100.78823529411764"/>
    <n v="125.98529411764706"/>
    <x v="7"/>
  </r>
  <r>
    <x v="0"/>
    <x v="0"/>
    <s v="USD"/>
    <n v="1317438000"/>
    <x v="1837"/>
    <n v="1314577097"/>
    <d v="2011-08-29T00:18:17"/>
    <b v="0"/>
    <n v="86"/>
    <b v="1"/>
    <s v="music/indie rock"/>
    <n v="103.8"/>
    <n v="90.523255813953483"/>
    <x v="4"/>
  </r>
  <r>
    <x v="0"/>
    <x v="0"/>
    <s v="USD"/>
    <n v="1342672096"/>
    <x v="2459"/>
    <n v="1340944096"/>
    <d v="2012-06-29T04:28:16"/>
    <b v="0"/>
    <n v="115"/>
    <b v="1"/>
    <s v="music/indie rock"/>
    <n v="110.70833333333334"/>
    <n v="28.880434782608695"/>
    <x v="4"/>
  </r>
  <r>
    <x v="0"/>
    <x v="0"/>
    <s v="USD"/>
    <n v="1366138800"/>
    <x v="2460"/>
    <n v="1362710425"/>
    <d v="2013-03-08T02:40:25"/>
    <b v="0"/>
    <n v="75"/>
    <b v="1"/>
    <s v="music/indie rock"/>
    <n v="116.25000000000001"/>
    <n v="31"/>
    <x v="4"/>
  </r>
  <r>
    <x v="0"/>
    <x v="5"/>
    <s v="CAD"/>
    <n v="1443641340"/>
    <x v="2461"/>
    <n v="1441143397"/>
    <d v="2015-09-01T21:36:37"/>
    <b v="0"/>
    <n v="43"/>
    <b v="1"/>
    <s v="music/indie rock"/>
    <n v="111.1"/>
    <n v="51.674418604651166"/>
    <x v="4"/>
  </r>
  <r>
    <x v="0"/>
    <x v="0"/>
    <s v="USD"/>
    <n v="1348420548"/>
    <x v="2462"/>
    <n v="1345828548"/>
    <d v="2012-08-24T17:15:48"/>
    <b v="0"/>
    <n v="48"/>
    <b v="1"/>
    <s v="music/indie rock"/>
    <n v="180.14285714285714"/>
    <n v="26.270833333333332"/>
    <x v="4"/>
  </r>
  <r>
    <x v="0"/>
    <x v="0"/>
    <s v="USD"/>
    <n v="1368066453"/>
    <x v="2463"/>
    <n v="1365474453"/>
    <d v="2013-04-09T02:27:33"/>
    <b v="0"/>
    <n v="52"/>
    <b v="1"/>
    <s v="music/indie rock"/>
    <n v="100"/>
    <n v="48.07692307692308"/>
    <x v="4"/>
  </r>
  <r>
    <x v="0"/>
    <x v="0"/>
    <s v="USD"/>
    <n v="1336669200"/>
    <x v="2464"/>
    <n v="1335473931"/>
    <d v="2012-04-26T20:58:51"/>
    <b v="0"/>
    <n v="43"/>
    <b v="1"/>
    <s v="music/indie rock"/>
    <n v="118.5"/>
    <n v="27.558139534883722"/>
    <x v="4"/>
  </r>
  <r>
    <x v="0"/>
    <x v="0"/>
    <s v="USD"/>
    <n v="1351400400"/>
    <x v="2465"/>
    <n v="1348285321"/>
    <d v="2012-09-22T03:42:01"/>
    <b v="0"/>
    <n v="58"/>
    <b v="1"/>
    <s v="music/indie rock"/>
    <n v="107.21700000000001"/>
    <n v="36.97137931034483"/>
    <x v="4"/>
  </r>
  <r>
    <x v="0"/>
    <x v="0"/>
    <s v="USD"/>
    <n v="1297160329"/>
    <x v="2466"/>
    <n v="1295000329"/>
    <d v="2011-01-14T10:18:49"/>
    <b v="0"/>
    <n v="47"/>
    <b v="1"/>
    <s v="music/indie rock"/>
    <n v="113.66666666666667"/>
    <n v="29.021276595744681"/>
    <x v="4"/>
  </r>
  <r>
    <x v="0"/>
    <x v="0"/>
    <s v="USD"/>
    <n v="1337824055"/>
    <x v="2467"/>
    <n v="1335232055"/>
    <d v="2012-04-24T01:47:35"/>
    <b v="0"/>
    <n v="36"/>
    <b v="1"/>
    <s v="music/indie rock"/>
    <n v="103.16400000000002"/>
    <n v="28.65666666666667"/>
    <x v="4"/>
  </r>
  <r>
    <x v="0"/>
    <x v="0"/>
    <s v="USD"/>
    <n v="1327535392"/>
    <x v="2468"/>
    <n v="1324079392"/>
    <d v="2011-12-16T23:49:52"/>
    <b v="0"/>
    <n v="17"/>
    <b v="1"/>
    <s v="music/indie rock"/>
    <n v="128"/>
    <n v="37.647058823529413"/>
    <x v="4"/>
  </r>
  <r>
    <x v="0"/>
    <x v="0"/>
    <s v="USD"/>
    <n v="1283562180"/>
    <x v="2469"/>
    <n v="1277433980"/>
    <d v="2010-06-25T02:46:20"/>
    <b v="0"/>
    <n v="104"/>
    <b v="1"/>
    <s v="music/indie rock"/>
    <n v="135.76026666666667"/>
    <n v="97.904038461538462"/>
    <x v="4"/>
  </r>
  <r>
    <x v="0"/>
    <x v="0"/>
    <s v="USD"/>
    <n v="1352573869"/>
    <x v="2470"/>
    <n v="1349978269"/>
    <d v="2012-10-11T17:57:49"/>
    <b v="0"/>
    <n v="47"/>
    <b v="1"/>
    <s v="music/indie rock"/>
    <n v="100"/>
    <n v="42.553191489361701"/>
    <x v="4"/>
  </r>
  <r>
    <x v="0"/>
    <x v="0"/>
    <s v="USD"/>
    <n v="1286756176"/>
    <x v="2471"/>
    <n v="1282868176"/>
    <d v="2010-08-27T00:16:16"/>
    <b v="0"/>
    <n v="38"/>
    <b v="1"/>
    <s v="music/indie rock"/>
    <n v="100.00360000000002"/>
    <n v="131.58368421052631"/>
    <x v="4"/>
  </r>
  <r>
    <x v="0"/>
    <x v="0"/>
    <s v="USD"/>
    <n v="1278799200"/>
    <x v="2472"/>
    <n v="1273647255"/>
    <d v="2010-05-12T06:54:15"/>
    <b v="0"/>
    <n v="81"/>
    <b v="1"/>
    <s v="music/indie rock"/>
    <n v="104.71999999999998"/>
    <n v="32.320987654320987"/>
    <x v="4"/>
  </r>
  <r>
    <x v="0"/>
    <x v="0"/>
    <s v="USD"/>
    <n v="1415004770"/>
    <x v="2473"/>
    <n v="1412149970"/>
    <d v="2014-10-01T07:52:50"/>
    <b v="0"/>
    <n v="55"/>
    <b v="1"/>
    <s v="music/indie rock"/>
    <n v="105.02249999999999"/>
    <n v="61.103999999999999"/>
    <x v="4"/>
  </r>
  <r>
    <x v="0"/>
    <x v="0"/>
    <s v="USD"/>
    <n v="1344789345"/>
    <x v="2474"/>
    <n v="1340901345"/>
    <d v="2012-06-28T16:35:45"/>
    <b v="0"/>
    <n v="41"/>
    <b v="1"/>
    <s v="music/indie rock"/>
    <n v="171.33333333333334"/>
    <n v="31.341463414634145"/>
    <x v="4"/>
  </r>
  <r>
    <x v="0"/>
    <x v="0"/>
    <s v="USD"/>
    <n v="1358117313"/>
    <x v="2475"/>
    <n v="1355525313"/>
    <d v="2012-12-14T22:48:33"/>
    <b v="0"/>
    <n v="79"/>
    <b v="1"/>
    <s v="music/indie rock"/>
    <n v="127.49999999999999"/>
    <n v="129.1139240506329"/>
    <x v="4"/>
  </r>
  <r>
    <x v="0"/>
    <x v="0"/>
    <s v="USD"/>
    <n v="1343440800"/>
    <x v="2476"/>
    <n v="1342545994"/>
    <d v="2012-07-17T17:26:34"/>
    <b v="0"/>
    <n v="16"/>
    <b v="1"/>
    <s v="music/indie rock"/>
    <n v="133.44333333333333"/>
    <n v="25.020624999999999"/>
    <x v="4"/>
  </r>
  <r>
    <x v="0"/>
    <x v="0"/>
    <s v="USD"/>
    <n v="1444516084"/>
    <x v="2477"/>
    <n v="1439332084"/>
    <d v="2015-08-11T22:28:04"/>
    <b v="0"/>
    <n v="8"/>
    <b v="1"/>
    <s v="music/indie rock"/>
    <n v="100"/>
    <n v="250"/>
    <x v="4"/>
  </r>
  <r>
    <x v="0"/>
    <x v="0"/>
    <s v="USD"/>
    <n v="1335799808"/>
    <x v="2478"/>
    <n v="1333207808"/>
    <d v="2012-03-31T15:30:08"/>
    <b v="0"/>
    <n v="95"/>
    <b v="1"/>
    <s v="music/indie rock"/>
    <n v="112.91099999999999"/>
    <n v="47.541473684210523"/>
    <x v="4"/>
  </r>
  <r>
    <x v="0"/>
    <x v="0"/>
    <s v="USD"/>
    <n v="1312224383"/>
    <x v="2479"/>
    <n v="1308336383"/>
    <d v="2011-06-17T18:46:23"/>
    <b v="0"/>
    <n v="25"/>
    <b v="1"/>
    <s v="music/indie rock"/>
    <n v="100.1"/>
    <n v="40.04"/>
    <x v="4"/>
  </r>
  <r>
    <x v="0"/>
    <x v="0"/>
    <s v="USD"/>
    <n v="1335891603"/>
    <x v="2480"/>
    <n v="1330711203"/>
    <d v="2012-03-02T18:00:03"/>
    <b v="0"/>
    <n v="19"/>
    <b v="1"/>
    <s v="music/indie rock"/>
    <n v="113.72727272727272"/>
    <n v="65.84210526315789"/>
    <x v="4"/>
  </r>
  <r>
    <x v="0"/>
    <x v="0"/>
    <s v="USD"/>
    <n v="1316124003"/>
    <x v="2481"/>
    <n v="1313532003"/>
    <d v="2011-08-16T22:00:03"/>
    <b v="0"/>
    <n v="90"/>
    <b v="1"/>
    <s v="music/indie rock"/>
    <n v="119.31742857142855"/>
    <n v="46.401222222222216"/>
    <x v="4"/>
  </r>
  <r>
    <x v="0"/>
    <x v="0"/>
    <s v="USD"/>
    <n v="1318463879"/>
    <x v="2482"/>
    <n v="1315439879"/>
    <d v="2011-09-07T23:57:59"/>
    <b v="0"/>
    <n v="41"/>
    <b v="1"/>
    <s v="music/indie rock"/>
    <n v="103.25"/>
    <n v="50.365853658536587"/>
    <x v="4"/>
  </r>
  <r>
    <x v="0"/>
    <x v="0"/>
    <s v="USD"/>
    <n v="1335113976"/>
    <x v="2483"/>
    <n v="1332521976"/>
    <d v="2012-03-23T16:59:36"/>
    <b v="0"/>
    <n v="30"/>
    <b v="1"/>
    <s v="music/indie rock"/>
    <n v="265.66666666666669"/>
    <n v="26.566666666666666"/>
    <x v="4"/>
  </r>
  <r>
    <x v="0"/>
    <x v="0"/>
    <s v="USD"/>
    <n v="1338083997"/>
    <x v="2484"/>
    <n v="1335491997"/>
    <d v="2012-04-27T01:59:57"/>
    <b v="0"/>
    <n v="38"/>
    <b v="1"/>
    <s v="music/indie rock"/>
    <n v="100.05066666666667"/>
    <n v="39.493684210526318"/>
    <x v="4"/>
  </r>
  <r>
    <x v="0"/>
    <x v="0"/>
    <s v="USD"/>
    <n v="1321459908"/>
    <x v="2485"/>
    <n v="1318864308"/>
    <d v="2011-10-17T15:11:48"/>
    <b v="0"/>
    <n v="65"/>
    <b v="1"/>
    <s v="music/indie rock"/>
    <n v="106.69999999999999"/>
    <n v="49.246153846153845"/>
    <x v="4"/>
  </r>
  <r>
    <x v="0"/>
    <x v="0"/>
    <s v="USD"/>
    <n v="1368117239"/>
    <x v="2486"/>
    <n v="1365525239"/>
    <d v="2013-04-09T16:33:59"/>
    <b v="0"/>
    <n v="75"/>
    <b v="1"/>
    <s v="music/indie rock"/>
    <n v="133.67142857142858"/>
    <n v="62.38"/>
    <x v="4"/>
  </r>
  <r>
    <x v="0"/>
    <x v="0"/>
    <s v="USD"/>
    <n v="1340429276"/>
    <x v="2487"/>
    <n v="1335245276"/>
    <d v="2012-04-24T05:27:56"/>
    <b v="0"/>
    <n v="16"/>
    <b v="1"/>
    <s v="music/indie rock"/>
    <n v="121.39999999999999"/>
    <n v="37.9375"/>
    <x v="4"/>
  </r>
  <r>
    <x v="0"/>
    <x v="0"/>
    <s v="USD"/>
    <n v="1295142660"/>
    <x v="2488"/>
    <n v="1293739714"/>
    <d v="2010-12-30T20:08:34"/>
    <b v="0"/>
    <n v="10"/>
    <b v="1"/>
    <s v="music/indie rock"/>
    <n v="103.2"/>
    <n v="51.6"/>
    <x v="4"/>
  </r>
  <r>
    <x v="0"/>
    <x v="0"/>
    <s v="USD"/>
    <n v="1339840740"/>
    <x v="2489"/>
    <n v="1335397188"/>
    <d v="2012-04-25T23:39:48"/>
    <b v="0"/>
    <n v="27"/>
    <b v="1"/>
    <s v="music/indie rock"/>
    <n v="125"/>
    <n v="27.777777777777779"/>
    <x v="4"/>
  </r>
  <r>
    <x v="0"/>
    <x v="0"/>
    <s v="USD"/>
    <n v="1367208140"/>
    <x v="2490"/>
    <n v="1363320140"/>
    <d v="2013-03-15T04:02:20"/>
    <b v="0"/>
    <n v="259"/>
    <b v="1"/>
    <s v="music/indie rock"/>
    <n v="128.69999999999999"/>
    <n v="99.382239382239376"/>
    <x v="4"/>
  </r>
  <r>
    <x v="0"/>
    <x v="0"/>
    <s v="USD"/>
    <n v="1337786944"/>
    <x v="2491"/>
    <n v="1335194944"/>
    <d v="2012-04-23T15:29:04"/>
    <b v="0"/>
    <n v="39"/>
    <b v="1"/>
    <s v="music/indie rock"/>
    <n v="101.00533333333333"/>
    <n v="38.848205128205123"/>
    <x v="4"/>
  </r>
  <r>
    <x v="0"/>
    <x v="0"/>
    <s v="USD"/>
    <n v="1339022575"/>
    <x v="2492"/>
    <n v="1336430575"/>
    <d v="2012-05-07T22:42:55"/>
    <b v="0"/>
    <n v="42"/>
    <b v="1"/>
    <s v="music/indie rock"/>
    <n v="127.53666666666665"/>
    <n v="45.548809523809524"/>
    <x v="4"/>
  </r>
  <r>
    <x v="0"/>
    <x v="0"/>
    <s v="USD"/>
    <n v="1364597692"/>
    <x v="2493"/>
    <n v="1361577292"/>
    <d v="2013-02-22T23:54:52"/>
    <b v="0"/>
    <n v="10"/>
    <b v="1"/>
    <s v="music/indie rock"/>
    <n v="100"/>
    <n v="600"/>
    <x v="4"/>
  </r>
  <r>
    <x v="0"/>
    <x v="0"/>
    <s v="USD"/>
    <n v="1312578338"/>
    <x v="2494"/>
    <n v="1309986338"/>
    <d v="2011-07-06T21:05:38"/>
    <b v="0"/>
    <n v="56"/>
    <b v="1"/>
    <s v="music/indie rock"/>
    <n v="112.7715"/>
    <n v="80.551071428571419"/>
    <x v="4"/>
  </r>
  <r>
    <x v="0"/>
    <x v="0"/>
    <s v="USD"/>
    <n v="1422400387"/>
    <x v="2495"/>
    <n v="1421190787"/>
    <d v="2015-01-13T23:13:07"/>
    <b v="0"/>
    <n v="20"/>
    <b v="1"/>
    <s v="music/indie rock"/>
    <n v="105.60000000000001"/>
    <n v="52.8"/>
    <x v="4"/>
  </r>
  <r>
    <x v="0"/>
    <x v="0"/>
    <s v="USD"/>
    <n v="1356976800"/>
    <x v="2496"/>
    <n v="1352820837"/>
    <d v="2012-11-13T15:33:57"/>
    <b v="0"/>
    <n v="170"/>
    <b v="1"/>
    <s v="music/indie rock"/>
    <n v="202.625"/>
    <n v="47.676470588235297"/>
    <x v="4"/>
  </r>
  <r>
    <x v="0"/>
    <x v="0"/>
    <s v="USD"/>
    <n v="1340476375"/>
    <x v="2497"/>
    <n v="1337884375"/>
    <d v="2012-05-24T18:32:55"/>
    <b v="0"/>
    <n v="29"/>
    <b v="1"/>
    <s v="music/indie rock"/>
    <n v="113.33333333333333"/>
    <n v="23.448275862068964"/>
    <x v="4"/>
  </r>
  <r>
    <x v="2"/>
    <x v="5"/>
    <s v="CAD"/>
    <n v="1443379104"/>
    <x v="2498"/>
    <n v="1440787104"/>
    <d v="2015-08-28T18:38:24"/>
    <b v="0"/>
    <n v="7"/>
    <b v="0"/>
    <s v="food/restaurants"/>
    <n v="2.5545454545454547"/>
    <n v="40.142857142857146"/>
    <x v="7"/>
  </r>
  <r>
    <x v="2"/>
    <x v="0"/>
    <s v="USD"/>
    <n v="1411328918"/>
    <x v="2499"/>
    <n v="1407440918"/>
    <d v="2014-08-07T19:48:38"/>
    <b v="0"/>
    <n v="5"/>
    <b v="0"/>
    <s v="food/restaurants"/>
    <n v="7.8181818181818186E-2"/>
    <n v="17.2"/>
    <x v="7"/>
  </r>
  <r>
    <x v="2"/>
    <x v="0"/>
    <s v="USD"/>
    <n v="1465333560"/>
    <x v="2500"/>
    <n v="1462743308"/>
    <d v="2016-05-08T21:35:08"/>
    <b v="0"/>
    <n v="0"/>
    <b v="0"/>
    <s v="food/restaurants"/>
    <n v="0"/>
    <e v="#DIV/0!"/>
    <x v="7"/>
  </r>
  <r>
    <x v="2"/>
    <x v="0"/>
    <s v="USD"/>
    <n v="1416014534"/>
    <x v="2501"/>
    <n v="1413418934"/>
    <d v="2014-10-16T00:22:14"/>
    <b v="0"/>
    <n v="0"/>
    <b v="0"/>
    <s v="food/restaurants"/>
    <n v="0"/>
    <e v="#DIV/0!"/>
    <x v="7"/>
  </r>
  <r>
    <x v="2"/>
    <x v="0"/>
    <s v="USD"/>
    <n v="1426292416"/>
    <x v="2502"/>
    <n v="1423704016"/>
    <d v="2015-02-12T01:20:16"/>
    <b v="0"/>
    <n v="0"/>
    <b v="0"/>
    <s v="food/restaurants"/>
    <n v="0"/>
    <e v="#DIV/0!"/>
    <x v="7"/>
  </r>
  <r>
    <x v="2"/>
    <x v="1"/>
    <s v="GBP"/>
    <n v="1443906000"/>
    <x v="2503"/>
    <n v="1441955269"/>
    <d v="2015-09-11T07:07:49"/>
    <b v="0"/>
    <n v="2"/>
    <b v="0"/>
    <s v="food/restaurants"/>
    <n v="0.6"/>
    <n v="15"/>
    <x v="7"/>
  </r>
  <r>
    <x v="2"/>
    <x v="0"/>
    <s v="USD"/>
    <n v="1431308704"/>
    <x v="2504"/>
    <n v="1428716704"/>
    <d v="2015-04-11T01:45:04"/>
    <b v="0"/>
    <n v="0"/>
    <b v="0"/>
    <s v="food/restaurants"/>
    <n v="0"/>
    <e v="#DIV/0!"/>
    <x v="7"/>
  </r>
  <r>
    <x v="2"/>
    <x v="0"/>
    <s v="USD"/>
    <n v="1408056634"/>
    <x v="2505"/>
    <n v="1405464634"/>
    <d v="2014-07-15T22:50:34"/>
    <b v="0"/>
    <n v="0"/>
    <b v="0"/>
    <s v="food/restaurants"/>
    <n v="0"/>
    <e v="#DIV/0!"/>
    <x v="7"/>
  </r>
  <r>
    <x v="2"/>
    <x v="1"/>
    <s v="GBP"/>
    <n v="1429554349"/>
    <x v="2506"/>
    <n v="1424719549"/>
    <d v="2015-02-23T19:25:49"/>
    <b v="0"/>
    <n v="28"/>
    <b v="0"/>
    <s v="food/restaurants"/>
    <n v="1.0526315789473684"/>
    <n v="35.714285714285715"/>
    <x v="7"/>
  </r>
  <r>
    <x v="2"/>
    <x v="0"/>
    <s v="USD"/>
    <n v="1431647772"/>
    <x v="2507"/>
    <n v="1426463772"/>
    <d v="2015-03-15T23:56:12"/>
    <b v="0"/>
    <n v="2"/>
    <b v="0"/>
    <s v="food/restaurants"/>
    <n v="0.15"/>
    <n v="37.5"/>
    <x v="7"/>
  </r>
  <r>
    <x v="2"/>
    <x v="1"/>
    <s v="GBP"/>
    <n v="1454323413"/>
    <x v="2508"/>
    <n v="1451731413"/>
    <d v="2016-01-02T10:43:33"/>
    <b v="0"/>
    <n v="0"/>
    <b v="0"/>
    <s v="food/restaurants"/>
    <n v="0"/>
    <e v="#DIV/0!"/>
    <x v="7"/>
  </r>
  <r>
    <x v="2"/>
    <x v="0"/>
    <s v="USD"/>
    <n v="1418504561"/>
    <x v="2509"/>
    <n v="1417208561"/>
    <d v="2014-11-28T21:02:41"/>
    <b v="0"/>
    <n v="0"/>
    <b v="0"/>
    <s v="food/restaurants"/>
    <n v="0"/>
    <e v="#DIV/0!"/>
    <x v="7"/>
  </r>
  <r>
    <x v="2"/>
    <x v="12"/>
    <s v="EUR"/>
    <n v="1488067789"/>
    <x v="2510"/>
    <n v="1482883789"/>
    <d v="2016-12-28T00:09:49"/>
    <b v="0"/>
    <n v="0"/>
    <b v="0"/>
    <s v="food/restaurants"/>
    <n v="0"/>
    <e v="#DIV/0!"/>
    <x v="7"/>
  </r>
  <r>
    <x v="2"/>
    <x v="0"/>
    <s v="USD"/>
    <n v="1408526477"/>
    <x v="2511"/>
    <n v="1407057677"/>
    <d v="2014-08-03T09:21:17"/>
    <b v="0"/>
    <n v="4"/>
    <b v="0"/>
    <s v="food/restaurants"/>
    <n v="1.7500000000000002"/>
    <n v="52.5"/>
    <x v="7"/>
  </r>
  <r>
    <x v="2"/>
    <x v="0"/>
    <s v="USD"/>
    <n v="1424635753"/>
    <x v="2512"/>
    <n v="1422043753"/>
    <d v="2015-01-23T20:09:13"/>
    <b v="0"/>
    <n v="12"/>
    <b v="0"/>
    <s v="food/restaurants"/>
    <n v="18.600000000000001"/>
    <n v="77.5"/>
    <x v="7"/>
  </r>
  <r>
    <x v="2"/>
    <x v="0"/>
    <s v="USD"/>
    <n v="1417279252"/>
    <x v="2513"/>
    <n v="1414683652"/>
    <d v="2014-10-30T15:40:52"/>
    <b v="0"/>
    <n v="0"/>
    <b v="0"/>
    <s v="food/restaurants"/>
    <n v="0"/>
    <e v="#DIV/0!"/>
    <x v="7"/>
  </r>
  <r>
    <x v="2"/>
    <x v="5"/>
    <s v="CAD"/>
    <n v="1426788930"/>
    <x v="2514"/>
    <n v="1424200530"/>
    <d v="2015-02-17T19:15:30"/>
    <b v="0"/>
    <n v="33"/>
    <b v="0"/>
    <s v="food/restaurants"/>
    <n v="9.8166666666666664"/>
    <n v="53.545454545454547"/>
    <x v="7"/>
  </r>
  <r>
    <x v="2"/>
    <x v="0"/>
    <s v="USD"/>
    <n v="1415899228"/>
    <x v="2515"/>
    <n v="1413303628"/>
    <d v="2014-10-14T16:20:28"/>
    <b v="0"/>
    <n v="0"/>
    <b v="0"/>
    <s v="food/restaurants"/>
    <n v="0"/>
    <e v="#DIV/0!"/>
    <x v="7"/>
  </r>
  <r>
    <x v="2"/>
    <x v="0"/>
    <s v="USD"/>
    <n v="1405741404"/>
    <x v="2516"/>
    <n v="1403149404"/>
    <d v="2014-06-19T03:43:24"/>
    <b v="0"/>
    <n v="4"/>
    <b v="0"/>
    <s v="food/restaurants"/>
    <n v="4.3333333333333335E-2"/>
    <n v="16.25"/>
    <x v="7"/>
  </r>
  <r>
    <x v="2"/>
    <x v="0"/>
    <s v="USD"/>
    <n v="1476559260"/>
    <x v="2517"/>
    <n v="1472567085"/>
    <d v="2016-08-30T14:24:45"/>
    <b v="0"/>
    <n v="0"/>
    <b v="0"/>
    <s v="food/restaurants"/>
    <n v="0"/>
    <e v="#DIV/0!"/>
    <x v="7"/>
  </r>
  <r>
    <x v="0"/>
    <x v="0"/>
    <s v="USD"/>
    <n v="1444778021"/>
    <x v="2518"/>
    <n v="1442963621"/>
    <d v="2015-09-22T23:13:41"/>
    <b v="0"/>
    <n v="132"/>
    <b v="1"/>
    <s v="music/classical music"/>
    <n v="109.48792"/>
    <n v="103.68174242424243"/>
    <x v="4"/>
  </r>
  <r>
    <x v="0"/>
    <x v="0"/>
    <s v="USD"/>
    <n v="1461336720"/>
    <x v="2519"/>
    <n v="1459431960"/>
    <d v="2016-03-31T13:46:00"/>
    <b v="0"/>
    <n v="27"/>
    <b v="1"/>
    <s v="music/classical music"/>
    <n v="100"/>
    <n v="185.18518518518519"/>
    <x v="4"/>
  </r>
  <r>
    <x v="0"/>
    <x v="0"/>
    <s v="USD"/>
    <n v="1416270292"/>
    <x v="2520"/>
    <n v="1413674692"/>
    <d v="2014-10-18T23:24:52"/>
    <b v="0"/>
    <n v="26"/>
    <b v="1"/>
    <s v="music/classical music"/>
    <n v="156.44444444444446"/>
    <n v="54.153846153846153"/>
    <x v="4"/>
  </r>
  <r>
    <x v="0"/>
    <x v="0"/>
    <s v="USD"/>
    <n v="1419136200"/>
    <x v="2521"/>
    <n v="1416338557"/>
    <d v="2014-11-18T19:22:37"/>
    <b v="0"/>
    <n v="43"/>
    <b v="1"/>
    <s v="music/classical music"/>
    <n v="101.6"/>
    <n v="177.2093023255814"/>
    <x v="4"/>
  </r>
  <r>
    <x v="0"/>
    <x v="0"/>
    <s v="USD"/>
    <n v="1340914571"/>
    <x v="2522"/>
    <n v="1338322571"/>
    <d v="2012-05-29T20:16:11"/>
    <b v="0"/>
    <n v="80"/>
    <b v="1"/>
    <s v="music/classical music"/>
    <n v="100.325"/>
    <n v="100.325"/>
    <x v="4"/>
  </r>
  <r>
    <x v="0"/>
    <x v="0"/>
    <s v="USD"/>
    <n v="1418014740"/>
    <x v="2523"/>
    <n v="1415585474"/>
    <d v="2014-11-10T02:11:14"/>
    <b v="0"/>
    <n v="33"/>
    <b v="1"/>
    <s v="music/classical music"/>
    <n v="112.94999999999999"/>
    <n v="136.90909090909091"/>
    <x v="4"/>
  </r>
  <r>
    <x v="0"/>
    <x v="0"/>
    <s v="USD"/>
    <n v="1382068740"/>
    <x v="2524"/>
    <n v="1380477691"/>
    <d v="2013-09-29T18:01:31"/>
    <b v="0"/>
    <n v="71"/>
    <b v="1"/>
    <s v="music/classical music"/>
    <n v="102.125"/>
    <n v="57.535211267605632"/>
    <x v="4"/>
  </r>
  <r>
    <x v="0"/>
    <x v="1"/>
    <s v="GBP"/>
    <n v="1440068400"/>
    <x v="2525"/>
    <n v="1438459303"/>
    <d v="2015-08-01T20:01:43"/>
    <b v="0"/>
    <n v="81"/>
    <b v="1"/>
    <s v="music/classical music"/>
    <n v="107.24974999999999"/>
    <n v="52.962839506172834"/>
    <x v="4"/>
  </r>
  <r>
    <x v="0"/>
    <x v="0"/>
    <s v="USD"/>
    <n v="1332636975"/>
    <x v="2526"/>
    <n v="1328752575"/>
    <d v="2012-02-09T01:56:15"/>
    <b v="0"/>
    <n v="76"/>
    <b v="1"/>
    <s v="music/classical music"/>
    <n v="104.28333333333333"/>
    <n v="82.328947368421055"/>
    <x v="4"/>
  </r>
  <r>
    <x v="0"/>
    <x v="0"/>
    <s v="USD"/>
    <n v="1429505400"/>
    <x v="2527"/>
    <n v="1426711505"/>
    <d v="2015-03-18T20:45:05"/>
    <b v="0"/>
    <n v="48"/>
    <b v="1"/>
    <s v="music/classical music"/>
    <n v="100"/>
    <n v="135.41666666666666"/>
    <x v="4"/>
  </r>
  <r>
    <x v="0"/>
    <x v="0"/>
    <s v="USD"/>
    <n v="1439611140"/>
    <x v="2528"/>
    <n v="1437668354"/>
    <d v="2015-07-23T16:19:14"/>
    <b v="0"/>
    <n v="61"/>
    <b v="1"/>
    <s v="music/classical music"/>
    <n v="100.4"/>
    <n v="74.06557377049181"/>
    <x v="4"/>
  </r>
  <r>
    <x v="0"/>
    <x v="0"/>
    <s v="USD"/>
    <n v="1345148566"/>
    <x v="2529"/>
    <n v="1342556566"/>
    <d v="2012-07-17T20:22:46"/>
    <b v="0"/>
    <n v="60"/>
    <b v="1"/>
    <s v="music/classical music"/>
    <n v="126.125"/>
    <n v="84.083333333333329"/>
    <x v="4"/>
  </r>
  <r>
    <x v="0"/>
    <x v="0"/>
    <s v="USD"/>
    <n v="1362160868"/>
    <x v="2530"/>
    <n v="1359568911"/>
    <d v="2013-01-30T18:01:51"/>
    <b v="0"/>
    <n v="136"/>
    <b v="1"/>
    <s v="music/classical music"/>
    <n v="110.66666666666667"/>
    <n v="61.029411764705884"/>
    <x v="4"/>
  </r>
  <r>
    <x v="0"/>
    <x v="0"/>
    <s v="USD"/>
    <n v="1262325600"/>
    <x v="2531"/>
    <n v="1257871712"/>
    <d v="2009-11-10T16:48:32"/>
    <b v="0"/>
    <n v="14"/>
    <b v="1"/>
    <s v="music/classical music"/>
    <n v="105"/>
    <n v="150"/>
    <x v="4"/>
  </r>
  <r>
    <x v="0"/>
    <x v="0"/>
    <s v="USD"/>
    <n v="1417463945"/>
    <x v="2532"/>
    <n v="1414781945"/>
    <d v="2014-10-31T18:59:05"/>
    <b v="0"/>
    <n v="78"/>
    <b v="1"/>
    <s v="music/classical music"/>
    <n v="103.77499999999999"/>
    <n v="266.08974358974359"/>
    <x v="4"/>
  </r>
  <r>
    <x v="0"/>
    <x v="0"/>
    <s v="USD"/>
    <n v="1375151566"/>
    <x v="2533"/>
    <n v="1373337166"/>
    <d v="2013-07-09T02:32:46"/>
    <b v="0"/>
    <n v="4"/>
    <b v="1"/>
    <s v="music/classical music"/>
    <n v="115.99999999999999"/>
    <n v="7.25"/>
    <x v="4"/>
  </r>
  <r>
    <x v="0"/>
    <x v="0"/>
    <s v="USD"/>
    <n v="1312212855"/>
    <x v="2534"/>
    <n v="1307028855"/>
    <d v="2011-06-02T15:34:15"/>
    <b v="0"/>
    <n v="11"/>
    <b v="1"/>
    <s v="music/classical music"/>
    <n v="110.00000000000001"/>
    <n v="100"/>
    <x v="4"/>
  </r>
  <r>
    <x v="0"/>
    <x v="0"/>
    <s v="USD"/>
    <n v="1361681940"/>
    <x v="2535"/>
    <n v="1359029661"/>
    <d v="2013-01-24T12:14:21"/>
    <b v="0"/>
    <n v="185"/>
    <b v="1"/>
    <s v="music/classical music"/>
    <n v="113.01761111111111"/>
    <n v="109.96308108108107"/>
    <x v="4"/>
  </r>
  <r>
    <x v="0"/>
    <x v="0"/>
    <s v="USD"/>
    <n v="1422913152"/>
    <x v="2536"/>
    <n v="1417729152"/>
    <d v="2014-12-04T21:39:12"/>
    <b v="0"/>
    <n v="59"/>
    <b v="1"/>
    <s v="music/classical music"/>
    <n v="100.25"/>
    <n v="169.91525423728814"/>
    <x v="4"/>
  </r>
  <r>
    <x v="0"/>
    <x v="0"/>
    <s v="USD"/>
    <n v="1319904721"/>
    <x v="2537"/>
    <n v="1314720721"/>
    <d v="2011-08-30T16:12:01"/>
    <b v="0"/>
    <n v="27"/>
    <b v="1"/>
    <s v="music/classical music"/>
    <n v="103.4"/>
    <n v="95.740740740740748"/>
    <x v="4"/>
  </r>
  <r>
    <x v="0"/>
    <x v="1"/>
    <s v="GBP"/>
    <n v="1380192418"/>
    <x v="2538"/>
    <n v="1375008418"/>
    <d v="2013-07-28T10:46:58"/>
    <b v="0"/>
    <n v="63"/>
    <b v="1"/>
    <s v="music/classical music"/>
    <n v="107.02857142857142"/>
    <n v="59.460317460317462"/>
    <x v="4"/>
  </r>
  <r>
    <x v="0"/>
    <x v="0"/>
    <s v="USD"/>
    <n v="1380599940"/>
    <x v="2539"/>
    <n v="1377252857"/>
    <d v="2013-08-23T10:14:17"/>
    <b v="0"/>
    <n v="13"/>
    <b v="1"/>
    <s v="music/classical music"/>
    <n v="103.57142857142858"/>
    <n v="55.769230769230766"/>
    <x v="4"/>
  </r>
  <r>
    <x v="0"/>
    <x v="0"/>
    <s v="USD"/>
    <n v="1293937200"/>
    <x v="2540"/>
    <n v="1291257298"/>
    <d v="2010-12-02T02:34:58"/>
    <b v="0"/>
    <n v="13"/>
    <b v="1"/>
    <s v="music/classical music"/>
    <n v="156.4"/>
    <n v="30.076923076923077"/>
    <x v="4"/>
  </r>
  <r>
    <x v="0"/>
    <x v="0"/>
    <s v="USD"/>
    <n v="1341750569"/>
    <x v="2541"/>
    <n v="1339158569"/>
    <d v="2012-06-08T12:29:29"/>
    <b v="0"/>
    <n v="57"/>
    <b v="1"/>
    <s v="music/classical music"/>
    <n v="100.82"/>
    <n v="88.438596491228068"/>
    <x v="4"/>
  </r>
  <r>
    <x v="0"/>
    <x v="0"/>
    <s v="USD"/>
    <n v="1424997000"/>
    <x v="2542"/>
    <n v="1421983138"/>
    <d v="2015-01-23T03:18:58"/>
    <b v="0"/>
    <n v="61"/>
    <b v="1"/>
    <s v="music/classical music"/>
    <n v="195.3"/>
    <n v="64.032786885245898"/>
    <x v="4"/>
  </r>
  <r>
    <x v="0"/>
    <x v="0"/>
    <s v="USD"/>
    <n v="1380949200"/>
    <x v="2543"/>
    <n v="1378586179"/>
    <d v="2013-09-07T20:36:19"/>
    <b v="0"/>
    <n v="65"/>
    <b v="1"/>
    <s v="music/classical music"/>
    <n v="111.71428571428572"/>
    <n v="60.153846153846153"/>
    <x v="4"/>
  </r>
  <r>
    <x v="0"/>
    <x v="0"/>
    <s v="USD"/>
    <n v="1333560803"/>
    <x v="2544"/>
    <n v="1330972403"/>
    <d v="2012-03-05T18:33:23"/>
    <b v="0"/>
    <n v="134"/>
    <b v="1"/>
    <s v="music/classical music"/>
    <n v="119.85454545454546"/>
    <n v="49.194029850746269"/>
    <x v="4"/>
  </r>
  <r>
    <x v="0"/>
    <x v="6"/>
    <s v="EUR"/>
    <n v="1475209620"/>
    <x v="2545"/>
    <n v="1473087637"/>
    <d v="2016-09-05T15:00:37"/>
    <b v="0"/>
    <n v="37"/>
    <b v="1"/>
    <s v="music/classical music"/>
    <n v="101.85"/>
    <n v="165.16216216216216"/>
    <x v="4"/>
  </r>
  <r>
    <x v="0"/>
    <x v="1"/>
    <s v="GBP"/>
    <n v="1370019600"/>
    <x v="2546"/>
    <n v="1366999870"/>
    <d v="2013-04-26T18:11:10"/>
    <b v="0"/>
    <n v="37"/>
    <b v="1"/>
    <s v="music/classical music"/>
    <n v="102.80254777070064"/>
    <n v="43.621621621621621"/>
    <x v="4"/>
  </r>
  <r>
    <x v="0"/>
    <x v="0"/>
    <s v="USD"/>
    <n v="1444276740"/>
    <x v="2547"/>
    <n v="1439392406"/>
    <d v="2015-08-12T15:13:26"/>
    <b v="0"/>
    <n v="150"/>
    <b v="1"/>
    <s v="music/classical music"/>
    <n v="100.84615384615385"/>
    <n v="43.7"/>
    <x v="4"/>
  </r>
  <r>
    <x v="0"/>
    <x v="0"/>
    <s v="USD"/>
    <n v="1332362880"/>
    <x v="2548"/>
    <n v="1329890585"/>
    <d v="2012-02-22T06:03:05"/>
    <b v="0"/>
    <n v="56"/>
    <b v="1"/>
    <s v="music/classical music"/>
    <n v="102.73469387755102"/>
    <n v="67.419642857142861"/>
    <x v="4"/>
  </r>
  <r>
    <x v="0"/>
    <x v="0"/>
    <s v="USD"/>
    <n v="1488741981"/>
    <x v="2549"/>
    <n v="1486149981"/>
    <d v="2017-02-03T19:26:21"/>
    <b v="0"/>
    <n v="18"/>
    <b v="1"/>
    <s v="music/classical music"/>
    <n v="106.5"/>
    <n v="177.5"/>
    <x v="4"/>
  </r>
  <r>
    <x v="0"/>
    <x v="0"/>
    <s v="USD"/>
    <n v="1348202807"/>
    <x v="2550"/>
    <n v="1343018807"/>
    <d v="2012-07-23T04:46:47"/>
    <b v="0"/>
    <n v="60"/>
    <b v="1"/>
    <s v="music/classical music"/>
    <n v="155.53333333333333"/>
    <n v="38.883333333333333"/>
    <x v="4"/>
  </r>
  <r>
    <x v="0"/>
    <x v="0"/>
    <s v="USD"/>
    <n v="1433131140"/>
    <x v="2551"/>
    <n v="1430445163"/>
    <d v="2015-05-01T01:52:43"/>
    <b v="0"/>
    <n v="67"/>
    <b v="1"/>
    <s v="music/classical music"/>
    <n v="122.8"/>
    <n v="54.985074626865675"/>
    <x v="4"/>
  </r>
  <r>
    <x v="0"/>
    <x v="0"/>
    <s v="USD"/>
    <n v="1338219793"/>
    <x v="2552"/>
    <n v="1335541393"/>
    <d v="2012-04-27T15:43:13"/>
    <b v="0"/>
    <n v="35"/>
    <b v="1"/>
    <s v="music/classical music"/>
    <n v="107.35"/>
    <n v="61.342857142857142"/>
    <x v="4"/>
  </r>
  <r>
    <x v="0"/>
    <x v="0"/>
    <s v="USD"/>
    <n v="1356392857"/>
    <x v="2553"/>
    <n v="1352504857"/>
    <d v="2012-11-09T23:47:37"/>
    <b v="0"/>
    <n v="34"/>
    <b v="1"/>
    <s v="music/classical music"/>
    <n v="105.50335570469798"/>
    <n v="23.117647058823529"/>
    <x v="4"/>
  </r>
  <r>
    <x v="0"/>
    <x v="1"/>
    <s v="GBP"/>
    <n v="1400176386"/>
    <x v="2554"/>
    <n v="1397584386"/>
    <d v="2014-04-15T17:53:06"/>
    <b v="0"/>
    <n v="36"/>
    <b v="1"/>
    <s v="music/classical music"/>
    <n v="118.44444444444444"/>
    <n v="29.611111111111111"/>
    <x v="4"/>
  </r>
  <r>
    <x v="0"/>
    <x v="2"/>
    <s v="AUD"/>
    <n v="1430488740"/>
    <x v="2555"/>
    <n v="1427747906"/>
    <d v="2015-03-30T20:38:26"/>
    <b v="0"/>
    <n v="18"/>
    <b v="1"/>
    <s v="music/classical music"/>
    <n v="108.88"/>
    <n v="75.611111111111114"/>
    <x v="4"/>
  </r>
  <r>
    <x v="0"/>
    <x v="0"/>
    <s v="USD"/>
    <n v="1321385820"/>
    <x v="2556"/>
    <n v="1318539484"/>
    <d v="2011-10-13T20:58:04"/>
    <b v="0"/>
    <n v="25"/>
    <b v="1"/>
    <s v="music/classical music"/>
    <n v="111.25"/>
    <n v="35.6"/>
    <x v="4"/>
  </r>
  <r>
    <x v="0"/>
    <x v="1"/>
    <s v="GBP"/>
    <n v="1425682174"/>
    <x v="2557"/>
    <n v="1423090174"/>
    <d v="2015-02-04T22:49:34"/>
    <b v="0"/>
    <n v="21"/>
    <b v="1"/>
    <s v="music/classical music"/>
    <n v="100.1"/>
    <n v="143"/>
    <x v="4"/>
  </r>
  <r>
    <x v="1"/>
    <x v="5"/>
    <s v="CAD"/>
    <n v="1444740089"/>
    <x v="2558"/>
    <n v="1442148089"/>
    <d v="2015-09-13T12:41:29"/>
    <b v="0"/>
    <n v="0"/>
    <b v="0"/>
    <s v="food/food trucks"/>
    <n v="0"/>
    <e v="#DIV/0!"/>
    <x v="7"/>
  </r>
  <r>
    <x v="1"/>
    <x v="12"/>
    <s v="EUR"/>
    <n v="1476189339"/>
    <x v="2559"/>
    <n v="1471005339"/>
    <d v="2016-08-12T12:35:39"/>
    <b v="0"/>
    <n v="3"/>
    <b v="0"/>
    <s v="food/food trucks"/>
    <n v="0.75"/>
    <n v="25"/>
    <x v="7"/>
  </r>
  <r>
    <x v="1"/>
    <x v="0"/>
    <s v="USD"/>
    <n v="1438226451"/>
    <x v="2560"/>
    <n v="1433042451"/>
    <d v="2015-05-31T03:20:51"/>
    <b v="0"/>
    <n v="0"/>
    <b v="0"/>
    <s v="food/food trucks"/>
    <n v="0"/>
    <e v="#DIV/0!"/>
    <x v="7"/>
  </r>
  <r>
    <x v="1"/>
    <x v="5"/>
    <s v="CAD"/>
    <n v="1406854699"/>
    <x v="2561"/>
    <n v="1404262699"/>
    <d v="2014-07-02T00:58:19"/>
    <b v="0"/>
    <n v="0"/>
    <b v="0"/>
    <s v="food/food trucks"/>
    <n v="0"/>
    <e v="#DIV/0!"/>
    <x v="7"/>
  </r>
  <r>
    <x v="1"/>
    <x v="0"/>
    <s v="USD"/>
    <n v="1462827000"/>
    <x v="2562"/>
    <n v="1457710589"/>
    <d v="2016-03-11T15:36:29"/>
    <b v="0"/>
    <n v="1"/>
    <b v="0"/>
    <s v="food/food trucks"/>
    <n v="1"/>
    <n v="100"/>
    <x v="7"/>
  </r>
  <r>
    <x v="1"/>
    <x v="0"/>
    <s v="USD"/>
    <n v="1408663948"/>
    <x v="2563"/>
    <n v="1406071948"/>
    <d v="2014-07-22T23:32:28"/>
    <b v="0"/>
    <n v="0"/>
    <b v="0"/>
    <s v="food/food trucks"/>
    <n v="0"/>
    <e v="#DIV/0!"/>
    <x v="7"/>
  </r>
  <r>
    <x v="1"/>
    <x v="0"/>
    <s v="USD"/>
    <n v="1429823138"/>
    <x v="2564"/>
    <n v="1427231138"/>
    <d v="2015-03-24T21:05:38"/>
    <b v="0"/>
    <n v="2"/>
    <b v="0"/>
    <s v="food/food trucks"/>
    <n v="0.26666666666666666"/>
    <n v="60"/>
    <x v="7"/>
  </r>
  <r>
    <x v="1"/>
    <x v="1"/>
    <s v="GBP"/>
    <n v="1472745594"/>
    <x v="2565"/>
    <n v="1470153594"/>
    <d v="2016-08-02T15:59:54"/>
    <b v="0"/>
    <n v="1"/>
    <b v="0"/>
    <s v="food/food trucks"/>
    <n v="0.5"/>
    <n v="50"/>
    <x v="7"/>
  </r>
  <r>
    <x v="1"/>
    <x v="0"/>
    <s v="USD"/>
    <n v="1442457112"/>
    <x v="2566"/>
    <n v="1439865112"/>
    <d v="2015-08-18T02:31:52"/>
    <b v="0"/>
    <n v="2"/>
    <b v="0"/>
    <s v="food/food trucks"/>
    <n v="2.2307692307692308"/>
    <n v="72.5"/>
    <x v="7"/>
  </r>
  <r>
    <x v="1"/>
    <x v="0"/>
    <s v="USD"/>
    <n v="1486590035"/>
    <x v="2567"/>
    <n v="1483998035"/>
    <d v="2017-01-09T21:40:35"/>
    <b v="0"/>
    <n v="2"/>
    <b v="0"/>
    <s v="food/food trucks"/>
    <n v="0.84285714285714297"/>
    <n v="29.5"/>
    <x v="7"/>
  </r>
  <r>
    <x v="1"/>
    <x v="2"/>
    <s v="AUD"/>
    <n v="1463645521"/>
    <x v="2568"/>
    <n v="1458461521"/>
    <d v="2016-03-20T08:12:01"/>
    <b v="0"/>
    <n v="4"/>
    <b v="0"/>
    <s v="food/food trucks"/>
    <n v="0.25"/>
    <n v="62.5"/>
    <x v="7"/>
  </r>
  <r>
    <x v="1"/>
    <x v="0"/>
    <s v="USD"/>
    <n v="1428893517"/>
    <x v="2569"/>
    <n v="1426301517"/>
    <d v="2015-03-14T02:51:57"/>
    <b v="0"/>
    <n v="0"/>
    <b v="0"/>
    <s v="food/food trucks"/>
    <n v="0"/>
    <e v="#DIV/0!"/>
    <x v="7"/>
  </r>
  <r>
    <x v="1"/>
    <x v="0"/>
    <s v="USD"/>
    <n v="1408803149"/>
    <x v="2570"/>
    <n v="1404915149"/>
    <d v="2014-07-09T14:12:29"/>
    <b v="0"/>
    <n v="0"/>
    <b v="0"/>
    <s v="food/food trucks"/>
    <n v="0"/>
    <e v="#DIV/0!"/>
    <x v="7"/>
  </r>
  <r>
    <x v="1"/>
    <x v="0"/>
    <s v="USD"/>
    <n v="1463600945"/>
    <x v="2571"/>
    <n v="1461786545"/>
    <d v="2016-04-27T19:49:05"/>
    <b v="0"/>
    <n v="0"/>
    <b v="0"/>
    <s v="food/food trucks"/>
    <n v="0"/>
    <e v="#DIV/0!"/>
    <x v="7"/>
  </r>
  <r>
    <x v="1"/>
    <x v="0"/>
    <s v="USD"/>
    <n v="1421030194"/>
    <x v="2572"/>
    <n v="1418438194"/>
    <d v="2014-12-13T02:36:34"/>
    <b v="0"/>
    <n v="0"/>
    <b v="0"/>
    <s v="food/food trucks"/>
    <n v="0"/>
    <e v="#DIV/0!"/>
    <x v="7"/>
  </r>
  <r>
    <x v="1"/>
    <x v="0"/>
    <s v="USD"/>
    <n v="1428707647"/>
    <x v="2573"/>
    <n v="1424823247"/>
    <d v="2015-02-25T00:14:07"/>
    <b v="0"/>
    <n v="0"/>
    <b v="0"/>
    <s v="food/food trucks"/>
    <n v="0"/>
    <e v="#DIV/0!"/>
    <x v="7"/>
  </r>
  <r>
    <x v="1"/>
    <x v="0"/>
    <s v="USD"/>
    <n v="1407181297"/>
    <x v="2574"/>
    <n v="1405021297"/>
    <d v="2014-07-10T19:41:37"/>
    <b v="0"/>
    <n v="0"/>
    <b v="0"/>
    <s v="food/food trucks"/>
    <n v="0"/>
    <e v="#DIV/0!"/>
    <x v="7"/>
  </r>
  <r>
    <x v="1"/>
    <x v="0"/>
    <s v="USD"/>
    <n v="1444410000"/>
    <x v="2575"/>
    <n v="1440203579"/>
    <d v="2015-08-22T00:32:59"/>
    <b v="0"/>
    <n v="0"/>
    <b v="0"/>
    <s v="food/food trucks"/>
    <n v="0"/>
    <e v="#DIV/0!"/>
    <x v="7"/>
  </r>
  <r>
    <x v="1"/>
    <x v="0"/>
    <s v="USD"/>
    <n v="1410810903"/>
    <x v="2576"/>
    <n v="1405626903"/>
    <d v="2014-07-17T19:55:03"/>
    <b v="0"/>
    <n v="12"/>
    <b v="0"/>
    <s v="food/food trucks"/>
    <n v="0.13849999999999998"/>
    <n v="23.083333333333332"/>
    <x v="7"/>
  </r>
  <r>
    <x v="1"/>
    <x v="0"/>
    <s v="USD"/>
    <n v="1431745200"/>
    <x v="2577"/>
    <n v="1429170603"/>
    <d v="2015-04-16T07:50:03"/>
    <b v="0"/>
    <n v="2"/>
    <b v="0"/>
    <s v="food/food trucks"/>
    <n v="0.6"/>
    <n v="25.5"/>
    <x v="7"/>
  </r>
  <r>
    <x v="2"/>
    <x v="0"/>
    <s v="USD"/>
    <n v="1447689898"/>
    <x v="2578"/>
    <n v="1445094298"/>
    <d v="2015-10-17T15:04:58"/>
    <b v="0"/>
    <n v="11"/>
    <b v="0"/>
    <s v="food/food trucks"/>
    <n v="10.6"/>
    <n v="48.18181818181818"/>
    <x v="7"/>
  </r>
  <r>
    <x v="2"/>
    <x v="0"/>
    <s v="USD"/>
    <n v="1477784634"/>
    <x v="2579"/>
    <n v="1475192634"/>
    <d v="2016-09-29T23:43:54"/>
    <b v="0"/>
    <n v="1"/>
    <b v="0"/>
    <s v="food/food trucks"/>
    <n v="1.1111111111111111E-3"/>
    <n v="1"/>
    <x v="7"/>
  </r>
  <r>
    <x v="2"/>
    <x v="0"/>
    <s v="USD"/>
    <n v="1426526880"/>
    <x v="2580"/>
    <n v="1421346480"/>
    <d v="2015-01-15T18:28:00"/>
    <b v="0"/>
    <n v="5"/>
    <b v="0"/>
    <s v="food/food trucks"/>
    <n v="0.5"/>
    <n v="1"/>
    <x v="7"/>
  </r>
  <r>
    <x v="2"/>
    <x v="0"/>
    <s v="USD"/>
    <n v="1434341369"/>
    <x v="2581"/>
    <n v="1431749369"/>
    <d v="2015-05-16T04:09:29"/>
    <b v="0"/>
    <n v="0"/>
    <b v="0"/>
    <s v="food/food trucks"/>
    <n v="0"/>
    <e v="#DIV/0!"/>
    <x v="7"/>
  </r>
  <r>
    <x v="2"/>
    <x v="0"/>
    <s v="USD"/>
    <n v="1404601632"/>
    <x v="2582"/>
    <n v="1402009632"/>
    <d v="2014-06-05T23:07:12"/>
    <b v="0"/>
    <n v="1"/>
    <b v="0"/>
    <s v="food/food trucks"/>
    <n v="0.16666666666666669"/>
    <n v="50"/>
    <x v="7"/>
  </r>
  <r>
    <x v="2"/>
    <x v="1"/>
    <s v="GBP"/>
    <n v="1451030136"/>
    <x v="2583"/>
    <n v="1448438136"/>
    <d v="2015-11-25T07:55:36"/>
    <b v="0"/>
    <n v="1"/>
    <b v="0"/>
    <s v="food/food trucks"/>
    <n v="0.16666666666666669"/>
    <n v="5"/>
    <x v="7"/>
  </r>
  <r>
    <x v="2"/>
    <x v="0"/>
    <s v="USD"/>
    <n v="1451491953"/>
    <x v="2584"/>
    <n v="1448899953"/>
    <d v="2015-11-30T16:12:33"/>
    <b v="0"/>
    <n v="6"/>
    <b v="0"/>
    <s v="food/food trucks"/>
    <n v="2.4340000000000002"/>
    <n v="202.83333333333334"/>
    <x v="7"/>
  </r>
  <r>
    <x v="2"/>
    <x v="0"/>
    <s v="USD"/>
    <n v="1427807640"/>
    <x v="2585"/>
    <n v="1423325626"/>
    <d v="2015-02-07T16:13:46"/>
    <b v="0"/>
    <n v="8"/>
    <b v="0"/>
    <s v="food/food trucks"/>
    <n v="3.8833333333333329"/>
    <n v="29.125"/>
    <x v="7"/>
  </r>
  <r>
    <x v="2"/>
    <x v="8"/>
    <s v="DKK"/>
    <n v="1458733927"/>
    <x v="2586"/>
    <n v="1456145527"/>
    <d v="2016-02-22T12:52:07"/>
    <b v="0"/>
    <n v="1"/>
    <b v="0"/>
    <s v="food/food trucks"/>
    <n v="0.01"/>
    <n v="5"/>
    <x v="7"/>
  </r>
  <r>
    <x v="2"/>
    <x v="2"/>
    <s v="AUD"/>
    <n v="1453817297"/>
    <x v="2587"/>
    <n v="1453212497"/>
    <d v="2016-01-19T14:08:17"/>
    <b v="0"/>
    <n v="0"/>
    <b v="0"/>
    <s v="food/food trucks"/>
    <n v="0"/>
    <e v="#DIV/0!"/>
    <x v="7"/>
  </r>
  <r>
    <x v="2"/>
    <x v="0"/>
    <s v="USD"/>
    <n v="1457901924"/>
    <x v="2588"/>
    <n v="1452721524"/>
    <d v="2016-01-13T21:45:24"/>
    <b v="0"/>
    <n v="2"/>
    <b v="0"/>
    <s v="food/food trucks"/>
    <n v="1.7333333333333332"/>
    <n v="13"/>
    <x v="7"/>
  </r>
  <r>
    <x v="2"/>
    <x v="0"/>
    <s v="USD"/>
    <n v="1412536421"/>
    <x v="2589"/>
    <n v="1409944421"/>
    <d v="2014-09-05T19:13:41"/>
    <b v="0"/>
    <n v="1"/>
    <b v="0"/>
    <s v="food/food trucks"/>
    <n v="0.16666666666666669"/>
    <n v="50"/>
    <x v="7"/>
  </r>
  <r>
    <x v="2"/>
    <x v="0"/>
    <s v="USD"/>
    <n v="1429993026"/>
    <x v="2590"/>
    <n v="1427401026"/>
    <d v="2015-03-26T20:17:06"/>
    <b v="0"/>
    <n v="0"/>
    <b v="0"/>
    <s v="food/food trucks"/>
    <n v="0"/>
    <e v="#DIV/0!"/>
    <x v="7"/>
  </r>
  <r>
    <x v="2"/>
    <x v="0"/>
    <s v="USD"/>
    <n v="1407453228"/>
    <x v="2591"/>
    <n v="1404861228"/>
    <d v="2014-07-08T23:13:48"/>
    <b v="0"/>
    <n v="1"/>
    <b v="0"/>
    <s v="food/food trucks"/>
    <n v="1.25E-3"/>
    <n v="1"/>
    <x v="7"/>
  </r>
  <r>
    <x v="2"/>
    <x v="0"/>
    <s v="USD"/>
    <n v="1487915500"/>
    <x v="2592"/>
    <n v="1485323500"/>
    <d v="2017-01-25T05:51:40"/>
    <b v="0"/>
    <n v="19"/>
    <b v="0"/>
    <s v="food/food trucks"/>
    <n v="12.166666666666668"/>
    <n v="96.05263157894737"/>
    <x v="7"/>
  </r>
  <r>
    <x v="2"/>
    <x v="5"/>
    <s v="CAD"/>
    <n v="1407427009"/>
    <x v="2593"/>
    <n v="1404835009"/>
    <d v="2014-07-08T15:56:49"/>
    <b v="0"/>
    <n v="27"/>
    <b v="0"/>
    <s v="food/food trucks"/>
    <n v="23.588571428571427"/>
    <n v="305.77777777777777"/>
    <x v="7"/>
  </r>
  <r>
    <x v="2"/>
    <x v="1"/>
    <s v="GBP"/>
    <n v="1466323917"/>
    <x v="2594"/>
    <n v="1463731917"/>
    <d v="2016-05-20T08:11:57"/>
    <b v="0"/>
    <n v="7"/>
    <b v="0"/>
    <s v="food/food trucks"/>
    <n v="5.6666666666666661"/>
    <n v="12.142857142857142"/>
    <x v="7"/>
  </r>
  <r>
    <x v="2"/>
    <x v="0"/>
    <s v="USD"/>
    <n v="1443039001"/>
    <x v="2595"/>
    <n v="1440447001"/>
    <d v="2015-08-24T20:10:01"/>
    <b v="0"/>
    <n v="14"/>
    <b v="0"/>
    <s v="food/food trucks"/>
    <n v="39"/>
    <n v="83.571428571428569"/>
    <x v="7"/>
  </r>
  <r>
    <x v="2"/>
    <x v="0"/>
    <s v="USD"/>
    <n v="1407089147"/>
    <x v="2596"/>
    <n v="1403201147"/>
    <d v="2014-06-19T18:05:47"/>
    <b v="0"/>
    <n v="5"/>
    <b v="0"/>
    <s v="food/food trucks"/>
    <n v="0.99546510341776351"/>
    <n v="18"/>
    <x v="7"/>
  </r>
  <r>
    <x v="2"/>
    <x v="0"/>
    <s v="USD"/>
    <n v="1458938200"/>
    <x v="2597"/>
    <n v="1453757800"/>
    <d v="2016-01-25T21:36:40"/>
    <b v="0"/>
    <n v="30"/>
    <b v="0"/>
    <s v="food/food trucks"/>
    <n v="6.9320000000000004"/>
    <n v="115.53333333333333"/>
    <x v="7"/>
  </r>
  <r>
    <x v="0"/>
    <x v="0"/>
    <s v="USD"/>
    <n v="1347508740"/>
    <x v="2598"/>
    <n v="1346276349"/>
    <d v="2012-08-29T21:39:09"/>
    <b v="1"/>
    <n v="151"/>
    <b v="1"/>
    <s v="technology/space exploration"/>
    <n v="661.4"/>
    <n v="21.900662251655628"/>
    <x v="2"/>
  </r>
  <r>
    <x v="0"/>
    <x v="0"/>
    <s v="USD"/>
    <n v="1415827200"/>
    <x v="2599"/>
    <n v="1412358968"/>
    <d v="2014-10-03T17:56:08"/>
    <b v="1"/>
    <n v="489"/>
    <b v="1"/>
    <s v="technology/space exploration"/>
    <n v="326.0916666666667"/>
    <n v="80.022494887525568"/>
    <x v="2"/>
  </r>
  <r>
    <x v="0"/>
    <x v="0"/>
    <s v="USD"/>
    <n v="1387835654"/>
    <x v="2600"/>
    <n v="1386626054"/>
    <d v="2013-12-09T21:54:14"/>
    <b v="1"/>
    <n v="50"/>
    <b v="1"/>
    <s v="technology/space exploration"/>
    <n v="101.48571428571429"/>
    <n v="35.520000000000003"/>
    <x v="2"/>
  </r>
  <r>
    <x v="0"/>
    <x v="0"/>
    <s v="USD"/>
    <n v="1335662023"/>
    <x v="2601"/>
    <n v="1333070023"/>
    <d v="2012-03-30T01:13:43"/>
    <b v="1"/>
    <n v="321"/>
    <b v="1"/>
    <s v="technology/space exploration"/>
    <n v="104.21799999999999"/>
    <n v="64.933333333333323"/>
    <x v="2"/>
  </r>
  <r>
    <x v="0"/>
    <x v="0"/>
    <s v="USD"/>
    <n v="1466168390"/>
    <x v="2602"/>
    <n v="1463576390"/>
    <d v="2016-05-18T12:59:50"/>
    <b v="1"/>
    <n v="1762"/>
    <b v="1"/>
    <s v="technology/space exploration"/>
    <n v="107.42157000000002"/>
    <n v="60.965703745743475"/>
    <x v="2"/>
  </r>
  <r>
    <x v="0"/>
    <x v="0"/>
    <s v="USD"/>
    <n v="1398791182"/>
    <x v="2603"/>
    <n v="1396026382"/>
    <d v="2014-03-28T17:06:22"/>
    <b v="1"/>
    <n v="385"/>
    <b v="1"/>
    <s v="technology/space exploration"/>
    <n v="110.05454545454545"/>
    <n v="31.444155844155844"/>
    <x v="2"/>
  </r>
  <r>
    <x v="0"/>
    <x v="0"/>
    <s v="USD"/>
    <n v="1439344800"/>
    <x v="2604"/>
    <n v="1435611572"/>
    <d v="2015-06-29T20:59:32"/>
    <b v="1"/>
    <n v="398"/>
    <b v="1"/>
    <s v="technology/space exploration"/>
    <n v="407.7"/>
    <n v="81.949748743718587"/>
    <x v="2"/>
  </r>
  <r>
    <x v="0"/>
    <x v="0"/>
    <s v="USD"/>
    <n v="1489536000"/>
    <x v="2605"/>
    <n v="1485976468"/>
    <d v="2017-02-01T19:14:28"/>
    <b v="1"/>
    <n v="304"/>
    <b v="1"/>
    <s v="technology/space exploration"/>
    <n v="223.92500000000001"/>
    <n v="58.92763157894737"/>
    <x v="2"/>
  </r>
  <r>
    <x v="0"/>
    <x v="0"/>
    <s v="USD"/>
    <n v="1342330951"/>
    <x v="2606"/>
    <n v="1339738951"/>
    <d v="2012-06-15T05:42:31"/>
    <b v="1"/>
    <n v="676"/>
    <b v="1"/>
    <s v="technology/space exploration"/>
    <n v="303.80111428571428"/>
    <n v="157.29347633136095"/>
    <x v="2"/>
  </r>
  <r>
    <x v="0"/>
    <x v="0"/>
    <s v="USD"/>
    <n v="1471849140"/>
    <x v="2607"/>
    <n v="1468444125"/>
    <d v="2016-07-13T21:08:45"/>
    <b v="1"/>
    <n v="577"/>
    <b v="1"/>
    <s v="technology/space exploration"/>
    <n v="141.3251043268175"/>
    <n v="55.758509532062391"/>
    <x v="2"/>
  </r>
  <r>
    <x v="0"/>
    <x v="12"/>
    <s v="EUR"/>
    <n v="1483397940"/>
    <x v="2608"/>
    <n v="1480493014"/>
    <d v="2016-11-30T08:03:34"/>
    <b v="1"/>
    <n v="3663"/>
    <b v="1"/>
    <s v="technology/space exploration"/>
    <n v="2790.6363636363635"/>
    <n v="83.802893802893806"/>
    <x v="2"/>
  </r>
  <r>
    <x v="0"/>
    <x v="0"/>
    <s v="USD"/>
    <n v="1420773970"/>
    <x v="2609"/>
    <n v="1418095570"/>
    <d v="2014-12-09T03:26:10"/>
    <b v="1"/>
    <n v="294"/>
    <b v="1"/>
    <s v="technology/space exploration"/>
    <n v="171.76130000000001"/>
    <n v="58.422210884353746"/>
    <x v="2"/>
  </r>
  <r>
    <x v="0"/>
    <x v="0"/>
    <s v="USD"/>
    <n v="1348256294"/>
    <x v="2610"/>
    <n v="1345664294"/>
    <d v="2012-08-22T19:38:14"/>
    <b v="1"/>
    <n v="28"/>
    <b v="1"/>
    <s v="technology/space exploration"/>
    <n v="101.01333333333334"/>
    <n v="270.57142857142856"/>
    <x v="2"/>
  </r>
  <r>
    <x v="0"/>
    <x v="0"/>
    <s v="USD"/>
    <n v="1398834000"/>
    <x v="2611"/>
    <n v="1396371612"/>
    <d v="2014-04-01T17:00:12"/>
    <b v="1"/>
    <n v="100"/>
    <b v="1"/>
    <s v="technology/space exploration"/>
    <n v="102"/>
    <n v="107.1"/>
    <x v="2"/>
  </r>
  <r>
    <x v="0"/>
    <x v="1"/>
    <s v="GBP"/>
    <n v="1462017600"/>
    <x v="2612"/>
    <n v="1458820564"/>
    <d v="2016-03-24T11:56:04"/>
    <b v="0"/>
    <n v="72"/>
    <b v="1"/>
    <s v="technology/space exploration"/>
    <n v="169.76511744127936"/>
    <n v="47.180555555555557"/>
    <x v="2"/>
  </r>
  <r>
    <x v="0"/>
    <x v="0"/>
    <s v="USD"/>
    <n v="1440546729"/>
    <x v="2613"/>
    <n v="1437954729"/>
    <d v="2015-07-26T23:52:09"/>
    <b v="1"/>
    <n v="238"/>
    <b v="1"/>
    <s v="technology/space exploration"/>
    <n v="114.53400000000001"/>
    <n v="120.30882352941177"/>
    <x v="2"/>
  </r>
  <r>
    <x v="0"/>
    <x v="0"/>
    <s v="USD"/>
    <n v="1413838751"/>
    <x v="2614"/>
    <n v="1411246751"/>
    <d v="2014-09-20T20:59:11"/>
    <b v="1"/>
    <n v="159"/>
    <b v="1"/>
    <s v="technology/space exploration"/>
    <n v="877.6"/>
    <n v="27.59748427672956"/>
    <x v="2"/>
  </r>
  <r>
    <x v="0"/>
    <x v="0"/>
    <s v="USD"/>
    <n v="1449000061"/>
    <x v="2615"/>
    <n v="1443812461"/>
    <d v="2015-10-02T19:01:01"/>
    <b v="1"/>
    <n v="77"/>
    <b v="1"/>
    <s v="technology/space exploration"/>
    <n v="105.38666666666667"/>
    <n v="205.2987012987013"/>
    <x v="2"/>
  </r>
  <r>
    <x v="0"/>
    <x v="0"/>
    <s v="USD"/>
    <n v="1445598000"/>
    <x v="2616"/>
    <n v="1443302004"/>
    <d v="2015-09-26T21:13:24"/>
    <b v="1"/>
    <n v="53"/>
    <b v="1"/>
    <s v="technology/space exploration"/>
    <n v="188.39999999999998"/>
    <n v="35.547169811320757"/>
    <x v="2"/>
  </r>
  <r>
    <x v="0"/>
    <x v="2"/>
    <s v="AUD"/>
    <n v="1444525200"/>
    <x v="2617"/>
    <n v="1441339242"/>
    <d v="2015-09-04T04:00:42"/>
    <b v="1"/>
    <n v="1251"/>
    <b v="1"/>
    <s v="technology/space exploration"/>
    <n v="143.65230769230772"/>
    <n v="74.639488409272587"/>
    <x v="2"/>
  </r>
  <r>
    <x v="0"/>
    <x v="0"/>
    <s v="USD"/>
    <n v="1432230988"/>
    <x v="2618"/>
    <n v="1429638988"/>
    <d v="2015-04-21T17:56:28"/>
    <b v="1"/>
    <n v="465"/>
    <b v="1"/>
    <s v="technology/space exploration"/>
    <n v="145.88"/>
    <n v="47.058064516129029"/>
    <x v="2"/>
  </r>
  <r>
    <x v="0"/>
    <x v="13"/>
    <s v="EUR"/>
    <n v="1483120216"/>
    <x v="2619"/>
    <n v="1479232216"/>
    <d v="2016-11-15T17:50:16"/>
    <b v="0"/>
    <n v="74"/>
    <b v="1"/>
    <s v="technology/space exploration"/>
    <n v="131.184"/>
    <n v="26.591351351351353"/>
    <x v="2"/>
  </r>
  <r>
    <x v="0"/>
    <x v="0"/>
    <s v="USD"/>
    <n v="1480658966"/>
    <x v="2620"/>
    <n v="1479449366"/>
    <d v="2016-11-18T06:09:26"/>
    <b v="0"/>
    <n v="62"/>
    <b v="1"/>
    <s v="technology/space exploration"/>
    <n v="113.99999999999999"/>
    <n v="36.774193548387096"/>
    <x v="2"/>
  </r>
  <r>
    <x v="0"/>
    <x v="0"/>
    <s v="USD"/>
    <n v="1347530822"/>
    <x v="2621"/>
    <n v="1345716422"/>
    <d v="2012-08-23T10:07:02"/>
    <b v="0"/>
    <n v="3468"/>
    <b v="1"/>
    <s v="technology/space exploration"/>
    <n v="1379.4206249999997"/>
    <n v="31.820544982698959"/>
    <x v="2"/>
  </r>
  <r>
    <x v="0"/>
    <x v="12"/>
    <s v="EUR"/>
    <n v="1478723208"/>
    <x v="2622"/>
    <n v="1476559608"/>
    <d v="2016-10-15T19:26:48"/>
    <b v="0"/>
    <n v="52"/>
    <b v="1"/>
    <s v="technology/space exploration"/>
    <n v="956"/>
    <n v="27.576923076923077"/>
    <x v="2"/>
  </r>
  <r>
    <x v="0"/>
    <x v="0"/>
    <s v="USD"/>
    <n v="1433343869"/>
    <x v="2623"/>
    <n v="1430751869"/>
    <d v="2015-05-04T15:04:29"/>
    <b v="0"/>
    <n v="50"/>
    <b v="1"/>
    <s v="technology/space exploration"/>
    <n v="112.00000000000001"/>
    <n v="56"/>
    <x v="2"/>
  </r>
  <r>
    <x v="0"/>
    <x v="0"/>
    <s v="USD"/>
    <n v="1448571261"/>
    <x v="2624"/>
    <n v="1445975661"/>
    <d v="2015-10-27T19:54:21"/>
    <b v="0"/>
    <n v="45"/>
    <b v="1"/>
    <s v="technology/space exploration"/>
    <n v="646.66666666666663"/>
    <n v="21.555555555555557"/>
    <x v="2"/>
  </r>
  <r>
    <x v="0"/>
    <x v="0"/>
    <s v="USD"/>
    <n v="1417389067"/>
    <x v="2625"/>
    <n v="1415661067"/>
    <d v="2014-11-10T23:11:07"/>
    <b v="0"/>
    <n v="21"/>
    <b v="1"/>
    <s v="technology/space exploration"/>
    <n v="110.36948748510132"/>
    <n v="44.095238095238095"/>
    <x v="2"/>
  </r>
  <r>
    <x v="0"/>
    <x v="1"/>
    <s v="GBP"/>
    <n v="1431608122"/>
    <x v="2626"/>
    <n v="1429016122"/>
    <d v="2015-04-14T12:55:22"/>
    <b v="0"/>
    <n v="100"/>
    <b v="1"/>
    <s v="technology/space exploration"/>
    <n v="127.74000000000001"/>
    <n v="63.87"/>
    <x v="2"/>
  </r>
  <r>
    <x v="0"/>
    <x v="2"/>
    <s v="AUD"/>
    <n v="1467280800"/>
    <x v="2627"/>
    <n v="1464921112"/>
    <d v="2016-06-03T02:31:52"/>
    <b v="0"/>
    <n v="81"/>
    <b v="1"/>
    <s v="technology/space exploration"/>
    <n v="157.9"/>
    <n v="38.987654320987652"/>
    <x v="2"/>
  </r>
  <r>
    <x v="0"/>
    <x v="0"/>
    <s v="USD"/>
    <n v="1440907427"/>
    <x v="2628"/>
    <n v="1438488227"/>
    <d v="2015-08-02T04:03:47"/>
    <b v="0"/>
    <n v="286"/>
    <b v="1"/>
    <s v="technology/space exploration"/>
    <n v="114.66525000000001"/>
    <n v="80.185489510489504"/>
    <x v="2"/>
  </r>
  <r>
    <x v="0"/>
    <x v="0"/>
    <s v="USD"/>
    <n v="1464485339"/>
    <x v="2629"/>
    <n v="1462325339"/>
    <d v="2016-05-04T01:28:59"/>
    <b v="0"/>
    <n v="42"/>
    <b v="1"/>
    <s v="technology/space exploration"/>
    <n v="137.00934579439252"/>
    <n v="34.904761904761905"/>
    <x v="2"/>
  </r>
  <r>
    <x v="0"/>
    <x v="0"/>
    <s v="USD"/>
    <n v="1393542000"/>
    <x v="2630"/>
    <n v="1390938332"/>
    <d v="2014-01-28T19:45:32"/>
    <b v="0"/>
    <n v="199"/>
    <b v="1"/>
    <s v="technology/space exploration"/>
    <n v="354.62"/>
    <n v="89.100502512562812"/>
    <x v="2"/>
  </r>
  <r>
    <x v="0"/>
    <x v="0"/>
    <s v="USD"/>
    <n v="1475163921"/>
    <x v="2631"/>
    <n v="1472571921"/>
    <d v="2016-08-30T15:45:21"/>
    <b v="0"/>
    <n v="25"/>
    <b v="1"/>
    <s v="technology/space exploration"/>
    <n v="106.02150537634409"/>
    <n v="39.44"/>
    <x v="2"/>
  </r>
  <r>
    <x v="0"/>
    <x v="5"/>
    <s v="CAD"/>
    <n v="1425937761"/>
    <x v="2632"/>
    <n v="1422917361"/>
    <d v="2015-02-02T22:49:21"/>
    <b v="0"/>
    <n v="84"/>
    <b v="1"/>
    <s v="technology/space exploration"/>
    <n v="100"/>
    <n v="136.9047619047619"/>
    <x v="2"/>
  </r>
  <r>
    <x v="0"/>
    <x v="0"/>
    <s v="USD"/>
    <n v="1476579600"/>
    <x v="2633"/>
    <n v="1474641914"/>
    <d v="2016-09-23T14:45:14"/>
    <b v="0"/>
    <n v="50"/>
    <b v="1"/>
    <s v="technology/space exploration"/>
    <n v="187.3"/>
    <n v="37.46"/>
    <x v="2"/>
  </r>
  <r>
    <x v="0"/>
    <x v="0"/>
    <s v="USD"/>
    <n v="1476277875"/>
    <x v="2634"/>
    <n v="1474895475"/>
    <d v="2016-09-26T13:11:15"/>
    <b v="0"/>
    <n v="26"/>
    <b v="1"/>
    <s v="technology/space exploration"/>
    <n v="166.2"/>
    <n v="31.96153846153846"/>
    <x v="2"/>
  </r>
  <r>
    <x v="0"/>
    <x v="0"/>
    <s v="USD"/>
    <n v="1421358895"/>
    <x v="2635"/>
    <n v="1418766895"/>
    <d v="2014-12-16T21:54:55"/>
    <b v="0"/>
    <n v="14"/>
    <b v="1"/>
    <s v="technology/space exploration"/>
    <n v="101.72910662824208"/>
    <n v="25.214285714285715"/>
    <x v="2"/>
  </r>
  <r>
    <x v="0"/>
    <x v="1"/>
    <s v="GBP"/>
    <n v="1424378748"/>
    <x v="2636"/>
    <n v="1421786748"/>
    <d v="2015-01-20T20:45:48"/>
    <b v="0"/>
    <n v="49"/>
    <b v="1"/>
    <s v="technology/space exploration"/>
    <n v="164"/>
    <n v="10.040816326530612"/>
    <x v="2"/>
  </r>
  <r>
    <x v="0"/>
    <x v="0"/>
    <s v="USD"/>
    <n v="1433735474"/>
    <x v="2637"/>
    <n v="1428551474"/>
    <d v="2015-04-09T03:51:14"/>
    <b v="0"/>
    <n v="69"/>
    <b v="1"/>
    <s v="technology/space exploration"/>
    <n v="105.66666666666666"/>
    <n v="45.94202898550725"/>
    <x v="2"/>
  </r>
  <r>
    <x v="2"/>
    <x v="0"/>
    <s v="USD"/>
    <n v="1410811740"/>
    <x v="2638"/>
    <n v="1409341863"/>
    <d v="2014-08-29T19:51:03"/>
    <b v="0"/>
    <n v="1"/>
    <b v="0"/>
    <s v="technology/space exploration"/>
    <n v="1"/>
    <n v="15"/>
    <x v="2"/>
  </r>
  <r>
    <x v="2"/>
    <x v="12"/>
    <s v="EUR"/>
    <n v="1468565820"/>
    <x v="2639"/>
    <n v="1465970108"/>
    <d v="2016-06-15T05:55:08"/>
    <b v="0"/>
    <n v="0"/>
    <b v="0"/>
    <s v="technology/space exploration"/>
    <n v="0"/>
    <e v="#DIV/0!"/>
    <x v="2"/>
  </r>
  <r>
    <x v="1"/>
    <x v="0"/>
    <s v="USD"/>
    <n v="1482307140"/>
    <x v="323"/>
    <n v="1479218315"/>
    <d v="2016-11-15T13:58:35"/>
    <b v="1"/>
    <n v="1501"/>
    <b v="0"/>
    <s v="technology/space exploration"/>
    <n v="33.559730999999999"/>
    <n v="223.58248500999335"/>
    <x v="2"/>
  </r>
  <r>
    <x v="1"/>
    <x v="0"/>
    <s v="USD"/>
    <n v="1489172435"/>
    <x v="2640"/>
    <n v="1486580435"/>
    <d v="2017-02-08T19:00:35"/>
    <b v="1"/>
    <n v="52"/>
    <b v="0"/>
    <s v="technology/space exploration"/>
    <n v="2.0529999999999999"/>
    <n v="39.480769230769234"/>
    <x v="2"/>
  </r>
  <r>
    <x v="1"/>
    <x v="2"/>
    <s v="AUD"/>
    <n v="1415481203"/>
    <x v="2641"/>
    <n v="1412885603"/>
    <d v="2014-10-09T20:13:23"/>
    <b v="1"/>
    <n v="23"/>
    <b v="0"/>
    <s v="technology/space exploration"/>
    <n v="10.5"/>
    <n v="91.304347826086953"/>
    <x v="2"/>
  </r>
  <r>
    <x v="1"/>
    <x v="0"/>
    <s v="USD"/>
    <n v="1441783869"/>
    <x v="2642"/>
    <n v="1439191869"/>
    <d v="2015-08-10T07:31:09"/>
    <b v="1"/>
    <n v="535"/>
    <b v="0"/>
    <s v="technology/space exploration"/>
    <n v="8.4172840000000004"/>
    <n v="78.666205607476627"/>
    <x v="2"/>
  </r>
  <r>
    <x v="1"/>
    <x v="5"/>
    <s v="CAD"/>
    <n v="1439533019"/>
    <x v="2643"/>
    <n v="1436941019"/>
    <d v="2015-07-15T06:16:59"/>
    <b v="0"/>
    <n v="3"/>
    <b v="0"/>
    <s v="technology/space exploration"/>
    <n v="1.44"/>
    <n v="12"/>
    <x v="2"/>
  </r>
  <r>
    <x v="1"/>
    <x v="0"/>
    <s v="USD"/>
    <n v="1457543360"/>
    <x v="2644"/>
    <n v="1454951360"/>
    <d v="2016-02-08T17:09:20"/>
    <b v="0"/>
    <n v="6"/>
    <b v="0"/>
    <s v="technology/space exploration"/>
    <n v="0.88333333333333341"/>
    <n v="17.666666666666668"/>
    <x v="2"/>
  </r>
  <r>
    <x v="1"/>
    <x v="0"/>
    <s v="USD"/>
    <n v="1454370941"/>
    <x v="2645"/>
    <n v="1449186941"/>
    <d v="2015-12-03T23:55:41"/>
    <b v="0"/>
    <n v="3"/>
    <b v="0"/>
    <s v="technology/space exploration"/>
    <n v="9.920000000000001E-2"/>
    <n v="41.333333333333336"/>
    <x v="2"/>
  </r>
  <r>
    <x v="1"/>
    <x v="0"/>
    <s v="USD"/>
    <n v="1482332343"/>
    <x v="2646"/>
    <n v="1479740343"/>
    <d v="2016-11-21T14:59:03"/>
    <b v="0"/>
    <n v="5"/>
    <b v="0"/>
    <s v="technology/space exploration"/>
    <n v="0.59666666666666668"/>
    <n v="71.599999999999994"/>
    <x v="2"/>
  </r>
  <r>
    <x v="1"/>
    <x v="0"/>
    <s v="USD"/>
    <n v="1450380009"/>
    <x v="2647"/>
    <n v="1447960809"/>
    <d v="2015-11-19T19:20:09"/>
    <b v="0"/>
    <n v="17"/>
    <b v="0"/>
    <s v="technology/space exploration"/>
    <n v="1.8689285714285715"/>
    <n v="307.8235294117647"/>
    <x v="2"/>
  </r>
  <r>
    <x v="1"/>
    <x v="2"/>
    <s v="AUD"/>
    <n v="1418183325"/>
    <x v="2648"/>
    <n v="1415591325"/>
    <d v="2014-11-10T03:48:45"/>
    <b v="0"/>
    <n v="11"/>
    <b v="0"/>
    <s v="technology/space exploration"/>
    <n v="0.88500000000000001"/>
    <n v="80.454545454545453"/>
    <x v="2"/>
  </r>
  <r>
    <x v="1"/>
    <x v="0"/>
    <s v="USD"/>
    <n v="1402632000"/>
    <x v="2649"/>
    <n v="1399909127"/>
    <d v="2014-05-12T15:38:47"/>
    <b v="0"/>
    <n v="70"/>
    <b v="0"/>
    <s v="technology/space exploration"/>
    <n v="11.52156862745098"/>
    <n v="83.942857142857136"/>
    <x v="2"/>
  </r>
  <r>
    <x v="1"/>
    <x v="0"/>
    <s v="USD"/>
    <n v="1429622726"/>
    <x v="2650"/>
    <n v="1424442326"/>
    <d v="2015-02-20T14:25:26"/>
    <b v="0"/>
    <n v="6"/>
    <b v="0"/>
    <s v="technology/space exploration"/>
    <n v="5.1000000000000004E-2"/>
    <n v="8.5"/>
    <x v="2"/>
  </r>
  <r>
    <x v="1"/>
    <x v="0"/>
    <s v="USD"/>
    <n v="1455048000"/>
    <x v="2651"/>
    <n v="1452631647"/>
    <d v="2016-01-12T20:47:27"/>
    <b v="0"/>
    <n v="43"/>
    <b v="0"/>
    <s v="technology/space exploration"/>
    <n v="21.033333333333335"/>
    <n v="73.372093023255815"/>
    <x v="2"/>
  </r>
  <r>
    <x v="1"/>
    <x v="0"/>
    <s v="USD"/>
    <n v="1489345200"/>
    <x v="2652"/>
    <n v="1485966688"/>
    <d v="2017-02-01T16:31:28"/>
    <b v="0"/>
    <n v="152"/>
    <b v="0"/>
    <s v="technology/space exploration"/>
    <n v="11.436666666666667"/>
    <n v="112.86184210526316"/>
    <x v="2"/>
  </r>
  <r>
    <x v="1"/>
    <x v="0"/>
    <s v="USD"/>
    <n v="1470187800"/>
    <x v="2653"/>
    <n v="1467325053"/>
    <d v="2016-06-30T22:17:33"/>
    <b v="0"/>
    <n v="59"/>
    <b v="0"/>
    <s v="technology/space exploration"/>
    <n v="18.737933333333334"/>
    <n v="95.277627118644077"/>
    <x v="2"/>
  </r>
  <r>
    <x v="1"/>
    <x v="0"/>
    <s v="USD"/>
    <n v="1469913194"/>
    <x v="2654"/>
    <n v="1467321194"/>
    <d v="2016-06-30T21:13:14"/>
    <b v="0"/>
    <n v="4"/>
    <b v="0"/>
    <s v="technology/space exploration"/>
    <n v="9.285714285714286E-2"/>
    <n v="22.75"/>
    <x v="2"/>
  </r>
  <r>
    <x v="1"/>
    <x v="0"/>
    <s v="USD"/>
    <n v="1429321210"/>
    <x v="2655"/>
    <n v="1426729210"/>
    <d v="2015-03-19T01:40:10"/>
    <b v="0"/>
    <n v="10"/>
    <b v="0"/>
    <s v="technology/space exploration"/>
    <n v="2.7204081632653061"/>
    <n v="133.30000000000001"/>
    <x v="2"/>
  </r>
  <r>
    <x v="1"/>
    <x v="0"/>
    <s v="USD"/>
    <n v="1448388418"/>
    <x v="2656"/>
    <n v="1443200818"/>
    <d v="2015-09-25T17:06:58"/>
    <b v="0"/>
    <n v="5"/>
    <b v="0"/>
    <s v="technology/space exploration"/>
    <n v="9.5000000000000001E-2"/>
    <n v="3.8"/>
    <x v="2"/>
  </r>
  <r>
    <x v="0"/>
    <x v="0"/>
    <s v="USD"/>
    <n v="1382742010"/>
    <x v="2657"/>
    <n v="1380150010"/>
    <d v="2013-09-25T23:00:10"/>
    <b v="0"/>
    <n v="60"/>
    <b v="1"/>
    <s v="technology/makerspaces"/>
    <n v="102.89999999999999"/>
    <n v="85.75"/>
    <x v="2"/>
  </r>
  <r>
    <x v="0"/>
    <x v="0"/>
    <s v="USD"/>
    <n v="1440179713"/>
    <x v="2658"/>
    <n v="1437587713"/>
    <d v="2015-07-22T17:55:13"/>
    <b v="0"/>
    <n v="80"/>
    <b v="1"/>
    <s v="technology/makerspaces"/>
    <n v="106.80000000000001"/>
    <n v="267"/>
    <x v="2"/>
  </r>
  <r>
    <x v="0"/>
    <x v="5"/>
    <s v="CAD"/>
    <n v="1441378800"/>
    <x v="2659"/>
    <n v="1438873007"/>
    <d v="2015-08-06T14:56:47"/>
    <b v="0"/>
    <n v="56"/>
    <b v="1"/>
    <s v="technology/makerspaces"/>
    <n v="104.59625"/>
    <n v="373.55803571428572"/>
    <x v="2"/>
  </r>
  <r>
    <x v="0"/>
    <x v="0"/>
    <s v="USD"/>
    <n v="1449644340"/>
    <x v="2660"/>
    <n v="1446683797"/>
    <d v="2015-11-05T00:36:37"/>
    <b v="0"/>
    <n v="104"/>
    <b v="1"/>
    <s v="technology/makerspaces"/>
    <n v="103.42857142857143"/>
    <n v="174.03846153846155"/>
    <x v="2"/>
  </r>
  <r>
    <x v="0"/>
    <x v="0"/>
    <s v="USD"/>
    <n v="1430774974"/>
    <x v="2661"/>
    <n v="1426886974"/>
    <d v="2015-03-20T21:29:34"/>
    <b v="0"/>
    <n v="46"/>
    <b v="1"/>
    <s v="technology/makerspaces"/>
    <n v="123.14285714285715"/>
    <n v="93.695652173913047"/>
    <x v="2"/>
  </r>
  <r>
    <x v="0"/>
    <x v="0"/>
    <s v="USD"/>
    <n v="1443214800"/>
    <x v="2662"/>
    <n v="1440008439"/>
    <d v="2015-08-19T18:20:39"/>
    <b v="0"/>
    <n v="206"/>
    <b v="1"/>
    <s v="technology/makerspaces"/>
    <n v="159.29509999999999"/>
    <n v="77.327718446601949"/>
    <x v="2"/>
  </r>
  <r>
    <x v="0"/>
    <x v="0"/>
    <s v="USD"/>
    <n v="1455142416"/>
    <x v="2663"/>
    <n v="1452550416"/>
    <d v="2016-01-11T22:13:36"/>
    <b v="0"/>
    <n v="18"/>
    <b v="1"/>
    <s v="technology/makerspaces"/>
    <n v="110.66666666666667"/>
    <n v="92.222222222222229"/>
    <x v="2"/>
  </r>
  <r>
    <x v="0"/>
    <x v="5"/>
    <s v="CAD"/>
    <n v="1447079520"/>
    <x v="2664"/>
    <n v="1443449265"/>
    <d v="2015-09-28T14:07:45"/>
    <b v="0"/>
    <n v="28"/>
    <b v="1"/>
    <s v="technology/makerspaces"/>
    <n v="170.70000000000002"/>
    <n v="60.964285714285715"/>
    <x v="2"/>
  </r>
  <r>
    <x v="0"/>
    <x v="0"/>
    <s v="USD"/>
    <n v="1452387096"/>
    <x v="2665"/>
    <n v="1447203096"/>
    <d v="2015-11-11T00:51:36"/>
    <b v="0"/>
    <n v="11"/>
    <b v="1"/>
    <s v="technology/makerspaces"/>
    <n v="125.125"/>
    <n v="91"/>
    <x v="2"/>
  </r>
  <r>
    <x v="2"/>
    <x v="2"/>
    <s v="AUD"/>
    <n v="1406593780"/>
    <x v="2666"/>
    <n v="1404174580"/>
    <d v="2014-07-01T00:29:40"/>
    <b v="1"/>
    <n v="60"/>
    <b v="0"/>
    <s v="technology/makerspaces"/>
    <n v="6.4158609339642041"/>
    <n v="41.583333333333336"/>
    <x v="2"/>
  </r>
  <r>
    <x v="2"/>
    <x v="0"/>
    <s v="USD"/>
    <n v="1419017880"/>
    <x v="2667"/>
    <n v="1416419916"/>
    <d v="2014-11-19T17:58:36"/>
    <b v="1"/>
    <n v="84"/>
    <b v="0"/>
    <s v="technology/makerspaces"/>
    <n v="11.343999999999999"/>
    <n v="33.761904761904759"/>
    <x v="2"/>
  </r>
  <r>
    <x v="2"/>
    <x v="0"/>
    <s v="USD"/>
    <n v="1451282400"/>
    <x v="2668"/>
    <n v="1449436390"/>
    <d v="2015-12-06T21:13:10"/>
    <b v="1"/>
    <n v="47"/>
    <b v="0"/>
    <s v="technology/makerspaces"/>
    <n v="33.19"/>
    <n v="70.61702127659575"/>
    <x v="2"/>
  </r>
  <r>
    <x v="2"/>
    <x v="0"/>
    <s v="USD"/>
    <n v="1414622700"/>
    <x v="2669"/>
    <n v="1412081999"/>
    <d v="2014-09-30T12:59:59"/>
    <b v="1"/>
    <n v="66"/>
    <b v="0"/>
    <s v="technology/makerspaces"/>
    <n v="27.58"/>
    <n v="167.15151515151516"/>
    <x v="2"/>
  </r>
  <r>
    <x v="2"/>
    <x v="0"/>
    <s v="USD"/>
    <n v="1467694740"/>
    <x v="2670"/>
    <n v="1465398670"/>
    <d v="2016-06-08T15:11:10"/>
    <b v="1"/>
    <n v="171"/>
    <b v="0"/>
    <s v="technology/makerspaces"/>
    <n v="62.839999999999996"/>
    <n v="128.61988304093566"/>
    <x v="2"/>
  </r>
  <r>
    <x v="2"/>
    <x v="0"/>
    <s v="USD"/>
    <n v="1415655289"/>
    <x v="2671"/>
    <n v="1413059689"/>
    <d v="2014-10-11T20:34:49"/>
    <b v="1"/>
    <n v="29"/>
    <b v="0"/>
    <s v="technology/makerspaces"/>
    <n v="7.5880000000000001"/>
    <n v="65.41379310344827"/>
    <x v="2"/>
  </r>
  <r>
    <x v="2"/>
    <x v="5"/>
    <s v="CAD"/>
    <n v="1463929174"/>
    <x v="2672"/>
    <n v="1461337174"/>
    <d v="2016-04-22T14:59:34"/>
    <b v="0"/>
    <n v="9"/>
    <b v="0"/>
    <s v="technology/makerspaces"/>
    <n v="50.38095238095238"/>
    <n v="117.55555555555556"/>
    <x v="2"/>
  </r>
  <r>
    <x v="2"/>
    <x v="0"/>
    <s v="USD"/>
    <n v="1404348143"/>
    <x v="2673"/>
    <n v="1401756143"/>
    <d v="2014-06-03T00:42:23"/>
    <b v="0"/>
    <n v="27"/>
    <b v="0"/>
    <s v="technology/makerspaces"/>
    <n v="17.512820512820511"/>
    <n v="126.48148148148148"/>
    <x v="2"/>
  </r>
  <r>
    <x v="2"/>
    <x v="3"/>
    <s v="EUR"/>
    <n v="1443121765"/>
    <x v="2674"/>
    <n v="1440529765"/>
    <d v="2015-08-25T19:09:25"/>
    <b v="0"/>
    <n v="2"/>
    <b v="0"/>
    <s v="technology/makerspaces"/>
    <n v="1.375E-2"/>
    <n v="550"/>
    <x v="2"/>
  </r>
  <r>
    <x v="2"/>
    <x v="0"/>
    <s v="USD"/>
    <n v="1425081694"/>
    <x v="2675"/>
    <n v="1422489694"/>
    <d v="2015-01-29T00:01:34"/>
    <b v="0"/>
    <n v="3"/>
    <b v="0"/>
    <s v="technology/makerspaces"/>
    <n v="0.33"/>
    <n v="44"/>
    <x v="2"/>
  </r>
  <r>
    <x v="2"/>
    <x v="3"/>
    <s v="EUR"/>
    <n v="1459915491"/>
    <x v="2676"/>
    <n v="1457327091"/>
    <d v="2016-03-07T05:04:51"/>
    <b v="0"/>
    <n v="4"/>
    <b v="0"/>
    <s v="technology/makerspaces"/>
    <n v="0.86250000000000004"/>
    <n v="69"/>
    <x v="2"/>
  </r>
  <r>
    <x v="2"/>
    <x v="0"/>
    <s v="USD"/>
    <n v="1405027750"/>
    <x v="2677"/>
    <n v="1402867750"/>
    <d v="2014-06-15T21:29:10"/>
    <b v="0"/>
    <n v="2"/>
    <b v="0"/>
    <s v="food/food trucks"/>
    <n v="0.6875"/>
    <n v="27.5"/>
    <x v="7"/>
  </r>
  <r>
    <x v="2"/>
    <x v="0"/>
    <s v="USD"/>
    <n v="1416635940"/>
    <x v="2678"/>
    <n v="1413838540"/>
    <d v="2014-10-20T20:55:40"/>
    <b v="0"/>
    <n v="20"/>
    <b v="0"/>
    <s v="food/food trucks"/>
    <n v="28.299999999999997"/>
    <n v="84.9"/>
    <x v="7"/>
  </r>
  <r>
    <x v="2"/>
    <x v="0"/>
    <s v="USD"/>
    <n v="1425233240"/>
    <x v="2679"/>
    <n v="1422641240"/>
    <d v="2015-01-30T18:07:20"/>
    <b v="0"/>
    <n v="3"/>
    <b v="0"/>
    <s v="food/food trucks"/>
    <n v="0.24"/>
    <n v="12"/>
    <x v="7"/>
  </r>
  <r>
    <x v="2"/>
    <x v="0"/>
    <s v="USD"/>
    <n v="1407621425"/>
    <x v="2680"/>
    <n v="1404165425"/>
    <d v="2014-06-30T21:57:05"/>
    <b v="0"/>
    <n v="4"/>
    <b v="0"/>
    <s v="food/food trucks"/>
    <n v="1.1428571428571428"/>
    <n v="200"/>
    <x v="7"/>
  </r>
  <r>
    <x v="2"/>
    <x v="0"/>
    <s v="USD"/>
    <n v="1430149330"/>
    <x v="2681"/>
    <n v="1424968930"/>
    <d v="2015-02-26T16:42:10"/>
    <b v="0"/>
    <n v="1"/>
    <b v="0"/>
    <s v="food/food trucks"/>
    <n v="0.02"/>
    <n v="10"/>
    <x v="7"/>
  </r>
  <r>
    <x v="2"/>
    <x v="0"/>
    <s v="USD"/>
    <n v="1412119423"/>
    <x v="2682"/>
    <n v="1410391423"/>
    <d v="2014-09-10T23:23:43"/>
    <b v="0"/>
    <n v="0"/>
    <b v="0"/>
    <s v="food/food trucks"/>
    <n v="0"/>
    <e v="#DIV/0!"/>
    <x v="7"/>
  </r>
  <r>
    <x v="2"/>
    <x v="0"/>
    <s v="USD"/>
    <n v="1435591318"/>
    <x v="2683"/>
    <n v="1432999318"/>
    <d v="2015-05-30T15:21:58"/>
    <b v="0"/>
    <n v="0"/>
    <b v="0"/>
    <s v="food/food trucks"/>
    <n v="0"/>
    <e v="#DIV/0!"/>
    <x v="7"/>
  </r>
  <r>
    <x v="2"/>
    <x v="0"/>
    <s v="USD"/>
    <n v="1424746800"/>
    <x v="2684"/>
    <n v="1422067870"/>
    <d v="2015-01-24T02:51:10"/>
    <b v="0"/>
    <n v="14"/>
    <b v="0"/>
    <s v="food/food trucks"/>
    <n v="0.14799999999999999"/>
    <n v="5.2857142857142856"/>
    <x v="7"/>
  </r>
  <r>
    <x v="2"/>
    <x v="0"/>
    <s v="USD"/>
    <n v="1469919890"/>
    <x v="2685"/>
    <n v="1467327890"/>
    <d v="2016-06-30T23:04:50"/>
    <b v="0"/>
    <n v="1"/>
    <b v="0"/>
    <s v="food/food trucks"/>
    <n v="2.8571428571428571E-3"/>
    <n v="1"/>
    <x v="7"/>
  </r>
  <r>
    <x v="2"/>
    <x v="0"/>
    <s v="USD"/>
    <n v="1433298676"/>
    <x v="2686"/>
    <n v="1429410676"/>
    <d v="2015-04-19T02:31:16"/>
    <b v="0"/>
    <n v="118"/>
    <b v="0"/>
    <s v="food/food trucks"/>
    <n v="10.7325"/>
    <n v="72.762711864406782"/>
    <x v="7"/>
  </r>
  <r>
    <x v="2"/>
    <x v="5"/>
    <s v="CAD"/>
    <n v="1431278557"/>
    <x v="2687"/>
    <n v="1427390557"/>
    <d v="2015-03-26T17:22:37"/>
    <b v="0"/>
    <n v="2"/>
    <b v="0"/>
    <s v="food/food trucks"/>
    <n v="5.3846153846153842E-2"/>
    <n v="17.5"/>
    <x v="7"/>
  </r>
  <r>
    <x v="2"/>
    <x v="0"/>
    <s v="USD"/>
    <n v="1427266860"/>
    <x v="2688"/>
    <n v="1424678460"/>
    <d v="2015-02-23T08:01:00"/>
    <b v="0"/>
    <n v="1"/>
    <b v="0"/>
    <s v="food/food trucks"/>
    <n v="0.7142857142857143"/>
    <n v="25"/>
    <x v="7"/>
  </r>
  <r>
    <x v="2"/>
    <x v="0"/>
    <s v="USD"/>
    <n v="1407899966"/>
    <x v="2689"/>
    <n v="1405307966"/>
    <d v="2014-07-14T03:19:26"/>
    <b v="0"/>
    <n v="3"/>
    <b v="0"/>
    <s v="food/food trucks"/>
    <n v="0.8"/>
    <n v="13.333333333333334"/>
    <x v="7"/>
  </r>
  <r>
    <x v="2"/>
    <x v="0"/>
    <s v="USD"/>
    <n v="1411701739"/>
    <x v="2690"/>
    <n v="1409109739"/>
    <d v="2014-08-27T03:22:19"/>
    <b v="0"/>
    <n v="1"/>
    <b v="0"/>
    <s v="food/food trucks"/>
    <n v="3.3333333333333335E-3"/>
    <n v="1"/>
    <x v="7"/>
  </r>
  <r>
    <x v="2"/>
    <x v="0"/>
    <s v="USD"/>
    <n v="1428981718"/>
    <x v="2691"/>
    <n v="1423801318"/>
    <d v="2015-02-13T04:21:58"/>
    <b v="0"/>
    <n v="3"/>
    <b v="0"/>
    <s v="food/food trucks"/>
    <n v="0.47333333333333333"/>
    <n v="23.666666666666668"/>
    <x v="7"/>
  </r>
  <r>
    <x v="2"/>
    <x v="0"/>
    <s v="USD"/>
    <n v="1419538560"/>
    <x v="2692"/>
    <n v="1416600960"/>
    <d v="2014-11-21T20:16:00"/>
    <b v="0"/>
    <n v="38"/>
    <b v="0"/>
    <s v="food/food trucks"/>
    <n v="5.65"/>
    <n v="89.21052631578948"/>
    <x v="7"/>
  </r>
  <r>
    <x v="2"/>
    <x v="0"/>
    <s v="USD"/>
    <n v="1438552800"/>
    <x v="2693"/>
    <n v="1435876423"/>
    <d v="2015-07-02T22:33:43"/>
    <b v="0"/>
    <n v="52"/>
    <b v="0"/>
    <s v="food/food trucks"/>
    <n v="26.35217391304348"/>
    <n v="116.55769230769231"/>
    <x v="7"/>
  </r>
  <r>
    <x v="2"/>
    <x v="0"/>
    <s v="USD"/>
    <n v="1403904808"/>
    <x v="2694"/>
    <n v="1401312808"/>
    <d v="2014-05-28T21:33:28"/>
    <b v="0"/>
    <n v="2"/>
    <b v="0"/>
    <s v="food/food trucks"/>
    <n v="0.325125"/>
    <n v="13.005000000000001"/>
    <x v="7"/>
  </r>
  <r>
    <x v="2"/>
    <x v="5"/>
    <s v="CAD"/>
    <n v="1407533463"/>
    <x v="2695"/>
    <n v="1404941463"/>
    <d v="2014-07-09T21:31:03"/>
    <b v="0"/>
    <n v="0"/>
    <b v="0"/>
    <s v="food/food trucks"/>
    <n v="0"/>
    <e v="#DIV/0!"/>
    <x v="7"/>
  </r>
  <r>
    <x v="2"/>
    <x v="0"/>
    <s v="USD"/>
    <n v="1411073972"/>
    <x v="2696"/>
    <n v="1408481972"/>
    <d v="2014-08-19T20:59:32"/>
    <b v="0"/>
    <n v="4"/>
    <b v="0"/>
    <s v="food/food trucks"/>
    <n v="0.7000700070007001"/>
    <n v="17.5"/>
    <x v="7"/>
  </r>
  <r>
    <x v="3"/>
    <x v="17"/>
    <s v="EUR"/>
    <n v="1491586534"/>
    <x v="2697"/>
    <n v="1488911734"/>
    <d v="2017-03-07T18:35:34"/>
    <b v="0"/>
    <n v="46"/>
    <b v="0"/>
    <s v="theater/spaces"/>
    <n v="46.176470588235297"/>
    <n v="34.130434782608695"/>
    <x v="1"/>
  </r>
  <r>
    <x v="3"/>
    <x v="0"/>
    <s v="USD"/>
    <n v="1491416077"/>
    <x v="2698"/>
    <n v="1488827677"/>
    <d v="2017-03-06T19:14:37"/>
    <b v="1"/>
    <n v="26"/>
    <b v="0"/>
    <s v="theater/spaces"/>
    <n v="34.410000000000004"/>
    <n v="132.34615384615384"/>
    <x v="1"/>
  </r>
  <r>
    <x v="3"/>
    <x v="14"/>
    <s v="MXN"/>
    <n v="1490196830"/>
    <x v="2699"/>
    <n v="1485016430"/>
    <d v="2017-01-21T16:33:50"/>
    <b v="0"/>
    <n v="45"/>
    <b v="0"/>
    <s v="theater/spaces"/>
    <n v="103.75000000000001"/>
    <n v="922.22222222222217"/>
    <x v="1"/>
  </r>
  <r>
    <x v="3"/>
    <x v="0"/>
    <s v="USD"/>
    <n v="1491421314"/>
    <x v="2700"/>
    <n v="1487709714"/>
    <d v="2017-02-21T20:41:54"/>
    <b v="0"/>
    <n v="7"/>
    <b v="0"/>
    <s v="theater/spaces"/>
    <n v="6.0263157894736841"/>
    <n v="163.57142857142858"/>
    <x v="1"/>
  </r>
  <r>
    <x v="3"/>
    <x v="0"/>
    <s v="USD"/>
    <n v="1490389158"/>
    <x v="2701"/>
    <n v="1486504758"/>
    <d v="2017-02-07T21:59:18"/>
    <b v="0"/>
    <n v="8"/>
    <b v="0"/>
    <s v="theater/spaces"/>
    <n v="10.539393939393939"/>
    <n v="217.375"/>
    <x v="1"/>
  </r>
  <r>
    <x v="0"/>
    <x v="0"/>
    <s v="USD"/>
    <n v="1413442740"/>
    <x v="2702"/>
    <n v="1410937483"/>
    <d v="2014-09-17T07:04:43"/>
    <b v="1"/>
    <n v="263"/>
    <b v="1"/>
    <s v="theater/spaces"/>
    <n v="112.29714285714284"/>
    <n v="149.44486692015209"/>
    <x v="1"/>
  </r>
  <r>
    <x v="0"/>
    <x v="0"/>
    <s v="USD"/>
    <n v="1369637940"/>
    <x v="2703"/>
    <n v="1367088443"/>
    <d v="2013-04-27T18:47:23"/>
    <b v="1"/>
    <n v="394"/>
    <b v="1"/>
    <s v="theater/spaces"/>
    <n v="350.84462500000001"/>
    <n v="71.237487309644663"/>
    <x v="1"/>
  </r>
  <r>
    <x v="0"/>
    <x v="1"/>
    <s v="GBP"/>
    <n v="1469119526"/>
    <x v="2704"/>
    <n v="1463935526"/>
    <d v="2016-05-22T16:45:26"/>
    <b v="1"/>
    <n v="1049"/>
    <b v="1"/>
    <s v="theater/spaces"/>
    <n v="233.21535"/>
    <n v="44.464318398474738"/>
    <x v="1"/>
  </r>
  <r>
    <x v="0"/>
    <x v="0"/>
    <s v="USD"/>
    <n v="1475553540"/>
    <x v="2705"/>
    <n v="1472528141"/>
    <d v="2016-08-30T03:35:41"/>
    <b v="1"/>
    <n v="308"/>
    <b v="1"/>
    <s v="theater/spaces"/>
    <n v="101.60599999999999"/>
    <n v="164.94480519480518"/>
    <x v="1"/>
  </r>
  <r>
    <x v="0"/>
    <x v="0"/>
    <s v="USD"/>
    <n v="1407549600"/>
    <x v="2706"/>
    <n v="1404797428"/>
    <d v="2014-07-08T05:30:28"/>
    <b v="1"/>
    <n v="1088"/>
    <b v="1"/>
    <s v="theater/spaces"/>
    <n v="153.90035000000003"/>
    <n v="84.871516544117654"/>
    <x v="1"/>
  </r>
  <r>
    <x v="0"/>
    <x v="1"/>
    <s v="GBP"/>
    <n v="1403301660"/>
    <x v="2707"/>
    <n v="1400694790"/>
    <d v="2014-05-21T17:53:10"/>
    <b v="1"/>
    <n v="73"/>
    <b v="1"/>
    <s v="theater/spaces"/>
    <n v="100.7161125319693"/>
    <n v="53.945205479452056"/>
    <x v="1"/>
  </r>
  <r>
    <x v="0"/>
    <x v="0"/>
    <s v="USD"/>
    <n v="1373738400"/>
    <x v="2708"/>
    <n v="1370568560"/>
    <d v="2013-06-07T01:29:20"/>
    <b v="1"/>
    <n v="143"/>
    <b v="1"/>
    <s v="theater/spaces"/>
    <n v="131.38181818181818"/>
    <n v="50.531468531468533"/>
    <x v="1"/>
  </r>
  <r>
    <x v="0"/>
    <x v="0"/>
    <s v="USD"/>
    <n v="1450971684"/>
    <x v="2709"/>
    <n v="1447515684"/>
    <d v="2015-11-14T15:41:24"/>
    <b v="1"/>
    <n v="1420"/>
    <b v="1"/>
    <s v="theater/spaces"/>
    <n v="102.24133333333334"/>
    <n v="108.00140845070422"/>
    <x v="1"/>
  </r>
  <r>
    <x v="0"/>
    <x v="0"/>
    <s v="USD"/>
    <n v="1476486000"/>
    <x v="2710"/>
    <n v="1474040596"/>
    <d v="2016-09-16T15:43:16"/>
    <b v="1"/>
    <n v="305"/>
    <b v="1"/>
    <s v="theater/spaces"/>
    <n v="116.35599999999999"/>
    <n v="95.373770491803285"/>
    <x v="1"/>
  </r>
  <r>
    <x v="0"/>
    <x v="0"/>
    <s v="USD"/>
    <n v="1456047228"/>
    <x v="2711"/>
    <n v="1453109628"/>
    <d v="2016-01-18T09:33:48"/>
    <b v="1"/>
    <n v="551"/>
    <b v="1"/>
    <s v="theater/spaces"/>
    <n v="264.62241666666665"/>
    <n v="57.631016333938291"/>
    <x v="1"/>
  </r>
  <r>
    <x v="0"/>
    <x v="12"/>
    <s v="EUR"/>
    <n v="1444291193"/>
    <x v="2712"/>
    <n v="1441699193"/>
    <d v="2015-09-08T07:59:53"/>
    <b v="1"/>
    <n v="187"/>
    <b v="1"/>
    <s v="theater/spaces"/>
    <n v="119.98010000000001"/>
    <n v="64.160481283422456"/>
    <x v="1"/>
  </r>
  <r>
    <x v="0"/>
    <x v="0"/>
    <s v="USD"/>
    <n v="1417906649"/>
    <x v="2713"/>
    <n v="1414015049"/>
    <d v="2014-10-22T21:57:29"/>
    <b v="1"/>
    <n v="325"/>
    <b v="1"/>
    <s v="theater/spaces"/>
    <n v="120.10400000000001"/>
    <n v="92.387692307692305"/>
    <x v="1"/>
  </r>
  <r>
    <x v="0"/>
    <x v="0"/>
    <s v="USD"/>
    <n v="1462316400"/>
    <x v="2714"/>
    <n v="1459865945"/>
    <d v="2016-04-05T14:19:05"/>
    <b v="1"/>
    <n v="148"/>
    <b v="1"/>
    <s v="theater/spaces"/>
    <n v="103.58333333333334"/>
    <n v="125.97972972972973"/>
    <x v="1"/>
  </r>
  <r>
    <x v="0"/>
    <x v="0"/>
    <s v="USD"/>
    <n v="1460936694"/>
    <x v="2715"/>
    <n v="1455756294"/>
    <d v="2016-02-18T00:44:54"/>
    <b v="0"/>
    <n v="69"/>
    <b v="1"/>
    <s v="theater/spaces"/>
    <n v="108.83333333333334"/>
    <n v="94.637681159420296"/>
    <x v="1"/>
  </r>
  <r>
    <x v="0"/>
    <x v="0"/>
    <s v="USD"/>
    <n v="1478866253"/>
    <x v="2716"/>
    <n v="1476270653"/>
    <d v="2016-10-12T11:10:53"/>
    <b v="0"/>
    <n v="173"/>
    <b v="1"/>
    <s v="theater/spaces"/>
    <n v="118.12400000000001"/>
    <n v="170.69942196531792"/>
    <x v="1"/>
  </r>
  <r>
    <x v="0"/>
    <x v="1"/>
    <s v="GBP"/>
    <n v="1378494000"/>
    <x v="2717"/>
    <n v="1375880598"/>
    <d v="2013-08-07T13:03:18"/>
    <b v="0"/>
    <n v="269"/>
    <b v="1"/>
    <s v="technology/hardware"/>
    <n v="1462"/>
    <n v="40.762081784386616"/>
    <x v="2"/>
  </r>
  <r>
    <x v="0"/>
    <x v="0"/>
    <s v="USD"/>
    <n v="1485722053"/>
    <x v="2718"/>
    <n v="1480538053"/>
    <d v="2016-11-30T20:34:13"/>
    <b v="0"/>
    <n v="185"/>
    <b v="1"/>
    <s v="technology/hardware"/>
    <n v="252.54"/>
    <n v="68.254054054054052"/>
    <x v="2"/>
  </r>
  <r>
    <x v="0"/>
    <x v="0"/>
    <s v="USD"/>
    <n v="1420060088"/>
    <x v="2719"/>
    <n v="1414872488"/>
    <d v="2014-11-01T20:08:08"/>
    <b v="0"/>
    <n v="176"/>
    <b v="1"/>
    <s v="technology/hardware"/>
    <n v="140.05000000000001"/>
    <n v="95.48863636363636"/>
    <x v="2"/>
  </r>
  <r>
    <x v="0"/>
    <x v="1"/>
    <s v="GBP"/>
    <n v="1439625059"/>
    <x v="2720"/>
    <n v="1436860259"/>
    <d v="2015-07-14T07:50:59"/>
    <b v="0"/>
    <n v="1019"/>
    <b v="1"/>
    <s v="technology/hardware"/>
    <n v="296.87520259319291"/>
    <n v="7.1902649656526005"/>
    <x v="2"/>
  </r>
  <r>
    <x v="0"/>
    <x v="5"/>
    <s v="CAD"/>
    <n v="1488390735"/>
    <x v="2721"/>
    <n v="1484070735"/>
    <d v="2017-01-10T17:52:15"/>
    <b v="0"/>
    <n v="113"/>
    <b v="1"/>
    <s v="technology/hardware"/>
    <n v="144.54249999999999"/>
    <n v="511.65486725663715"/>
    <x v="2"/>
  </r>
  <r>
    <x v="0"/>
    <x v="0"/>
    <s v="USD"/>
    <n v="1461333311"/>
    <x v="2722"/>
    <n v="1458741311"/>
    <d v="2016-03-23T13:55:11"/>
    <b v="0"/>
    <n v="404"/>
    <b v="1"/>
    <s v="technology/hardware"/>
    <n v="105.745"/>
    <n v="261.74504950495049"/>
    <x v="2"/>
  </r>
  <r>
    <x v="0"/>
    <x v="0"/>
    <s v="USD"/>
    <n v="1438964063"/>
    <x v="2723"/>
    <n v="1436804063"/>
    <d v="2015-07-13T16:14:23"/>
    <b v="0"/>
    <n v="707"/>
    <b v="1"/>
    <s v="technology/hardware"/>
    <n v="493.21000000000004"/>
    <n v="69.760961810466767"/>
    <x v="2"/>
  </r>
  <r>
    <x v="0"/>
    <x v="0"/>
    <s v="USD"/>
    <n v="1451485434"/>
    <x v="2724"/>
    <n v="1448461434"/>
    <d v="2015-11-25T14:23:54"/>
    <b v="0"/>
    <n v="392"/>
    <b v="1"/>
    <s v="technology/hardware"/>
    <n v="201.82666666666668"/>
    <n v="77.229591836734699"/>
    <x v="2"/>
  </r>
  <r>
    <x v="0"/>
    <x v="0"/>
    <s v="USD"/>
    <n v="1430459197"/>
    <x v="2725"/>
    <n v="1427867197"/>
    <d v="2015-04-01T05:46:37"/>
    <b v="0"/>
    <n v="23"/>
    <b v="1"/>
    <s v="technology/hardware"/>
    <n v="104.44"/>
    <n v="340.56521739130437"/>
    <x v="2"/>
  </r>
  <r>
    <x v="0"/>
    <x v="0"/>
    <s v="USD"/>
    <n v="1366635575"/>
    <x v="2726"/>
    <n v="1363611575"/>
    <d v="2013-03-18T12:59:35"/>
    <b v="0"/>
    <n v="682"/>
    <b v="1"/>
    <s v="technology/hardware"/>
    <n v="170.29262962962963"/>
    <n v="67.417903225806455"/>
    <x v="2"/>
  </r>
  <r>
    <x v="0"/>
    <x v="0"/>
    <s v="USD"/>
    <n v="1413604800"/>
    <x v="2727"/>
    <n v="1408624622"/>
    <d v="2014-08-21T12:37:02"/>
    <b v="0"/>
    <n v="37"/>
    <b v="1"/>
    <s v="technology/hardware"/>
    <n v="104.30333333333333"/>
    <n v="845.70270270270271"/>
    <x v="2"/>
  </r>
  <r>
    <x v="0"/>
    <x v="0"/>
    <s v="USD"/>
    <n v="1369699200"/>
    <x v="2728"/>
    <n v="1366917828"/>
    <d v="2013-04-25T19:23:48"/>
    <b v="0"/>
    <n v="146"/>
    <b v="1"/>
    <s v="technology/hardware"/>
    <n v="118.25000000000001"/>
    <n v="97.191780821917803"/>
    <x v="2"/>
  </r>
  <r>
    <x v="0"/>
    <x v="0"/>
    <s v="USD"/>
    <n v="1428643974"/>
    <x v="2729"/>
    <n v="1423463574"/>
    <d v="2015-02-09T06:32:54"/>
    <b v="0"/>
    <n v="119"/>
    <b v="1"/>
    <s v="technology/hardware"/>
    <n v="107.538"/>
    <n v="451.84033613445376"/>
    <x v="2"/>
  </r>
  <r>
    <x v="0"/>
    <x v="0"/>
    <s v="USD"/>
    <n v="1476395940"/>
    <x v="2730"/>
    <n v="1473782592"/>
    <d v="2016-09-13T16:03:12"/>
    <b v="0"/>
    <n v="163"/>
    <b v="1"/>
    <s v="technology/hardware"/>
    <n v="2260300"/>
    <n v="138.66871165644173"/>
    <x v="2"/>
  </r>
  <r>
    <x v="0"/>
    <x v="1"/>
    <s v="GBP"/>
    <n v="1363204800"/>
    <x v="2731"/>
    <n v="1360551250"/>
    <d v="2013-02-11T02:54:10"/>
    <b v="0"/>
    <n v="339"/>
    <b v="1"/>
    <s v="technology/hardware"/>
    <n v="978.13466666666682"/>
    <n v="21.640147492625371"/>
    <x v="2"/>
  </r>
  <r>
    <x v="0"/>
    <x v="5"/>
    <s v="CAD"/>
    <n v="1398268773"/>
    <x v="2732"/>
    <n v="1395676773"/>
    <d v="2014-03-24T15:59:33"/>
    <b v="0"/>
    <n v="58"/>
    <b v="1"/>
    <s v="technology/hardware"/>
    <n v="122.9"/>
    <n v="169.51724137931035"/>
    <x v="2"/>
  </r>
  <r>
    <x v="0"/>
    <x v="0"/>
    <s v="USD"/>
    <n v="1389812400"/>
    <x v="2733"/>
    <n v="1386108087"/>
    <d v="2013-12-03T22:01:27"/>
    <b v="0"/>
    <n v="456"/>
    <b v="1"/>
    <s v="technology/hardware"/>
    <n v="246.0608"/>
    <n v="161.88210526315791"/>
    <x v="2"/>
  </r>
  <r>
    <x v="0"/>
    <x v="0"/>
    <s v="USD"/>
    <n v="1478402804"/>
    <x v="2734"/>
    <n v="1473218804"/>
    <d v="2016-09-07T03:26:44"/>
    <b v="0"/>
    <n v="15"/>
    <b v="1"/>
    <s v="technology/hardware"/>
    <n v="147.94"/>
    <n v="493.13333333333333"/>
    <x v="2"/>
  </r>
  <r>
    <x v="0"/>
    <x v="1"/>
    <s v="GBP"/>
    <n v="1399324717"/>
    <x v="2735"/>
    <n v="1395436717"/>
    <d v="2014-03-21T21:18:37"/>
    <b v="0"/>
    <n v="191"/>
    <b v="1"/>
    <s v="technology/hardware"/>
    <n v="384.09090909090907"/>
    <n v="22.120418848167539"/>
    <x v="2"/>
  </r>
  <r>
    <x v="0"/>
    <x v="0"/>
    <s v="USD"/>
    <n v="1426117552"/>
    <x v="2736"/>
    <n v="1423529152"/>
    <d v="2015-02-10T00:45:52"/>
    <b v="0"/>
    <n v="17"/>
    <b v="1"/>
    <s v="technology/hardware"/>
    <n v="103.33333333333334"/>
    <n v="18.235294117647058"/>
    <x v="2"/>
  </r>
  <r>
    <x v="2"/>
    <x v="0"/>
    <s v="USD"/>
    <n v="1413770820"/>
    <x v="2737"/>
    <n v="1412005602"/>
    <d v="2014-09-29T15:46:42"/>
    <b v="0"/>
    <n v="4"/>
    <b v="0"/>
    <s v="publishing/children's books"/>
    <n v="0.43750000000000006"/>
    <n v="8.75"/>
    <x v="3"/>
  </r>
  <r>
    <x v="2"/>
    <x v="0"/>
    <s v="USD"/>
    <n v="1337102187"/>
    <x v="2738"/>
    <n v="1335892587"/>
    <d v="2012-05-01T17:16:27"/>
    <b v="0"/>
    <n v="18"/>
    <b v="0"/>
    <s v="publishing/children's books"/>
    <n v="29.24"/>
    <n v="40.611111111111114"/>
    <x v="3"/>
  </r>
  <r>
    <x v="2"/>
    <x v="0"/>
    <s v="USD"/>
    <n v="1476863607"/>
    <x v="2739"/>
    <n v="1474271607"/>
    <d v="2016-09-19T07:53:27"/>
    <b v="0"/>
    <n v="0"/>
    <b v="0"/>
    <s v="publishing/children's books"/>
    <n v="0"/>
    <e v="#DIV/0!"/>
    <x v="3"/>
  </r>
  <r>
    <x v="2"/>
    <x v="0"/>
    <s v="USD"/>
    <n v="1330478998"/>
    <x v="2740"/>
    <n v="1327886998"/>
    <d v="2012-01-30T01:29:58"/>
    <b v="0"/>
    <n v="22"/>
    <b v="0"/>
    <s v="publishing/children's books"/>
    <n v="5.21875"/>
    <n v="37.954545454545453"/>
    <x v="3"/>
  </r>
  <r>
    <x v="2"/>
    <x v="0"/>
    <s v="USD"/>
    <n v="1342309368"/>
    <x v="2741"/>
    <n v="1337125368"/>
    <d v="2012-05-15T23:42:48"/>
    <b v="0"/>
    <n v="49"/>
    <b v="0"/>
    <s v="publishing/children's books"/>
    <n v="21.887499999999999"/>
    <n v="35.734693877551024"/>
    <x v="3"/>
  </r>
  <r>
    <x v="2"/>
    <x v="0"/>
    <s v="USD"/>
    <n v="1409337911"/>
    <x v="2742"/>
    <n v="1406745911"/>
    <d v="2014-07-30T18:45:11"/>
    <b v="0"/>
    <n v="19"/>
    <b v="0"/>
    <s v="publishing/children's books"/>
    <n v="26.700000000000003"/>
    <n v="42.157894736842103"/>
    <x v="3"/>
  </r>
  <r>
    <x v="2"/>
    <x v="0"/>
    <s v="USD"/>
    <n v="1339816200"/>
    <x v="2743"/>
    <n v="1337095997"/>
    <d v="2012-05-15T15:33:17"/>
    <b v="0"/>
    <n v="4"/>
    <b v="0"/>
    <s v="publishing/children's books"/>
    <n v="28.000000000000004"/>
    <n v="35"/>
    <x v="3"/>
  </r>
  <r>
    <x v="2"/>
    <x v="0"/>
    <s v="USD"/>
    <n v="1472835802"/>
    <x v="2744"/>
    <n v="1470243802"/>
    <d v="2016-08-03T17:03:22"/>
    <b v="0"/>
    <n v="4"/>
    <b v="0"/>
    <s v="publishing/children's books"/>
    <n v="1.06"/>
    <n v="13.25"/>
    <x v="3"/>
  </r>
  <r>
    <x v="2"/>
    <x v="0"/>
    <s v="USD"/>
    <n v="1428171037"/>
    <x v="2745"/>
    <n v="1425582637"/>
    <d v="2015-03-05T19:10:37"/>
    <b v="0"/>
    <n v="2"/>
    <b v="0"/>
    <s v="publishing/children's books"/>
    <n v="1.0999999999999999"/>
    <n v="55"/>
    <x v="3"/>
  </r>
  <r>
    <x v="2"/>
    <x v="0"/>
    <s v="USD"/>
    <n v="1341086400"/>
    <x v="2746"/>
    <n v="1340055345"/>
    <d v="2012-06-18T21:35:45"/>
    <b v="0"/>
    <n v="0"/>
    <b v="0"/>
    <s v="publishing/children's books"/>
    <n v="0"/>
    <e v="#DIV/0!"/>
    <x v="3"/>
  </r>
  <r>
    <x v="2"/>
    <x v="0"/>
    <s v="USD"/>
    <n v="1403039842"/>
    <x v="2747"/>
    <n v="1397855842"/>
    <d v="2014-04-18T21:17:22"/>
    <b v="0"/>
    <n v="0"/>
    <b v="0"/>
    <s v="publishing/children's books"/>
    <n v="0"/>
    <e v="#DIV/0!"/>
    <x v="3"/>
  </r>
  <r>
    <x v="2"/>
    <x v="0"/>
    <s v="USD"/>
    <n v="1324232504"/>
    <x v="2748"/>
    <n v="1320776504"/>
    <d v="2011-11-08T18:21:44"/>
    <b v="0"/>
    <n v="14"/>
    <b v="0"/>
    <s v="publishing/children's books"/>
    <n v="11.458333333333332"/>
    <n v="39.285714285714285"/>
    <x v="3"/>
  </r>
  <r>
    <x v="2"/>
    <x v="0"/>
    <s v="USD"/>
    <n v="1346017023"/>
    <x v="2749"/>
    <n v="1343425023"/>
    <d v="2012-07-27T21:37:03"/>
    <b v="0"/>
    <n v="8"/>
    <b v="0"/>
    <s v="publishing/children's books"/>
    <n v="19"/>
    <n v="47.5"/>
    <x v="3"/>
  </r>
  <r>
    <x v="2"/>
    <x v="0"/>
    <s v="USD"/>
    <n v="1410448551"/>
    <x v="2750"/>
    <n v="1407856551"/>
    <d v="2014-08-12T15:15:51"/>
    <b v="0"/>
    <n v="0"/>
    <b v="0"/>
    <s v="publishing/children's books"/>
    <n v="0"/>
    <e v="#DIV/0!"/>
    <x v="3"/>
  </r>
  <r>
    <x v="2"/>
    <x v="17"/>
    <s v="EUR"/>
    <n v="1428519527"/>
    <x v="2751"/>
    <n v="1425927527"/>
    <d v="2015-03-09T18:58:47"/>
    <b v="0"/>
    <n v="15"/>
    <b v="0"/>
    <s v="publishing/children's books"/>
    <n v="52"/>
    <n v="17.333333333333332"/>
    <x v="3"/>
  </r>
  <r>
    <x v="2"/>
    <x v="0"/>
    <s v="USD"/>
    <n v="1389476201"/>
    <x v="2752"/>
    <n v="1386884201"/>
    <d v="2013-12-12T21:36:41"/>
    <b v="0"/>
    <n v="33"/>
    <b v="0"/>
    <s v="publishing/children's books"/>
    <n v="10.48"/>
    <n v="31.757575757575758"/>
    <x v="3"/>
  </r>
  <r>
    <x v="2"/>
    <x v="0"/>
    <s v="USD"/>
    <n v="1470498332"/>
    <x v="2753"/>
    <n v="1469202332"/>
    <d v="2016-07-22T15:45:32"/>
    <b v="0"/>
    <n v="2"/>
    <b v="0"/>
    <s v="publishing/children's books"/>
    <n v="0.66666666666666674"/>
    <n v="5"/>
    <x v="3"/>
  </r>
  <r>
    <x v="2"/>
    <x v="2"/>
    <s v="AUD"/>
    <n v="1476095783"/>
    <x v="2754"/>
    <n v="1474886183"/>
    <d v="2016-09-26T10:36:23"/>
    <b v="0"/>
    <n v="6"/>
    <b v="0"/>
    <s v="publishing/children's books"/>
    <n v="11.700000000000001"/>
    <n v="39"/>
    <x v="3"/>
  </r>
  <r>
    <x v="2"/>
    <x v="2"/>
    <s v="AUD"/>
    <n v="1468658866"/>
    <x v="2755"/>
    <n v="1464943666"/>
    <d v="2016-06-03T08:47:46"/>
    <b v="0"/>
    <n v="2"/>
    <b v="0"/>
    <s v="publishing/children's books"/>
    <n v="10.5"/>
    <n v="52.5"/>
    <x v="3"/>
  </r>
  <r>
    <x v="2"/>
    <x v="1"/>
    <s v="GBP"/>
    <n v="1371726258"/>
    <x v="2756"/>
    <n v="1369134258"/>
    <d v="2013-05-21T11:04:18"/>
    <b v="0"/>
    <n v="0"/>
    <b v="0"/>
    <s v="publishing/children's books"/>
    <n v="0"/>
    <e v="#DIV/0!"/>
    <x v="3"/>
  </r>
  <r>
    <x v="2"/>
    <x v="0"/>
    <s v="USD"/>
    <n v="1357176693"/>
    <x v="2757"/>
    <n v="1354584693"/>
    <d v="2012-12-04T01:31:33"/>
    <b v="0"/>
    <n v="4"/>
    <b v="0"/>
    <s v="publishing/children's books"/>
    <n v="0.72"/>
    <n v="9"/>
    <x v="3"/>
  </r>
  <r>
    <x v="2"/>
    <x v="0"/>
    <s v="USD"/>
    <n v="1332114795"/>
    <x v="2758"/>
    <n v="1326934395"/>
    <d v="2012-01-19T00:53:15"/>
    <b v="0"/>
    <n v="1"/>
    <b v="0"/>
    <s v="publishing/children's books"/>
    <n v="0.76923076923076927"/>
    <n v="25"/>
    <x v="3"/>
  </r>
  <r>
    <x v="2"/>
    <x v="0"/>
    <s v="USD"/>
    <n v="1369403684"/>
    <x v="2759"/>
    <n v="1365515684"/>
    <d v="2013-04-09T13:54:44"/>
    <b v="0"/>
    <n v="3"/>
    <b v="0"/>
    <s v="publishing/children's books"/>
    <n v="0.22842639593908631"/>
    <n v="30"/>
    <x v="3"/>
  </r>
  <r>
    <x v="2"/>
    <x v="0"/>
    <s v="USD"/>
    <n v="1338404400"/>
    <x v="2760"/>
    <n v="1335855631"/>
    <d v="2012-05-01T07:00:31"/>
    <b v="0"/>
    <n v="4"/>
    <b v="0"/>
    <s v="publishing/children's books"/>
    <n v="1.125"/>
    <n v="11.25"/>
    <x v="3"/>
  </r>
  <r>
    <x v="2"/>
    <x v="0"/>
    <s v="USD"/>
    <n v="1351432428"/>
    <x v="2761"/>
    <n v="1350050028"/>
    <d v="2012-10-12T13:53:48"/>
    <b v="0"/>
    <n v="0"/>
    <b v="0"/>
    <s v="publishing/children's books"/>
    <n v="0"/>
    <e v="#DIV/0!"/>
    <x v="3"/>
  </r>
  <r>
    <x v="2"/>
    <x v="0"/>
    <s v="USD"/>
    <n v="1313078518"/>
    <x v="2762"/>
    <n v="1310486518"/>
    <d v="2011-07-12T16:01:58"/>
    <b v="0"/>
    <n v="4"/>
    <b v="0"/>
    <s v="publishing/children's books"/>
    <n v="2"/>
    <n v="25"/>
    <x v="3"/>
  </r>
  <r>
    <x v="2"/>
    <x v="5"/>
    <s v="CAD"/>
    <n v="1439766050"/>
    <x v="2763"/>
    <n v="1434582050"/>
    <d v="2015-06-17T23:00:50"/>
    <b v="0"/>
    <n v="3"/>
    <b v="0"/>
    <s v="publishing/children's books"/>
    <n v="0.85000000000000009"/>
    <n v="11.333333333333334"/>
    <x v="3"/>
  </r>
  <r>
    <x v="2"/>
    <x v="0"/>
    <s v="USD"/>
    <n v="1333028723"/>
    <x v="2764"/>
    <n v="1330440323"/>
    <d v="2012-02-28T14:45:23"/>
    <b v="0"/>
    <n v="34"/>
    <b v="0"/>
    <s v="publishing/children's books"/>
    <n v="14.314285714285715"/>
    <n v="29.470588235294116"/>
    <x v="3"/>
  </r>
  <r>
    <x v="2"/>
    <x v="1"/>
    <s v="GBP"/>
    <n v="1401997790"/>
    <x v="2765"/>
    <n v="1397677790"/>
    <d v="2014-04-16T19:49:50"/>
    <b v="0"/>
    <n v="2"/>
    <b v="0"/>
    <s v="publishing/children's books"/>
    <n v="0.25"/>
    <n v="1"/>
    <x v="3"/>
  </r>
  <r>
    <x v="2"/>
    <x v="0"/>
    <s v="USD"/>
    <n v="1395158130"/>
    <x v="2766"/>
    <n v="1392569730"/>
    <d v="2014-02-16T16:55:30"/>
    <b v="0"/>
    <n v="33"/>
    <b v="0"/>
    <s v="publishing/children's books"/>
    <n v="10.411249999999999"/>
    <n v="63.098484848484851"/>
    <x v="3"/>
  </r>
  <r>
    <x v="2"/>
    <x v="0"/>
    <s v="USD"/>
    <n v="1359738000"/>
    <x v="2767"/>
    <n v="1355489140"/>
    <d v="2012-12-14T12:45:40"/>
    <b v="0"/>
    <n v="0"/>
    <b v="0"/>
    <s v="publishing/children's books"/>
    <n v="0"/>
    <e v="#DIV/0!"/>
    <x v="3"/>
  </r>
  <r>
    <x v="2"/>
    <x v="0"/>
    <s v="USD"/>
    <n v="1381006294"/>
    <x v="2768"/>
    <n v="1379710294"/>
    <d v="2013-09-20T20:51:34"/>
    <b v="0"/>
    <n v="0"/>
    <b v="0"/>
    <s v="publishing/children's books"/>
    <n v="0"/>
    <e v="#DIV/0!"/>
    <x v="3"/>
  </r>
  <r>
    <x v="2"/>
    <x v="5"/>
    <s v="CAD"/>
    <n v="1461530721"/>
    <x v="2769"/>
    <n v="1460666721"/>
    <d v="2016-04-14T20:45:21"/>
    <b v="0"/>
    <n v="1"/>
    <b v="0"/>
    <s v="publishing/children's books"/>
    <n v="0.18867924528301888"/>
    <n v="1"/>
    <x v="3"/>
  </r>
  <r>
    <x v="2"/>
    <x v="0"/>
    <s v="USD"/>
    <n v="1362711728"/>
    <x v="2770"/>
    <n v="1360119728"/>
    <d v="2013-02-06T03:02:08"/>
    <b v="0"/>
    <n v="13"/>
    <b v="0"/>
    <s v="publishing/children's books"/>
    <n v="14.249999999999998"/>
    <n v="43.846153846153847"/>
    <x v="3"/>
  </r>
  <r>
    <x v="2"/>
    <x v="0"/>
    <s v="USD"/>
    <n v="1323994754"/>
    <x v="2771"/>
    <n v="1321402754"/>
    <d v="2011-11-16T00:19:14"/>
    <b v="0"/>
    <n v="2"/>
    <b v="0"/>
    <s v="publishing/children's books"/>
    <n v="3"/>
    <n v="75"/>
    <x v="3"/>
  </r>
  <r>
    <x v="2"/>
    <x v="0"/>
    <s v="USD"/>
    <n v="1434092876"/>
    <x v="2772"/>
    <n v="1431414476"/>
    <d v="2015-05-12T07:07:56"/>
    <b v="0"/>
    <n v="36"/>
    <b v="0"/>
    <s v="publishing/children's books"/>
    <n v="7.8809523809523814"/>
    <n v="45.972222222222221"/>
    <x v="3"/>
  </r>
  <r>
    <x v="2"/>
    <x v="0"/>
    <s v="USD"/>
    <n v="1437149004"/>
    <x v="2773"/>
    <n v="1434557004"/>
    <d v="2015-06-17T16:03:24"/>
    <b v="0"/>
    <n v="1"/>
    <b v="0"/>
    <s v="publishing/children's books"/>
    <n v="0.33333333333333337"/>
    <n v="10"/>
    <x v="3"/>
  </r>
  <r>
    <x v="2"/>
    <x v="0"/>
    <s v="USD"/>
    <n v="1409009306"/>
    <x v="2774"/>
    <n v="1406417306"/>
    <d v="2014-07-26T23:28:26"/>
    <b v="0"/>
    <n v="15"/>
    <b v="0"/>
    <s v="publishing/children's books"/>
    <n v="25.545454545454543"/>
    <n v="93.666666666666671"/>
    <x v="3"/>
  </r>
  <r>
    <x v="2"/>
    <x v="0"/>
    <s v="USD"/>
    <n v="1448204621"/>
    <x v="2775"/>
    <n v="1445609021"/>
    <d v="2015-10-23T14:03:41"/>
    <b v="0"/>
    <n v="1"/>
    <b v="0"/>
    <s v="publishing/children's books"/>
    <n v="2.12"/>
    <n v="53"/>
    <x v="3"/>
  </r>
  <r>
    <x v="2"/>
    <x v="13"/>
    <s v="EUR"/>
    <n v="1489142688"/>
    <x v="2776"/>
    <n v="1486550688"/>
    <d v="2017-02-08T10:44:48"/>
    <b v="0"/>
    <n v="0"/>
    <b v="0"/>
    <s v="publishing/children's books"/>
    <n v="0"/>
    <e v="#DIV/0!"/>
    <x v="3"/>
  </r>
  <r>
    <x v="0"/>
    <x v="0"/>
    <s v="USD"/>
    <n v="1423724400"/>
    <x v="2777"/>
    <n v="1421274954"/>
    <d v="2015-01-14T22:35:54"/>
    <b v="0"/>
    <n v="28"/>
    <b v="1"/>
    <s v="theater/plays"/>
    <n v="105.28"/>
    <n v="47"/>
    <x v="1"/>
  </r>
  <r>
    <x v="0"/>
    <x v="0"/>
    <s v="USD"/>
    <n v="1424149140"/>
    <x v="2778"/>
    <n v="1421964718"/>
    <d v="2015-01-22T22:11:58"/>
    <b v="0"/>
    <n v="18"/>
    <b v="1"/>
    <s v="theater/plays"/>
    <n v="120"/>
    <n v="66.666666666666671"/>
    <x v="1"/>
  </r>
  <r>
    <x v="0"/>
    <x v="1"/>
    <s v="GBP"/>
    <n v="1429793446"/>
    <x v="2779"/>
    <n v="1428583846"/>
    <d v="2015-04-09T12:50:46"/>
    <b v="0"/>
    <n v="61"/>
    <b v="1"/>
    <s v="theater/plays"/>
    <n v="114.5"/>
    <n v="18.770491803278688"/>
    <x v="1"/>
  </r>
  <r>
    <x v="0"/>
    <x v="0"/>
    <s v="USD"/>
    <n v="1414608843"/>
    <x v="2780"/>
    <n v="1412794443"/>
    <d v="2014-10-08T18:54:03"/>
    <b v="0"/>
    <n v="108"/>
    <b v="1"/>
    <s v="theater/plays"/>
    <n v="119"/>
    <n v="66.111111111111114"/>
    <x v="1"/>
  </r>
  <r>
    <x v="0"/>
    <x v="0"/>
    <s v="USD"/>
    <n v="1470430800"/>
    <x v="2781"/>
    <n v="1467865967"/>
    <d v="2016-07-07T04:32:47"/>
    <b v="0"/>
    <n v="142"/>
    <b v="1"/>
    <s v="theater/plays"/>
    <n v="104.67999999999999"/>
    <n v="36.859154929577464"/>
    <x v="1"/>
  </r>
  <r>
    <x v="0"/>
    <x v="1"/>
    <s v="GBP"/>
    <n v="1404913180"/>
    <x v="2782"/>
    <n v="1403703580"/>
    <d v="2014-06-25T13:39:40"/>
    <b v="0"/>
    <n v="74"/>
    <b v="1"/>
    <s v="theater/plays"/>
    <n v="117.83999999999999"/>
    <n v="39.810810810810814"/>
    <x v="1"/>
  </r>
  <r>
    <x v="0"/>
    <x v="0"/>
    <s v="USD"/>
    <n v="1405658752"/>
    <x v="2783"/>
    <n v="1403066752"/>
    <d v="2014-06-18T04:45:52"/>
    <b v="0"/>
    <n v="38"/>
    <b v="1"/>
    <s v="theater/plays"/>
    <n v="119.7"/>
    <n v="31.5"/>
    <x v="1"/>
  </r>
  <r>
    <x v="0"/>
    <x v="0"/>
    <s v="USD"/>
    <n v="1469811043"/>
    <x v="2784"/>
    <n v="1467219043"/>
    <d v="2016-06-29T16:50:43"/>
    <b v="0"/>
    <n v="20"/>
    <b v="1"/>
    <s v="theater/plays"/>
    <n v="102.49999999999999"/>
    <n v="102.5"/>
    <x v="1"/>
  </r>
  <r>
    <x v="0"/>
    <x v="0"/>
    <s v="USD"/>
    <n v="1426132800"/>
    <x v="2785"/>
    <n v="1424477934"/>
    <d v="2015-02-21T00:18:54"/>
    <b v="0"/>
    <n v="24"/>
    <b v="1"/>
    <s v="theater/plays"/>
    <n v="101.16666666666667"/>
    <n v="126.45833333333333"/>
    <x v="1"/>
  </r>
  <r>
    <x v="0"/>
    <x v="0"/>
    <s v="USD"/>
    <n v="1423693903"/>
    <x v="2786"/>
    <n v="1421101903"/>
    <d v="2015-01-12T22:31:43"/>
    <b v="0"/>
    <n v="66"/>
    <b v="1"/>
    <s v="theater/plays"/>
    <n v="105.33333333333333"/>
    <n v="47.878787878787875"/>
    <x v="1"/>
  </r>
  <r>
    <x v="0"/>
    <x v="0"/>
    <s v="USD"/>
    <n v="1473393600"/>
    <x v="2787"/>
    <n v="1470778559"/>
    <d v="2016-08-09T21:35:59"/>
    <b v="0"/>
    <n v="28"/>
    <b v="1"/>
    <s v="theater/plays"/>
    <n v="102.49999999999999"/>
    <n v="73.214285714285708"/>
    <x v="1"/>
  </r>
  <r>
    <x v="0"/>
    <x v="0"/>
    <s v="USD"/>
    <n v="1439357559"/>
    <x v="2788"/>
    <n v="1435469559"/>
    <d v="2015-06-28T05:32:39"/>
    <b v="0"/>
    <n v="24"/>
    <b v="1"/>
    <s v="theater/plays"/>
    <n v="107.60000000000001"/>
    <n v="89.666666666666671"/>
    <x v="1"/>
  </r>
  <r>
    <x v="0"/>
    <x v="2"/>
    <s v="AUD"/>
    <n v="1437473005"/>
    <x v="2789"/>
    <n v="1434881005"/>
    <d v="2015-06-21T10:03:25"/>
    <b v="0"/>
    <n v="73"/>
    <b v="1"/>
    <s v="theater/plays"/>
    <n v="110.5675"/>
    <n v="151.4623287671233"/>
    <x v="1"/>
  </r>
  <r>
    <x v="0"/>
    <x v="1"/>
    <s v="GBP"/>
    <n v="1457031600"/>
    <x v="2790"/>
    <n v="1455640559"/>
    <d v="2016-02-16T16:35:59"/>
    <b v="0"/>
    <n v="3"/>
    <b v="1"/>
    <s v="theater/plays"/>
    <n v="150"/>
    <n v="25"/>
    <x v="1"/>
  </r>
  <r>
    <x v="0"/>
    <x v="0"/>
    <s v="USD"/>
    <n v="1402095600"/>
    <x v="2791"/>
    <n v="1400675841"/>
    <d v="2014-05-21T12:37:21"/>
    <b v="0"/>
    <n v="20"/>
    <b v="1"/>
    <s v="theater/plays"/>
    <n v="104.28571428571429"/>
    <n v="36.5"/>
    <x v="1"/>
  </r>
  <r>
    <x v="0"/>
    <x v="1"/>
    <s v="GBP"/>
    <n v="1404564028"/>
    <x v="2792"/>
    <n v="1401972028"/>
    <d v="2014-06-05T12:40:28"/>
    <b v="0"/>
    <n v="21"/>
    <b v="1"/>
    <s v="theater/plays"/>
    <n v="115.5"/>
    <n v="44"/>
    <x v="1"/>
  </r>
  <r>
    <x v="0"/>
    <x v="1"/>
    <s v="GBP"/>
    <n v="1404858840"/>
    <x v="2793"/>
    <n v="1402266840"/>
    <d v="2014-06-08T22:34:00"/>
    <b v="0"/>
    <n v="94"/>
    <b v="1"/>
    <s v="theater/plays"/>
    <n v="102.64512500000001"/>
    <n v="87.357553191489373"/>
    <x v="1"/>
  </r>
  <r>
    <x v="0"/>
    <x v="1"/>
    <s v="GBP"/>
    <n v="1438358400"/>
    <x v="2794"/>
    <n v="1437063121"/>
    <d v="2015-07-16T16:12:01"/>
    <b v="0"/>
    <n v="139"/>
    <b v="1"/>
    <s v="theater/plays"/>
    <n v="101.4"/>
    <n v="36.474820143884891"/>
    <x v="1"/>
  </r>
  <r>
    <x v="0"/>
    <x v="1"/>
    <s v="GBP"/>
    <n v="1466179200"/>
    <x v="2795"/>
    <n v="1463466070"/>
    <d v="2016-05-17T06:21:10"/>
    <b v="0"/>
    <n v="130"/>
    <b v="1"/>
    <s v="theater/plays"/>
    <n v="116.6348"/>
    <n v="44.859538461538463"/>
    <x v="1"/>
  </r>
  <r>
    <x v="0"/>
    <x v="1"/>
    <s v="GBP"/>
    <n v="1420377366"/>
    <x v="2796"/>
    <n v="1415193366"/>
    <d v="2014-11-05T13:16:06"/>
    <b v="0"/>
    <n v="31"/>
    <b v="1"/>
    <s v="theater/plays"/>
    <n v="133"/>
    <n v="42.903225806451616"/>
    <x v="1"/>
  </r>
  <r>
    <x v="0"/>
    <x v="2"/>
    <s v="AUD"/>
    <n v="1412938800"/>
    <x v="2797"/>
    <n v="1411019409"/>
    <d v="2014-09-18T05:50:09"/>
    <b v="0"/>
    <n v="13"/>
    <b v="1"/>
    <s v="theater/plays"/>
    <n v="133.20000000000002"/>
    <n v="51.230769230769234"/>
    <x v="1"/>
  </r>
  <r>
    <x v="0"/>
    <x v="1"/>
    <s v="GBP"/>
    <n v="1438875107"/>
    <x v="2798"/>
    <n v="1436283107"/>
    <d v="2015-07-07T15:31:47"/>
    <b v="0"/>
    <n v="90"/>
    <b v="1"/>
    <s v="theater/plays"/>
    <n v="101.83333333333333"/>
    <n v="33.944444444444443"/>
    <x v="1"/>
  </r>
  <r>
    <x v="0"/>
    <x v="0"/>
    <s v="USD"/>
    <n v="1437004800"/>
    <x v="2799"/>
    <n v="1433295276"/>
    <d v="2015-06-03T01:34:36"/>
    <b v="0"/>
    <n v="141"/>
    <b v="1"/>
    <s v="theater/plays"/>
    <n v="127.95"/>
    <n v="90.744680851063833"/>
    <x v="1"/>
  </r>
  <r>
    <x v="0"/>
    <x v="1"/>
    <s v="GBP"/>
    <n v="1411987990"/>
    <x v="2800"/>
    <n v="1409395990"/>
    <d v="2014-08-30T10:53:10"/>
    <b v="0"/>
    <n v="23"/>
    <b v="1"/>
    <s v="theater/plays"/>
    <n v="114.99999999999999"/>
    <n v="50"/>
    <x v="1"/>
  </r>
  <r>
    <x v="0"/>
    <x v="1"/>
    <s v="GBP"/>
    <n v="1440245273"/>
    <x v="2801"/>
    <n v="1438085273"/>
    <d v="2015-07-28T12:07:53"/>
    <b v="0"/>
    <n v="18"/>
    <b v="1"/>
    <s v="theater/plays"/>
    <n v="110.00000000000001"/>
    <n v="24.444444444444443"/>
    <x v="1"/>
  </r>
  <r>
    <x v="0"/>
    <x v="1"/>
    <s v="GBP"/>
    <n v="1438772400"/>
    <x v="2802"/>
    <n v="1435645490"/>
    <d v="2015-06-30T06:24:50"/>
    <b v="0"/>
    <n v="76"/>
    <b v="1"/>
    <s v="theater/plays"/>
    <n v="112.1"/>
    <n v="44.25"/>
    <x v="1"/>
  </r>
  <r>
    <x v="0"/>
    <x v="0"/>
    <s v="USD"/>
    <n v="1435611438"/>
    <x v="2803"/>
    <n v="1433019438"/>
    <d v="2015-05-30T20:57:18"/>
    <b v="0"/>
    <n v="93"/>
    <b v="1"/>
    <s v="theater/plays"/>
    <n v="126"/>
    <n v="67.741935483870961"/>
    <x v="1"/>
  </r>
  <r>
    <x v="0"/>
    <x v="0"/>
    <s v="USD"/>
    <n v="1440274735"/>
    <x v="2804"/>
    <n v="1437682735"/>
    <d v="2015-07-23T20:18:55"/>
    <b v="0"/>
    <n v="69"/>
    <b v="1"/>
    <s v="theater/plays"/>
    <n v="100.24444444444444"/>
    <n v="65.376811594202906"/>
    <x v="1"/>
  </r>
  <r>
    <x v="0"/>
    <x v="0"/>
    <s v="USD"/>
    <n v="1459348740"/>
    <x v="2805"/>
    <n v="1458647725"/>
    <d v="2016-03-22T11:55:25"/>
    <b v="0"/>
    <n v="21"/>
    <b v="1"/>
    <s v="theater/plays"/>
    <n v="102.4"/>
    <n v="121.9047619047619"/>
    <x v="1"/>
  </r>
  <r>
    <x v="0"/>
    <x v="0"/>
    <s v="USD"/>
    <n v="1401595140"/>
    <x v="2806"/>
    <n v="1398828064"/>
    <d v="2014-04-30T03:21:04"/>
    <b v="0"/>
    <n v="57"/>
    <b v="1"/>
    <s v="theater/plays"/>
    <n v="108.2"/>
    <n v="47.456140350877192"/>
    <x v="1"/>
  </r>
  <r>
    <x v="0"/>
    <x v="1"/>
    <s v="GBP"/>
    <n v="1424692503"/>
    <x v="2807"/>
    <n v="1422100503"/>
    <d v="2015-01-24T11:55:03"/>
    <b v="0"/>
    <n v="108"/>
    <b v="1"/>
    <s v="theater/plays"/>
    <n v="100.27"/>
    <n v="92.842592592592595"/>
    <x v="1"/>
  </r>
  <r>
    <x v="0"/>
    <x v="5"/>
    <s v="CAD"/>
    <n v="1428292800"/>
    <x v="2808"/>
    <n v="1424368298"/>
    <d v="2015-02-19T17:51:38"/>
    <b v="0"/>
    <n v="83"/>
    <b v="1"/>
    <s v="theater/plays"/>
    <n v="113.3"/>
    <n v="68.253012048192772"/>
    <x v="1"/>
  </r>
  <r>
    <x v="0"/>
    <x v="0"/>
    <s v="USD"/>
    <n v="1481737761"/>
    <x v="2809"/>
    <n v="1479577761"/>
    <d v="2016-11-19T17:49:21"/>
    <b v="0"/>
    <n v="96"/>
    <b v="1"/>
    <s v="theater/plays"/>
    <n v="127.57571428571428"/>
    <n v="37.209583333333335"/>
    <x v="1"/>
  </r>
  <r>
    <x v="0"/>
    <x v="1"/>
    <s v="GBP"/>
    <n v="1431164115"/>
    <x v="2810"/>
    <n v="1428572115"/>
    <d v="2015-04-09T09:35:15"/>
    <b v="0"/>
    <n v="64"/>
    <b v="1"/>
    <s v="theater/plays"/>
    <n v="107.73333333333332"/>
    <n v="25.25"/>
    <x v="1"/>
  </r>
  <r>
    <x v="0"/>
    <x v="5"/>
    <s v="CAD"/>
    <n v="1470595109"/>
    <x v="2811"/>
    <n v="1468003109"/>
    <d v="2016-07-08T18:38:29"/>
    <b v="0"/>
    <n v="14"/>
    <b v="1"/>
    <s v="theater/plays"/>
    <n v="242"/>
    <n v="43.214285714285715"/>
    <x v="1"/>
  </r>
  <r>
    <x v="0"/>
    <x v="1"/>
    <s v="GBP"/>
    <n v="1438531200"/>
    <x v="2812"/>
    <n v="1435921992"/>
    <d v="2015-07-03T11:13:12"/>
    <b v="0"/>
    <n v="169"/>
    <b v="1"/>
    <s v="theater/plays"/>
    <n v="141.56666666666666"/>
    <n v="25.130177514792898"/>
    <x v="1"/>
  </r>
  <r>
    <x v="0"/>
    <x v="1"/>
    <s v="GBP"/>
    <n v="1425136462"/>
    <x v="2813"/>
    <n v="1421680462"/>
    <d v="2015-01-19T15:14:22"/>
    <b v="0"/>
    <n v="33"/>
    <b v="1"/>
    <s v="theater/plays"/>
    <n v="130"/>
    <n v="23.636363636363637"/>
    <x v="1"/>
  </r>
  <r>
    <x v="0"/>
    <x v="0"/>
    <s v="USD"/>
    <n v="1443018086"/>
    <x v="2814"/>
    <n v="1441290086"/>
    <d v="2015-09-03T14:21:26"/>
    <b v="0"/>
    <n v="102"/>
    <b v="1"/>
    <s v="theater/plays"/>
    <n v="106.03"/>
    <n v="103.95098039215686"/>
    <x v="1"/>
  </r>
  <r>
    <x v="0"/>
    <x v="1"/>
    <s v="GBP"/>
    <n v="1434285409"/>
    <x v="2815"/>
    <n v="1431693409"/>
    <d v="2015-05-15T12:36:49"/>
    <b v="0"/>
    <n v="104"/>
    <b v="1"/>
    <s v="theater/plays"/>
    <n v="104.80000000000001"/>
    <n v="50.384615384615387"/>
    <x v="1"/>
  </r>
  <r>
    <x v="0"/>
    <x v="1"/>
    <s v="GBP"/>
    <n v="1456444800"/>
    <x v="2816"/>
    <n v="1454337589"/>
    <d v="2016-02-01T14:39:49"/>
    <b v="0"/>
    <n v="20"/>
    <b v="1"/>
    <s v="theater/plays"/>
    <n v="136"/>
    <n v="13.6"/>
    <x v="1"/>
  </r>
  <r>
    <x v="0"/>
    <x v="1"/>
    <s v="GBP"/>
    <n v="1411510135"/>
    <x v="2817"/>
    <n v="1408918135"/>
    <d v="2014-08-24T22:08:55"/>
    <b v="0"/>
    <n v="35"/>
    <b v="1"/>
    <s v="theater/plays"/>
    <n v="100"/>
    <n v="28.571428571428573"/>
    <x v="1"/>
  </r>
  <r>
    <x v="0"/>
    <x v="0"/>
    <s v="USD"/>
    <n v="1427469892"/>
    <x v="2818"/>
    <n v="1424881492"/>
    <d v="2015-02-25T16:24:52"/>
    <b v="0"/>
    <n v="94"/>
    <b v="1"/>
    <s v="theater/plays"/>
    <n v="100"/>
    <n v="63.829787234042556"/>
    <x v="1"/>
  </r>
  <r>
    <x v="0"/>
    <x v="1"/>
    <s v="GBP"/>
    <n v="1427842740"/>
    <x v="2819"/>
    <n v="1425428206"/>
    <d v="2015-03-04T00:16:46"/>
    <b v="0"/>
    <n v="14"/>
    <b v="1"/>
    <s v="theater/plays"/>
    <n v="124"/>
    <n v="8.8571428571428577"/>
    <x v="1"/>
  </r>
  <r>
    <x v="0"/>
    <x v="0"/>
    <s v="USD"/>
    <n v="1434159780"/>
    <x v="2820"/>
    <n v="1431412196"/>
    <d v="2015-05-12T06:29:56"/>
    <b v="0"/>
    <n v="15"/>
    <b v="1"/>
    <s v="theater/plays"/>
    <n v="116.92307692307693"/>
    <n v="50.666666666666664"/>
    <x v="1"/>
  </r>
  <r>
    <x v="0"/>
    <x v="1"/>
    <s v="GBP"/>
    <n v="1449255686"/>
    <x v="2821"/>
    <n v="1446663686"/>
    <d v="2015-11-04T19:01:26"/>
    <b v="0"/>
    <n v="51"/>
    <b v="1"/>
    <s v="theater/plays"/>
    <n v="103.33333333333334"/>
    <n v="60.784313725490193"/>
    <x v="1"/>
  </r>
  <r>
    <x v="0"/>
    <x v="0"/>
    <s v="USD"/>
    <n v="1436511600"/>
    <x v="2822"/>
    <n v="1434415812"/>
    <d v="2015-06-16T00:50:12"/>
    <b v="0"/>
    <n v="19"/>
    <b v="1"/>
    <s v="theater/plays"/>
    <n v="107.74999999999999"/>
    <n v="113.42105263157895"/>
    <x v="1"/>
  </r>
  <r>
    <x v="0"/>
    <x v="0"/>
    <s v="USD"/>
    <n v="1464971400"/>
    <x v="2823"/>
    <n v="1462379066"/>
    <d v="2016-05-04T16:24:26"/>
    <b v="0"/>
    <n v="23"/>
    <b v="1"/>
    <s v="theater/plays"/>
    <n v="120.24999999999999"/>
    <n v="104.56521739130434"/>
    <x v="1"/>
  </r>
  <r>
    <x v="0"/>
    <x v="1"/>
    <s v="GBP"/>
    <n v="1443826800"/>
    <x v="2824"/>
    <n v="1441606869"/>
    <d v="2015-09-07T06:21:09"/>
    <b v="0"/>
    <n v="97"/>
    <b v="1"/>
    <s v="theater/plays"/>
    <n v="100.37894736842105"/>
    <n v="98.30927835051547"/>
    <x v="1"/>
  </r>
  <r>
    <x v="0"/>
    <x v="1"/>
    <s v="GBP"/>
    <n v="1464863118"/>
    <x v="2825"/>
    <n v="1462443918"/>
    <d v="2016-05-05T10:25:18"/>
    <b v="0"/>
    <n v="76"/>
    <b v="1"/>
    <s v="theater/plays"/>
    <n v="106.52"/>
    <n v="35.039473684210527"/>
    <x v="1"/>
  </r>
  <r>
    <x v="0"/>
    <x v="0"/>
    <s v="USD"/>
    <n v="1399867140"/>
    <x v="2826"/>
    <n v="1398802148"/>
    <d v="2014-04-29T20:09:08"/>
    <b v="0"/>
    <n v="11"/>
    <b v="1"/>
    <s v="theater/plays"/>
    <n v="100"/>
    <n v="272.72727272727275"/>
    <x v="1"/>
  </r>
  <r>
    <x v="0"/>
    <x v="0"/>
    <s v="USD"/>
    <n v="1437076070"/>
    <x v="2827"/>
    <n v="1434484070"/>
    <d v="2015-06-16T19:47:50"/>
    <b v="0"/>
    <n v="52"/>
    <b v="1"/>
    <s v="theater/plays"/>
    <n v="110.66666666666667"/>
    <n v="63.846153846153847"/>
    <x v="1"/>
  </r>
  <r>
    <x v="0"/>
    <x v="1"/>
    <s v="GBP"/>
    <n v="1416780000"/>
    <x v="2828"/>
    <n v="1414342894"/>
    <d v="2014-10-26T17:01:34"/>
    <b v="0"/>
    <n v="95"/>
    <b v="1"/>
    <s v="theater/plays"/>
    <n v="114.71959999999999"/>
    <n v="30.189368421052631"/>
    <x v="1"/>
  </r>
  <r>
    <x v="0"/>
    <x v="0"/>
    <s v="USD"/>
    <n v="1444528800"/>
    <x v="2829"/>
    <n v="1442804633"/>
    <d v="2015-09-21T03:03:53"/>
    <b v="0"/>
    <n v="35"/>
    <b v="1"/>
    <s v="theater/plays"/>
    <n v="108.25925925925925"/>
    <n v="83.51428571428572"/>
    <x v="1"/>
  </r>
  <r>
    <x v="0"/>
    <x v="1"/>
    <s v="GBP"/>
    <n v="1422658930"/>
    <x v="2830"/>
    <n v="1421362930"/>
    <d v="2015-01-15T23:02:10"/>
    <b v="0"/>
    <n v="21"/>
    <b v="1"/>
    <s v="theater/plays"/>
    <n v="170"/>
    <n v="64.761904761904759"/>
    <x v="1"/>
  </r>
  <r>
    <x v="0"/>
    <x v="1"/>
    <s v="GBP"/>
    <n v="1449273600"/>
    <x v="2831"/>
    <n v="1446742417"/>
    <d v="2015-11-05T16:53:37"/>
    <b v="0"/>
    <n v="93"/>
    <b v="1"/>
    <s v="theater/plays"/>
    <n v="187.09899999999999"/>
    <n v="20.118172043010752"/>
    <x v="1"/>
  </r>
  <r>
    <x v="0"/>
    <x v="0"/>
    <s v="USD"/>
    <n v="1487393940"/>
    <x v="2832"/>
    <n v="1484115418"/>
    <d v="2017-01-11T06:16:58"/>
    <b v="0"/>
    <n v="11"/>
    <b v="1"/>
    <s v="theater/plays"/>
    <n v="107.77777777777777"/>
    <n v="44.090909090909093"/>
    <x v="1"/>
  </r>
  <r>
    <x v="0"/>
    <x v="5"/>
    <s v="CAD"/>
    <n v="1449701284"/>
    <x v="2833"/>
    <n v="1446241684"/>
    <d v="2015-10-30T21:48:04"/>
    <b v="0"/>
    <n v="21"/>
    <b v="1"/>
    <s v="theater/plays"/>
    <n v="100"/>
    <n v="40.476190476190474"/>
    <x v="1"/>
  </r>
  <r>
    <x v="0"/>
    <x v="0"/>
    <s v="USD"/>
    <n v="1407967200"/>
    <x v="2834"/>
    <n v="1406039696"/>
    <d v="2014-07-22T14:34:56"/>
    <b v="0"/>
    <n v="54"/>
    <b v="1"/>
    <s v="theater/plays"/>
    <n v="120.24999999999999"/>
    <n v="44.537037037037038"/>
    <x v="1"/>
  </r>
  <r>
    <x v="0"/>
    <x v="0"/>
    <s v="USD"/>
    <n v="1408942740"/>
    <x v="2835"/>
    <n v="1406958354"/>
    <d v="2014-08-02T05:45:54"/>
    <b v="0"/>
    <n v="31"/>
    <b v="1"/>
    <s v="theater/plays"/>
    <n v="111.42857142857143"/>
    <n v="125.80645161290323"/>
    <x v="1"/>
  </r>
  <r>
    <x v="0"/>
    <x v="1"/>
    <s v="GBP"/>
    <n v="1426698000"/>
    <x v="2836"/>
    <n v="1424825479"/>
    <d v="2015-02-25T00:51:19"/>
    <b v="0"/>
    <n v="132"/>
    <b v="1"/>
    <s v="theater/plays"/>
    <n v="104"/>
    <n v="19.696969696969695"/>
    <x v="1"/>
  </r>
  <r>
    <x v="2"/>
    <x v="1"/>
    <s v="GBP"/>
    <n v="1450032297"/>
    <x v="2837"/>
    <n v="1444844697"/>
    <d v="2015-10-14T17:44:57"/>
    <b v="0"/>
    <n v="1"/>
    <b v="0"/>
    <s v="theater/plays"/>
    <n v="1"/>
    <n v="10"/>
    <x v="1"/>
  </r>
  <r>
    <x v="2"/>
    <x v="1"/>
    <s v="GBP"/>
    <n v="1403348400"/>
    <x v="2838"/>
    <n v="1401058295"/>
    <d v="2014-05-25T22:51:35"/>
    <b v="0"/>
    <n v="0"/>
    <b v="0"/>
    <s v="theater/plays"/>
    <n v="0"/>
    <e v="#DIV/0!"/>
    <x v="1"/>
  </r>
  <r>
    <x v="2"/>
    <x v="0"/>
    <s v="USD"/>
    <n v="1465790400"/>
    <x v="2839"/>
    <n v="1462210950"/>
    <d v="2016-05-02T17:42:30"/>
    <b v="0"/>
    <n v="0"/>
    <b v="0"/>
    <s v="theater/plays"/>
    <n v="0"/>
    <e v="#DIV/0!"/>
    <x v="1"/>
  </r>
  <r>
    <x v="2"/>
    <x v="15"/>
    <s v="EUR"/>
    <n v="1483535180"/>
    <x v="2840"/>
    <n v="1480943180"/>
    <d v="2016-12-05T13:06:20"/>
    <b v="0"/>
    <n v="1"/>
    <b v="0"/>
    <s v="theater/plays"/>
    <n v="5.4545454545454541"/>
    <n v="30"/>
    <x v="1"/>
  </r>
  <r>
    <x v="2"/>
    <x v="0"/>
    <s v="USD"/>
    <n v="1433723033"/>
    <x v="2841"/>
    <n v="1428539033"/>
    <d v="2015-04-09T00:23:53"/>
    <b v="0"/>
    <n v="39"/>
    <b v="0"/>
    <s v="theater/plays"/>
    <n v="31.546666666666667"/>
    <n v="60.666666666666664"/>
    <x v="1"/>
  </r>
  <r>
    <x v="2"/>
    <x v="0"/>
    <s v="USD"/>
    <n v="1432917394"/>
    <x v="2842"/>
    <n v="1429029394"/>
    <d v="2015-04-14T16:36:34"/>
    <b v="0"/>
    <n v="0"/>
    <b v="0"/>
    <s v="theater/plays"/>
    <n v="0"/>
    <e v="#DIV/0!"/>
    <x v="1"/>
  </r>
  <r>
    <x v="2"/>
    <x v="0"/>
    <s v="USD"/>
    <n v="1464031265"/>
    <x v="2843"/>
    <n v="1458847265"/>
    <d v="2016-03-24T19:21:05"/>
    <b v="0"/>
    <n v="0"/>
    <b v="0"/>
    <s v="theater/plays"/>
    <n v="0"/>
    <e v="#DIV/0!"/>
    <x v="1"/>
  </r>
  <r>
    <x v="2"/>
    <x v="0"/>
    <s v="USD"/>
    <n v="1432913659"/>
    <x v="2844"/>
    <n v="1430321659"/>
    <d v="2015-04-29T15:34:19"/>
    <b v="0"/>
    <n v="3"/>
    <b v="0"/>
    <s v="theater/plays"/>
    <n v="0.2"/>
    <n v="23.333333333333332"/>
    <x v="1"/>
  </r>
  <r>
    <x v="2"/>
    <x v="1"/>
    <s v="GBP"/>
    <n v="1461406600"/>
    <x v="2845"/>
    <n v="1458814600"/>
    <d v="2016-03-24T10:16:40"/>
    <b v="0"/>
    <n v="1"/>
    <b v="0"/>
    <s v="theater/plays"/>
    <n v="1"/>
    <n v="5"/>
    <x v="1"/>
  </r>
  <r>
    <x v="2"/>
    <x v="0"/>
    <s v="USD"/>
    <n v="1409962211"/>
    <x v="2846"/>
    <n v="1407370211"/>
    <d v="2014-08-07T00:10:11"/>
    <b v="0"/>
    <n v="13"/>
    <b v="0"/>
    <s v="theater/plays"/>
    <n v="3.8875000000000002"/>
    <n v="23.923076923076923"/>
    <x v="1"/>
  </r>
  <r>
    <x v="2"/>
    <x v="17"/>
    <s v="EUR"/>
    <n v="1454109420"/>
    <x v="2847"/>
    <n v="1453334629"/>
    <d v="2016-01-21T00:03:49"/>
    <b v="0"/>
    <n v="0"/>
    <b v="0"/>
    <s v="theater/plays"/>
    <n v="0"/>
    <e v="#DIV/0!"/>
    <x v="1"/>
  </r>
  <r>
    <x v="2"/>
    <x v="0"/>
    <s v="USD"/>
    <n v="1403312703"/>
    <x v="2848"/>
    <n v="1400720703"/>
    <d v="2014-05-22T01:05:03"/>
    <b v="0"/>
    <n v="6"/>
    <b v="0"/>
    <s v="theater/plays"/>
    <n v="1.9"/>
    <n v="15.833333333333334"/>
    <x v="1"/>
  </r>
  <r>
    <x v="2"/>
    <x v="5"/>
    <s v="CAD"/>
    <n v="1410669297"/>
    <x v="2849"/>
    <n v="1405485297"/>
    <d v="2014-07-16T04:34:57"/>
    <b v="0"/>
    <n v="0"/>
    <b v="0"/>
    <s v="theater/plays"/>
    <n v="0"/>
    <e v="#DIV/0!"/>
    <x v="1"/>
  </r>
  <r>
    <x v="2"/>
    <x v="1"/>
    <s v="GBP"/>
    <n v="1431018719"/>
    <x v="2850"/>
    <n v="1429290719"/>
    <d v="2015-04-17T17:11:59"/>
    <b v="0"/>
    <n v="14"/>
    <b v="0"/>
    <s v="theater/plays"/>
    <n v="41.699999999999996"/>
    <n v="29.785714285714285"/>
    <x v="1"/>
  </r>
  <r>
    <x v="2"/>
    <x v="0"/>
    <s v="USD"/>
    <n v="1454110440"/>
    <x v="2851"/>
    <n v="1451607071"/>
    <d v="2016-01-01T00:11:11"/>
    <b v="0"/>
    <n v="5"/>
    <b v="0"/>
    <s v="theater/plays"/>
    <n v="50"/>
    <n v="60"/>
    <x v="1"/>
  </r>
  <r>
    <x v="2"/>
    <x v="0"/>
    <s v="USD"/>
    <n v="1439069640"/>
    <x v="2852"/>
    <n v="1433897647"/>
    <d v="2015-06-10T00:54:07"/>
    <b v="0"/>
    <n v="6"/>
    <b v="0"/>
    <s v="theater/plays"/>
    <n v="4.8666666666666663"/>
    <n v="24.333333333333332"/>
    <x v="1"/>
  </r>
  <r>
    <x v="2"/>
    <x v="14"/>
    <s v="MXN"/>
    <n v="1487613600"/>
    <x v="2853"/>
    <n v="1482444295"/>
    <d v="2016-12-22T22:04:55"/>
    <b v="0"/>
    <n v="15"/>
    <b v="0"/>
    <s v="theater/plays"/>
    <n v="19.736842105263158"/>
    <n v="500"/>
    <x v="1"/>
  </r>
  <r>
    <x v="2"/>
    <x v="9"/>
    <s v="EUR"/>
    <n v="1417778880"/>
    <x v="2854"/>
    <n v="1415711095"/>
    <d v="2014-11-11T13:04:55"/>
    <b v="0"/>
    <n v="0"/>
    <b v="0"/>
    <s v="theater/plays"/>
    <n v="0"/>
    <e v="#DIV/0!"/>
    <x v="1"/>
  </r>
  <r>
    <x v="2"/>
    <x v="2"/>
    <s v="AUD"/>
    <n v="1444984904"/>
    <x v="2855"/>
    <n v="1439800904"/>
    <d v="2015-08-17T08:41:44"/>
    <b v="0"/>
    <n v="1"/>
    <b v="0"/>
    <s v="theater/plays"/>
    <n v="1.7500000000000002"/>
    <n v="35"/>
    <x v="1"/>
  </r>
  <r>
    <x v="2"/>
    <x v="0"/>
    <s v="USD"/>
    <n v="1466363576"/>
    <x v="2856"/>
    <n v="1461179576"/>
    <d v="2016-04-20T19:12:56"/>
    <b v="0"/>
    <n v="9"/>
    <b v="0"/>
    <s v="theater/plays"/>
    <n v="6.65"/>
    <n v="29.555555555555557"/>
    <x v="1"/>
  </r>
  <r>
    <x v="2"/>
    <x v="2"/>
    <s v="AUD"/>
    <n v="1443103848"/>
    <x v="2857"/>
    <n v="1441894248"/>
    <d v="2015-09-10T14:10:48"/>
    <b v="0"/>
    <n v="3"/>
    <b v="0"/>
    <s v="theater/plays"/>
    <n v="32"/>
    <n v="26.666666666666668"/>
    <x v="1"/>
  </r>
  <r>
    <x v="2"/>
    <x v="0"/>
    <s v="USD"/>
    <n v="1403636229"/>
    <x v="2858"/>
    <n v="1401044229"/>
    <d v="2014-05-25T18:57:09"/>
    <b v="0"/>
    <n v="3"/>
    <b v="0"/>
    <s v="theater/plays"/>
    <n v="0.43307086614173229"/>
    <n v="18.333333333333332"/>
    <x v="1"/>
  </r>
  <r>
    <x v="2"/>
    <x v="0"/>
    <s v="USD"/>
    <n v="1410279123"/>
    <x v="2859"/>
    <n v="1405095123"/>
    <d v="2014-07-11T16:12:03"/>
    <b v="0"/>
    <n v="1"/>
    <b v="0"/>
    <s v="theater/plays"/>
    <n v="0.04"/>
    <n v="20"/>
    <x v="1"/>
  </r>
  <r>
    <x v="2"/>
    <x v="1"/>
    <s v="GBP"/>
    <n v="1437139080"/>
    <x v="2860"/>
    <n v="1434552207"/>
    <d v="2015-06-17T14:43:27"/>
    <b v="0"/>
    <n v="3"/>
    <b v="0"/>
    <s v="theater/plays"/>
    <n v="1.6"/>
    <n v="13.333333333333334"/>
    <x v="1"/>
  </r>
  <r>
    <x v="2"/>
    <x v="0"/>
    <s v="USD"/>
    <n v="1420512259"/>
    <x v="2861"/>
    <n v="1415328259"/>
    <d v="2014-11-07T02:44:19"/>
    <b v="0"/>
    <n v="0"/>
    <b v="0"/>
    <s v="theater/plays"/>
    <n v="0"/>
    <e v="#DIV/0!"/>
    <x v="1"/>
  </r>
  <r>
    <x v="2"/>
    <x v="0"/>
    <s v="USD"/>
    <n v="1476482400"/>
    <x v="2862"/>
    <n v="1473893721"/>
    <d v="2016-09-14T22:55:21"/>
    <b v="0"/>
    <n v="2"/>
    <b v="0"/>
    <s v="theater/plays"/>
    <n v="0.89999999999999991"/>
    <n v="22.5"/>
    <x v="1"/>
  </r>
  <r>
    <x v="2"/>
    <x v="0"/>
    <s v="USD"/>
    <n v="1467604800"/>
    <x v="2863"/>
    <n v="1465533672"/>
    <d v="2016-06-10T04:41:12"/>
    <b v="0"/>
    <n v="10"/>
    <b v="0"/>
    <s v="theater/plays"/>
    <n v="20.16"/>
    <n v="50.4"/>
    <x v="1"/>
  </r>
  <r>
    <x v="2"/>
    <x v="0"/>
    <s v="USD"/>
    <n v="1475697054"/>
    <x v="2864"/>
    <n v="1473105054"/>
    <d v="2016-09-05T19:50:54"/>
    <b v="0"/>
    <n v="60"/>
    <b v="0"/>
    <s v="theater/plays"/>
    <n v="42.011733333333332"/>
    <n v="105.02933333333334"/>
    <x v="1"/>
  </r>
  <r>
    <x v="2"/>
    <x v="0"/>
    <s v="USD"/>
    <n v="1468937681"/>
    <x v="2865"/>
    <n v="1466345681"/>
    <d v="2016-06-19T14:14:41"/>
    <b v="0"/>
    <n v="5"/>
    <b v="0"/>
    <s v="theater/plays"/>
    <n v="0.88500000000000001"/>
    <n v="35.4"/>
    <x v="1"/>
  </r>
  <r>
    <x v="2"/>
    <x v="0"/>
    <s v="USD"/>
    <n v="1400301165"/>
    <x v="2866"/>
    <n v="1397709165"/>
    <d v="2014-04-17T04:32:45"/>
    <b v="0"/>
    <n v="9"/>
    <b v="0"/>
    <s v="theater/plays"/>
    <n v="15"/>
    <n v="83.333333333333329"/>
    <x v="1"/>
  </r>
  <r>
    <x v="2"/>
    <x v="0"/>
    <s v="USD"/>
    <n v="1419183813"/>
    <x v="2867"/>
    <n v="1417455813"/>
    <d v="2014-12-01T17:43:33"/>
    <b v="0"/>
    <n v="13"/>
    <b v="0"/>
    <s v="theater/plays"/>
    <n v="4.67"/>
    <n v="35.92307692307692"/>
    <x v="1"/>
  </r>
  <r>
    <x v="2"/>
    <x v="0"/>
    <s v="USD"/>
    <n v="1434768438"/>
    <x v="2868"/>
    <n v="1429584438"/>
    <d v="2015-04-21T02:47:18"/>
    <b v="0"/>
    <n v="0"/>
    <b v="0"/>
    <s v="theater/plays"/>
    <n v="0"/>
    <e v="#DIV/0!"/>
    <x v="1"/>
  </r>
  <r>
    <x v="2"/>
    <x v="0"/>
    <s v="USD"/>
    <n v="1422473831"/>
    <x v="2869"/>
    <n v="1419881831"/>
    <d v="2014-12-29T19:37:11"/>
    <b v="0"/>
    <n v="8"/>
    <b v="0"/>
    <s v="theater/plays"/>
    <n v="38.119999999999997"/>
    <n v="119.125"/>
    <x v="1"/>
  </r>
  <r>
    <x v="2"/>
    <x v="0"/>
    <s v="USD"/>
    <n v="1484684186"/>
    <x v="2870"/>
    <n v="1482092186"/>
    <d v="2016-12-18T20:16:26"/>
    <b v="0"/>
    <n v="3"/>
    <b v="0"/>
    <s v="theater/plays"/>
    <n v="5.42"/>
    <n v="90.333333333333329"/>
    <x v="1"/>
  </r>
  <r>
    <x v="2"/>
    <x v="0"/>
    <s v="USD"/>
    <n v="1462417493"/>
    <x v="2871"/>
    <n v="1459825493"/>
    <d v="2016-04-05T03:04:53"/>
    <b v="0"/>
    <n v="3"/>
    <b v="0"/>
    <s v="theater/plays"/>
    <n v="3.4999999999999996E-2"/>
    <n v="2.3333333333333335"/>
    <x v="1"/>
  </r>
  <r>
    <x v="2"/>
    <x v="0"/>
    <s v="USD"/>
    <n v="1437069079"/>
    <x v="2872"/>
    <n v="1434477079"/>
    <d v="2015-06-16T17:51:19"/>
    <b v="0"/>
    <n v="0"/>
    <b v="0"/>
    <s v="theater/plays"/>
    <n v="0"/>
    <e v="#DIV/0!"/>
    <x v="1"/>
  </r>
  <r>
    <x v="2"/>
    <x v="0"/>
    <s v="USD"/>
    <n v="1480525200"/>
    <x v="2873"/>
    <n v="1477781724"/>
    <d v="2016-10-29T22:55:24"/>
    <b v="0"/>
    <n v="6"/>
    <b v="0"/>
    <s v="theater/plays"/>
    <n v="10.833333333333334"/>
    <n v="108.33333333333333"/>
    <x v="1"/>
  </r>
  <r>
    <x v="2"/>
    <x v="1"/>
    <s v="GBP"/>
    <n v="1435934795"/>
    <x v="2874"/>
    <n v="1430750795"/>
    <d v="2015-05-04T14:46:35"/>
    <b v="0"/>
    <n v="4"/>
    <b v="0"/>
    <s v="theater/plays"/>
    <n v="2.1"/>
    <n v="15.75"/>
    <x v="1"/>
  </r>
  <r>
    <x v="2"/>
    <x v="0"/>
    <s v="USD"/>
    <n v="1453310661"/>
    <x v="2875"/>
    <n v="1450718661"/>
    <d v="2015-12-21T17:24:21"/>
    <b v="0"/>
    <n v="1"/>
    <b v="0"/>
    <s v="theater/plays"/>
    <n v="0.2589285714285714"/>
    <n v="29"/>
    <x v="1"/>
  </r>
  <r>
    <x v="2"/>
    <x v="0"/>
    <s v="USD"/>
    <n v="1440090300"/>
    <x v="2876"/>
    <n v="1436305452"/>
    <d v="2015-07-07T21:44:12"/>
    <b v="0"/>
    <n v="29"/>
    <b v="0"/>
    <s v="theater/plays"/>
    <n v="23.333333333333332"/>
    <n v="96.551724137931032"/>
    <x v="1"/>
  </r>
  <r>
    <x v="2"/>
    <x v="0"/>
    <s v="USD"/>
    <n v="1417620036"/>
    <x v="2877"/>
    <n v="1412432436"/>
    <d v="2014-10-04T14:20:36"/>
    <b v="0"/>
    <n v="0"/>
    <b v="0"/>
    <s v="theater/plays"/>
    <n v="0"/>
    <e v="#DIV/0!"/>
    <x v="1"/>
  </r>
  <r>
    <x v="2"/>
    <x v="0"/>
    <s v="USD"/>
    <n v="1462112318"/>
    <x v="2878"/>
    <n v="1459520318"/>
    <d v="2016-04-01T14:18:38"/>
    <b v="0"/>
    <n v="4"/>
    <b v="0"/>
    <s v="theater/plays"/>
    <n v="33.6"/>
    <n v="63"/>
    <x v="1"/>
  </r>
  <r>
    <x v="2"/>
    <x v="0"/>
    <s v="USD"/>
    <n v="1454734740"/>
    <x v="2879"/>
    <n v="1451684437"/>
    <d v="2016-01-01T21:40:37"/>
    <b v="0"/>
    <n v="5"/>
    <b v="0"/>
    <s v="theater/plays"/>
    <n v="19.079999999999998"/>
    <n v="381.6"/>
    <x v="1"/>
  </r>
  <r>
    <x v="2"/>
    <x v="0"/>
    <s v="USD"/>
    <n v="1417800435"/>
    <x v="2880"/>
    <n v="1415208435"/>
    <d v="2014-11-05T17:27:15"/>
    <b v="0"/>
    <n v="4"/>
    <b v="0"/>
    <s v="theater/plays"/>
    <n v="0.41111111111111115"/>
    <n v="46.25"/>
    <x v="1"/>
  </r>
  <r>
    <x v="2"/>
    <x v="0"/>
    <s v="USD"/>
    <n v="1426294201"/>
    <x v="2881"/>
    <n v="1423705801"/>
    <d v="2015-02-12T01:50:01"/>
    <b v="0"/>
    <n v="5"/>
    <b v="0"/>
    <s v="theater/plays"/>
    <n v="32.5"/>
    <n v="26"/>
    <x v="1"/>
  </r>
  <r>
    <x v="2"/>
    <x v="0"/>
    <s v="USD"/>
    <n v="1442635140"/>
    <x v="2882"/>
    <n v="1442243484"/>
    <d v="2015-09-14T15:11:24"/>
    <b v="0"/>
    <n v="1"/>
    <b v="0"/>
    <s v="theater/plays"/>
    <n v="5"/>
    <n v="10"/>
    <x v="1"/>
  </r>
  <r>
    <x v="2"/>
    <x v="0"/>
    <s v="USD"/>
    <n v="1420971324"/>
    <x v="2883"/>
    <n v="1418379324"/>
    <d v="2014-12-12T10:15:24"/>
    <b v="0"/>
    <n v="1"/>
    <b v="0"/>
    <s v="theater/plays"/>
    <n v="0.16666666666666669"/>
    <n v="5"/>
    <x v="1"/>
  </r>
  <r>
    <x v="2"/>
    <x v="0"/>
    <s v="USD"/>
    <n v="1413608340"/>
    <x v="2884"/>
    <n v="1412945440"/>
    <d v="2014-10-10T12:50:40"/>
    <b v="0"/>
    <n v="0"/>
    <b v="0"/>
    <s v="theater/plays"/>
    <n v="0"/>
    <e v="#DIV/0!"/>
    <x v="1"/>
  </r>
  <r>
    <x v="2"/>
    <x v="0"/>
    <s v="USD"/>
    <n v="1409344985"/>
    <x v="2885"/>
    <n v="1406752985"/>
    <d v="2014-07-30T20:43:05"/>
    <b v="0"/>
    <n v="14"/>
    <b v="0"/>
    <s v="theater/plays"/>
    <n v="38.066666666666663"/>
    <n v="81.571428571428569"/>
    <x v="1"/>
  </r>
  <r>
    <x v="2"/>
    <x v="0"/>
    <s v="USD"/>
    <n v="1407553200"/>
    <x v="2886"/>
    <n v="1405100992"/>
    <d v="2014-07-11T17:49:52"/>
    <b v="0"/>
    <n v="3"/>
    <b v="0"/>
    <s v="theater/plays"/>
    <n v="1.05"/>
    <n v="7"/>
    <x v="1"/>
  </r>
  <r>
    <x v="2"/>
    <x v="0"/>
    <s v="USD"/>
    <n v="1460751128"/>
    <x v="2887"/>
    <n v="1455570728"/>
    <d v="2016-02-15T21:12:08"/>
    <b v="0"/>
    <n v="10"/>
    <b v="0"/>
    <s v="theater/plays"/>
    <n v="2.73"/>
    <n v="27.3"/>
    <x v="1"/>
  </r>
  <r>
    <x v="2"/>
    <x v="0"/>
    <s v="USD"/>
    <n v="1409000400"/>
    <x v="2888"/>
    <n v="1408381704"/>
    <d v="2014-08-18T17:08:24"/>
    <b v="0"/>
    <n v="17"/>
    <b v="0"/>
    <s v="theater/plays"/>
    <n v="9.0909090909090917"/>
    <n v="29.411764705882351"/>
    <x v="1"/>
  </r>
  <r>
    <x v="2"/>
    <x v="0"/>
    <s v="USD"/>
    <n v="1420768800"/>
    <x v="2889"/>
    <n v="1415644395"/>
    <d v="2014-11-10T18:33:15"/>
    <b v="0"/>
    <n v="2"/>
    <b v="0"/>
    <s v="theater/plays"/>
    <n v="0.5"/>
    <n v="12.5"/>
    <x v="1"/>
  </r>
  <r>
    <x v="2"/>
    <x v="0"/>
    <s v="USD"/>
    <n v="1428100815"/>
    <x v="2890"/>
    <n v="1422920415"/>
    <d v="2015-02-02T23:40:15"/>
    <b v="0"/>
    <n v="0"/>
    <b v="0"/>
    <s v="theater/plays"/>
    <n v="0"/>
    <e v="#DIV/0!"/>
    <x v="1"/>
  </r>
  <r>
    <x v="2"/>
    <x v="0"/>
    <s v="USD"/>
    <n v="1403470800"/>
    <x v="2891"/>
    <n v="1403356792"/>
    <d v="2014-06-21T13:19:52"/>
    <b v="0"/>
    <n v="4"/>
    <b v="0"/>
    <s v="theater/plays"/>
    <n v="4.5999999999999996"/>
    <n v="5.75"/>
    <x v="1"/>
  </r>
  <r>
    <x v="2"/>
    <x v="0"/>
    <s v="USD"/>
    <n v="1481522400"/>
    <x v="2892"/>
    <n v="1480283321"/>
    <d v="2016-11-27T21:48:41"/>
    <b v="0"/>
    <n v="12"/>
    <b v="0"/>
    <s v="theater/plays"/>
    <n v="20.833333333333336"/>
    <n v="52.083333333333336"/>
    <x v="1"/>
  </r>
  <r>
    <x v="2"/>
    <x v="0"/>
    <s v="USD"/>
    <n v="1444577345"/>
    <x v="2893"/>
    <n v="1441985458"/>
    <d v="2015-09-11T15:30:58"/>
    <b v="0"/>
    <n v="3"/>
    <b v="0"/>
    <s v="theater/plays"/>
    <n v="4.583333333333333"/>
    <n v="183.33333333333334"/>
    <x v="1"/>
  </r>
  <r>
    <x v="2"/>
    <x v="0"/>
    <s v="USD"/>
    <n v="1446307053"/>
    <x v="2894"/>
    <n v="1443715053"/>
    <d v="2015-10-01T15:57:33"/>
    <b v="0"/>
    <n v="12"/>
    <b v="0"/>
    <s v="theater/plays"/>
    <n v="4.2133333333333338"/>
    <n v="26.333333333333332"/>
    <x v="1"/>
  </r>
  <r>
    <x v="2"/>
    <x v="0"/>
    <s v="USD"/>
    <n v="1469325158"/>
    <x v="2895"/>
    <n v="1464141158"/>
    <d v="2016-05-25T01:52:38"/>
    <b v="0"/>
    <n v="0"/>
    <b v="0"/>
    <s v="theater/plays"/>
    <n v="0"/>
    <e v="#DIV/0!"/>
    <x v="1"/>
  </r>
  <r>
    <x v="2"/>
    <x v="0"/>
    <s v="USD"/>
    <n v="1407562632"/>
    <x v="2896"/>
    <n v="1404970632"/>
    <d v="2014-07-10T05:37:12"/>
    <b v="0"/>
    <n v="7"/>
    <b v="0"/>
    <s v="theater/plays"/>
    <n v="61.909090909090914"/>
    <n v="486.42857142857144"/>
    <x v="1"/>
  </r>
  <r>
    <x v="2"/>
    <x v="0"/>
    <s v="USD"/>
    <n v="1423345339"/>
    <x v="2897"/>
    <n v="1418161339"/>
    <d v="2014-12-09T21:42:19"/>
    <b v="0"/>
    <n v="2"/>
    <b v="0"/>
    <s v="theater/plays"/>
    <n v="0.8"/>
    <n v="3"/>
    <x v="1"/>
  </r>
  <r>
    <x v="2"/>
    <x v="0"/>
    <s v="USD"/>
    <n v="1440412396"/>
    <x v="2898"/>
    <n v="1437820396"/>
    <d v="2015-07-25T10:33:16"/>
    <b v="0"/>
    <n v="1"/>
    <b v="0"/>
    <s v="theater/plays"/>
    <n v="1.6666666666666666E-2"/>
    <n v="25"/>
    <x v="1"/>
  </r>
  <r>
    <x v="2"/>
    <x v="0"/>
    <s v="USD"/>
    <n v="1441771218"/>
    <x v="2899"/>
    <n v="1436587218"/>
    <d v="2015-07-11T04:00:18"/>
    <b v="0"/>
    <n v="4"/>
    <b v="0"/>
    <s v="theater/plays"/>
    <n v="0.77999999999999992"/>
    <n v="9.75"/>
    <x v="1"/>
  </r>
  <r>
    <x v="2"/>
    <x v="1"/>
    <s v="GBP"/>
    <n v="1415534400"/>
    <x v="2900"/>
    <n v="1414538031"/>
    <d v="2014-10-28T23:13:51"/>
    <b v="0"/>
    <n v="4"/>
    <b v="0"/>
    <s v="theater/plays"/>
    <n v="5"/>
    <n v="18.75"/>
    <x v="1"/>
  </r>
  <r>
    <x v="2"/>
    <x v="0"/>
    <s v="USD"/>
    <n v="1473211313"/>
    <x v="2901"/>
    <n v="1472001713"/>
    <d v="2016-08-24T01:21:53"/>
    <b v="0"/>
    <n v="17"/>
    <b v="0"/>
    <s v="theater/plays"/>
    <n v="17.771428571428572"/>
    <n v="36.588235294117645"/>
    <x v="1"/>
  </r>
  <r>
    <x v="2"/>
    <x v="0"/>
    <s v="USD"/>
    <n v="1438390800"/>
    <x v="2902"/>
    <n v="1436888066"/>
    <d v="2015-07-14T15:34:26"/>
    <b v="0"/>
    <n v="7"/>
    <b v="0"/>
    <s v="theater/plays"/>
    <n v="9.4166666666666661"/>
    <n v="80.714285714285708"/>
    <x v="1"/>
  </r>
  <r>
    <x v="2"/>
    <x v="0"/>
    <s v="USD"/>
    <n v="1463259837"/>
    <x v="2903"/>
    <n v="1458075837"/>
    <d v="2016-03-15T21:03:57"/>
    <b v="0"/>
    <n v="2"/>
    <b v="0"/>
    <s v="theater/plays"/>
    <n v="0.08"/>
    <n v="1"/>
    <x v="1"/>
  </r>
  <r>
    <x v="2"/>
    <x v="0"/>
    <s v="USD"/>
    <n v="1465407219"/>
    <x v="2904"/>
    <n v="1462815219"/>
    <d v="2016-05-09T17:33:39"/>
    <b v="0"/>
    <n v="5"/>
    <b v="0"/>
    <s v="theater/plays"/>
    <n v="2.75"/>
    <n v="52.8"/>
    <x v="1"/>
  </r>
  <r>
    <x v="2"/>
    <x v="0"/>
    <s v="USD"/>
    <n v="1416944760"/>
    <x v="2905"/>
    <n v="1413527001"/>
    <d v="2014-10-17T06:23:21"/>
    <b v="0"/>
    <n v="1"/>
    <b v="0"/>
    <s v="theater/plays"/>
    <n v="1.1111111111111112E-2"/>
    <n v="20"/>
    <x v="1"/>
  </r>
  <r>
    <x v="2"/>
    <x v="1"/>
    <s v="GBP"/>
    <n v="1434139887"/>
    <x v="2906"/>
    <n v="1428955887"/>
    <d v="2015-04-13T20:11:27"/>
    <b v="0"/>
    <n v="1"/>
    <b v="0"/>
    <s v="theater/plays"/>
    <n v="3.3333333333333335E-3"/>
    <n v="1"/>
    <x v="1"/>
  </r>
  <r>
    <x v="2"/>
    <x v="0"/>
    <s v="USD"/>
    <n v="1435429626"/>
    <x v="2907"/>
    <n v="1431973626"/>
    <d v="2015-05-18T18:27:06"/>
    <b v="0"/>
    <n v="14"/>
    <b v="0"/>
    <s v="theater/plays"/>
    <n v="36.5"/>
    <n v="46.928571428571431"/>
    <x v="1"/>
  </r>
  <r>
    <x v="2"/>
    <x v="0"/>
    <s v="USD"/>
    <n v="1452827374"/>
    <x v="2908"/>
    <n v="1450235374"/>
    <d v="2015-12-16T03:09:34"/>
    <b v="0"/>
    <n v="26"/>
    <b v="0"/>
    <s v="theater/plays"/>
    <n v="14.058171745152354"/>
    <n v="78.07692307692308"/>
    <x v="1"/>
  </r>
  <r>
    <x v="2"/>
    <x v="0"/>
    <s v="USD"/>
    <n v="1410041339"/>
    <x v="2909"/>
    <n v="1404857339"/>
    <d v="2014-07-08T22:08:59"/>
    <b v="0"/>
    <n v="2"/>
    <b v="0"/>
    <s v="theater/plays"/>
    <n v="0.02"/>
    <n v="1"/>
    <x v="1"/>
  </r>
  <r>
    <x v="2"/>
    <x v="1"/>
    <s v="GBP"/>
    <n v="1426365994"/>
    <x v="2910"/>
    <n v="1421185594"/>
    <d v="2015-01-13T21:46:34"/>
    <b v="0"/>
    <n v="1"/>
    <b v="0"/>
    <s v="theater/plays"/>
    <n v="4.0000000000000001E-3"/>
    <n v="1"/>
    <x v="1"/>
  </r>
  <r>
    <x v="2"/>
    <x v="1"/>
    <s v="GBP"/>
    <n v="1458117190"/>
    <x v="2911"/>
    <n v="1455528790"/>
    <d v="2016-02-15T09:33:10"/>
    <b v="0"/>
    <n v="3"/>
    <b v="0"/>
    <s v="theater/plays"/>
    <n v="61.1"/>
    <n v="203.66666666666666"/>
    <x v="1"/>
  </r>
  <r>
    <x v="2"/>
    <x v="1"/>
    <s v="GBP"/>
    <n v="1400498789"/>
    <x v="2912"/>
    <n v="1398511589"/>
    <d v="2014-04-26T11:26:29"/>
    <b v="0"/>
    <n v="7"/>
    <b v="0"/>
    <s v="theater/plays"/>
    <n v="7.8378378378378386"/>
    <n v="20.714285714285715"/>
    <x v="1"/>
  </r>
  <r>
    <x v="2"/>
    <x v="0"/>
    <s v="USD"/>
    <n v="1442381847"/>
    <x v="2913"/>
    <n v="1440826647"/>
    <d v="2015-08-29T05:37:27"/>
    <b v="0"/>
    <n v="9"/>
    <b v="0"/>
    <s v="theater/plays"/>
    <n v="21.85"/>
    <n v="48.555555555555557"/>
    <x v="1"/>
  </r>
  <r>
    <x v="2"/>
    <x v="0"/>
    <s v="USD"/>
    <n v="1446131207"/>
    <x v="2914"/>
    <n v="1443712007"/>
    <d v="2015-10-01T15:06:47"/>
    <b v="0"/>
    <n v="20"/>
    <b v="0"/>
    <s v="theater/plays"/>
    <n v="27.24"/>
    <n v="68.099999999999994"/>
    <x v="1"/>
  </r>
  <r>
    <x v="2"/>
    <x v="0"/>
    <s v="USD"/>
    <n v="1407250329"/>
    <x v="2915"/>
    <n v="1404658329"/>
    <d v="2014-07-06T14:52:09"/>
    <b v="0"/>
    <n v="6"/>
    <b v="0"/>
    <s v="theater/plays"/>
    <n v="8.5"/>
    <n v="8.5"/>
    <x v="1"/>
  </r>
  <r>
    <x v="2"/>
    <x v="5"/>
    <s v="CAD"/>
    <n v="1427306470"/>
    <x v="2916"/>
    <n v="1424718070"/>
    <d v="2015-02-23T19:01:10"/>
    <b v="0"/>
    <n v="13"/>
    <b v="0"/>
    <s v="theater/plays"/>
    <n v="26.840000000000003"/>
    <n v="51.615384615384613"/>
    <x v="1"/>
  </r>
  <r>
    <x v="0"/>
    <x v="0"/>
    <s v="USD"/>
    <n v="1411679804"/>
    <x v="2917"/>
    <n v="1409087804"/>
    <d v="2014-08-26T21:16:44"/>
    <b v="0"/>
    <n v="3"/>
    <b v="1"/>
    <s v="theater/musical"/>
    <n v="129"/>
    <n v="43"/>
    <x v="1"/>
  </r>
  <r>
    <x v="0"/>
    <x v="1"/>
    <s v="GBP"/>
    <n v="1431982727"/>
    <x v="2918"/>
    <n v="1428094727"/>
    <d v="2015-04-03T20:58:47"/>
    <b v="0"/>
    <n v="6"/>
    <b v="1"/>
    <s v="theater/musical"/>
    <n v="100"/>
    <n v="83.333333333333329"/>
    <x v="1"/>
  </r>
  <r>
    <x v="0"/>
    <x v="0"/>
    <s v="USD"/>
    <n v="1422068400"/>
    <x v="2919"/>
    <n v="1420774779"/>
    <d v="2015-01-09T03:39:39"/>
    <b v="0"/>
    <n v="10"/>
    <b v="1"/>
    <s v="theater/musical"/>
    <n v="100"/>
    <n v="30"/>
    <x v="1"/>
  </r>
  <r>
    <x v="0"/>
    <x v="0"/>
    <s v="USD"/>
    <n v="1431143940"/>
    <x v="2920"/>
    <n v="1428585710"/>
    <d v="2015-04-09T13:21:50"/>
    <b v="0"/>
    <n v="147"/>
    <b v="1"/>
    <s v="theater/musical"/>
    <n v="103.2"/>
    <n v="175.51020408163265"/>
    <x v="1"/>
  </r>
  <r>
    <x v="0"/>
    <x v="0"/>
    <s v="USD"/>
    <n v="1410444068"/>
    <x v="2921"/>
    <n v="1407852068"/>
    <d v="2014-08-12T14:01:08"/>
    <b v="0"/>
    <n v="199"/>
    <b v="1"/>
    <s v="theater/musical"/>
    <n v="102.44597777777777"/>
    <n v="231.66175879396985"/>
    <x v="1"/>
  </r>
  <r>
    <x v="0"/>
    <x v="0"/>
    <s v="USD"/>
    <n v="1424715779"/>
    <x v="2922"/>
    <n v="1423506179"/>
    <d v="2015-02-09T18:22:59"/>
    <b v="0"/>
    <n v="50"/>
    <b v="1"/>
    <s v="theater/musical"/>
    <n v="125"/>
    <n v="75"/>
    <x v="1"/>
  </r>
  <r>
    <x v="0"/>
    <x v="0"/>
    <s v="USD"/>
    <n v="1405400400"/>
    <x v="2923"/>
    <n v="1402934629"/>
    <d v="2014-06-16T16:03:49"/>
    <b v="0"/>
    <n v="21"/>
    <b v="1"/>
    <s v="theater/musical"/>
    <n v="130.83333333333334"/>
    <n v="112.14285714285714"/>
    <x v="1"/>
  </r>
  <r>
    <x v="0"/>
    <x v="0"/>
    <s v="USD"/>
    <n v="1457135846"/>
    <x v="2924"/>
    <n v="1454543846"/>
    <d v="2016-02-03T23:57:26"/>
    <b v="0"/>
    <n v="24"/>
    <b v="1"/>
    <s v="theater/musical"/>
    <n v="100"/>
    <n v="41.666666666666664"/>
    <x v="1"/>
  </r>
  <r>
    <x v="0"/>
    <x v="0"/>
    <s v="USD"/>
    <n v="1401024758"/>
    <x v="2925"/>
    <n v="1398432758"/>
    <d v="2014-04-25T13:32:38"/>
    <b v="0"/>
    <n v="32"/>
    <b v="1"/>
    <s v="theater/musical"/>
    <n v="102.06937499999999"/>
    <n v="255.17343750000001"/>
    <x v="1"/>
  </r>
  <r>
    <x v="0"/>
    <x v="1"/>
    <s v="GBP"/>
    <n v="1431007264"/>
    <x v="2926"/>
    <n v="1428415264"/>
    <d v="2015-04-07T14:01:04"/>
    <b v="0"/>
    <n v="62"/>
    <b v="1"/>
    <s v="theater/musical"/>
    <n v="100.92000000000002"/>
    <n v="162.7741935483871"/>
    <x v="1"/>
  </r>
  <r>
    <x v="0"/>
    <x v="5"/>
    <s v="CAD"/>
    <n v="1410761280"/>
    <x v="2927"/>
    <n v="1408604363"/>
    <d v="2014-08-21T06:59:23"/>
    <b v="0"/>
    <n v="9"/>
    <b v="1"/>
    <s v="theater/musical"/>
    <n v="106"/>
    <n v="88.333333333333329"/>
    <x v="1"/>
  </r>
  <r>
    <x v="0"/>
    <x v="2"/>
    <s v="AUD"/>
    <n v="1424516400"/>
    <x v="2928"/>
    <n v="1421812637"/>
    <d v="2015-01-21T03:57:17"/>
    <b v="0"/>
    <n v="38"/>
    <b v="1"/>
    <s v="theater/musical"/>
    <n v="105.0967741935484"/>
    <n v="85.736842105263165"/>
    <x v="1"/>
  </r>
  <r>
    <x v="0"/>
    <x v="0"/>
    <s v="USD"/>
    <n v="1465081053"/>
    <x v="2929"/>
    <n v="1462489053"/>
    <d v="2016-05-05T22:57:33"/>
    <b v="0"/>
    <n v="54"/>
    <b v="1"/>
    <s v="theater/musical"/>
    <n v="102.76"/>
    <n v="47.574074074074076"/>
    <x v="1"/>
  </r>
  <r>
    <x v="0"/>
    <x v="5"/>
    <s v="CAD"/>
    <n v="1402845364"/>
    <x v="2930"/>
    <n v="1400253364"/>
    <d v="2014-05-16T15:16:04"/>
    <b v="0"/>
    <n v="37"/>
    <b v="1"/>
    <s v="theater/musical"/>
    <n v="108"/>
    <n v="72.972972972972968"/>
    <x v="1"/>
  </r>
  <r>
    <x v="0"/>
    <x v="0"/>
    <s v="USD"/>
    <n v="1472490000"/>
    <x v="2931"/>
    <n v="1467468008"/>
    <d v="2016-07-02T14:00:08"/>
    <b v="0"/>
    <n v="39"/>
    <b v="1"/>
    <s v="theater/musical"/>
    <n v="100.88571428571429"/>
    <n v="90.538461538461533"/>
    <x v="1"/>
  </r>
  <r>
    <x v="0"/>
    <x v="0"/>
    <s v="USD"/>
    <n v="1413176340"/>
    <x v="2932"/>
    <n v="1412091423"/>
    <d v="2014-09-30T15:37:03"/>
    <b v="0"/>
    <n v="34"/>
    <b v="1"/>
    <s v="theater/musical"/>
    <n v="128"/>
    <n v="37.647058823529413"/>
    <x v="1"/>
  </r>
  <r>
    <x v="0"/>
    <x v="1"/>
    <s v="GBP"/>
    <n v="1405249113"/>
    <x v="2933"/>
    <n v="1402657113"/>
    <d v="2014-06-13T10:58:33"/>
    <b v="0"/>
    <n v="55"/>
    <b v="1"/>
    <s v="theater/musical"/>
    <n v="133.33333333333331"/>
    <n v="36.363636363636367"/>
    <x v="1"/>
  </r>
  <r>
    <x v="0"/>
    <x v="0"/>
    <s v="USD"/>
    <n v="1422636814"/>
    <x v="2934"/>
    <n v="1420044814"/>
    <d v="2014-12-31T16:53:34"/>
    <b v="0"/>
    <n v="32"/>
    <b v="1"/>
    <s v="theater/musical"/>
    <n v="101.375"/>
    <n v="126.71875"/>
    <x v="1"/>
  </r>
  <r>
    <x v="0"/>
    <x v="0"/>
    <s v="USD"/>
    <n v="1409187600"/>
    <x v="2935"/>
    <n v="1406316312"/>
    <d v="2014-07-25T19:25:12"/>
    <b v="0"/>
    <n v="25"/>
    <b v="1"/>
    <s v="theater/musical"/>
    <n v="102.875"/>
    <n v="329.2"/>
    <x v="1"/>
  </r>
  <r>
    <x v="0"/>
    <x v="0"/>
    <s v="USD"/>
    <n v="1421606018"/>
    <x v="2936"/>
    <n v="1418150018"/>
    <d v="2014-12-09T18:33:38"/>
    <b v="0"/>
    <n v="33"/>
    <b v="1"/>
    <s v="theater/musical"/>
    <n v="107.24000000000001"/>
    <n v="81.242424242424249"/>
    <x v="1"/>
  </r>
  <r>
    <x v="2"/>
    <x v="0"/>
    <s v="USD"/>
    <n v="1425250955"/>
    <x v="2937"/>
    <n v="1422658955"/>
    <d v="2015-01-30T23:02:35"/>
    <b v="0"/>
    <n v="1"/>
    <b v="0"/>
    <s v="theater/spaces"/>
    <n v="4.0000000000000001E-3"/>
    <n v="1"/>
    <x v="1"/>
  </r>
  <r>
    <x v="2"/>
    <x v="5"/>
    <s v="CAD"/>
    <n v="1450297080"/>
    <x v="2938"/>
    <n v="1448565459"/>
    <d v="2015-11-26T19:17:39"/>
    <b v="0"/>
    <n v="202"/>
    <b v="0"/>
    <s v="theater/spaces"/>
    <n v="20.424999999999997"/>
    <n v="202.22772277227722"/>
    <x v="1"/>
  </r>
  <r>
    <x v="2"/>
    <x v="0"/>
    <s v="USD"/>
    <n v="1428894380"/>
    <x v="2939"/>
    <n v="1426302380"/>
    <d v="2015-03-14T03:06:20"/>
    <b v="0"/>
    <n v="0"/>
    <b v="0"/>
    <s v="theater/spaces"/>
    <n v="0"/>
    <e v="#DIV/0!"/>
    <x v="1"/>
  </r>
  <r>
    <x v="2"/>
    <x v="0"/>
    <s v="USD"/>
    <n v="1433714198"/>
    <x v="2940"/>
    <n v="1431122198"/>
    <d v="2015-05-08T21:56:38"/>
    <b v="0"/>
    <n v="1"/>
    <b v="0"/>
    <s v="theater/spaces"/>
    <n v="1"/>
    <n v="100"/>
    <x v="1"/>
  </r>
  <r>
    <x v="2"/>
    <x v="0"/>
    <s v="USD"/>
    <n v="1432437660"/>
    <x v="2941"/>
    <n v="1429845660"/>
    <d v="2015-04-24T03:21:00"/>
    <b v="0"/>
    <n v="0"/>
    <b v="0"/>
    <s v="theater/spaces"/>
    <n v="0"/>
    <e v="#DIV/0!"/>
    <x v="1"/>
  </r>
  <r>
    <x v="2"/>
    <x v="1"/>
    <s v="GBP"/>
    <n v="1471265092"/>
    <x v="2942"/>
    <n v="1468673092"/>
    <d v="2016-07-16T12:44:52"/>
    <b v="0"/>
    <n v="2"/>
    <b v="0"/>
    <s v="theater/spaces"/>
    <n v="0.1"/>
    <n v="1"/>
    <x v="1"/>
  </r>
  <r>
    <x v="2"/>
    <x v="0"/>
    <s v="USD"/>
    <n v="1480007460"/>
    <x v="2943"/>
    <n v="1475760567"/>
    <d v="2016-10-06T13:29:27"/>
    <b v="0"/>
    <n v="13"/>
    <b v="0"/>
    <s v="theater/spaces"/>
    <n v="4.2880000000000003"/>
    <n v="82.461538461538467"/>
    <x v="1"/>
  </r>
  <r>
    <x v="2"/>
    <x v="0"/>
    <s v="USD"/>
    <n v="1433259293"/>
    <x v="2944"/>
    <n v="1428075293"/>
    <d v="2015-04-03T15:34:53"/>
    <b v="0"/>
    <n v="9"/>
    <b v="0"/>
    <s v="theater/spaces"/>
    <n v="4.8000000000000004E-3"/>
    <n v="2.6666666666666665"/>
    <x v="1"/>
  </r>
  <r>
    <x v="2"/>
    <x v="0"/>
    <s v="USD"/>
    <n v="1447965917"/>
    <x v="2945"/>
    <n v="1445370317"/>
    <d v="2015-10-20T19:45:17"/>
    <b v="0"/>
    <n v="2"/>
    <b v="0"/>
    <s v="theater/spaces"/>
    <n v="2.5"/>
    <n v="12.5"/>
    <x v="1"/>
  </r>
  <r>
    <x v="2"/>
    <x v="0"/>
    <s v="USD"/>
    <n v="1453538752"/>
    <x v="2946"/>
    <n v="1450946752"/>
    <d v="2015-12-24T08:45:52"/>
    <b v="0"/>
    <n v="0"/>
    <b v="0"/>
    <s v="theater/spaces"/>
    <n v="0"/>
    <e v="#DIV/0!"/>
    <x v="1"/>
  </r>
  <r>
    <x v="1"/>
    <x v="0"/>
    <s v="USD"/>
    <n v="1412536573"/>
    <x v="2947"/>
    <n v="1408648573"/>
    <d v="2014-08-21T19:16:13"/>
    <b v="0"/>
    <n v="58"/>
    <b v="0"/>
    <s v="theater/spaces"/>
    <n v="2.1919999999999997"/>
    <n v="18.896551724137932"/>
    <x v="1"/>
  </r>
  <r>
    <x v="1"/>
    <x v="0"/>
    <s v="USD"/>
    <n v="1476676800"/>
    <x v="2948"/>
    <n v="1473957239"/>
    <d v="2016-09-15T16:33:59"/>
    <b v="0"/>
    <n v="8"/>
    <b v="0"/>
    <s v="theater/spaces"/>
    <n v="8.0250000000000004"/>
    <n v="200.625"/>
    <x v="1"/>
  </r>
  <r>
    <x v="1"/>
    <x v="0"/>
    <s v="USD"/>
    <n v="1444330821"/>
    <x v="2949"/>
    <n v="1441738821"/>
    <d v="2015-09-08T19:00:21"/>
    <b v="0"/>
    <n v="3"/>
    <b v="0"/>
    <s v="theater/spaces"/>
    <n v="0.15125"/>
    <n v="201.66666666666666"/>
    <x v="1"/>
  </r>
  <r>
    <x v="1"/>
    <x v="0"/>
    <s v="USD"/>
    <n v="1489669203"/>
    <x v="2950"/>
    <n v="1487944803"/>
    <d v="2017-02-24T14:00:03"/>
    <b v="0"/>
    <n v="0"/>
    <b v="0"/>
    <s v="theater/spaces"/>
    <n v="0"/>
    <e v="#DIV/0!"/>
    <x v="1"/>
  </r>
  <r>
    <x v="1"/>
    <x v="0"/>
    <s v="USD"/>
    <n v="1434476849"/>
    <x v="2951"/>
    <n v="1431884849"/>
    <d v="2015-05-17T17:47:29"/>
    <b v="0"/>
    <n v="11"/>
    <b v="0"/>
    <s v="theater/spaces"/>
    <n v="59.583333333333336"/>
    <n v="65"/>
    <x v="1"/>
  </r>
  <r>
    <x v="1"/>
    <x v="0"/>
    <s v="USD"/>
    <n v="1462402850"/>
    <x v="2952"/>
    <n v="1459810850"/>
    <d v="2016-04-04T23:00:50"/>
    <b v="0"/>
    <n v="20"/>
    <b v="0"/>
    <s v="theater/spaces"/>
    <n v="16.734177215189874"/>
    <n v="66.099999999999994"/>
    <x v="1"/>
  </r>
  <r>
    <x v="1"/>
    <x v="0"/>
    <s v="USD"/>
    <n v="1427498172"/>
    <x v="2953"/>
    <n v="1422317772"/>
    <d v="2015-01-27T00:16:12"/>
    <b v="0"/>
    <n v="3"/>
    <b v="0"/>
    <s v="theater/spaces"/>
    <n v="1.8666666666666669"/>
    <n v="93.333333333333329"/>
    <x v="1"/>
  </r>
  <r>
    <x v="1"/>
    <x v="0"/>
    <s v="USD"/>
    <n v="1462729317"/>
    <x v="2954"/>
    <n v="1457548917"/>
    <d v="2016-03-09T18:41:57"/>
    <b v="0"/>
    <n v="0"/>
    <b v="0"/>
    <s v="theater/spaces"/>
    <n v="0"/>
    <e v="#DIV/0!"/>
    <x v="1"/>
  </r>
  <r>
    <x v="1"/>
    <x v="1"/>
    <s v="GBP"/>
    <n v="1465258325"/>
    <x v="2955"/>
    <n v="1462666325"/>
    <d v="2016-05-08T00:12:05"/>
    <b v="0"/>
    <n v="0"/>
    <b v="0"/>
    <s v="theater/spaces"/>
    <n v="0"/>
    <e v="#DIV/0!"/>
    <x v="1"/>
  </r>
  <r>
    <x v="1"/>
    <x v="0"/>
    <s v="USD"/>
    <n v="1410459023"/>
    <x v="2956"/>
    <n v="1407867023"/>
    <d v="2014-08-12T18:10:23"/>
    <b v="0"/>
    <n v="0"/>
    <b v="0"/>
    <s v="theater/spaces"/>
    <n v="0"/>
    <e v="#DIV/0!"/>
    <x v="1"/>
  </r>
  <r>
    <x v="0"/>
    <x v="0"/>
    <s v="USD"/>
    <n v="1427342400"/>
    <x v="2957"/>
    <n v="1424927159"/>
    <d v="2015-02-26T05:05:59"/>
    <b v="0"/>
    <n v="108"/>
    <b v="1"/>
    <s v="theater/plays"/>
    <n v="109.62"/>
    <n v="50.75"/>
    <x v="1"/>
  </r>
  <r>
    <x v="0"/>
    <x v="0"/>
    <s v="USD"/>
    <n v="1425193140"/>
    <x v="2958"/>
    <n v="1422769906"/>
    <d v="2015-02-01T05:51:46"/>
    <b v="0"/>
    <n v="20"/>
    <b v="1"/>
    <s v="theater/plays"/>
    <n v="121.8"/>
    <n v="60.9"/>
    <x v="1"/>
  </r>
  <r>
    <x v="0"/>
    <x v="0"/>
    <s v="USD"/>
    <n v="1435835824"/>
    <x v="2959"/>
    <n v="1433243824"/>
    <d v="2015-06-02T11:17:04"/>
    <b v="0"/>
    <n v="98"/>
    <b v="1"/>
    <s v="theater/plays"/>
    <n v="106.85"/>
    <n v="109.03061224489795"/>
    <x v="1"/>
  </r>
  <r>
    <x v="0"/>
    <x v="0"/>
    <s v="USD"/>
    <n v="1407360720"/>
    <x v="2960"/>
    <n v="1404769819"/>
    <d v="2014-07-07T21:50:19"/>
    <b v="0"/>
    <n v="196"/>
    <b v="1"/>
    <s v="theater/plays"/>
    <n v="100.71379999999999"/>
    <n v="25.692295918367346"/>
    <x v="1"/>
  </r>
  <r>
    <x v="0"/>
    <x v="0"/>
    <s v="USD"/>
    <n v="1436290233"/>
    <x v="2961"/>
    <n v="1433698233"/>
    <d v="2015-06-07T17:30:33"/>
    <b v="0"/>
    <n v="39"/>
    <b v="1"/>
    <s v="theater/plays"/>
    <n v="109.00000000000001"/>
    <n v="41.92307692307692"/>
    <x v="1"/>
  </r>
  <r>
    <x v="0"/>
    <x v="0"/>
    <s v="USD"/>
    <n v="1442425412"/>
    <x v="2962"/>
    <n v="1439833412"/>
    <d v="2015-08-17T17:43:32"/>
    <b v="0"/>
    <n v="128"/>
    <b v="1"/>
    <s v="theater/plays"/>
    <n v="113.63000000000001"/>
    <n v="88.7734375"/>
    <x v="1"/>
  </r>
  <r>
    <x v="0"/>
    <x v="0"/>
    <s v="USD"/>
    <n v="1425872692"/>
    <x v="2963"/>
    <n v="1423284292"/>
    <d v="2015-02-07T04:44:52"/>
    <b v="0"/>
    <n v="71"/>
    <b v="1"/>
    <s v="theater/plays"/>
    <n v="113.92"/>
    <n v="80.225352112676063"/>
    <x v="1"/>
  </r>
  <r>
    <x v="0"/>
    <x v="0"/>
    <s v="USD"/>
    <n v="1471406340"/>
    <x v="2964"/>
    <n v="1470227660"/>
    <d v="2016-08-03T12:34:20"/>
    <b v="0"/>
    <n v="47"/>
    <b v="1"/>
    <s v="theater/plays"/>
    <n v="106"/>
    <n v="78.936170212765958"/>
    <x v="1"/>
  </r>
  <r>
    <x v="0"/>
    <x v="5"/>
    <s v="CAD"/>
    <n v="1430693460"/>
    <x v="2965"/>
    <n v="1428087153"/>
    <d v="2015-04-03T18:52:33"/>
    <b v="0"/>
    <n v="17"/>
    <b v="1"/>
    <s v="theater/plays"/>
    <n v="162.5"/>
    <n v="95.588235294117652"/>
    <x v="1"/>
  </r>
  <r>
    <x v="0"/>
    <x v="0"/>
    <s v="USD"/>
    <n v="1405699451"/>
    <x v="2966"/>
    <n v="1403107451"/>
    <d v="2014-06-18T16:04:11"/>
    <b v="0"/>
    <n v="91"/>
    <b v="1"/>
    <s v="theater/plays"/>
    <n v="106"/>
    <n v="69.890109890109883"/>
    <x v="1"/>
  </r>
  <r>
    <x v="0"/>
    <x v="0"/>
    <s v="USD"/>
    <n v="1409500078"/>
    <x v="2967"/>
    <n v="1406908078"/>
    <d v="2014-08-01T15:47:58"/>
    <b v="0"/>
    <n v="43"/>
    <b v="1"/>
    <s v="theater/plays"/>
    <n v="100.15624999999999"/>
    <n v="74.534883720930239"/>
    <x v="1"/>
  </r>
  <r>
    <x v="0"/>
    <x v="0"/>
    <s v="USD"/>
    <n v="1480899600"/>
    <x v="2968"/>
    <n v="1479609520"/>
    <d v="2016-11-20T02:38:40"/>
    <b v="0"/>
    <n v="17"/>
    <b v="1"/>
    <s v="theater/plays"/>
    <n v="105.35000000000001"/>
    <n v="123.94117647058823"/>
    <x v="1"/>
  </r>
  <r>
    <x v="0"/>
    <x v="0"/>
    <s v="USD"/>
    <n v="1451620800"/>
    <x v="2969"/>
    <n v="1449171508"/>
    <d v="2015-12-03T19:38:28"/>
    <b v="0"/>
    <n v="33"/>
    <b v="1"/>
    <s v="theater/plays"/>
    <n v="174.8"/>
    <n v="264.84848484848487"/>
    <x v="1"/>
  </r>
  <r>
    <x v="0"/>
    <x v="0"/>
    <s v="USD"/>
    <n v="1411695300"/>
    <x v="2970"/>
    <n v="1409275671"/>
    <d v="2014-08-29T01:27:51"/>
    <b v="0"/>
    <n v="87"/>
    <b v="1"/>
    <s v="theater/plays"/>
    <n v="102"/>
    <n v="58.620689655172413"/>
    <x v="1"/>
  </r>
  <r>
    <x v="0"/>
    <x v="0"/>
    <s v="USD"/>
    <n v="1417057200"/>
    <x v="2971"/>
    <n v="1414599886"/>
    <d v="2014-10-29T16:24:46"/>
    <b v="0"/>
    <n v="113"/>
    <b v="1"/>
    <s v="theater/plays"/>
    <n v="100.125"/>
    <n v="70.884955752212392"/>
    <x v="1"/>
  </r>
  <r>
    <x v="0"/>
    <x v="1"/>
    <s v="GBP"/>
    <n v="1457870400"/>
    <x v="2972"/>
    <n v="1456421530"/>
    <d v="2016-02-25T17:32:10"/>
    <b v="0"/>
    <n v="14"/>
    <b v="1"/>
    <s v="theater/plays"/>
    <n v="171.42857142857142"/>
    <n v="8.5714285714285712"/>
    <x v="1"/>
  </r>
  <r>
    <x v="0"/>
    <x v="0"/>
    <s v="USD"/>
    <n v="1427076840"/>
    <x v="2973"/>
    <n v="1421960934"/>
    <d v="2015-01-22T21:08:54"/>
    <b v="0"/>
    <n v="30"/>
    <b v="1"/>
    <s v="theater/plays"/>
    <n v="113.56666666666666"/>
    <n v="113.56666666666666"/>
    <x v="1"/>
  </r>
  <r>
    <x v="0"/>
    <x v="0"/>
    <s v="USD"/>
    <n v="1413784740"/>
    <x v="2974"/>
    <n v="1412954547"/>
    <d v="2014-10-10T15:22:27"/>
    <b v="0"/>
    <n v="16"/>
    <b v="1"/>
    <s v="theater/plays"/>
    <n v="129.46666666666667"/>
    <n v="60.6875"/>
    <x v="1"/>
  </r>
  <r>
    <x v="0"/>
    <x v="0"/>
    <s v="USD"/>
    <n v="1420524000"/>
    <x v="2975"/>
    <n v="1419104823"/>
    <d v="2014-12-20T19:47:03"/>
    <b v="0"/>
    <n v="46"/>
    <b v="1"/>
    <s v="theater/plays"/>
    <n v="101.4"/>
    <n v="110.21739130434783"/>
    <x v="1"/>
  </r>
  <r>
    <x v="0"/>
    <x v="0"/>
    <s v="USD"/>
    <n v="1440381600"/>
    <x v="2976"/>
    <n v="1438639130"/>
    <d v="2015-08-03T21:58:50"/>
    <b v="0"/>
    <n v="24"/>
    <b v="1"/>
    <s v="theater/plays"/>
    <n v="109.16666666666666"/>
    <n v="136.45833333333334"/>
    <x v="1"/>
  </r>
  <r>
    <x v="0"/>
    <x v="17"/>
    <s v="EUR"/>
    <n v="1443014756"/>
    <x v="2977"/>
    <n v="1439126756"/>
    <d v="2015-08-09T13:25:56"/>
    <b v="1"/>
    <n v="97"/>
    <b v="1"/>
    <s v="theater/spaces"/>
    <n v="128.92500000000001"/>
    <n v="53.164948453608247"/>
    <x v="1"/>
  </r>
  <r>
    <x v="0"/>
    <x v="1"/>
    <s v="GBP"/>
    <n v="1455208143"/>
    <x v="2978"/>
    <n v="1452616143"/>
    <d v="2016-01-12T16:29:03"/>
    <b v="1"/>
    <n v="59"/>
    <b v="1"/>
    <s v="theater/spaces"/>
    <n v="102.06"/>
    <n v="86.491525423728817"/>
    <x v="1"/>
  </r>
  <r>
    <x v="0"/>
    <x v="0"/>
    <s v="USD"/>
    <n v="1415722236"/>
    <x v="2979"/>
    <n v="1410534636"/>
    <d v="2014-09-12T15:10:36"/>
    <b v="1"/>
    <n v="1095"/>
    <b v="1"/>
    <s v="theater/spaces"/>
    <n v="146.53957758620692"/>
    <n v="155.23827397260274"/>
    <x v="1"/>
  </r>
  <r>
    <x v="0"/>
    <x v="0"/>
    <s v="USD"/>
    <n v="1472020881"/>
    <x v="2980"/>
    <n v="1469428881"/>
    <d v="2016-07-25T06:41:21"/>
    <b v="1"/>
    <n v="218"/>
    <b v="1"/>
    <s v="theater/spaces"/>
    <n v="100.352"/>
    <n v="115.08256880733946"/>
    <x v="1"/>
  </r>
  <r>
    <x v="0"/>
    <x v="4"/>
    <s v="NZD"/>
    <n v="1477886400"/>
    <x v="2981"/>
    <n v="1476228128"/>
    <d v="2016-10-11T23:22:08"/>
    <b v="0"/>
    <n v="111"/>
    <b v="1"/>
    <s v="theater/spaces"/>
    <n v="121.64999999999999"/>
    <n v="109.5945945945946"/>
    <x v="1"/>
  </r>
  <r>
    <x v="0"/>
    <x v="1"/>
    <s v="GBP"/>
    <n v="1462100406"/>
    <x v="2982"/>
    <n v="1456920006"/>
    <d v="2016-03-02T12:00:06"/>
    <b v="0"/>
    <n v="56"/>
    <b v="1"/>
    <s v="theater/spaces"/>
    <n v="105.5"/>
    <n v="45.214285714285715"/>
    <x v="1"/>
  </r>
  <r>
    <x v="0"/>
    <x v="0"/>
    <s v="USD"/>
    <n v="1476316800"/>
    <x v="2983"/>
    <n v="1473837751"/>
    <d v="2016-09-14T07:22:31"/>
    <b v="0"/>
    <n v="265"/>
    <b v="1"/>
    <s v="theater/spaces"/>
    <n v="110.4008"/>
    <n v="104.15169811320754"/>
    <x v="1"/>
  </r>
  <r>
    <x v="0"/>
    <x v="1"/>
    <s v="GBP"/>
    <n v="1466412081"/>
    <x v="2984"/>
    <n v="1463820081"/>
    <d v="2016-05-21T08:41:21"/>
    <b v="0"/>
    <n v="28"/>
    <b v="1"/>
    <s v="theater/spaces"/>
    <n v="100"/>
    <n v="35.714285714285715"/>
    <x v="1"/>
  </r>
  <r>
    <x v="0"/>
    <x v="0"/>
    <s v="USD"/>
    <n v="1450673940"/>
    <x v="2985"/>
    <n v="1448756962"/>
    <d v="2015-11-29T00:29:22"/>
    <b v="0"/>
    <n v="364"/>
    <b v="1"/>
    <s v="theater/spaces"/>
    <n v="176.535"/>
    <n v="96.997252747252745"/>
    <x v="1"/>
  </r>
  <r>
    <x v="0"/>
    <x v="0"/>
    <s v="USD"/>
    <n v="1452174420"/>
    <x v="2986"/>
    <n v="1449150420"/>
    <d v="2015-12-03T13:47:00"/>
    <b v="0"/>
    <n v="27"/>
    <b v="1"/>
    <s v="theater/spaces"/>
    <n v="100"/>
    <n v="370.37037037037038"/>
    <x v="1"/>
  </r>
  <r>
    <x v="0"/>
    <x v="0"/>
    <s v="USD"/>
    <n v="1485547530"/>
    <x v="2987"/>
    <n v="1483646730"/>
    <d v="2017-01-05T20:05:30"/>
    <b v="0"/>
    <n v="93"/>
    <b v="1"/>
    <s v="theater/spaces"/>
    <n v="103.29411764705883"/>
    <n v="94.408602150537632"/>
    <x v="1"/>
  </r>
  <r>
    <x v="0"/>
    <x v="0"/>
    <s v="USD"/>
    <n v="1476037510"/>
    <x v="2988"/>
    <n v="1473445510"/>
    <d v="2016-09-09T18:25:10"/>
    <b v="0"/>
    <n v="64"/>
    <b v="1"/>
    <s v="theater/spaces"/>
    <n v="104.5"/>
    <n v="48.984375"/>
    <x v="1"/>
  </r>
  <r>
    <x v="0"/>
    <x v="0"/>
    <s v="USD"/>
    <n v="1455998867"/>
    <x v="2989"/>
    <n v="1453406867"/>
    <d v="2016-01-21T20:07:47"/>
    <b v="0"/>
    <n v="22"/>
    <b v="1"/>
    <s v="theater/spaces"/>
    <n v="100.29999999999998"/>
    <n v="45.590909090909093"/>
    <x v="1"/>
  </r>
  <r>
    <x v="0"/>
    <x v="1"/>
    <s v="GBP"/>
    <n v="1412335772"/>
    <x v="2990"/>
    <n v="1409743772"/>
    <d v="2014-09-03T11:29:32"/>
    <b v="0"/>
    <n v="59"/>
    <b v="1"/>
    <s v="theater/spaces"/>
    <n v="457.74666666666673"/>
    <n v="23.275254237288134"/>
    <x v="1"/>
  </r>
  <r>
    <x v="0"/>
    <x v="0"/>
    <s v="USD"/>
    <n v="1484841471"/>
    <x v="2991"/>
    <n v="1482249471"/>
    <d v="2016-12-20T15:57:51"/>
    <b v="0"/>
    <n v="249"/>
    <b v="1"/>
    <s v="theater/spaces"/>
    <n v="104.96000000000001"/>
    <n v="63.2289156626506"/>
    <x v="1"/>
  </r>
  <r>
    <x v="0"/>
    <x v="0"/>
    <s v="USD"/>
    <n v="1432677240"/>
    <x v="2992"/>
    <n v="1427493240"/>
    <d v="2015-03-27T21:54:00"/>
    <b v="0"/>
    <n v="392"/>
    <b v="1"/>
    <s v="theater/spaces"/>
    <n v="171.94285714285715"/>
    <n v="153.5204081632653"/>
    <x v="1"/>
  </r>
  <r>
    <x v="0"/>
    <x v="0"/>
    <s v="USD"/>
    <n v="1488171540"/>
    <x v="2993"/>
    <n v="1486661793"/>
    <d v="2017-02-09T17:36:33"/>
    <b v="0"/>
    <n v="115"/>
    <b v="1"/>
    <s v="theater/spaces"/>
    <n v="103.73000000000002"/>
    <n v="90.2"/>
    <x v="1"/>
  </r>
  <r>
    <x v="0"/>
    <x v="0"/>
    <s v="USD"/>
    <n v="1402892700"/>
    <x v="2994"/>
    <n v="1400474329"/>
    <d v="2014-05-19T04:38:49"/>
    <b v="0"/>
    <n v="433"/>
    <b v="1"/>
    <s v="theater/spaces"/>
    <n v="103.029"/>
    <n v="118.97113163972287"/>
    <x v="1"/>
  </r>
  <r>
    <x v="0"/>
    <x v="0"/>
    <s v="USD"/>
    <n v="1488333600"/>
    <x v="807"/>
    <n v="1487094360"/>
    <d v="2017-02-14T17:46:00"/>
    <b v="0"/>
    <n v="20"/>
    <b v="1"/>
    <s v="theater/spaces"/>
    <n v="118.88888888888889"/>
    <n v="80.25"/>
    <x v="1"/>
  </r>
  <r>
    <x v="0"/>
    <x v="0"/>
    <s v="USD"/>
    <n v="1485885600"/>
    <x v="2995"/>
    <n v="1484682670"/>
    <d v="2017-01-17T19:51:10"/>
    <b v="0"/>
    <n v="8"/>
    <b v="1"/>
    <s v="theater/spaces"/>
    <n v="100"/>
    <n v="62.5"/>
    <x v="1"/>
  </r>
  <r>
    <x v="0"/>
    <x v="0"/>
    <s v="USD"/>
    <n v="1468445382"/>
    <x v="2996"/>
    <n v="1465853382"/>
    <d v="2016-06-13T21:29:42"/>
    <b v="0"/>
    <n v="175"/>
    <b v="1"/>
    <s v="theater/spaces"/>
    <n v="318.69988910451895"/>
    <n v="131.37719999999999"/>
    <x v="1"/>
  </r>
  <r>
    <x v="0"/>
    <x v="0"/>
    <s v="USD"/>
    <n v="1356552252"/>
    <x v="2997"/>
    <n v="1353960252"/>
    <d v="2012-11-26T20:04:12"/>
    <b v="0"/>
    <n v="104"/>
    <b v="1"/>
    <s v="theater/spaces"/>
    <n v="108.50614285714286"/>
    <n v="73.032980769230775"/>
    <x v="1"/>
  </r>
  <r>
    <x v="0"/>
    <x v="0"/>
    <s v="USD"/>
    <n v="1456811940"/>
    <x v="2998"/>
    <n v="1454098976"/>
    <d v="2016-01-29T20:22:56"/>
    <b v="0"/>
    <n v="17"/>
    <b v="1"/>
    <s v="theater/spaces"/>
    <n v="101.16666666666667"/>
    <n v="178.52941176470588"/>
    <x v="1"/>
  </r>
  <r>
    <x v="0"/>
    <x v="0"/>
    <s v="USD"/>
    <n v="1416089324"/>
    <x v="2999"/>
    <n v="1413493724"/>
    <d v="2014-10-16T21:08:44"/>
    <b v="0"/>
    <n v="277"/>
    <b v="1"/>
    <s v="theater/spaces"/>
    <n v="112.815"/>
    <n v="162.90974729241879"/>
    <x v="1"/>
  </r>
  <r>
    <x v="0"/>
    <x v="0"/>
    <s v="USD"/>
    <n v="1412611905"/>
    <x v="3000"/>
    <n v="1410019905"/>
    <d v="2014-09-06T16:11:45"/>
    <b v="0"/>
    <n v="118"/>
    <b v="1"/>
    <s v="theater/spaces"/>
    <n v="120.49622641509434"/>
    <n v="108.24237288135593"/>
    <x v="1"/>
  </r>
  <r>
    <x v="0"/>
    <x v="5"/>
    <s v="CAD"/>
    <n v="1418580591"/>
    <x v="3001"/>
    <n v="1415988591"/>
    <d v="2014-11-14T18:09:51"/>
    <b v="0"/>
    <n v="97"/>
    <b v="1"/>
    <s v="theater/spaces"/>
    <n v="107.74999999999999"/>
    <n v="88.865979381443296"/>
    <x v="1"/>
  </r>
  <r>
    <x v="0"/>
    <x v="0"/>
    <s v="USD"/>
    <n v="1429938683"/>
    <x v="3002"/>
    <n v="1428124283"/>
    <d v="2015-04-04T05:11:23"/>
    <b v="0"/>
    <n v="20"/>
    <b v="1"/>
    <s v="theater/spaces"/>
    <n v="180"/>
    <n v="54"/>
    <x v="1"/>
  </r>
  <r>
    <x v="0"/>
    <x v="0"/>
    <s v="USD"/>
    <n v="1453352719"/>
    <x v="3003"/>
    <n v="1450760719"/>
    <d v="2015-12-22T05:05:19"/>
    <b v="0"/>
    <n v="26"/>
    <b v="1"/>
    <s v="theater/spaces"/>
    <n v="101.16666666666667"/>
    <n v="116.73076923076923"/>
    <x v="1"/>
  </r>
  <r>
    <x v="0"/>
    <x v="0"/>
    <s v="USD"/>
    <n v="1417012840"/>
    <x v="3004"/>
    <n v="1414417240"/>
    <d v="2014-10-27T13:40:40"/>
    <b v="0"/>
    <n v="128"/>
    <b v="1"/>
    <s v="theater/spaces"/>
    <n v="119.756"/>
    <n v="233.8984375"/>
    <x v="1"/>
  </r>
  <r>
    <x v="0"/>
    <x v="0"/>
    <s v="USD"/>
    <n v="1424548719"/>
    <x v="3005"/>
    <n v="1419364719"/>
    <d v="2014-12-23T19:58:39"/>
    <b v="0"/>
    <n v="15"/>
    <b v="1"/>
    <s v="theater/spaces"/>
    <n v="158"/>
    <n v="158"/>
    <x v="1"/>
  </r>
  <r>
    <x v="0"/>
    <x v="3"/>
    <s v="EUR"/>
    <n v="1450911540"/>
    <x v="3006"/>
    <n v="1448536516"/>
    <d v="2015-11-26T11:15:16"/>
    <b v="0"/>
    <n v="25"/>
    <b v="1"/>
    <s v="theater/spaces"/>
    <n v="123.66666666666666"/>
    <n v="14.84"/>
    <x v="1"/>
  </r>
  <r>
    <x v="0"/>
    <x v="0"/>
    <s v="USD"/>
    <n v="1423587130"/>
    <x v="3007"/>
    <n v="1421772730"/>
    <d v="2015-01-20T16:52:10"/>
    <b v="0"/>
    <n v="55"/>
    <b v="1"/>
    <s v="theater/spaces"/>
    <n v="117.12499999999999"/>
    <n v="85.181818181818187"/>
    <x v="1"/>
  </r>
  <r>
    <x v="0"/>
    <x v="0"/>
    <s v="USD"/>
    <n v="1434917049"/>
    <x v="3008"/>
    <n v="1432325049"/>
    <d v="2015-05-22T20:04:09"/>
    <b v="0"/>
    <n v="107"/>
    <b v="1"/>
    <s v="theater/spaces"/>
    <n v="156.96"/>
    <n v="146.69158878504672"/>
    <x v="1"/>
  </r>
  <r>
    <x v="0"/>
    <x v="0"/>
    <s v="USD"/>
    <n v="1415163600"/>
    <x v="3009"/>
    <n v="1412737080"/>
    <d v="2014-10-08T02:58:00"/>
    <b v="0"/>
    <n v="557"/>
    <b v="1"/>
    <s v="theater/spaces"/>
    <n v="113.104"/>
    <n v="50.764811490125673"/>
    <x v="1"/>
  </r>
  <r>
    <x v="0"/>
    <x v="0"/>
    <s v="USD"/>
    <n v="1402459200"/>
    <x v="3010"/>
    <n v="1401125238"/>
    <d v="2014-05-26T17:27:18"/>
    <b v="0"/>
    <n v="40"/>
    <b v="1"/>
    <s v="theater/spaces"/>
    <n v="103.17647058823529"/>
    <n v="87.7"/>
    <x v="1"/>
  </r>
  <r>
    <x v="0"/>
    <x v="0"/>
    <s v="USD"/>
    <n v="1405688952"/>
    <x v="3011"/>
    <n v="1400504952"/>
    <d v="2014-05-19T13:09:12"/>
    <b v="0"/>
    <n v="36"/>
    <b v="1"/>
    <s v="theater/spaces"/>
    <n v="102.61176470588236"/>
    <n v="242.27777777777777"/>
    <x v="1"/>
  </r>
  <r>
    <x v="0"/>
    <x v="0"/>
    <s v="USD"/>
    <n v="1408566243"/>
    <x v="3012"/>
    <n v="1405974243"/>
    <d v="2014-07-21T20:24:03"/>
    <b v="0"/>
    <n v="159"/>
    <b v="1"/>
    <s v="theater/spaces"/>
    <n v="105.84090909090908"/>
    <n v="146.44654088050314"/>
    <x v="1"/>
  </r>
  <r>
    <x v="0"/>
    <x v="6"/>
    <s v="EUR"/>
    <n v="1437429600"/>
    <x v="3013"/>
    <n v="1433747376"/>
    <d v="2015-06-08T07:09:36"/>
    <b v="0"/>
    <n v="41"/>
    <b v="1"/>
    <s v="theater/spaces"/>
    <n v="100.71428571428571"/>
    <n v="103.17073170731707"/>
    <x v="1"/>
  </r>
  <r>
    <x v="0"/>
    <x v="0"/>
    <s v="USD"/>
    <n v="1401159600"/>
    <x v="3014"/>
    <n v="1398801620"/>
    <d v="2014-04-29T20:00:20"/>
    <b v="0"/>
    <n v="226"/>
    <b v="1"/>
    <s v="theater/spaces"/>
    <n v="121.23333333333332"/>
    <n v="80.464601769911511"/>
    <x v="1"/>
  </r>
  <r>
    <x v="0"/>
    <x v="0"/>
    <s v="USD"/>
    <n v="1439583533"/>
    <x v="3015"/>
    <n v="1434399533"/>
    <d v="2015-06-15T20:18:53"/>
    <b v="0"/>
    <n v="30"/>
    <b v="1"/>
    <s v="theater/spaces"/>
    <n v="100.57142857142858"/>
    <n v="234.66666666666666"/>
    <x v="1"/>
  </r>
  <r>
    <x v="0"/>
    <x v="0"/>
    <s v="USD"/>
    <n v="1479794340"/>
    <x v="3016"/>
    <n v="1476715869"/>
    <d v="2016-10-17T14:51:09"/>
    <b v="0"/>
    <n v="103"/>
    <b v="1"/>
    <s v="theater/spaces"/>
    <n v="116.02222222222223"/>
    <n v="50.689320388349515"/>
    <x v="1"/>
  </r>
  <r>
    <x v="0"/>
    <x v="0"/>
    <s v="USD"/>
    <n v="1472338409"/>
    <x v="3017"/>
    <n v="1468450409"/>
    <d v="2016-07-13T22:53:29"/>
    <b v="0"/>
    <n v="62"/>
    <b v="1"/>
    <s v="theater/spaces"/>
    <n v="100.88"/>
    <n v="162.70967741935485"/>
    <x v="1"/>
  </r>
  <r>
    <x v="0"/>
    <x v="1"/>
    <s v="GBP"/>
    <n v="1434039186"/>
    <x v="3018"/>
    <n v="1430151186"/>
    <d v="2015-04-27T16:13:06"/>
    <b v="0"/>
    <n v="6"/>
    <b v="1"/>
    <s v="theater/spaces"/>
    <n v="103"/>
    <n v="120.16666666666667"/>
    <x v="1"/>
  </r>
  <r>
    <x v="0"/>
    <x v="0"/>
    <s v="USD"/>
    <n v="1349567475"/>
    <x v="3019"/>
    <n v="1346975475"/>
    <d v="2012-09-06T23:51:15"/>
    <b v="0"/>
    <n v="182"/>
    <b v="1"/>
    <s v="theater/spaces"/>
    <n v="246.42"/>
    <n v="67.697802197802204"/>
    <x v="1"/>
  </r>
  <r>
    <x v="0"/>
    <x v="1"/>
    <s v="GBP"/>
    <n v="1401465600"/>
    <x v="3020"/>
    <n v="1399032813"/>
    <d v="2014-05-02T12:13:33"/>
    <b v="0"/>
    <n v="145"/>
    <b v="1"/>
    <s v="theater/spaces"/>
    <n v="302.2"/>
    <n v="52.103448275862071"/>
    <x v="1"/>
  </r>
  <r>
    <x v="0"/>
    <x v="1"/>
    <s v="GBP"/>
    <n v="1488538892"/>
    <x v="3021"/>
    <n v="1487329292"/>
    <d v="2017-02-17T11:01:32"/>
    <b v="0"/>
    <n v="25"/>
    <b v="1"/>
    <s v="theater/spaces"/>
    <n v="143.33333333333334"/>
    <n v="51.6"/>
    <x v="1"/>
  </r>
  <r>
    <x v="0"/>
    <x v="0"/>
    <s v="USD"/>
    <n v="1426866851"/>
    <x v="3022"/>
    <n v="1424278451"/>
    <d v="2015-02-18T16:54:11"/>
    <b v="0"/>
    <n v="320"/>
    <b v="1"/>
    <s v="theater/spaces"/>
    <n v="131.44"/>
    <n v="164.3"/>
    <x v="1"/>
  </r>
  <r>
    <x v="0"/>
    <x v="0"/>
    <s v="USD"/>
    <n v="1471242025"/>
    <x v="3023"/>
    <n v="1468650025"/>
    <d v="2016-07-16T06:20:25"/>
    <b v="0"/>
    <n v="99"/>
    <b v="1"/>
    <s v="theater/spaces"/>
    <n v="168.01999999999998"/>
    <n v="84.858585858585855"/>
    <x v="1"/>
  </r>
  <r>
    <x v="0"/>
    <x v="0"/>
    <s v="USD"/>
    <n v="1416285300"/>
    <x v="3024"/>
    <n v="1413824447"/>
    <d v="2014-10-20T17:00:47"/>
    <b v="0"/>
    <n v="348"/>
    <b v="1"/>
    <s v="theater/spaces"/>
    <n v="109.67666666666666"/>
    <n v="94.548850574712645"/>
    <x v="1"/>
  </r>
  <r>
    <x v="0"/>
    <x v="0"/>
    <s v="USD"/>
    <n v="1442426171"/>
    <x v="3025"/>
    <n v="1439834171"/>
    <d v="2015-08-17T17:56:11"/>
    <b v="0"/>
    <n v="41"/>
    <b v="1"/>
    <s v="theater/spaces"/>
    <n v="106.6857142857143"/>
    <n v="45.536585365853661"/>
    <x v="1"/>
  </r>
  <r>
    <x v="0"/>
    <x v="0"/>
    <s v="USD"/>
    <n v="1476479447"/>
    <x v="3026"/>
    <n v="1471295447"/>
    <d v="2016-08-15T21:10:47"/>
    <b v="0"/>
    <n v="29"/>
    <b v="1"/>
    <s v="theater/spaces"/>
    <n v="100"/>
    <n v="51.724137931034484"/>
    <x v="1"/>
  </r>
  <r>
    <x v="0"/>
    <x v="0"/>
    <s v="USD"/>
    <n v="1441933459"/>
    <x v="3027"/>
    <n v="1439341459"/>
    <d v="2015-08-12T01:04:19"/>
    <b v="0"/>
    <n v="25"/>
    <b v="1"/>
    <s v="theater/spaces"/>
    <n v="127.2"/>
    <n v="50.88"/>
    <x v="1"/>
  </r>
  <r>
    <x v="0"/>
    <x v="0"/>
    <s v="USD"/>
    <n v="1471487925"/>
    <x v="3028"/>
    <n v="1468895925"/>
    <d v="2016-07-19T02:38:45"/>
    <b v="0"/>
    <n v="23"/>
    <b v="1"/>
    <s v="theater/spaces"/>
    <n v="146.53333333333333"/>
    <n v="191.13043478260869"/>
    <x v="1"/>
  </r>
  <r>
    <x v="0"/>
    <x v="0"/>
    <s v="USD"/>
    <n v="1477972740"/>
    <x v="3029"/>
    <n v="1475326255"/>
    <d v="2016-10-01T12:50:55"/>
    <b v="0"/>
    <n v="1260"/>
    <b v="1"/>
    <s v="theater/spaces"/>
    <n v="112.53599999999999"/>
    <n v="89.314285714285717"/>
    <x v="1"/>
  </r>
  <r>
    <x v="0"/>
    <x v="0"/>
    <s v="USD"/>
    <n v="1367674009"/>
    <x v="3030"/>
    <n v="1365082009"/>
    <d v="2013-04-04T13:26:49"/>
    <b v="0"/>
    <n v="307"/>
    <b v="1"/>
    <s v="theater/spaces"/>
    <n v="108.78684000000001"/>
    <n v="88.588631921824103"/>
    <x v="1"/>
  </r>
  <r>
    <x v="0"/>
    <x v="0"/>
    <s v="USD"/>
    <n v="1376654340"/>
    <x v="3031"/>
    <n v="1373568644"/>
    <d v="2013-07-11T18:50:44"/>
    <b v="0"/>
    <n v="329"/>
    <b v="1"/>
    <s v="theater/spaces"/>
    <n v="126.732"/>
    <n v="96.300911854103347"/>
    <x v="1"/>
  </r>
  <r>
    <x v="0"/>
    <x v="0"/>
    <s v="USD"/>
    <n v="1285995540"/>
    <x v="3032"/>
    <n v="1279574773"/>
    <d v="2010-07-19T21:26:13"/>
    <b v="0"/>
    <n v="32"/>
    <b v="1"/>
    <s v="theater/spaces"/>
    <n v="213.20000000000002"/>
    <n v="33.3125"/>
    <x v="1"/>
  </r>
  <r>
    <x v="0"/>
    <x v="0"/>
    <s v="USD"/>
    <n v="1457071397"/>
    <x v="3033"/>
    <n v="1451887397"/>
    <d v="2016-01-04T06:03:17"/>
    <b v="0"/>
    <n v="27"/>
    <b v="1"/>
    <s v="theater/spaces"/>
    <n v="100.49999999999999"/>
    <n v="37.222222222222221"/>
    <x v="1"/>
  </r>
  <r>
    <x v="0"/>
    <x v="0"/>
    <s v="USD"/>
    <n v="1388303940"/>
    <x v="3034"/>
    <n v="1386011038"/>
    <d v="2013-12-02T19:03:58"/>
    <b v="0"/>
    <n v="236"/>
    <b v="1"/>
    <s v="theater/spaces"/>
    <n v="108.71389999999998"/>
    <n v="92.130423728813554"/>
    <x v="1"/>
  </r>
  <r>
    <x v="0"/>
    <x v="0"/>
    <s v="USD"/>
    <n v="1435359600"/>
    <x v="3035"/>
    <n v="1434999621"/>
    <d v="2015-06-22T19:00:21"/>
    <b v="0"/>
    <n v="42"/>
    <b v="1"/>
    <s v="theater/spaces"/>
    <n v="107.5"/>
    <n v="76.785714285714292"/>
    <x v="1"/>
  </r>
  <r>
    <x v="0"/>
    <x v="0"/>
    <s v="USD"/>
    <n v="1453323048"/>
    <x v="3036"/>
    <n v="1450731048"/>
    <d v="2015-12-21T20:50:48"/>
    <b v="0"/>
    <n v="95"/>
    <b v="1"/>
    <s v="theater/spaces"/>
    <n v="110.48192771084338"/>
    <n v="96.526315789473685"/>
    <x v="1"/>
  </r>
  <r>
    <x v="0"/>
    <x v="1"/>
    <s v="GBP"/>
    <n v="1444149047"/>
    <x v="3037"/>
    <n v="1441557047"/>
    <d v="2015-09-06T16:30:47"/>
    <b v="0"/>
    <n v="37"/>
    <b v="1"/>
    <s v="theater/spaces"/>
    <n v="128"/>
    <n v="51.891891891891895"/>
    <x v="1"/>
  </r>
  <r>
    <x v="0"/>
    <x v="5"/>
    <s v="CAD"/>
    <n v="1429152600"/>
    <x v="3038"/>
    <n v="1426815699"/>
    <d v="2015-03-20T01:41:39"/>
    <b v="0"/>
    <n v="128"/>
    <b v="1"/>
    <s v="theater/spaces"/>
    <n v="110.00666666666667"/>
    <n v="128.9140625"/>
    <x v="1"/>
  </r>
  <r>
    <x v="0"/>
    <x v="0"/>
    <s v="USD"/>
    <n v="1454433998"/>
    <x v="3039"/>
    <n v="1453137998"/>
    <d v="2016-01-18T17:26:38"/>
    <b v="0"/>
    <n v="156"/>
    <b v="1"/>
    <s v="theater/spaces"/>
    <n v="109.34166666666667"/>
    <n v="84.108974358974365"/>
    <x v="1"/>
  </r>
  <r>
    <x v="0"/>
    <x v="0"/>
    <s v="USD"/>
    <n v="1408679055"/>
    <x v="3040"/>
    <n v="1406087055"/>
    <d v="2014-07-23T03:44:15"/>
    <b v="0"/>
    <n v="64"/>
    <b v="1"/>
    <s v="theater/spaces"/>
    <n v="132.70650000000001"/>
    <n v="82.941562500000003"/>
    <x v="1"/>
  </r>
  <r>
    <x v="0"/>
    <x v="0"/>
    <s v="USD"/>
    <n v="1410324720"/>
    <x v="3041"/>
    <n v="1407784586"/>
    <d v="2014-08-11T19:16:26"/>
    <b v="0"/>
    <n v="58"/>
    <b v="1"/>
    <s v="theater/spaces"/>
    <n v="190.84810126582278"/>
    <n v="259.94827586206895"/>
    <x v="1"/>
  </r>
  <r>
    <x v="0"/>
    <x v="0"/>
    <s v="USD"/>
    <n v="1461762960"/>
    <x v="3042"/>
    <n v="1457999054"/>
    <d v="2016-03-14T23:44:14"/>
    <b v="0"/>
    <n v="20"/>
    <b v="1"/>
    <s v="theater/spaces"/>
    <n v="149"/>
    <n v="37.25"/>
    <x v="1"/>
  </r>
  <r>
    <x v="0"/>
    <x v="0"/>
    <s v="USD"/>
    <n v="1420060920"/>
    <x v="3043"/>
    <n v="1417556262"/>
    <d v="2014-12-02T21:37:42"/>
    <b v="0"/>
    <n v="47"/>
    <b v="1"/>
    <s v="theater/spaces"/>
    <n v="166.4"/>
    <n v="177.02127659574469"/>
    <x v="1"/>
  </r>
  <r>
    <x v="0"/>
    <x v="0"/>
    <s v="USD"/>
    <n v="1434241255"/>
    <x v="3044"/>
    <n v="1431649255"/>
    <d v="2015-05-15T00:20:55"/>
    <b v="0"/>
    <n v="54"/>
    <b v="1"/>
    <s v="theater/spaces"/>
    <n v="106.66666666666667"/>
    <n v="74.074074074074076"/>
    <x v="1"/>
  </r>
  <r>
    <x v="0"/>
    <x v="0"/>
    <s v="USD"/>
    <n v="1462420960"/>
    <x v="3045"/>
    <n v="1459828960"/>
    <d v="2016-04-05T04:02:40"/>
    <b v="0"/>
    <n v="9"/>
    <b v="1"/>
    <s v="theater/spaces"/>
    <n v="106"/>
    <n v="70.666666666666671"/>
    <x v="1"/>
  </r>
  <r>
    <x v="2"/>
    <x v="1"/>
    <s v="GBP"/>
    <n v="1486547945"/>
    <x v="3046"/>
    <n v="1483955945"/>
    <d v="2017-01-09T09:59:05"/>
    <b v="1"/>
    <n v="35"/>
    <b v="0"/>
    <s v="theater/spaces"/>
    <n v="23.62857142857143"/>
    <n v="23.62857142857143"/>
    <x v="1"/>
  </r>
  <r>
    <x v="2"/>
    <x v="0"/>
    <s v="USD"/>
    <n v="1432828740"/>
    <x v="3047"/>
    <n v="1430237094"/>
    <d v="2015-04-28T16:04:54"/>
    <b v="0"/>
    <n v="2"/>
    <b v="0"/>
    <s v="theater/spaces"/>
    <n v="0.15"/>
    <n v="37.5"/>
    <x v="1"/>
  </r>
  <r>
    <x v="2"/>
    <x v="0"/>
    <s v="USD"/>
    <n v="1412222340"/>
    <x v="3048"/>
    <n v="1407781013"/>
    <d v="2014-08-11T18:16:53"/>
    <b v="0"/>
    <n v="3"/>
    <b v="0"/>
    <s v="theater/spaces"/>
    <n v="0.4"/>
    <n v="13.333333333333334"/>
    <x v="1"/>
  </r>
  <r>
    <x v="2"/>
    <x v="0"/>
    <s v="USD"/>
    <n v="1425258240"/>
    <x v="3049"/>
    <n v="1422043154"/>
    <d v="2015-01-23T19:59:14"/>
    <b v="0"/>
    <n v="0"/>
    <b v="0"/>
    <s v="theater/spaces"/>
    <n v="0"/>
    <e v="#DIV/0!"/>
    <x v="1"/>
  </r>
  <r>
    <x v="2"/>
    <x v="0"/>
    <s v="USD"/>
    <n v="1420844390"/>
    <x v="3050"/>
    <n v="1415660390"/>
    <d v="2014-11-10T22:59:50"/>
    <b v="0"/>
    <n v="1"/>
    <b v="0"/>
    <s v="theater/spaces"/>
    <n v="5.0000000000000001E-3"/>
    <n v="1"/>
    <x v="1"/>
  </r>
  <r>
    <x v="2"/>
    <x v="0"/>
    <s v="USD"/>
    <n v="1412003784"/>
    <x v="3051"/>
    <n v="1406819784"/>
    <d v="2014-07-31T15:16:24"/>
    <b v="0"/>
    <n v="0"/>
    <b v="0"/>
    <s v="theater/spaces"/>
    <n v="0"/>
    <e v="#DIV/0!"/>
    <x v="1"/>
  </r>
  <r>
    <x v="2"/>
    <x v="1"/>
    <s v="GBP"/>
    <n v="1459694211"/>
    <x v="3052"/>
    <n v="1457105811"/>
    <d v="2016-03-04T15:36:51"/>
    <b v="0"/>
    <n v="0"/>
    <b v="0"/>
    <s v="theater/spaces"/>
    <n v="0"/>
    <e v="#DIV/0!"/>
    <x v="1"/>
  </r>
  <r>
    <x v="2"/>
    <x v="13"/>
    <s v="EUR"/>
    <n v="1463734740"/>
    <x v="3053"/>
    <n v="1459414740"/>
    <d v="2016-03-31T08:59:00"/>
    <b v="0"/>
    <n v="3"/>
    <b v="0"/>
    <s v="theater/spaces"/>
    <n v="1.6666666666666666E-2"/>
    <n v="1"/>
    <x v="1"/>
  </r>
  <r>
    <x v="2"/>
    <x v="0"/>
    <s v="USD"/>
    <n v="1407536846"/>
    <x v="3054"/>
    <n v="1404944846"/>
    <d v="2014-07-09T22:27:26"/>
    <b v="0"/>
    <n v="11"/>
    <b v="0"/>
    <s v="theater/spaces"/>
    <n v="3.0066666666666664"/>
    <n v="41"/>
    <x v="1"/>
  </r>
  <r>
    <x v="2"/>
    <x v="0"/>
    <s v="USD"/>
    <n v="1443422134"/>
    <x v="3055"/>
    <n v="1440830134"/>
    <d v="2015-08-29T06:35:34"/>
    <b v="0"/>
    <n v="6"/>
    <b v="0"/>
    <s v="theater/spaces"/>
    <n v="0.15227272727272728"/>
    <n v="55.833333333333336"/>
    <x v="1"/>
  </r>
  <r>
    <x v="2"/>
    <x v="0"/>
    <s v="USD"/>
    <n v="1407955748"/>
    <x v="3056"/>
    <n v="1405363748"/>
    <d v="2014-07-14T18:49:08"/>
    <b v="0"/>
    <n v="0"/>
    <b v="0"/>
    <s v="theater/spaces"/>
    <n v="0"/>
    <e v="#DIV/0!"/>
    <x v="1"/>
  </r>
  <r>
    <x v="2"/>
    <x v="0"/>
    <s v="USD"/>
    <n v="1443636000"/>
    <x v="3057"/>
    <n v="1441111892"/>
    <d v="2015-09-01T12:51:32"/>
    <b v="0"/>
    <n v="67"/>
    <b v="0"/>
    <s v="theater/spaces"/>
    <n v="66.84"/>
    <n v="99.761194029850742"/>
    <x v="1"/>
  </r>
  <r>
    <x v="2"/>
    <x v="0"/>
    <s v="USD"/>
    <n v="1477174138"/>
    <x v="3058"/>
    <n v="1474150138"/>
    <d v="2016-09-17T22:08:58"/>
    <b v="0"/>
    <n v="23"/>
    <b v="0"/>
    <s v="theater/spaces"/>
    <n v="19.566666666666666"/>
    <n v="25.521739130434781"/>
    <x v="1"/>
  </r>
  <r>
    <x v="2"/>
    <x v="0"/>
    <s v="USD"/>
    <n v="1448175540"/>
    <x v="3059"/>
    <n v="1445483246"/>
    <d v="2015-10-22T03:07:26"/>
    <b v="0"/>
    <n v="72"/>
    <b v="0"/>
    <s v="theater/spaces"/>
    <n v="11.294666666666666"/>
    <n v="117.65277777777777"/>
    <x v="1"/>
  </r>
  <r>
    <x v="2"/>
    <x v="0"/>
    <s v="USD"/>
    <n v="1406683172"/>
    <x v="3060"/>
    <n v="1404523172"/>
    <d v="2014-07-05T01:19:32"/>
    <b v="0"/>
    <n v="2"/>
    <b v="0"/>
    <s v="theater/spaces"/>
    <n v="0.04"/>
    <n v="5"/>
    <x v="1"/>
  </r>
  <r>
    <x v="2"/>
    <x v="2"/>
    <s v="AUD"/>
    <n v="1468128537"/>
    <x v="3061"/>
    <n v="1465536537"/>
    <d v="2016-06-10T05:28:57"/>
    <b v="0"/>
    <n v="15"/>
    <b v="0"/>
    <s v="theater/spaces"/>
    <n v="11.985714285714286"/>
    <n v="2796.6666666666665"/>
    <x v="1"/>
  </r>
  <r>
    <x v="2"/>
    <x v="4"/>
    <s v="NZD"/>
    <n v="1441837879"/>
    <x v="3062"/>
    <n v="1439245879"/>
    <d v="2015-08-10T22:31:19"/>
    <b v="0"/>
    <n v="1"/>
    <b v="0"/>
    <s v="theater/spaces"/>
    <n v="2.5"/>
    <n v="200"/>
    <x v="1"/>
  </r>
  <r>
    <x v="2"/>
    <x v="0"/>
    <s v="USD"/>
    <n v="1445013352"/>
    <x v="3063"/>
    <n v="1442421352"/>
    <d v="2015-09-16T16:35:52"/>
    <b v="0"/>
    <n v="2"/>
    <b v="0"/>
    <s v="theater/spaces"/>
    <n v="6.9999999999999993E-2"/>
    <n v="87.5"/>
    <x v="1"/>
  </r>
  <r>
    <x v="2"/>
    <x v="0"/>
    <s v="USD"/>
    <n v="1418587234"/>
    <x v="3064"/>
    <n v="1415995234"/>
    <d v="2014-11-14T20:00:34"/>
    <b v="0"/>
    <n v="7"/>
    <b v="0"/>
    <s v="theater/spaces"/>
    <n v="14.099999999999998"/>
    <n v="20.142857142857142"/>
    <x v="1"/>
  </r>
  <r>
    <x v="2"/>
    <x v="1"/>
    <s v="GBP"/>
    <n v="1481132169"/>
    <x v="3065"/>
    <n v="1479317769"/>
    <d v="2016-11-16T17:36:09"/>
    <b v="0"/>
    <n v="16"/>
    <b v="0"/>
    <s v="theater/spaces"/>
    <n v="3.34"/>
    <n v="20.875"/>
    <x v="1"/>
  </r>
  <r>
    <x v="2"/>
    <x v="0"/>
    <s v="USD"/>
    <n v="1429595940"/>
    <x v="3066"/>
    <n v="1428082481"/>
    <d v="2015-04-03T17:34:41"/>
    <b v="0"/>
    <n v="117"/>
    <b v="0"/>
    <s v="theater/spaces"/>
    <n v="59.774999999999999"/>
    <n v="61.307692307692307"/>
    <x v="1"/>
  </r>
  <r>
    <x v="2"/>
    <x v="0"/>
    <s v="USD"/>
    <n v="1477791960"/>
    <x v="3067"/>
    <n v="1476549262"/>
    <d v="2016-10-15T16:34:22"/>
    <b v="0"/>
    <n v="2"/>
    <b v="0"/>
    <s v="theater/spaces"/>
    <n v="1.6666666666666666E-2"/>
    <n v="1"/>
    <x v="1"/>
  </r>
  <r>
    <x v="2"/>
    <x v="0"/>
    <s v="USD"/>
    <n v="1434309540"/>
    <x v="3068"/>
    <n v="1429287900"/>
    <d v="2015-04-17T16:25:00"/>
    <b v="0"/>
    <n v="7"/>
    <b v="0"/>
    <s v="theater/spaces"/>
    <n v="2.3035714285714284E-2"/>
    <n v="92.142857142857139"/>
    <x v="1"/>
  </r>
  <r>
    <x v="2"/>
    <x v="6"/>
    <s v="EUR"/>
    <n v="1457617359"/>
    <x v="3069"/>
    <n v="1455025359"/>
    <d v="2016-02-09T13:42:39"/>
    <b v="0"/>
    <n v="3"/>
    <b v="0"/>
    <s v="theater/spaces"/>
    <n v="8.8000000000000009E-2"/>
    <n v="7.333333333333333"/>
    <x v="1"/>
  </r>
  <r>
    <x v="2"/>
    <x v="0"/>
    <s v="USD"/>
    <n v="1471573640"/>
    <x v="3070"/>
    <n v="1467253640"/>
    <d v="2016-06-30T02:27:20"/>
    <b v="0"/>
    <n v="20"/>
    <b v="0"/>
    <s v="theater/spaces"/>
    <n v="8.64"/>
    <n v="64.8"/>
    <x v="1"/>
  </r>
  <r>
    <x v="2"/>
    <x v="0"/>
    <s v="USD"/>
    <n v="1444405123"/>
    <x v="3071"/>
    <n v="1439221123"/>
    <d v="2015-08-10T15:38:43"/>
    <b v="0"/>
    <n v="50"/>
    <b v="0"/>
    <s v="theater/spaces"/>
    <n v="15.06"/>
    <n v="30.12"/>
    <x v="1"/>
  </r>
  <r>
    <x v="2"/>
    <x v="5"/>
    <s v="CAD"/>
    <n v="1488495478"/>
    <x v="3072"/>
    <n v="1485903478"/>
    <d v="2017-01-31T22:57:58"/>
    <b v="0"/>
    <n v="2"/>
    <b v="0"/>
    <s v="theater/spaces"/>
    <n v="0.47727272727272729"/>
    <n v="52.5"/>
    <x v="1"/>
  </r>
  <r>
    <x v="2"/>
    <x v="0"/>
    <s v="USD"/>
    <n v="1424920795"/>
    <x v="3073"/>
    <n v="1422328795"/>
    <d v="2015-01-27T03:19:55"/>
    <b v="0"/>
    <n v="3"/>
    <b v="0"/>
    <s v="theater/spaces"/>
    <n v="0.11833333333333333"/>
    <n v="23.666666666666668"/>
    <x v="1"/>
  </r>
  <r>
    <x v="2"/>
    <x v="0"/>
    <s v="USD"/>
    <n v="1427040435"/>
    <x v="3074"/>
    <n v="1424452035"/>
    <d v="2015-02-20T17:07:15"/>
    <b v="0"/>
    <n v="27"/>
    <b v="0"/>
    <s v="theater/spaces"/>
    <n v="0.8417399858735245"/>
    <n v="415.77777777777777"/>
    <x v="1"/>
  </r>
  <r>
    <x v="2"/>
    <x v="0"/>
    <s v="USD"/>
    <n v="1419644444"/>
    <x v="3075"/>
    <n v="1414456844"/>
    <d v="2014-10-28T00:40:44"/>
    <b v="0"/>
    <n v="7"/>
    <b v="0"/>
    <s v="theater/spaces"/>
    <n v="1.8799999999999997E-2"/>
    <n v="53.714285714285715"/>
    <x v="1"/>
  </r>
  <r>
    <x v="2"/>
    <x v="0"/>
    <s v="USD"/>
    <n v="1442722891"/>
    <x v="3076"/>
    <n v="1440130891"/>
    <d v="2015-08-21T04:21:31"/>
    <b v="0"/>
    <n v="5"/>
    <b v="0"/>
    <s v="theater/spaces"/>
    <n v="0.21029999999999999"/>
    <n v="420.6"/>
    <x v="1"/>
  </r>
  <r>
    <x v="2"/>
    <x v="0"/>
    <s v="USD"/>
    <n v="1447628946"/>
    <x v="3077"/>
    <n v="1445033346"/>
    <d v="2015-10-16T22:09:06"/>
    <b v="0"/>
    <n v="0"/>
    <b v="0"/>
    <s v="theater/spaces"/>
    <n v="0"/>
    <e v="#DIV/0!"/>
    <x v="1"/>
  </r>
  <r>
    <x v="2"/>
    <x v="0"/>
    <s v="USD"/>
    <n v="1409547600"/>
    <x v="3078"/>
    <n v="1406986278"/>
    <d v="2014-08-02T13:31:18"/>
    <b v="0"/>
    <n v="3"/>
    <b v="0"/>
    <s v="theater/spaces"/>
    <n v="0.27999999999999997"/>
    <n v="18.666666666666668"/>
    <x v="1"/>
  </r>
  <r>
    <x v="2"/>
    <x v="0"/>
    <s v="USD"/>
    <n v="1430851680"/>
    <x v="3079"/>
    <n v="1428340931"/>
    <d v="2015-04-06T17:22:11"/>
    <b v="0"/>
    <n v="6"/>
    <b v="0"/>
    <s v="theater/spaces"/>
    <n v="11.57920670115792"/>
    <n v="78.333333333333329"/>
    <x v="1"/>
  </r>
  <r>
    <x v="2"/>
    <x v="0"/>
    <s v="USD"/>
    <n v="1443561159"/>
    <x v="3080"/>
    <n v="1440969159"/>
    <d v="2015-08-30T21:12:39"/>
    <b v="0"/>
    <n v="9"/>
    <b v="0"/>
    <s v="theater/spaces"/>
    <n v="2.44"/>
    <n v="67.777777777777771"/>
    <x v="1"/>
  </r>
  <r>
    <x v="2"/>
    <x v="13"/>
    <s v="EUR"/>
    <n v="1439827559"/>
    <x v="3081"/>
    <n v="1434643559"/>
    <d v="2015-06-18T16:05:59"/>
    <b v="0"/>
    <n v="3"/>
    <b v="0"/>
    <s v="theater/spaces"/>
    <n v="0.25"/>
    <n v="16.666666666666668"/>
    <x v="1"/>
  </r>
  <r>
    <x v="2"/>
    <x v="0"/>
    <s v="USD"/>
    <n v="1482294990"/>
    <x v="3082"/>
    <n v="1477107390"/>
    <d v="2016-10-22T03:36:30"/>
    <b v="0"/>
    <n v="2"/>
    <b v="0"/>
    <s v="theater/spaces"/>
    <n v="0.625"/>
    <n v="62.5"/>
    <x v="1"/>
  </r>
  <r>
    <x v="2"/>
    <x v="0"/>
    <s v="USD"/>
    <n v="1420724460"/>
    <x v="3083"/>
    <n v="1418046247"/>
    <d v="2014-12-08T13:44:07"/>
    <b v="0"/>
    <n v="3"/>
    <b v="0"/>
    <s v="theater/spaces"/>
    <n v="0.19384615384615383"/>
    <n v="42"/>
    <x v="1"/>
  </r>
  <r>
    <x v="2"/>
    <x v="0"/>
    <s v="USD"/>
    <n v="1468029540"/>
    <x v="3084"/>
    <n v="1465304483"/>
    <d v="2016-06-07T13:01:23"/>
    <b v="0"/>
    <n v="45"/>
    <b v="0"/>
    <s v="theater/spaces"/>
    <n v="23.416"/>
    <n v="130.0888888888889"/>
    <x v="1"/>
  </r>
  <r>
    <x v="2"/>
    <x v="0"/>
    <s v="USD"/>
    <n v="1430505545"/>
    <x v="3085"/>
    <n v="1425325145"/>
    <d v="2015-03-02T19:39:05"/>
    <b v="0"/>
    <n v="9"/>
    <b v="0"/>
    <s v="theater/spaces"/>
    <n v="5.0808888888888886"/>
    <n v="1270.2222222222222"/>
    <x v="1"/>
  </r>
  <r>
    <x v="2"/>
    <x v="0"/>
    <s v="USD"/>
    <n v="1471214743"/>
    <x v="3086"/>
    <n v="1468622743"/>
    <d v="2016-07-15T22:45:43"/>
    <b v="0"/>
    <n v="9"/>
    <b v="0"/>
    <s v="theater/spaces"/>
    <n v="15.920000000000002"/>
    <n v="88.444444444444443"/>
    <x v="1"/>
  </r>
  <r>
    <x v="2"/>
    <x v="0"/>
    <s v="USD"/>
    <n v="1444946400"/>
    <x v="3087"/>
    <n v="1441723912"/>
    <d v="2015-09-08T14:51:52"/>
    <b v="0"/>
    <n v="21"/>
    <b v="0"/>
    <s v="theater/spaces"/>
    <n v="1.1831900000000002"/>
    <n v="56.342380952380957"/>
    <x v="1"/>
  </r>
  <r>
    <x v="2"/>
    <x v="5"/>
    <s v="CAD"/>
    <n v="1401595140"/>
    <x v="2806"/>
    <n v="1398980941"/>
    <d v="2014-05-01T21:49:01"/>
    <b v="0"/>
    <n v="17"/>
    <b v="0"/>
    <s v="theater/spaces"/>
    <n v="22.75"/>
    <n v="53.529411764705884"/>
    <x v="1"/>
  </r>
  <r>
    <x v="2"/>
    <x v="0"/>
    <s v="USD"/>
    <n v="1442775956"/>
    <x v="3088"/>
    <n v="1437591956"/>
    <d v="2015-07-22T19:05:56"/>
    <b v="0"/>
    <n v="1"/>
    <b v="0"/>
    <s v="theater/spaces"/>
    <n v="2.5000000000000001E-2"/>
    <n v="25"/>
    <x v="1"/>
  </r>
  <r>
    <x v="2"/>
    <x v="0"/>
    <s v="USD"/>
    <n v="1470011780"/>
    <x v="3089"/>
    <n v="1464827780"/>
    <d v="2016-06-02T00:36:20"/>
    <b v="0"/>
    <n v="1"/>
    <b v="0"/>
    <s v="theater/spaces"/>
    <n v="0.33512064343163539"/>
    <n v="50"/>
    <x v="1"/>
  </r>
  <r>
    <x v="2"/>
    <x v="0"/>
    <s v="USD"/>
    <n v="1432151326"/>
    <x v="3090"/>
    <n v="1429559326"/>
    <d v="2015-04-20T19:48:46"/>
    <b v="0"/>
    <n v="14"/>
    <b v="0"/>
    <s v="theater/spaces"/>
    <n v="3.9750000000000001"/>
    <n v="56.785714285714285"/>
    <x v="1"/>
  </r>
  <r>
    <x v="2"/>
    <x v="1"/>
    <s v="GBP"/>
    <n v="1475848800"/>
    <x v="3091"/>
    <n v="1474027501"/>
    <d v="2016-09-16T12:05:01"/>
    <b v="0"/>
    <n v="42"/>
    <b v="0"/>
    <s v="theater/spaces"/>
    <n v="17.150000000000002"/>
    <n v="40.833333333333336"/>
    <x v="1"/>
  </r>
  <r>
    <x v="2"/>
    <x v="0"/>
    <s v="USD"/>
    <n v="1454890620"/>
    <x v="3092"/>
    <n v="1450724449"/>
    <d v="2015-12-21T19:00:49"/>
    <b v="0"/>
    <n v="27"/>
    <b v="0"/>
    <s v="theater/spaces"/>
    <n v="3.6080041046690612"/>
    <n v="65.111111111111114"/>
    <x v="1"/>
  </r>
  <r>
    <x v="2"/>
    <x v="0"/>
    <s v="USD"/>
    <n v="1455251591"/>
    <x v="3093"/>
    <n v="1452659591"/>
    <d v="2016-01-13T04:33:11"/>
    <b v="0"/>
    <n v="5"/>
    <b v="0"/>
    <s v="theater/spaces"/>
    <n v="13.900000000000002"/>
    <n v="55.6"/>
    <x v="1"/>
  </r>
  <r>
    <x v="2"/>
    <x v="0"/>
    <s v="USD"/>
    <n v="1413816975"/>
    <x v="3094"/>
    <n v="1411224975"/>
    <d v="2014-09-20T14:56:15"/>
    <b v="0"/>
    <n v="13"/>
    <b v="0"/>
    <s v="theater/spaces"/>
    <n v="15.225"/>
    <n v="140.53846153846155"/>
    <x v="1"/>
  </r>
  <r>
    <x v="2"/>
    <x v="6"/>
    <s v="EUR"/>
    <n v="1437033360"/>
    <x v="3095"/>
    <n v="1434445937"/>
    <d v="2015-06-16T09:12:17"/>
    <b v="0"/>
    <n v="12"/>
    <b v="0"/>
    <s v="theater/spaces"/>
    <n v="12"/>
    <n v="25"/>
    <x v="1"/>
  </r>
  <r>
    <x v="2"/>
    <x v="1"/>
    <s v="GBP"/>
    <n v="1471939818"/>
    <x v="3096"/>
    <n v="1467619818"/>
    <d v="2016-07-04T08:10:18"/>
    <b v="0"/>
    <n v="90"/>
    <b v="0"/>
    <s v="theater/spaces"/>
    <n v="39.112499999999997"/>
    <n v="69.533333333333331"/>
    <x v="1"/>
  </r>
  <r>
    <x v="2"/>
    <x v="0"/>
    <s v="USD"/>
    <n v="1434080706"/>
    <x v="3097"/>
    <n v="1428896706"/>
    <d v="2015-04-13T03:45:06"/>
    <b v="0"/>
    <n v="2"/>
    <b v="0"/>
    <s v="theater/spaces"/>
    <n v="0.26829268292682928"/>
    <n v="5.5"/>
    <x v="1"/>
  </r>
  <r>
    <x v="2"/>
    <x v="2"/>
    <s v="AUD"/>
    <n v="1422928800"/>
    <x v="3098"/>
    <n v="1420235311"/>
    <d v="2015-01-02T21:48:31"/>
    <b v="0"/>
    <n v="5"/>
    <b v="0"/>
    <s v="theater/spaces"/>
    <n v="29.625"/>
    <n v="237"/>
    <x v="1"/>
  </r>
  <r>
    <x v="2"/>
    <x v="0"/>
    <s v="USD"/>
    <n v="1413694800"/>
    <x v="3099"/>
    <n v="1408986916"/>
    <d v="2014-08-25T17:15:16"/>
    <b v="0"/>
    <n v="31"/>
    <b v="0"/>
    <s v="theater/spaces"/>
    <n v="42.360992301112063"/>
    <n v="79.870967741935488"/>
    <x v="1"/>
  </r>
  <r>
    <x v="2"/>
    <x v="1"/>
    <s v="GBP"/>
    <n v="1442440800"/>
    <x v="3100"/>
    <n v="1440497876"/>
    <d v="2015-08-25T10:17:56"/>
    <b v="0"/>
    <n v="4"/>
    <b v="0"/>
    <s v="theater/spaces"/>
    <n v="4.1000000000000005"/>
    <n v="10.25"/>
    <x v="1"/>
  </r>
  <r>
    <x v="2"/>
    <x v="0"/>
    <s v="USD"/>
    <n v="1431372751"/>
    <x v="3101"/>
    <n v="1430767951"/>
    <d v="2015-05-04T19:32:31"/>
    <b v="0"/>
    <n v="29"/>
    <b v="0"/>
    <s v="theater/spaces"/>
    <n v="19.762499999999999"/>
    <n v="272.58620689655174"/>
    <x v="1"/>
  </r>
  <r>
    <x v="2"/>
    <x v="0"/>
    <s v="USD"/>
    <n v="1430234394"/>
    <x v="3102"/>
    <n v="1425053994"/>
    <d v="2015-02-27T16:19:54"/>
    <b v="0"/>
    <n v="2"/>
    <b v="0"/>
    <s v="theater/spaces"/>
    <n v="5.1999999999999998E-2"/>
    <n v="13"/>
    <x v="1"/>
  </r>
  <r>
    <x v="2"/>
    <x v="0"/>
    <s v="USD"/>
    <n v="1409194810"/>
    <x v="3103"/>
    <n v="1406170810"/>
    <d v="2014-07-24T03:00:10"/>
    <b v="0"/>
    <n v="114"/>
    <b v="0"/>
    <s v="theater/spaces"/>
    <n v="25.030188679245285"/>
    <n v="58.184210526315788"/>
    <x v="1"/>
  </r>
  <r>
    <x v="2"/>
    <x v="0"/>
    <s v="USD"/>
    <n v="1487465119"/>
    <x v="3104"/>
    <n v="1484009119"/>
    <d v="2017-01-10T00:45:19"/>
    <b v="0"/>
    <n v="1"/>
    <b v="0"/>
    <s v="theater/spaces"/>
    <n v="0.04"/>
    <n v="10"/>
    <x v="1"/>
  </r>
  <r>
    <x v="2"/>
    <x v="0"/>
    <s v="USD"/>
    <n v="1412432220"/>
    <x v="3105"/>
    <n v="1409753820"/>
    <d v="2014-09-03T14:17:00"/>
    <b v="0"/>
    <n v="76"/>
    <b v="0"/>
    <s v="theater/spaces"/>
    <n v="26.640000000000004"/>
    <n v="70.10526315789474"/>
    <x v="1"/>
  </r>
  <r>
    <x v="2"/>
    <x v="0"/>
    <s v="USD"/>
    <n v="1477968934"/>
    <x v="3106"/>
    <n v="1472784934"/>
    <d v="2016-09-02T02:55:34"/>
    <b v="0"/>
    <n v="9"/>
    <b v="0"/>
    <s v="theater/spaces"/>
    <n v="4.7363636363636363"/>
    <n v="57.888888888888886"/>
    <x v="1"/>
  </r>
  <r>
    <x v="2"/>
    <x v="0"/>
    <s v="USD"/>
    <n v="1429291982"/>
    <x v="3107"/>
    <n v="1426699982"/>
    <d v="2015-03-18T17:33:02"/>
    <b v="0"/>
    <n v="37"/>
    <b v="0"/>
    <s v="theater/spaces"/>
    <n v="4.2435339894712749"/>
    <n v="125.27027027027027"/>
    <x v="1"/>
  </r>
  <r>
    <x v="2"/>
    <x v="0"/>
    <s v="USD"/>
    <n v="1411312250"/>
    <x v="3108"/>
    <n v="1406128250"/>
    <d v="2014-07-23T15:10:50"/>
    <b v="0"/>
    <n v="0"/>
    <b v="0"/>
    <s v="theater/spaces"/>
    <n v="0"/>
    <e v="#DIV/0!"/>
    <x v="1"/>
  </r>
  <r>
    <x v="2"/>
    <x v="11"/>
    <s v="SEK"/>
    <n v="1465123427"/>
    <x v="3109"/>
    <n v="1462531427"/>
    <d v="2016-05-06T10:43:47"/>
    <b v="0"/>
    <n v="1"/>
    <b v="0"/>
    <s v="theater/spaces"/>
    <n v="3"/>
    <n v="300"/>
    <x v="1"/>
  </r>
  <r>
    <x v="2"/>
    <x v="0"/>
    <s v="USD"/>
    <n v="1427890925"/>
    <x v="3110"/>
    <n v="1426681325"/>
    <d v="2015-03-18T12:22:05"/>
    <b v="0"/>
    <n v="10"/>
    <b v="0"/>
    <s v="theater/spaces"/>
    <n v="57.333333333333336"/>
    <n v="43"/>
    <x v="1"/>
  </r>
  <r>
    <x v="2"/>
    <x v="1"/>
    <s v="GBP"/>
    <n v="1464354720"/>
    <x v="3111"/>
    <n v="1463648360"/>
    <d v="2016-05-19T08:59:20"/>
    <b v="0"/>
    <n v="1"/>
    <b v="0"/>
    <s v="theater/spaces"/>
    <n v="0.1"/>
    <n v="1"/>
    <x v="1"/>
  </r>
  <r>
    <x v="2"/>
    <x v="11"/>
    <s v="SEK"/>
    <n v="1467473723"/>
    <x v="3112"/>
    <n v="1465832123"/>
    <d v="2016-06-13T15:35:23"/>
    <b v="0"/>
    <n v="2"/>
    <b v="0"/>
    <s v="theater/spaces"/>
    <n v="0.31"/>
    <n v="775"/>
    <x v="1"/>
  </r>
  <r>
    <x v="2"/>
    <x v="0"/>
    <s v="USD"/>
    <n v="1427414732"/>
    <x v="3113"/>
    <n v="1424826332"/>
    <d v="2015-02-25T01:05:32"/>
    <b v="0"/>
    <n v="1"/>
    <b v="0"/>
    <s v="theater/spaces"/>
    <n v="0.05"/>
    <n v="5"/>
    <x v="1"/>
  </r>
  <r>
    <x v="2"/>
    <x v="9"/>
    <s v="EUR"/>
    <n v="1462484196"/>
    <x v="3114"/>
    <n v="1457303796"/>
    <d v="2016-03-06T22:36:36"/>
    <b v="0"/>
    <n v="10"/>
    <b v="0"/>
    <s v="theater/spaces"/>
    <n v="9.8461538461538465E-3"/>
    <n v="12.8"/>
    <x v="1"/>
  </r>
  <r>
    <x v="1"/>
    <x v="5"/>
    <s v="CAD"/>
    <n v="1411748335"/>
    <x v="3115"/>
    <n v="1406564335"/>
    <d v="2014-07-28T16:18:55"/>
    <b v="0"/>
    <n v="1"/>
    <b v="0"/>
    <s v="theater/spaces"/>
    <n v="0.66666666666666674"/>
    <n v="10"/>
    <x v="1"/>
  </r>
  <r>
    <x v="1"/>
    <x v="0"/>
    <s v="USD"/>
    <n v="1478733732"/>
    <x v="3116"/>
    <n v="1478298132"/>
    <d v="2016-11-04T22:22:12"/>
    <b v="0"/>
    <n v="2"/>
    <b v="0"/>
    <s v="theater/spaces"/>
    <n v="58.291457286432156"/>
    <n v="58"/>
    <x v="1"/>
  </r>
  <r>
    <x v="1"/>
    <x v="0"/>
    <s v="USD"/>
    <n v="1468108198"/>
    <x v="3117"/>
    <n v="1465516198"/>
    <d v="2016-06-09T23:49:58"/>
    <b v="0"/>
    <n v="348"/>
    <b v="0"/>
    <s v="theater/spaces"/>
    <n v="68.153599999999997"/>
    <n v="244.80459770114942"/>
    <x v="1"/>
  </r>
  <r>
    <x v="1"/>
    <x v="0"/>
    <s v="USD"/>
    <n v="1422902601"/>
    <x v="3118"/>
    <n v="1417718601"/>
    <d v="2014-12-04T18:43:21"/>
    <b v="0"/>
    <n v="4"/>
    <b v="0"/>
    <s v="theater/spaces"/>
    <n v="3.2499999999999999E-3"/>
    <n v="6.5"/>
    <x v="1"/>
  </r>
  <r>
    <x v="1"/>
    <x v="0"/>
    <s v="USD"/>
    <n v="1452142672"/>
    <x v="3119"/>
    <n v="1449550672"/>
    <d v="2015-12-08T04:57:52"/>
    <b v="0"/>
    <n v="0"/>
    <b v="0"/>
    <s v="theater/spaces"/>
    <n v="0"/>
    <e v="#DIV/0!"/>
    <x v="1"/>
  </r>
  <r>
    <x v="1"/>
    <x v="0"/>
    <s v="USD"/>
    <n v="1459121162"/>
    <x v="3120"/>
    <n v="1456532762"/>
    <d v="2016-02-27T00:26:02"/>
    <b v="0"/>
    <n v="17"/>
    <b v="0"/>
    <s v="theater/spaces"/>
    <n v="4.16"/>
    <n v="61.176470588235297"/>
    <x v="1"/>
  </r>
  <r>
    <x v="1"/>
    <x v="0"/>
    <s v="USD"/>
    <n v="1425242029"/>
    <x v="3121"/>
    <n v="1422650029"/>
    <d v="2015-01-30T20:33:49"/>
    <b v="0"/>
    <n v="0"/>
    <b v="0"/>
    <s v="theater/spaces"/>
    <n v="0"/>
    <e v="#DIV/0!"/>
    <x v="1"/>
  </r>
  <r>
    <x v="3"/>
    <x v="0"/>
    <s v="USD"/>
    <n v="1489690141"/>
    <x v="3122"/>
    <n v="1487101741"/>
    <d v="2017-02-14T19:49:01"/>
    <b v="0"/>
    <n v="117"/>
    <b v="0"/>
    <s v="theater/plays"/>
    <n v="108.60666666666667"/>
    <n v="139.23931623931625"/>
    <x v="1"/>
  </r>
  <r>
    <x v="3"/>
    <x v="0"/>
    <s v="USD"/>
    <n v="1492542819"/>
    <x v="3123"/>
    <n v="1489090419"/>
    <d v="2017-03-09T20:13:39"/>
    <b v="0"/>
    <n v="1"/>
    <b v="0"/>
    <s v="theater/plays"/>
    <n v="0.8"/>
    <n v="10"/>
    <x v="1"/>
  </r>
  <r>
    <x v="3"/>
    <x v="0"/>
    <s v="USD"/>
    <n v="1492145940"/>
    <x v="3124"/>
    <n v="1489504916"/>
    <d v="2017-03-14T15:21:56"/>
    <b v="0"/>
    <n v="4"/>
    <b v="0"/>
    <s v="theater/plays"/>
    <n v="3.75"/>
    <n v="93.75"/>
    <x v="1"/>
  </r>
  <r>
    <x v="3"/>
    <x v="0"/>
    <s v="USD"/>
    <n v="1491656045"/>
    <x v="3125"/>
    <n v="1489067645"/>
    <d v="2017-03-09T13:54:05"/>
    <b v="0"/>
    <n v="12"/>
    <b v="0"/>
    <s v="theater/plays"/>
    <n v="15.731707317073171"/>
    <n v="53.75"/>
    <x v="1"/>
  </r>
  <r>
    <x v="3"/>
    <x v="0"/>
    <s v="USD"/>
    <n v="1492759460"/>
    <x v="3126"/>
    <n v="1487579060"/>
    <d v="2017-02-20T08:24:20"/>
    <b v="0"/>
    <n v="1"/>
    <b v="0"/>
    <s v="theater/plays"/>
    <n v="3.3333333333333333E-2"/>
    <n v="10"/>
    <x v="1"/>
  </r>
  <r>
    <x v="3"/>
    <x v="1"/>
    <s v="GBP"/>
    <n v="1490358834"/>
    <x v="3127"/>
    <n v="1487770434"/>
    <d v="2017-02-22T13:33:54"/>
    <b v="0"/>
    <n v="16"/>
    <b v="0"/>
    <s v="theater/plays"/>
    <n v="108"/>
    <n v="33.75"/>
    <x v="1"/>
  </r>
  <r>
    <x v="3"/>
    <x v="1"/>
    <s v="GBP"/>
    <n v="1490631419"/>
    <x v="3128"/>
    <n v="1488820619"/>
    <d v="2017-03-06T17:16:59"/>
    <b v="0"/>
    <n v="12"/>
    <b v="0"/>
    <s v="theater/plays"/>
    <n v="22.5"/>
    <n v="18.75"/>
    <x v="1"/>
  </r>
  <r>
    <x v="3"/>
    <x v="0"/>
    <s v="USD"/>
    <n v="1491277121"/>
    <x v="3129"/>
    <n v="1489376321"/>
    <d v="2017-03-13T03:38:41"/>
    <b v="0"/>
    <n v="7"/>
    <b v="0"/>
    <s v="theater/plays"/>
    <n v="20.849420849420849"/>
    <n v="23.142857142857142"/>
    <x v="1"/>
  </r>
  <r>
    <x v="3"/>
    <x v="1"/>
    <s v="GBP"/>
    <n v="1491001140"/>
    <x v="3130"/>
    <n v="1487847954"/>
    <d v="2017-02-23T11:05:54"/>
    <b v="0"/>
    <n v="22"/>
    <b v="0"/>
    <s v="theater/plays"/>
    <n v="127.8"/>
    <n v="29.045454545454547"/>
    <x v="1"/>
  </r>
  <r>
    <x v="3"/>
    <x v="0"/>
    <s v="USD"/>
    <n v="1493838720"/>
    <x v="3131"/>
    <n v="1489439669"/>
    <d v="2017-03-13T21:14:29"/>
    <b v="0"/>
    <n v="1"/>
    <b v="0"/>
    <s v="theater/plays"/>
    <n v="3.3333333333333335"/>
    <n v="50"/>
    <x v="1"/>
  </r>
  <r>
    <x v="3"/>
    <x v="1"/>
    <s v="GBP"/>
    <n v="1491233407"/>
    <x v="3132"/>
    <n v="1489591807"/>
    <d v="2017-03-15T15:30:07"/>
    <b v="0"/>
    <n v="0"/>
    <b v="0"/>
    <s v="theater/plays"/>
    <n v="0"/>
    <e v="#DIV/0!"/>
    <x v="1"/>
  </r>
  <r>
    <x v="3"/>
    <x v="14"/>
    <s v="MXN"/>
    <n v="1490416380"/>
    <x v="3133"/>
    <n v="1487485760"/>
    <d v="2017-02-19T06:29:20"/>
    <b v="0"/>
    <n v="6"/>
    <b v="0"/>
    <s v="theater/plays"/>
    <n v="5.4"/>
    <n v="450"/>
    <x v="1"/>
  </r>
  <r>
    <x v="3"/>
    <x v="6"/>
    <s v="EUR"/>
    <n v="1491581703"/>
    <x v="3134"/>
    <n v="1488993303"/>
    <d v="2017-03-08T17:15:03"/>
    <b v="0"/>
    <n v="4"/>
    <b v="0"/>
    <s v="theater/plays"/>
    <n v="0.96"/>
    <n v="24"/>
    <x v="1"/>
  </r>
  <r>
    <x v="3"/>
    <x v="9"/>
    <s v="EUR"/>
    <n v="1492372800"/>
    <x v="3135"/>
    <n v="1488823488"/>
    <d v="2017-03-06T18:04:48"/>
    <b v="0"/>
    <n v="8"/>
    <b v="0"/>
    <s v="theater/plays"/>
    <n v="51.6"/>
    <n v="32.25"/>
    <x v="1"/>
  </r>
  <r>
    <x v="3"/>
    <x v="1"/>
    <s v="GBP"/>
    <n v="1489922339"/>
    <x v="3136"/>
    <n v="1487333939"/>
    <d v="2017-02-17T12:18:59"/>
    <b v="0"/>
    <n v="3"/>
    <b v="0"/>
    <s v="theater/plays"/>
    <n v="1.6363636363636365"/>
    <n v="15"/>
    <x v="1"/>
  </r>
  <r>
    <x v="3"/>
    <x v="1"/>
    <s v="GBP"/>
    <n v="1491726956"/>
    <x v="3137"/>
    <n v="1489480556"/>
    <d v="2017-03-14T08:35:56"/>
    <b v="0"/>
    <n v="0"/>
    <b v="0"/>
    <s v="theater/plays"/>
    <n v="0"/>
    <e v="#DIV/0!"/>
    <x v="1"/>
  </r>
  <r>
    <x v="3"/>
    <x v="0"/>
    <s v="USD"/>
    <n v="1489903200"/>
    <x v="3138"/>
    <n v="1488459307"/>
    <d v="2017-03-02T12:55:07"/>
    <b v="0"/>
    <n v="30"/>
    <b v="0"/>
    <s v="theater/plays"/>
    <n v="75.400000000000006"/>
    <n v="251.33333333333334"/>
    <x v="1"/>
  </r>
  <r>
    <x v="3"/>
    <x v="0"/>
    <s v="USD"/>
    <n v="1490659134"/>
    <x v="3139"/>
    <n v="1485478734"/>
    <d v="2017-01-27T00:58:54"/>
    <b v="0"/>
    <n v="0"/>
    <b v="0"/>
    <s v="theater/plays"/>
    <n v="0"/>
    <e v="#DIV/0!"/>
    <x v="1"/>
  </r>
  <r>
    <x v="3"/>
    <x v="14"/>
    <s v="MXN"/>
    <n v="1492356166"/>
    <x v="3140"/>
    <n v="1488471766"/>
    <d v="2017-03-02T16:22:46"/>
    <b v="0"/>
    <n v="12"/>
    <b v="0"/>
    <s v="theater/plays"/>
    <n v="10.5"/>
    <n v="437.5"/>
    <x v="1"/>
  </r>
  <r>
    <x v="0"/>
    <x v="0"/>
    <s v="USD"/>
    <n v="1415319355"/>
    <x v="3141"/>
    <n v="1411859755"/>
    <d v="2014-09-27T23:15:55"/>
    <b v="1"/>
    <n v="213"/>
    <b v="1"/>
    <s v="theater/plays"/>
    <n v="117.52499999999999"/>
    <n v="110.35211267605634"/>
    <x v="1"/>
  </r>
  <r>
    <x v="0"/>
    <x v="0"/>
    <s v="USD"/>
    <n v="1412136000"/>
    <x v="3142"/>
    <n v="1410278284"/>
    <d v="2014-09-09T15:58:04"/>
    <b v="1"/>
    <n v="57"/>
    <b v="1"/>
    <s v="theater/plays"/>
    <n v="131.16666666666669"/>
    <n v="41.421052631578945"/>
    <x v="1"/>
  </r>
  <r>
    <x v="0"/>
    <x v="0"/>
    <s v="USD"/>
    <n v="1354845600"/>
    <x v="3143"/>
    <n v="1352766300"/>
    <d v="2012-11-13T00:25:00"/>
    <b v="1"/>
    <n v="25"/>
    <b v="1"/>
    <s v="theater/plays"/>
    <n v="104"/>
    <n v="52"/>
    <x v="1"/>
  </r>
  <r>
    <x v="0"/>
    <x v="0"/>
    <s v="USD"/>
    <n v="1295928000"/>
    <x v="3144"/>
    <n v="1288160403"/>
    <d v="2010-10-27T06:20:03"/>
    <b v="1"/>
    <n v="104"/>
    <b v="1"/>
    <s v="theater/plays"/>
    <n v="101"/>
    <n v="33.990384615384613"/>
    <x v="1"/>
  </r>
  <r>
    <x v="0"/>
    <x v="0"/>
    <s v="USD"/>
    <n v="1410379774"/>
    <x v="3145"/>
    <n v="1407787774"/>
    <d v="2014-08-11T20:09:34"/>
    <b v="1"/>
    <n v="34"/>
    <b v="1"/>
    <s v="theater/plays"/>
    <n v="100.4"/>
    <n v="103.35294117647059"/>
    <x v="1"/>
  </r>
  <r>
    <x v="0"/>
    <x v="1"/>
    <s v="GBP"/>
    <n v="1383425367"/>
    <x v="3146"/>
    <n v="1380833367"/>
    <d v="2013-10-03T20:49:27"/>
    <b v="1"/>
    <n v="67"/>
    <b v="1"/>
    <s v="theater/plays"/>
    <n v="105.95454545454545"/>
    <n v="34.791044776119406"/>
    <x v="1"/>
  </r>
  <r>
    <x v="0"/>
    <x v="0"/>
    <s v="USD"/>
    <n v="1304225940"/>
    <x v="3147"/>
    <n v="1301542937"/>
    <d v="2011-03-31T03:42:17"/>
    <b v="1"/>
    <n v="241"/>
    <b v="1"/>
    <s v="theater/plays"/>
    <n v="335.58333333333337"/>
    <n v="41.773858921161825"/>
    <x v="1"/>
  </r>
  <r>
    <x v="0"/>
    <x v="0"/>
    <s v="USD"/>
    <n v="1333310458"/>
    <x v="3148"/>
    <n v="1330722058"/>
    <d v="2012-03-02T21:00:58"/>
    <b v="1"/>
    <n v="123"/>
    <b v="1"/>
    <s v="theater/plays"/>
    <n v="112.92857142857142"/>
    <n v="64.268292682926827"/>
    <x v="1"/>
  </r>
  <r>
    <x v="0"/>
    <x v="1"/>
    <s v="GBP"/>
    <n v="1356004725"/>
    <x v="3149"/>
    <n v="1353412725"/>
    <d v="2012-11-20T11:58:45"/>
    <b v="1"/>
    <n v="302"/>
    <b v="1"/>
    <s v="theater/plays"/>
    <n v="188.50460000000001"/>
    <n v="31.209370860927152"/>
    <x v="1"/>
  </r>
  <r>
    <x v="0"/>
    <x v="0"/>
    <s v="USD"/>
    <n v="1338591144"/>
    <x v="3150"/>
    <n v="1335567144"/>
    <d v="2012-04-27T22:52:24"/>
    <b v="1"/>
    <n v="89"/>
    <b v="1"/>
    <s v="theater/plays"/>
    <n v="101.81818181818181"/>
    <n v="62.921348314606739"/>
    <x v="1"/>
  </r>
  <r>
    <x v="0"/>
    <x v="0"/>
    <s v="USD"/>
    <n v="1405746000"/>
    <x v="3151"/>
    <n v="1404932105"/>
    <d v="2014-07-09T18:55:05"/>
    <b v="1"/>
    <n v="41"/>
    <b v="1"/>
    <s v="theater/plays"/>
    <n v="101"/>
    <n v="98.536585365853654"/>
    <x v="1"/>
  </r>
  <r>
    <x v="0"/>
    <x v="0"/>
    <s v="USD"/>
    <n v="1374523752"/>
    <x v="3152"/>
    <n v="1371931752"/>
    <d v="2013-06-22T20:09:12"/>
    <b v="1"/>
    <n v="69"/>
    <b v="1"/>
    <s v="theater/plays"/>
    <n v="113.99999999999999"/>
    <n v="82.608695652173907"/>
    <x v="1"/>
  </r>
  <r>
    <x v="0"/>
    <x v="0"/>
    <s v="USD"/>
    <n v="1326927600"/>
    <x v="3153"/>
    <n v="1323221761"/>
    <d v="2011-12-07T01:36:01"/>
    <b v="1"/>
    <n v="52"/>
    <b v="1"/>
    <s v="theater/plays"/>
    <n v="133.48133333333334"/>
    <n v="38.504230769230773"/>
    <x v="1"/>
  </r>
  <r>
    <x v="0"/>
    <x v="0"/>
    <s v="USD"/>
    <n v="1407905940"/>
    <x v="3154"/>
    <n v="1405923687"/>
    <d v="2014-07-21T06:21:27"/>
    <b v="1"/>
    <n v="57"/>
    <b v="1"/>
    <s v="theater/plays"/>
    <n v="101.53333333333335"/>
    <n v="80.15789473684211"/>
    <x v="1"/>
  </r>
  <r>
    <x v="0"/>
    <x v="1"/>
    <s v="GBP"/>
    <n v="1413377522"/>
    <x v="3155"/>
    <n v="1410785522"/>
    <d v="2014-09-15T12:52:02"/>
    <b v="1"/>
    <n v="74"/>
    <b v="1"/>
    <s v="theater/plays"/>
    <n v="105.1"/>
    <n v="28.405405405405407"/>
    <x v="1"/>
  </r>
  <r>
    <x v="0"/>
    <x v="0"/>
    <s v="USD"/>
    <n v="1404698400"/>
    <x v="3156"/>
    <n v="1402331262"/>
    <d v="2014-06-09T16:27:42"/>
    <b v="1"/>
    <n v="63"/>
    <b v="1"/>
    <s v="theater/plays"/>
    <n v="127.15"/>
    <n v="80.730158730158735"/>
    <x v="1"/>
  </r>
  <r>
    <x v="0"/>
    <x v="0"/>
    <s v="USD"/>
    <n v="1402855525"/>
    <x v="3157"/>
    <n v="1400263525"/>
    <d v="2014-05-16T18:05:25"/>
    <b v="1"/>
    <n v="72"/>
    <b v="1"/>
    <s v="theater/plays"/>
    <n v="111.15384615384616"/>
    <n v="200.69444444444446"/>
    <x v="1"/>
  </r>
  <r>
    <x v="0"/>
    <x v="0"/>
    <s v="USD"/>
    <n v="1402341615"/>
    <x v="3158"/>
    <n v="1399490415"/>
    <d v="2014-05-07T19:20:15"/>
    <b v="1"/>
    <n v="71"/>
    <b v="1"/>
    <s v="theater/plays"/>
    <n v="106.76"/>
    <n v="37.591549295774648"/>
    <x v="1"/>
  </r>
  <r>
    <x v="0"/>
    <x v="0"/>
    <s v="USD"/>
    <n v="1304395140"/>
    <x v="73"/>
    <n v="1302493760"/>
    <d v="2011-04-11T03:49:20"/>
    <b v="1"/>
    <n v="21"/>
    <b v="1"/>
    <s v="theater/plays"/>
    <n v="162.66666666666666"/>
    <n v="58.095238095238095"/>
    <x v="1"/>
  </r>
  <r>
    <x v="0"/>
    <x v="0"/>
    <s v="USD"/>
    <n v="1416988740"/>
    <x v="3159"/>
    <n v="1414514153"/>
    <d v="2014-10-28T16:35:53"/>
    <b v="1"/>
    <n v="930"/>
    <b v="1"/>
    <s v="theater/plays"/>
    <n v="160.22808571428573"/>
    <n v="60.300892473118282"/>
    <x v="1"/>
  </r>
  <r>
    <x v="0"/>
    <x v="0"/>
    <s v="USD"/>
    <n v="1406952781"/>
    <x v="3160"/>
    <n v="1405743181"/>
    <d v="2014-07-19T04:13:01"/>
    <b v="1"/>
    <n v="55"/>
    <b v="1"/>
    <s v="theater/plays"/>
    <n v="116.16666666666666"/>
    <n v="63.363636363636367"/>
    <x v="1"/>
  </r>
  <r>
    <x v="0"/>
    <x v="0"/>
    <s v="USD"/>
    <n v="1402696800"/>
    <x v="3161"/>
    <n v="1399948353"/>
    <d v="2014-05-13T02:32:33"/>
    <b v="1"/>
    <n v="61"/>
    <b v="1"/>
    <s v="theater/plays"/>
    <n v="124.2"/>
    <n v="50.901639344262293"/>
    <x v="1"/>
  </r>
  <r>
    <x v="0"/>
    <x v="0"/>
    <s v="USD"/>
    <n v="1386910740"/>
    <x v="3162"/>
    <n v="1384364561"/>
    <d v="2013-11-13T17:42:41"/>
    <b v="1"/>
    <n v="82"/>
    <b v="1"/>
    <s v="theater/plays"/>
    <n v="103.01249999999999"/>
    <n v="100.5"/>
    <x v="1"/>
  </r>
  <r>
    <x v="0"/>
    <x v="0"/>
    <s v="USD"/>
    <n v="1404273600"/>
    <x v="3163"/>
    <n v="1401414944"/>
    <d v="2014-05-30T01:55:44"/>
    <b v="1"/>
    <n v="71"/>
    <b v="1"/>
    <s v="theater/plays"/>
    <n v="112.25"/>
    <n v="31.619718309859156"/>
    <x v="1"/>
  </r>
  <r>
    <x v="0"/>
    <x v="1"/>
    <s v="GBP"/>
    <n v="1462545358"/>
    <x v="3164"/>
    <n v="1459953358"/>
    <d v="2016-04-06T14:35:58"/>
    <b v="1"/>
    <n v="117"/>
    <b v="1"/>
    <s v="theater/plays"/>
    <n v="108.8142857142857"/>
    <n v="65.102564102564102"/>
    <x v="1"/>
  </r>
  <r>
    <x v="0"/>
    <x v="0"/>
    <s v="USD"/>
    <n v="1329240668"/>
    <x v="3165"/>
    <n v="1326648668"/>
    <d v="2012-01-15T17:31:08"/>
    <b v="1"/>
    <n v="29"/>
    <b v="1"/>
    <s v="theater/plays"/>
    <n v="114.99999999999999"/>
    <n v="79.310344827586206"/>
    <x v="1"/>
  </r>
  <r>
    <x v="0"/>
    <x v="0"/>
    <s v="USD"/>
    <n v="1411765492"/>
    <x v="3166"/>
    <n v="1409173492"/>
    <d v="2014-08-27T21:04:52"/>
    <b v="1"/>
    <n v="74"/>
    <b v="1"/>
    <s v="theater/plays"/>
    <n v="103"/>
    <n v="139.18918918918919"/>
    <x v="1"/>
  </r>
  <r>
    <x v="0"/>
    <x v="0"/>
    <s v="USD"/>
    <n v="1408999508"/>
    <x v="3167"/>
    <n v="1407789908"/>
    <d v="2014-08-11T20:45:08"/>
    <b v="1"/>
    <n v="23"/>
    <b v="1"/>
    <s v="theater/plays"/>
    <n v="101.13333333333334"/>
    <n v="131.91304347826087"/>
    <x v="1"/>
  </r>
  <r>
    <x v="0"/>
    <x v="0"/>
    <s v="USD"/>
    <n v="1297977427"/>
    <x v="3168"/>
    <n v="1292793427"/>
    <d v="2010-12-19T21:17:07"/>
    <b v="1"/>
    <n v="60"/>
    <b v="1"/>
    <s v="theater/plays"/>
    <n v="109.55999999999999"/>
    <n v="91.3"/>
    <x v="1"/>
  </r>
  <r>
    <x v="0"/>
    <x v="0"/>
    <s v="USD"/>
    <n v="1376838000"/>
    <x v="3169"/>
    <n v="1374531631"/>
    <d v="2013-07-22T22:20:31"/>
    <b v="1"/>
    <n v="55"/>
    <b v="1"/>
    <s v="theater/plays"/>
    <n v="114.8421052631579"/>
    <n v="39.672727272727272"/>
    <x v="1"/>
  </r>
  <r>
    <x v="0"/>
    <x v="0"/>
    <s v="USD"/>
    <n v="1403366409"/>
    <x v="3170"/>
    <n v="1400774409"/>
    <d v="2014-05-22T16:00:09"/>
    <b v="1"/>
    <n v="51"/>
    <b v="1"/>
    <s v="theater/plays"/>
    <n v="117.39999999999999"/>
    <n v="57.549019607843135"/>
    <x v="1"/>
  </r>
  <r>
    <x v="0"/>
    <x v="1"/>
    <s v="GBP"/>
    <n v="1405521075"/>
    <x v="3171"/>
    <n v="1402929075"/>
    <d v="2014-06-16T14:31:15"/>
    <b v="1"/>
    <n v="78"/>
    <b v="1"/>
    <s v="theater/plays"/>
    <n v="171.73333333333335"/>
    <n v="33.025641025641029"/>
    <x v="1"/>
  </r>
  <r>
    <x v="0"/>
    <x v="0"/>
    <s v="USD"/>
    <n v="1367859071"/>
    <x v="3172"/>
    <n v="1365699071"/>
    <d v="2013-04-11T16:51:11"/>
    <b v="1"/>
    <n v="62"/>
    <b v="1"/>
    <s v="theater/plays"/>
    <n v="114.16238095238094"/>
    <n v="77.335806451612896"/>
    <x v="1"/>
  </r>
  <r>
    <x v="0"/>
    <x v="1"/>
    <s v="GBP"/>
    <n v="1403258049"/>
    <x v="3173"/>
    <n v="1400666049"/>
    <d v="2014-05-21T09:54:09"/>
    <b v="1"/>
    <n v="45"/>
    <b v="1"/>
    <s v="theater/plays"/>
    <n v="119.75"/>
    <n v="31.933333333333334"/>
    <x v="1"/>
  </r>
  <r>
    <x v="0"/>
    <x v="1"/>
    <s v="GBP"/>
    <n v="1402848000"/>
    <x v="3174"/>
    <n v="1400570787"/>
    <d v="2014-05-20T07:26:27"/>
    <b v="1"/>
    <n v="15"/>
    <b v="1"/>
    <s v="theater/plays"/>
    <n v="109.00000000000001"/>
    <n v="36.333333333333336"/>
    <x v="1"/>
  </r>
  <r>
    <x v="0"/>
    <x v="0"/>
    <s v="USD"/>
    <n v="1328029200"/>
    <x v="3175"/>
    <n v="1323211621"/>
    <d v="2011-12-06T22:47:01"/>
    <b v="1"/>
    <n v="151"/>
    <b v="1"/>
    <s v="theater/plays"/>
    <n v="100.88571428571429"/>
    <n v="46.768211920529801"/>
    <x v="1"/>
  </r>
  <r>
    <x v="0"/>
    <x v="0"/>
    <s v="USD"/>
    <n v="1377284669"/>
    <x v="3176"/>
    <n v="1375729469"/>
    <d v="2013-08-05T19:04:29"/>
    <b v="1"/>
    <n v="68"/>
    <b v="1"/>
    <s v="theater/plays"/>
    <n v="109.00000000000001"/>
    <n v="40.073529411764703"/>
    <x v="1"/>
  </r>
  <r>
    <x v="0"/>
    <x v="0"/>
    <s v="USD"/>
    <n v="1404258631"/>
    <x v="3177"/>
    <n v="1401666631"/>
    <d v="2014-06-01T23:50:31"/>
    <b v="1"/>
    <n v="46"/>
    <b v="1"/>
    <s v="theater/plays"/>
    <n v="107.20930232558139"/>
    <n v="100.21739130434783"/>
    <x v="1"/>
  </r>
  <r>
    <x v="0"/>
    <x v="1"/>
    <s v="GBP"/>
    <n v="1405553241"/>
    <x v="3178"/>
    <n v="1404948441"/>
    <d v="2014-07-09T23:27:21"/>
    <b v="1"/>
    <n v="24"/>
    <b v="1"/>
    <s v="theater/plays"/>
    <n v="100"/>
    <n v="41.666666666666664"/>
    <x v="1"/>
  </r>
  <r>
    <x v="0"/>
    <x v="1"/>
    <s v="GBP"/>
    <n v="1410901200"/>
    <x v="3179"/>
    <n v="1408313438"/>
    <d v="2014-08-17T22:10:38"/>
    <b v="1"/>
    <n v="70"/>
    <b v="1"/>
    <s v="theater/plays"/>
    <n v="102.18750000000001"/>
    <n v="46.714285714285715"/>
    <x v="1"/>
  </r>
  <r>
    <x v="0"/>
    <x v="0"/>
    <s v="USD"/>
    <n v="1407167973"/>
    <x v="3180"/>
    <n v="1405439973"/>
    <d v="2014-07-15T15:59:33"/>
    <b v="1"/>
    <n v="244"/>
    <b v="1"/>
    <s v="theater/plays"/>
    <n v="116.29333333333334"/>
    <n v="71.491803278688522"/>
    <x v="1"/>
  </r>
  <r>
    <x v="2"/>
    <x v="1"/>
    <s v="GBP"/>
    <n v="1433930302"/>
    <x v="3181"/>
    <n v="1432115902"/>
    <d v="2015-05-20T09:58:22"/>
    <b v="0"/>
    <n v="9"/>
    <b v="0"/>
    <s v="theater/musical"/>
    <n v="65"/>
    <n v="14.444444444444445"/>
    <x v="1"/>
  </r>
  <r>
    <x v="2"/>
    <x v="11"/>
    <s v="SEK"/>
    <n v="1432455532"/>
    <x v="3182"/>
    <n v="1429863532"/>
    <d v="2015-04-24T08:18:52"/>
    <b v="0"/>
    <n v="19"/>
    <b v="0"/>
    <s v="theater/musical"/>
    <n v="12.327272727272726"/>
    <n v="356.84210526315792"/>
    <x v="1"/>
  </r>
  <r>
    <x v="2"/>
    <x v="5"/>
    <s v="CAD"/>
    <n v="1481258275"/>
    <x v="3183"/>
    <n v="1478662675"/>
    <d v="2016-11-09T03:37:55"/>
    <b v="0"/>
    <n v="0"/>
    <b v="0"/>
    <s v="theater/musical"/>
    <n v="0"/>
    <e v="#DIV/0!"/>
    <x v="1"/>
  </r>
  <r>
    <x v="2"/>
    <x v="0"/>
    <s v="USD"/>
    <n v="1471370869"/>
    <x v="3184"/>
    <n v="1466186869"/>
    <d v="2016-06-17T18:07:49"/>
    <b v="0"/>
    <n v="4"/>
    <b v="0"/>
    <s v="theater/musical"/>
    <n v="4.0266666666666664"/>
    <n v="37.75"/>
    <x v="1"/>
  </r>
  <r>
    <x v="2"/>
    <x v="1"/>
    <s v="GBP"/>
    <n v="1425160800"/>
    <x v="3185"/>
    <n v="1421274859"/>
    <d v="2015-01-14T22:34:19"/>
    <b v="0"/>
    <n v="8"/>
    <b v="0"/>
    <s v="theater/musical"/>
    <n v="1.02"/>
    <n v="12.75"/>
    <x v="1"/>
  </r>
  <r>
    <x v="2"/>
    <x v="1"/>
    <s v="GBP"/>
    <n v="1424474056"/>
    <x v="3186"/>
    <n v="1420586056"/>
    <d v="2015-01-06T23:14:16"/>
    <b v="0"/>
    <n v="24"/>
    <b v="0"/>
    <s v="theater/musical"/>
    <n v="11.74"/>
    <n v="24.458333333333332"/>
    <x v="1"/>
  </r>
  <r>
    <x v="2"/>
    <x v="0"/>
    <s v="USD"/>
    <n v="1437960598"/>
    <x v="3187"/>
    <n v="1435368598"/>
    <d v="2015-06-27T01:29:58"/>
    <b v="0"/>
    <n v="0"/>
    <b v="0"/>
    <s v="theater/musical"/>
    <n v="0"/>
    <e v="#DIV/0!"/>
    <x v="1"/>
  </r>
  <r>
    <x v="2"/>
    <x v="0"/>
    <s v="USD"/>
    <n v="1423750542"/>
    <x v="3188"/>
    <n v="1421158542"/>
    <d v="2015-01-13T14:15:42"/>
    <b v="0"/>
    <n v="39"/>
    <b v="0"/>
    <s v="theater/musical"/>
    <n v="59.142857142857139"/>
    <n v="53.07692307692308"/>
    <x v="1"/>
  </r>
  <r>
    <x v="2"/>
    <x v="0"/>
    <s v="USD"/>
    <n v="1438437600"/>
    <x v="3189"/>
    <n v="1433254875"/>
    <d v="2015-06-02T14:21:15"/>
    <b v="0"/>
    <n v="6"/>
    <b v="0"/>
    <s v="theater/musical"/>
    <n v="0.06"/>
    <n v="300"/>
    <x v="1"/>
  </r>
  <r>
    <x v="2"/>
    <x v="10"/>
    <s v="NOK"/>
    <n v="1423050618"/>
    <x v="3190"/>
    <n v="1420458618"/>
    <d v="2015-01-05T11:50:18"/>
    <b v="0"/>
    <n v="4"/>
    <b v="0"/>
    <s v="theater/musical"/>
    <n v="11.450000000000001"/>
    <n v="286.25"/>
    <x v="1"/>
  </r>
  <r>
    <x v="2"/>
    <x v="8"/>
    <s v="DKK"/>
    <n v="1424081477"/>
    <x v="3191"/>
    <n v="1420798277"/>
    <d v="2015-01-09T10:11:17"/>
    <b v="0"/>
    <n v="3"/>
    <b v="0"/>
    <s v="theater/musical"/>
    <n v="0.36666666666666664"/>
    <n v="36.666666666666664"/>
    <x v="1"/>
  </r>
  <r>
    <x v="2"/>
    <x v="0"/>
    <s v="USD"/>
    <n v="1410037200"/>
    <x v="3192"/>
    <n v="1407435418"/>
    <d v="2014-08-07T18:16:58"/>
    <b v="0"/>
    <n v="53"/>
    <b v="0"/>
    <s v="theater/musical"/>
    <n v="52.16"/>
    <n v="49.20754716981132"/>
    <x v="1"/>
  </r>
  <r>
    <x v="2"/>
    <x v="0"/>
    <s v="USD"/>
    <n v="1461994440"/>
    <x v="3193"/>
    <n v="1459410101"/>
    <d v="2016-03-31T07:41:41"/>
    <b v="0"/>
    <n v="1"/>
    <b v="0"/>
    <s v="theater/musical"/>
    <n v="2E-3"/>
    <n v="1"/>
    <x v="1"/>
  </r>
  <r>
    <x v="2"/>
    <x v="1"/>
    <s v="GBP"/>
    <n v="1409509477"/>
    <x v="3194"/>
    <n v="1407695077"/>
    <d v="2014-08-10T18:24:37"/>
    <b v="0"/>
    <n v="2"/>
    <b v="0"/>
    <s v="theater/musical"/>
    <n v="1.25"/>
    <n v="12.5"/>
    <x v="1"/>
  </r>
  <r>
    <x v="2"/>
    <x v="0"/>
    <s v="USD"/>
    <n v="1450072740"/>
    <x v="3195"/>
    <n v="1445027346"/>
    <d v="2015-10-16T20:29:06"/>
    <b v="0"/>
    <n v="25"/>
    <b v="0"/>
    <s v="theater/musical"/>
    <n v="54.52"/>
    <n v="109.04"/>
    <x v="1"/>
  </r>
  <r>
    <x v="2"/>
    <x v="0"/>
    <s v="USD"/>
    <n v="1443224622"/>
    <x v="3196"/>
    <n v="1440632622"/>
    <d v="2015-08-26T23:43:42"/>
    <b v="0"/>
    <n v="6"/>
    <b v="0"/>
    <s v="theater/musical"/>
    <n v="25"/>
    <n v="41.666666666666664"/>
    <x v="1"/>
  </r>
  <r>
    <x v="2"/>
    <x v="0"/>
    <s v="USD"/>
    <n v="1437149640"/>
    <x v="3197"/>
    <n v="1434558479"/>
    <d v="2015-06-17T16:27:59"/>
    <b v="0"/>
    <n v="0"/>
    <b v="0"/>
    <s v="theater/musical"/>
    <n v="0"/>
    <e v="#DIV/0!"/>
    <x v="1"/>
  </r>
  <r>
    <x v="2"/>
    <x v="1"/>
    <s v="GBP"/>
    <n v="1430470772"/>
    <x v="3198"/>
    <n v="1427878772"/>
    <d v="2015-04-01T08:59:32"/>
    <b v="0"/>
    <n v="12"/>
    <b v="0"/>
    <s v="theater/musical"/>
    <n v="3.4125000000000001"/>
    <n v="22.75"/>
    <x v="1"/>
  </r>
  <r>
    <x v="2"/>
    <x v="0"/>
    <s v="USD"/>
    <n v="1442644651"/>
    <x v="3199"/>
    <n v="1440052651"/>
    <d v="2015-08-20T06:37:31"/>
    <b v="0"/>
    <n v="0"/>
    <b v="0"/>
    <s v="theater/musical"/>
    <n v="0"/>
    <e v="#DIV/0!"/>
    <x v="1"/>
  </r>
  <r>
    <x v="2"/>
    <x v="0"/>
    <s v="USD"/>
    <n v="1429767607"/>
    <x v="3200"/>
    <n v="1424587207"/>
    <d v="2015-02-22T06:40:07"/>
    <b v="0"/>
    <n v="36"/>
    <b v="0"/>
    <s v="theater/musical"/>
    <n v="46.36363636363636"/>
    <n v="70.833333333333329"/>
    <x v="1"/>
  </r>
  <r>
    <x v="0"/>
    <x v="0"/>
    <s v="USD"/>
    <n v="1406557877"/>
    <x v="3201"/>
    <n v="1404743477"/>
    <d v="2014-07-07T14:31:17"/>
    <b v="1"/>
    <n v="82"/>
    <b v="1"/>
    <s v="theater/plays"/>
    <n v="103.49999999999999"/>
    <n v="63.109756097560975"/>
    <x v="1"/>
  </r>
  <r>
    <x v="0"/>
    <x v="0"/>
    <s v="USD"/>
    <n v="1403305200"/>
    <x v="3202"/>
    <n v="1400512658"/>
    <d v="2014-05-19T15:17:38"/>
    <b v="1"/>
    <n v="226"/>
    <b v="1"/>
    <s v="theater/plays"/>
    <n v="119.32315789473684"/>
    <n v="50.157964601769912"/>
    <x v="1"/>
  </r>
  <r>
    <x v="0"/>
    <x v="0"/>
    <s v="USD"/>
    <n v="1338523140"/>
    <x v="3203"/>
    <n v="1334442519"/>
    <d v="2012-04-14T22:28:39"/>
    <b v="1"/>
    <n v="60"/>
    <b v="1"/>
    <s v="theater/plays"/>
    <n v="125.76666666666667"/>
    <n v="62.883333333333333"/>
    <x v="1"/>
  </r>
  <r>
    <x v="0"/>
    <x v="0"/>
    <s v="USD"/>
    <n v="1408068000"/>
    <x v="3204"/>
    <n v="1405346680"/>
    <d v="2014-07-14T14:04:40"/>
    <b v="1"/>
    <n v="322"/>
    <b v="1"/>
    <s v="theater/plays"/>
    <n v="119.74347826086958"/>
    <n v="85.531055900621112"/>
    <x v="1"/>
  </r>
  <r>
    <x v="0"/>
    <x v="0"/>
    <s v="USD"/>
    <n v="1407524751"/>
    <x v="3205"/>
    <n v="1404932751"/>
    <d v="2014-07-09T19:05:51"/>
    <b v="1"/>
    <n v="94"/>
    <b v="1"/>
    <s v="theater/plays"/>
    <n v="126.25"/>
    <n v="53.723404255319146"/>
    <x v="1"/>
  </r>
  <r>
    <x v="0"/>
    <x v="1"/>
    <s v="GBP"/>
    <n v="1437934759"/>
    <x v="3206"/>
    <n v="1434478759"/>
    <d v="2015-06-16T18:19:19"/>
    <b v="1"/>
    <n v="47"/>
    <b v="1"/>
    <s v="theater/plays"/>
    <n v="100.11666666666667"/>
    <n v="127.80851063829788"/>
    <x v="1"/>
  </r>
  <r>
    <x v="0"/>
    <x v="1"/>
    <s v="GBP"/>
    <n v="1452038100"/>
    <x v="3207"/>
    <n v="1448823673"/>
    <d v="2015-11-29T19:01:13"/>
    <b v="1"/>
    <n v="115"/>
    <b v="1"/>
    <s v="theater/plays"/>
    <n v="102.13333333333334"/>
    <n v="106.57391304347826"/>
    <x v="1"/>
  </r>
  <r>
    <x v="0"/>
    <x v="0"/>
    <s v="USD"/>
    <n v="1441857540"/>
    <x v="3208"/>
    <n v="1438617471"/>
    <d v="2015-08-03T15:57:51"/>
    <b v="1"/>
    <n v="134"/>
    <b v="1"/>
    <s v="theater/plays"/>
    <n v="100.35142857142858"/>
    <n v="262.11194029850748"/>
    <x v="1"/>
  </r>
  <r>
    <x v="0"/>
    <x v="1"/>
    <s v="GBP"/>
    <n v="1436625000"/>
    <x v="3209"/>
    <n v="1433934371"/>
    <d v="2015-06-10T11:06:11"/>
    <b v="1"/>
    <n v="35"/>
    <b v="1"/>
    <s v="theater/plays"/>
    <n v="100.05"/>
    <n v="57.171428571428571"/>
    <x v="1"/>
  </r>
  <r>
    <x v="0"/>
    <x v="0"/>
    <s v="USD"/>
    <n v="1478264784"/>
    <x v="3210"/>
    <n v="1475672784"/>
    <d v="2016-10-05T13:06:24"/>
    <b v="1"/>
    <n v="104"/>
    <b v="1"/>
    <s v="theater/plays"/>
    <n v="116.02222222222223"/>
    <n v="50.20192307692308"/>
    <x v="1"/>
  </r>
  <r>
    <x v="0"/>
    <x v="1"/>
    <s v="GBP"/>
    <n v="1419984000"/>
    <x v="3211"/>
    <n v="1417132986"/>
    <d v="2014-11-28T00:03:06"/>
    <b v="1"/>
    <n v="184"/>
    <b v="1"/>
    <s v="theater/plays"/>
    <n v="102.1"/>
    <n v="66.586956521739125"/>
    <x v="1"/>
  </r>
  <r>
    <x v="0"/>
    <x v="0"/>
    <s v="USD"/>
    <n v="1427063747"/>
    <x v="3212"/>
    <n v="1424043347"/>
    <d v="2015-02-15T23:35:47"/>
    <b v="1"/>
    <n v="119"/>
    <b v="1"/>
    <s v="theater/plays"/>
    <n v="100.11000000000001"/>
    <n v="168.25210084033614"/>
    <x v="1"/>
  </r>
  <r>
    <x v="0"/>
    <x v="0"/>
    <s v="USD"/>
    <n v="1489352400"/>
    <x v="3213"/>
    <n v="1486411204"/>
    <d v="2017-02-06T20:00:04"/>
    <b v="1"/>
    <n v="59"/>
    <b v="1"/>
    <s v="theater/plays"/>
    <n v="100.84"/>
    <n v="256.37288135593218"/>
    <x v="1"/>
  </r>
  <r>
    <x v="0"/>
    <x v="1"/>
    <s v="GBP"/>
    <n v="1436114603"/>
    <x v="3214"/>
    <n v="1433090603"/>
    <d v="2015-05-31T16:43:23"/>
    <b v="1"/>
    <n v="113"/>
    <b v="1"/>
    <s v="theater/plays"/>
    <n v="103.42499999999998"/>
    <n v="36.610619469026545"/>
    <x v="1"/>
  </r>
  <r>
    <x v="0"/>
    <x v="0"/>
    <s v="USD"/>
    <n v="1445722140"/>
    <x v="3215"/>
    <n v="1443016697"/>
    <d v="2015-09-23T13:58:17"/>
    <b v="1"/>
    <n v="84"/>
    <b v="1"/>
    <s v="theater/plays"/>
    <n v="124.8"/>
    <n v="37.142857142857146"/>
    <x v="1"/>
  </r>
  <r>
    <x v="0"/>
    <x v="0"/>
    <s v="USD"/>
    <n v="1440100976"/>
    <x v="3216"/>
    <n v="1437508976"/>
    <d v="2015-07-21T20:02:56"/>
    <b v="1"/>
    <n v="74"/>
    <b v="1"/>
    <s v="theater/plays"/>
    <n v="109.51612903225806"/>
    <n v="45.878378378378379"/>
    <x v="1"/>
  </r>
  <r>
    <x v="0"/>
    <x v="0"/>
    <s v="USD"/>
    <n v="1484024400"/>
    <x v="3217"/>
    <n v="1479932713"/>
    <d v="2016-11-23T20:25:13"/>
    <b v="1"/>
    <n v="216"/>
    <b v="1"/>
    <s v="theater/plays"/>
    <n v="102.03333333333333"/>
    <n v="141.71296296296296"/>
    <x v="1"/>
  </r>
  <r>
    <x v="0"/>
    <x v="0"/>
    <s v="USD"/>
    <n v="1464987600"/>
    <x v="3218"/>
    <n v="1463145938"/>
    <d v="2016-05-13T13:25:38"/>
    <b v="1"/>
    <n v="39"/>
    <b v="1"/>
    <s v="theater/plays"/>
    <n v="102.35000000000001"/>
    <n v="52.487179487179489"/>
    <x v="1"/>
  </r>
  <r>
    <x v="0"/>
    <x v="1"/>
    <s v="GBP"/>
    <n v="1446213612"/>
    <x v="3219"/>
    <n v="1443621612"/>
    <d v="2015-09-30T14:00:12"/>
    <b v="1"/>
    <n v="21"/>
    <b v="1"/>
    <s v="theater/plays"/>
    <n v="104.16666666666667"/>
    <n v="59.523809523809526"/>
    <x v="1"/>
  </r>
  <r>
    <x v="0"/>
    <x v="1"/>
    <s v="GBP"/>
    <n v="1484687436"/>
    <x v="3220"/>
    <n v="1482095436"/>
    <d v="2016-12-18T21:10:36"/>
    <b v="0"/>
    <n v="30"/>
    <b v="1"/>
    <s v="theater/plays"/>
    <n v="125"/>
    <n v="50"/>
    <x v="1"/>
  </r>
  <r>
    <x v="0"/>
    <x v="0"/>
    <s v="USD"/>
    <n v="1450328340"/>
    <x v="3221"/>
    <n v="1447606884"/>
    <d v="2015-11-15T17:01:24"/>
    <b v="1"/>
    <n v="37"/>
    <b v="1"/>
    <s v="theater/plays"/>
    <n v="102.34285714285714"/>
    <n v="193.62162162162161"/>
    <x v="1"/>
  </r>
  <r>
    <x v="0"/>
    <x v="0"/>
    <s v="USD"/>
    <n v="1416470398"/>
    <x v="3222"/>
    <n v="1413874798"/>
    <d v="2014-10-21T06:59:58"/>
    <b v="1"/>
    <n v="202"/>
    <b v="1"/>
    <s v="theater/plays"/>
    <n v="107.86500000000001"/>
    <n v="106.79702970297029"/>
    <x v="1"/>
  </r>
  <r>
    <x v="0"/>
    <x v="0"/>
    <s v="USD"/>
    <n v="1412135940"/>
    <x v="341"/>
    <n v="1410840126"/>
    <d v="2014-09-16T04:02:06"/>
    <b v="1"/>
    <n v="37"/>
    <b v="1"/>
    <s v="theater/plays"/>
    <n v="109.88461538461539"/>
    <n v="77.21621621621621"/>
    <x v="1"/>
  </r>
  <r>
    <x v="0"/>
    <x v="0"/>
    <s v="USD"/>
    <n v="1460846347"/>
    <x v="3223"/>
    <n v="1458254347"/>
    <d v="2016-03-17T22:39:07"/>
    <b v="0"/>
    <n v="28"/>
    <b v="1"/>
    <s v="theater/plays"/>
    <n v="161"/>
    <n v="57.5"/>
    <x v="1"/>
  </r>
  <r>
    <x v="0"/>
    <x v="0"/>
    <s v="USD"/>
    <n v="1462334340"/>
    <x v="3224"/>
    <n v="1459711917"/>
    <d v="2016-04-03T19:31:57"/>
    <b v="1"/>
    <n v="26"/>
    <b v="1"/>
    <s v="theater/plays"/>
    <n v="131.20000000000002"/>
    <n v="50.46153846153846"/>
    <x v="1"/>
  </r>
  <r>
    <x v="0"/>
    <x v="0"/>
    <s v="USD"/>
    <n v="1488482355"/>
    <x v="3225"/>
    <n v="1485890355"/>
    <d v="2017-01-31T19:19:15"/>
    <b v="0"/>
    <n v="61"/>
    <b v="1"/>
    <s v="theater/plays"/>
    <n v="118.8"/>
    <n v="97.377049180327873"/>
    <x v="1"/>
  </r>
  <r>
    <x v="0"/>
    <x v="1"/>
    <s v="GBP"/>
    <n v="1485991860"/>
    <x v="3226"/>
    <n v="1483124208"/>
    <d v="2016-12-30T18:56:48"/>
    <b v="0"/>
    <n v="115"/>
    <b v="1"/>
    <s v="theater/plays"/>
    <n v="100.39275000000001"/>
    <n v="34.91921739130435"/>
    <x v="1"/>
  </r>
  <r>
    <x v="0"/>
    <x v="0"/>
    <s v="USD"/>
    <n v="1467361251"/>
    <x v="3227"/>
    <n v="1464769251"/>
    <d v="2016-06-01T08:20:51"/>
    <b v="1"/>
    <n v="181"/>
    <b v="1"/>
    <s v="theater/plays"/>
    <n v="103.20666666666666"/>
    <n v="85.530386740331494"/>
    <x v="1"/>
  </r>
  <r>
    <x v="0"/>
    <x v="0"/>
    <s v="USD"/>
    <n v="1482962433"/>
    <x v="3228"/>
    <n v="1480370433"/>
    <d v="2016-11-28T22:00:33"/>
    <b v="0"/>
    <n v="110"/>
    <b v="1"/>
    <s v="theater/plays"/>
    <n v="100.6"/>
    <n v="182.90909090909091"/>
    <x v="1"/>
  </r>
  <r>
    <x v="0"/>
    <x v="0"/>
    <s v="USD"/>
    <n v="1443499140"/>
    <x v="3229"/>
    <n v="1441452184"/>
    <d v="2015-09-05T11:23:04"/>
    <b v="1"/>
    <n v="269"/>
    <b v="1"/>
    <s v="theater/plays"/>
    <n v="100.78754285714287"/>
    <n v="131.13620817843866"/>
    <x v="1"/>
  </r>
  <r>
    <x v="0"/>
    <x v="1"/>
    <s v="GBP"/>
    <n v="1435752898"/>
    <x v="3230"/>
    <n v="1433160898"/>
    <d v="2015-06-01T12:14:58"/>
    <b v="1"/>
    <n v="79"/>
    <b v="1"/>
    <s v="theater/plays"/>
    <n v="112.32142857142857"/>
    <n v="39.810126582278478"/>
    <x v="1"/>
  </r>
  <r>
    <x v="0"/>
    <x v="1"/>
    <s v="GBP"/>
    <n v="1445817540"/>
    <x v="3231"/>
    <n v="1443665293"/>
    <d v="2015-10-01T02:08:13"/>
    <b v="1"/>
    <n v="104"/>
    <b v="1"/>
    <s v="theater/plays"/>
    <n v="105.91914022517912"/>
    <n v="59.701730769230764"/>
    <x v="1"/>
  </r>
  <r>
    <x v="0"/>
    <x v="1"/>
    <s v="GBP"/>
    <n v="1487286000"/>
    <x v="3232"/>
    <n v="1484843948"/>
    <d v="2017-01-19T16:39:08"/>
    <b v="0"/>
    <n v="34"/>
    <b v="1"/>
    <s v="theater/plays"/>
    <n v="100.56666666666668"/>
    <n v="88.735294117647058"/>
    <x v="1"/>
  </r>
  <r>
    <x v="0"/>
    <x v="0"/>
    <s v="USD"/>
    <n v="1413269940"/>
    <x v="3233"/>
    <n v="1410421670"/>
    <d v="2014-09-11T07:47:50"/>
    <b v="1"/>
    <n v="167"/>
    <b v="1"/>
    <s v="theater/plays"/>
    <n v="115.30588235294117"/>
    <n v="58.688622754491021"/>
    <x v="1"/>
  </r>
  <r>
    <x v="0"/>
    <x v="0"/>
    <s v="USD"/>
    <n v="1411150092"/>
    <x v="3234"/>
    <n v="1408558092"/>
    <d v="2014-08-20T18:08:12"/>
    <b v="1"/>
    <n v="183"/>
    <b v="1"/>
    <s v="theater/plays"/>
    <n v="127.30419999999999"/>
    <n v="69.56513661202186"/>
    <x v="1"/>
  </r>
  <r>
    <x v="0"/>
    <x v="0"/>
    <s v="USD"/>
    <n v="1444348800"/>
    <x v="3235"/>
    <n v="1442283562"/>
    <d v="2015-09-15T02:19:22"/>
    <b v="1"/>
    <n v="71"/>
    <b v="1"/>
    <s v="theater/plays"/>
    <n v="102.83750000000001"/>
    <n v="115.87323943661971"/>
    <x v="1"/>
  </r>
  <r>
    <x v="0"/>
    <x v="1"/>
    <s v="GBP"/>
    <n v="1480613982"/>
    <x v="3236"/>
    <n v="1478018382"/>
    <d v="2016-11-01T16:39:42"/>
    <b v="0"/>
    <n v="69"/>
    <b v="1"/>
    <s v="theater/plays"/>
    <n v="102.9375"/>
    <n v="23.869565217391305"/>
    <x v="1"/>
  </r>
  <r>
    <x v="0"/>
    <x v="0"/>
    <s v="USD"/>
    <n v="1434074400"/>
    <x v="3237"/>
    <n v="1431354258"/>
    <d v="2015-05-11T14:24:18"/>
    <b v="0"/>
    <n v="270"/>
    <b v="1"/>
    <s v="theater/plays"/>
    <n v="104.3047619047619"/>
    <n v="81.125925925925927"/>
    <x v="1"/>
  </r>
  <r>
    <x v="0"/>
    <x v="0"/>
    <s v="USD"/>
    <n v="1442030340"/>
    <x v="3238"/>
    <n v="1439551200"/>
    <d v="2015-08-14T11:20:00"/>
    <b v="1"/>
    <n v="193"/>
    <b v="1"/>
    <s v="theater/plays"/>
    <n v="111.22000000000001"/>
    <n v="57.626943005181346"/>
    <x v="1"/>
  </r>
  <r>
    <x v="0"/>
    <x v="1"/>
    <s v="GBP"/>
    <n v="1436696712"/>
    <x v="3239"/>
    <n v="1434104712"/>
    <d v="2015-06-12T10:25:12"/>
    <b v="1"/>
    <n v="57"/>
    <b v="1"/>
    <s v="theater/plays"/>
    <n v="105.86"/>
    <n v="46.429824561403507"/>
    <x v="1"/>
  </r>
  <r>
    <x v="0"/>
    <x v="0"/>
    <s v="USD"/>
    <n v="1428178757"/>
    <x v="3240"/>
    <n v="1425590357"/>
    <d v="2015-03-05T21:19:17"/>
    <b v="1"/>
    <n v="200"/>
    <b v="1"/>
    <s v="theater/plays"/>
    <n v="100.79166666666666"/>
    <n v="60.475000000000001"/>
    <x v="1"/>
  </r>
  <r>
    <x v="0"/>
    <x v="0"/>
    <s v="USD"/>
    <n v="1434822914"/>
    <x v="3241"/>
    <n v="1432230914"/>
    <d v="2015-05-21T17:55:14"/>
    <b v="1"/>
    <n v="88"/>
    <b v="1"/>
    <s v="theater/plays"/>
    <n v="104.92727272727274"/>
    <n v="65.579545454545453"/>
    <x v="1"/>
  </r>
  <r>
    <x v="0"/>
    <x v="0"/>
    <s v="USD"/>
    <n v="1415213324"/>
    <x v="3242"/>
    <n v="1412617724"/>
    <d v="2014-10-06T17:48:44"/>
    <b v="1"/>
    <n v="213"/>
    <b v="1"/>
    <s v="theater/plays"/>
    <n v="101.55199999999999"/>
    <n v="119.1924882629108"/>
    <x v="1"/>
  </r>
  <r>
    <x v="0"/>
    <x v="0"/>
    <s v="USD"/>
    <n v="1434907966"/>
    <x v="3243"/>
    <n v="1432315966"/>
    <d v="2015-05-22T17:32:46"/>
    <b v="1"/>
    <n v="20"/>
    <b v="1"/>
    <s v="theater/plays"/>
    <n v="110.73333333333333"/>
    <n v="83.05"/>
    <x v="1"/>
  </r>
  <r>
    <x v="0"/>
    <x v="1"/>
    <s v="GBP"/>
    <n v="1473247240"/>
    <x v="3244"/>
    <n v="1470655240"/>
    <d v="2016-08-08T11:20:40"/>
    <b v="1"/>
    <n v="50"/>
    <b v="1"/>
    <s v="theater/plays"/>
    <n v="127.82222222222221"/>
    <n v="57.52"/>
    <x v="1"/>
  </r>
  <r>
    <x v="0"/>
    <x v="0"/>
    <s v="USD"/>
    <n v="1473306300"/>
    <x v="3245"/>
    <n v="1471701028"/>
    <d v="2016-08-20T13:50:28"/>
    <b v="1"/>
    <n v="115"/>
    <b v="1"/>
    <s v="theater/plays"/>
    <n v="101.82500000000002"/>
    <n v="177.08695652173913"/>
    <x v="1"/>
  </r>
  <r>
    <x v="0"/>
    <x v="1"/>
    <s v="GBP"/>
    <n v="1427331809"/>
    <x v="3246"/>
    <n v="1424743409"/>
    <d v="2015-02-24T02:03:29"/>
    <b v="1"/>
    <n v="186"/>
    <b v="1"/>
    <s v="theater/plays"/>
    <n v="101.25769230769231"/>
    <n v="70.771505376344081"/>
    <x v="1"/>
  </r>
  <r>
    <x v="0"/>
    <x v="1"/>
    <s v="GBP"/>
    <n v="1412706375"/>
    <x v="3247"/>
    <n v="1410114375"/>
    <d v="2014-09-07T18:26:15"/>
    <b v="1"/>
    <n v="18"/>
    <b v="1"/>
    <s v="theater/plays"/>
    <n v="175"/>
    <n v="29.166666666666668"/>
    <x v="1"/>
  </r>
  <r>
    <x v="0"/>
    <x v="0"/>
    <s v="USD"/>
    <n v="1433995140"/>
    <x v="3248"/>
    <n v="1432129577"/>
    <d v="2015-05-20T13:46:17"/>
    <b v="1"/>
    <n v="176"/>
    <b v="1"/>
    <s v="theater/plays"/>
    <n v="128.06"/>
    <n v="72.76136363636364"/>
    <x v="1"/>
  </r>
  <r>
    <x v="0"/>
    <x v="1"/>
    <s v="GBP"/>
    <n v="1487769952"/>
    <x v="3249"/>
    <n v="1485177952"/>
    <d v="2017-01-23T13:25:52"/>
    <b v="0"/>
    <n v="41"/>
    <b v="1"/>
    <s v="theater/plays"/>
    <n v="106.29949999999999"/>
    <n v="51.853414634146333"/>
    <x v="1"/>
  </r>
  <r>
    <x v="0"/>
    <x v="0"/>
    <s v="USD"/>
    <n v="1420751861"/>
    <x v="3250"/>
    <n v="1418159861"/>
    <d v="2014-12-09T21:17:41"/>
    <b v="1"/>
    <n v="75"/>
    <b v="1"/>
    <s v="theater/plays"/>
    <n v="105.21428571428571"/>
    <n v="98.2"/>
    <x v="1"/>
  </r>
  <r>
    <x v="0"/>
    <x v="0"/>
    <s v="USD"/>
    <n v="1475294340"/>
    <x v="3251"/>
    <n v="1472753745"/>
    <d v="2016-09-01T18:15:45"/>
    <b v="1"/>
    <n v="97"/>
    <b v="1"/>
    <s v="theater/plays"/>
    <n v="106.16782608695652"/>
    <n v="251.7381443298969"/>
    <x v="1"/>
  </r>
  <r>
    <x v="0"/>
    <x v="0"/>
    <s v="USD"/>
    <n v="1448903318"/>
    <x v="3252"/>
    <n v="1445875718"/>
    <d v="2015-10-26T16:08:38"/>
    <b v="1"/>
    <n v="73"/>
    <b v="1"/>
    <s v="theater/plays"/>
    <n v="109.24000000000001"/>
    <n v="74.821917808219183"/>
    <x v="1"/>
  </r>
  <r>
    <x v="0"/>
    <x v="0"/>
    <s v="USD"/>
    <n v="1437067476"/>
    <x v="3253"/>
    <n v="1434475476"/>
    <d v="2015-06-16T17:24:36"/>
    <b v="1"/>
    <n v="49"/>
    <b v="1"/>
    <s v="theater/plays"/>
    <n v="100.45454545454547"/>
    <n v="67.65306122448979"/>
    <x v="1"/>
  </r>
  <r>
    <x v="0"/>
    <x v="0"/>
    <s v="USD"/>
    <n v="1419220800"/>
    <x v="3254"/>
    <n v="1416555262"/>
    <d v="2014-11-21T07:34:22"/>
    <b v="1"/>
    <n v="134"/>
    <b v="1"/>
    <s v="theater/plays"/>
    <n v="103.04098360655738"/>
    <n v="93.81343283582089"/>
    <x v="1"/>
  </r>
  <r>
    <x v="0"/>
    <x v="0"/>
    <s v="USD"/>
    <n v="1446238800"/>
    <x v="3255"/>
    <n v="1444220588"/>
    <d v="2015-10-07T12:23:08"/>
    <b v="1"/>
    <n v="68"/>
    <b v="1"/>
    <s v="theater/plays"/>
    <n v="112.1664"/>
    <n v="41.237647058823526"/>
    <x v="1"/>
  </r>
  <r>
    <x v="0"/>
    <x v="0"/>
    <s v="USD"/>
    <n v="1422482400"/>
    <x v="3256"/>
    <n v="1421089938"/>
    <d v="2015-01-12T19:12:18"/>
    <b v="1"/>
    <n v="49"/>
    <b v="1"/>
    <s v="theater/plays"/>
    <n v="103"/>
    <n v="52.551020408163268"/>
    <x v="1"/>
  </r>
  <r>
    <x v="0"/>
    <x v="17"/>
    <s v="EUR"/>
    <n v="1449162000"/>
    <x v="3257"/>
    <n v="1446570315"/>
    <d v="2015-11-03T17:05:15"/>
    <b v="1"/>
    <n v="63"/>
    <b v="1"/>
    <s v="theater/plays"/>
    <n v="164"/>
    <n v="70.285714285714292"/>
    <x v="1"/>
  </r>
  <r>
    <x v="0"/>
    <x v="0"/>
    <s v="USD"/>
    <n v="1434142800"/>
    <x v="3258"/>
    <n v="1431435122"/>
    <d v="2015-05-12T12:52:02"/>
    <b v="1"/>
    <n v="163"/>
    <b v="1"/>
    <s v="theater/plays"/>
    <n v="131.28333333333333"/>
    <n v="48.325153374233132"/>
    <x v="1"/>
  </r>
  <r>
    <x v="0"/>
    <x v="0"/>
    <s v="USD"/>
    <n v="1437156660"/>
    <x v="3259"/>
    <n v="1434564660"/>
    <d v="2015-06-17T18:11:00"/>
    <b v="1"/>
    <n v="288"/>
    <b v="1"/>
    <s v="theater/plays"/>
    <n v="102.1"/>
    <n v="53.177083333333336"/>
    <x v="1"/>
  </r>
  <r>
    <x v="0"/>
    <x v="0"/>
    <s v="USD"/>
    <n v="1472074928"/>
    <x v="3260"/>
    <n v="1470692528"/>
    <d v="2016-08-08T21:42:08"/>
    <b v="1"/>
    <n v="42"/>
    <b v="1"/>
    <s v="theater/plays"/>
    <n v="128"/>
    <n v="60.952380952380949"/>
    <x v="1"/>
  </r>
  <r>
    <x v="0"/>
    <x v="1"/>
    <s v="GBP"/>
    <n v="1434452400"/>
    <x v="3261"/>
    <n v="1431509397"/>
    <d v="2015-05-13T09:29:57"/>
    <b v="1"/>
    <n v="70"/>
    <b v="1"/>
    <s v="theater/plays"/>
    <n v="101.49999999999999"/>
    <n v="116"/>
    <x v="1"/>
  </r>
  <r>
    <x v="0"/>
    <x v="1"/>
    <s v="GBP"/>
    <n v="1436705265"/>
    <x v="3262"/>
    <n v="1434113265"/>
    <d v="2015-06-12T12:47:45"/>
    <b v="1"/>
    <n v="30"/>
    <b v="1"/>
    <s v="theater/plays"/>
    <n v="101.66666666666666"/>
    <n v="61"/>
    <x v="1"/>
  </r>
  <r>
    <x v="0"/>
    <x v="1"/>
    <s v="GBP"/>
    <n v="1414927775"/>
    <x v="3263"/>
    <n v="1412332175"/>
    <d v="2014-10-03T10:29:35"/>
    <b v="1"/>
    <n v="51"/>
    <b v="1"/>
    <s v="theater/plays"/>
    <n v="130"/>
    <n v="38.235294117647058"/>
    <x v="1"/>
  </r>
  <r>
    <x v="0"/>
    <x v="0"/>
    <s v="USD"/>
    <n v="1446814809"/>
    <x v="3264"/>
    <n v="1444219209"/>
    <d v="2015-10-07T12:00:09"/>
    <b v="1"/>
    <n v="145"/>
    <b v="1"/>
    <s v="theater/plays"/>
    <n v="154.43"/>
    <n v="106.50344827586207"/>
    <x v="1"/>
  </r>
  <r>
    <x v="0"/>
    <x v="0"/>
    <s v="USD"/>
    <n v="1473879600"/>
    <x v="3265"/>
    <n v="1472498042"/>
    <d v="2016-08-29T19:14:02"/>
    <b v="1"/>
    <n v="21"/>
    <b v="1"/>
    <s v="theater/plays"/>
    <n v="107.4"/>
    <n v="204.57142857142858"/>
    <x v="1"/>
  </r>
  <r>
    <x v="0"/>
    <x v="0"/>
    <s v="USD"/>
    <n v="1458075600"/>
    <x v="3266"/>
    <n v="1454259272"/>
    <d v="2016-01-31T16:54:32"/>
    <b v="1"/>
    <n v="286"/>
    <b v="1"/>
    <s v="theater/plays"/>
    <n v="101.32258064516128"/>
    <n v="54.912587412587413"/>
    <x v="1"/>
  </r>
  <r>
    <x v="0"/>
    <x v="0"/>
    <s v="USD"/>
    <n v="1423456200"/>
    <x v="3267"/>
    <n v="1421183271"/>
    <d v="2015-01-13T21:07:51"/>
    <b v="1"/>
    <n v="12"/>
    <b v="1"/>
    <s v="theater/plays"/>
    <n v="100.27777777777777"/>
    <n v="150.41666666666666"/>
    <x v="1"/>
  </r>
  <r>
    <x v="0"/>
    <x v="5"/>
    <s v="CAD"/>
    <n v="1459483140"/>
    <x v="3268"/>
    <n v="1456526879"/>
    <d v="2016-02-26T22:47:59"/>
    <b v="1"/>
    <n v="100"/>
    <b v="1"/>
    <s v="theater/plays"/>
    <n v="116.84444444444443"/>
    <n v="52.58"/>
    <x v="1"/>
  </r>
  <r>
    <x v="0"/>
    <x v="1"/>
    <s v="GBP"/>
    <n v="1416331406"/>
    <x v="3269"/>
    <n v="1413735806"/>
    <d v="2014-10-19T16:23:26"/>
    <b v="1"/>
    <n v="100"/>
    <b v="1"/>
    <s v="theater/plays"/>
    <n v="108.60000000000001"/>
    <n v="54.3"/>
    <x v="1"/>
  </r>
  <r>
    <x v="0"/>
    <x v="1"/>
    <s v="GBP"/>
    <n v="1433017303"/>
    <x v="3270"/>
    <n v="1430425303"/>
    <d v="2015-04-30T20:21:43"/>
    <b v="1"/>
    <n v="34"/>
    <b v="1"/>
    <s v="theater/plays"/>
    <n v="103.4"/>
    <n v="76.029411764705884"/>
    <x v="1"/>
  </r>
  <r>
    <x v="0"/>
    <x v="0"/>
    <s v="USD"/>
    <n v="1459474059"/>
    <x v="3271"/>
    <n v="1456885659"/>
    <d v="2016-03-02T02:27:39"/>
    <b v="0"/>
    <n v="63"/>
    <b v="1"/>
    <s v="theater/plays"/>
    <n v="114.27586206896552"/>
    <n v="105.2063492063492"/>
    <x v="1"/>
  </r>
  <r>
    <x v="0"/>
    <x v="0"/>
    <s v="USD"/>
    <n v="1433134800"/>
    <x v="3272"/>
    <n v="1430158198"/>
    <d v="2015-04-27T18:09:58"/>
    <b v="0"/>
    <n v="30"/>
    <b v="1"/>
    <s v="theater/plays"/>
    <n v="103"/>
    <n v="68.666666666666671"/>
    <x v="1"/>
  </r>
  <r>
    <x v="0"/>
    <x v="0"/>
    <s v="USD"/>
    <n v="1441153705"/>
    <x v="3273"/>
    <n v="1438561705"/>
    <d v="2015-08-03T00:28:25"/>
    <b v="0"/>
    <n v="47"/>
    <b v="1"/>
    <s v="theater/plays"/>
    <n v="121.6"/>
    <n v="129.36170212765958"/>
    <x v="1"/>
  </r>
  <r>
    <x v="0"/>
    <x v="0"/>
    <s v="USD"/>
    <n v="1461904788"/>
    <x v="3274"/>
    <n v="1458103188"/>
    <d v="2016-03-16T04:39:48"/>
    <b v="0"/>
    <n v="237"/>
    <b v="1"/>
    <s v="theater/plays"/>
    <n v="102.6467741935484"/>
    <n v="134.26371308016877"/>
    <x v="1"/>
  </r>
  <r>
    <x v="0"/>
    <x v="1"/>
    <s v="GBP"/>
    <n v="1455138000"/>
    <x v="3275"/>
    <n v="1452448298"/>
    <d v="2016-01-10T17:51:38"/>
    <b v="0"/>
    <n v="47"/>
    <b v="1"/>
    <s v="theater/plays"/>
    <n v="104.75000000000001"/>
    <n v="17.829787234042552"/>
    <x v="1"/>
  </r>
  <r>
    <x v="0"/>
    <x v="0"/>
    <s v="USD"/>
    <n v="1454047140"/>
    <x v="3276"/>
    <n v="1452546853"/>
    <d v="2016-01-11T21:14:13"/>
    <b v="0"/>
    <n v="15"/>
    <b v="1"/>
    <s v="theater/plays"/>
    <n v="101.6"/>
    <n v="203.2"/>
    <x v="1"/>
  </r>
  <r>
    <x v="0"/>
    <x v="0"/>
    <s v="USD"/>
    <n v="1488258000"/>
    <x v="3277"/>
    <n v="1485556626"/>
    <d v="2017-01-27T22:37:06"/>
    <b v="0"/>
    <n v="81"/>
    <b v="1"/>
    <s v="theater/plays"/>
    <n v="112.10242048409683"/>
    <n v="69.18518518518519"/>
    <x v="1"/>
  </r>
  <r>
    <x v="0"/>
    <x v="0"/>
    <s v="USD"/>
    <n v="1471291782"/>
    <x v="3278"/>
    <n v="1468699782"/>
    <d v="2016-07-16T20:09:42"/>
    <b v="0"/>
    <n v="122"/>
    <b v="1"/>
    <s v="theater/plays"/>
    <n v="101.76666666666667"/>
    <n v="125.12295081967213"/>
    <x v="1"/>
  </r>
  <r>
    <x v="0"/>
    <x v="5"/>
    <s v="CAD"/>
    <n v="1448733628"/>
    <x v="3279"/>
    <n v="1446573628"/>
    <d v="2015-11-03T18:00:28"/>
    <b v="0"/>
    <n v="34"/>
    <b v="1"/>
    <s v="theater/plays"/>
    <n v="100"/>
    <n v="73.529411764705884"/>
    <x v="1"/>
  </r>
  <r>
    <x v="0"/>
    <x v="1"/>
    <s v="GBP"/>
    <n v="1466463600"/>
    <x v="3280"/>
    <n v="1463337315"/>
    <d v="2016-05-15T18:35:15"/>
    <b v="0"/>
    <n v="207"/>
    <b v="1"/>
    <s v="theater/plays"/>
    <n v="100.26489999999998"/>
    <n v="48.437149758454105"/>
    <x v="1"/>
  </r>
  <r>
    <x v="0"/>
    <x v="1"/>
    <s v="GBP"/>
    <n v="1487580602"/>
    <x v="3281"/>
    <n v="1485161402"/>
    <d v="2017-01-23T08:50:02"/>
    <b v="0"/>
    <n v="25"/>
    <b v="1"/>
    <s v="theater/plays"/>
    <n v="133.04200000000003"/>
    <n v="26.608400000000003"/>
    <x v="1"/>
  </r>
  <r>
    <x v="0"/>
    <x v="1"/>
    <s v="GBP"/>
    <n v="1489234891"/>
    <x v="3282"/>
    <n v="1486642891"/>
    <d v="2017-02-09T12:21:31"/>
    <b v="0"/>
    <n v="72"/>
    <b v="1"/>
    <s v="theater/plays"/>
    <n v="121.2"/>
    <n v="33.666666666666664"/>
    <x v="1"/>
  </r>
  <r>
    <x v="0"/>
    <x v="0"/>
    <s v="USD"/>
    <n v="1442462340"/>
    <x v="3283"/>
    <n v="1439743900"/>
    <d v="2015-08-16T16:51:40"/>
    <b v="0"/>
    <n v="14"/>
    <b v="1"/>
    <s v="theater/plays"/>
    <n v="113.99999999999999"/>
    <n v="40.714285714285715"/>
    <x v="1"/>
  </r>
  <r>
    <x v="0"/>
    <x v="1"/>
    <s v="GBP"/>
    <n v="1449257348"/>
    <x v="3284"/>
    <n v="1444069748"/>
    <d v="2015-10-05T18:29:08"/>
    <b v="0"/>
    <n v="15"/>
    <b v="1"/>
    <s v="theater/plays"/>
    <n v="286.13861386138615"/>
    <n v="19.266666666666666"/>
    <x v="1"/>
  </r>
  <r>
    <x v="0"/>
    <x v="4"/>
    <s v="NZD"/>
    <n v="1488622352"/>
    <x v="3285"/>
    <n v="1486030352"/>
    <d v="2017-02-02T10:12:32"/>
    <b v="0"/>
    <n v="91"/>
    <b v="1"/>
    <s v="theater/plays"/>
    <n v="170.44444444444446"/>
    <n v="84.285714285714292"/>
    <x v="1"/>
  </r>
  <r>
    <x v="0"/>
    <x v="1"/>
    <s v="GBP"/>
    <n v="1434459554"/>
    <x v="3286"/>
    <n v="1431867554"/>
    <d v="2015-05-17T12:59:14"/>
    <b v="0"/>
    <n v="24"/>
    <b v="1"/>
    <s v="theater/plays"/>
    <n v="118.33333333333333"/>
    <n v="29.583333333333332"/>
    <x v="1"/>
  </r>
  <r>
    <x v="0"/>
    <x v="1"/>
    <s v="GBP"/>
    <n v="1474886229"/>
    <x v="3287"/>
    <n v="1472294229"/>
    <d v="2016-08-27T10:37:09"/>
    <b v="0"/>
    <n v="27"/>
    <b v="1"/>
    <s v="theater/plays"/>
    <n v="102.85857142857142"/>
    <n v="26.667037037037037"/>
    <x v="1"/>
  </r>
  <r>
    <x v="0"/>
    <x v="1"/>
    <s v="GBP"/>
    <n v="1448229600"/>
    <x v="3288"/>
    <n v="1446401372"/>
    <d v="2015-11-01T18:09:32"/>
    <b v="0"/>
    <n v="47"/>
    <b v="1"/>
    <s v="theater/plays"/>
    <n v="144.06666666666666"/>
    <n v="45.978723404255319"/>
    <x v="1"/>
  </r>
  <r>
    <x v="0"/>
    <x v="1"/>
    <s v="GBP"/>
    <n v="1438037940"/>
    <x v="3289"/>
    <n v="1436380256"/>
    <d v="2015-07-08T18:30:56"/>
    <b v="0"/>
    <n v="44"/>
    <b v="1"/>
    <s v="theater/plays"/>
    <n v="100.07272727272726"/>
    <n v="125.09090909090909"/>
    <x v="1"/>
  </r>
  <r>
    <x v="0"/>
    <x v="0"/>
    <s v="USD"/>
    <n v="1442102400"/>
    <x v="3290"/>
    <n v="1440370768"/>
    <d v="2015-08-23T22:59:28"/>
    <b v="0"/>
    <n v="72"/>
    <b v="1"/>
    <s v="theater/plays"/>
    <n v="101.73"/>
    <n v="141.29166666666666"/>
    <x v="1"/>
  </r>
  <r>
    <x v="0"/>
    <x v="0"/>
    <s v="USD"/>
    <n v="1444860063"/>
    <x v="3291"/>
    <n v="1442268063"/>
    <d v="2015-09-14T22:01:03"/>
    <b v="0"/>
    <n v="63"/>
    <b v="1"/>
    <s v="theater/plays"/>
    <n v="116.19999999999999"/>
    <n v="55.333333333333336"/>
    <x v="1"/>
  </r>
  <r>
    <x v="0"/>
    <x v="0"/>
    <s v="USD"/>
    <n v="1430329862"/>
    <x v="3292"/>
    <n v="1428515462"/>
    <d v="2015-04-08T17:51:02"/>
    <b v="0"/>
    <n v="88"/>
    <b v="1"/>
    <s v="theater/plays"/>
    <n v="136.16666666666666"/>
    <n v="46.420454545454547"/>
    <x v="1"/>
  </r>
  <r>
    <x v="0"/>
    <x v="0"/>
    <s v="USD"/>
    <n v="1470034740"/>
    <x v="3293"/>
    <n v="1466185176"/>
    <d v="2016-06-17T17:39:36"/>
    <b v="0"/>
    <n v="70"/>
    <b v="1"/>
    <s v="theater/plays"/>
    <n v="133.46666666666667"/>
    <n v="57.2"/>
    <x v="1"/>
  </r>
  <r>
    <x v="0"/>
    <x v="3"/>
    <s v="EUR"/>
    <n v="1481099176"/>
    <x v="3294"/>
    <n v="1478507176"/>
    <d v="2016-11-07T08:26:16"/>
    <b v="0"/>
    <n v="50"/>
    <b v="1"/>
    <s v="theater/plays"/>
    <n v="103.39285714285715"/>
    <n v="173.7"/>
    <x v="1"/>
  </r>
  <r>
    <x v="0"/>
    <x v="0"/>
    <s v="USD"/>
    <n v="1427553484"/>
    <x v="3295"/>
    <n v="1424533084"/>
    <d v="2015-02-21T15:38:04"/>
    <b v="0"/>
    <n v="35"/>
    <b v="1"/>
    <s v="theater/plays"/>
    <n v="115.88888888888889"/>
    <n v="59.6"/>
    <x v="1"/>
  </r>
  <r>
    <x v="0"/>
    <x v="0"/>
    <s v="USD"/>
    <n v="1482418752"/>
    <x v="3296"/>
    <n v="1479826752"/>
    <d v="2016-11-22T14:59:12"/>
    <b v="0"/>
    <n v="175"/>
    <b v="1"/>
    <s v="theater/plays"/>
    <n v="104.51666666666665"/>
    <n v="89.585714285714289"/>
    <x v="1"/>
  </r>
  <r>
    <x v="0"/>
    <x v="0"/>
    <s v="USD"/>
    <n v="1438374748"/>
    <x v="3297"/>
    <n v="1435782748"/>
    <d v="2015-07-01T20:32:28"/>
    <b v="0"/>
    <n v="20"/>
    <b v="1"/>
    <s v="theater/plays"/>
    <n v="102.02500000000001"/>
    <n v="204.05"/>
    <x v="1"/>
  </r>
  <r>
    <x v="0"/>
    <x v="0"/>
    <s v="USD"/>
    <n v="1465527600"/>
    <x v="3298"/>
    <n v="1462252542"/>
    <d v="2016-05-03T05:15:42"/>
    <b v="0"/>
    <n v="54"/>
    <b v="1"/>
    <s v="theater/plays"/>
    <n v="175.33333333333334"/>
    <n v="48.703703703703702"/>
    <x v="1"/>
  </r>
  <r>
    <x v="0"/>
    <x v="0"/>
    <s v="USD"/>
    <n v="1463275339"/>
    <x v="3299"/>
    <n v="1460683339"/>
    <d v="2016-04-15T01:22:19"/>
    <b v="0"/>
    <n v="20"/>
    <b v="1"/>
    <s v="theater/plays"/>
    <n v="106.67999999999999"/>
    <n v="53.339999999999996"/>
    <x v="1"/>
  </r>
  <r>
    <x v="0"/>
    <x v="0"/>
    <s v="USD"/>
    <n v="1460581365"/>
    <x v="3300"/>
    <n v="1458766965"/>
    <d v="2016-03-23T21:02:45"/>
    <b v="0"/>
    <n v="57"/>
    <b v="1"/>
    <s v="theater/plays"/>
    <n v="122.28571428571429"/>
    <n v="75.087719298245617"/>
    <x v="1"/>
  </r>
  <r>
    <x v="0"/>
    <x v="1"/>
    <s v="GBP"/>
    <n v="1476632178"/>
    <x v="3301"/>
    <n v="1473953778"/>
    <d v="2016-09-15T15:36:18"/>
    <b v="0"/>
    <n v="31"/>
    <b v="1"/>
    <s v="theater/plays"/>
    <n v="159.42857142857144"/>
    <n v="18"/>
    <x v="1"/>
  </r>
  <r>
    <x v="0"/>
    <x v="0"/>
    <s v="USD"/>
    <n v="1444169825"/>
    <x v="3302"/>
    <n v="1441577825"/>
    <d v="2015-09-06T22:17:05"/>
    <b v="0"/>
    <n v="31"/>
    <b v="1"/>
    <s v="theater/plays"/>
    <n v="100.07692307692308"/>
    <n v="209.83870967741936"/>
    <x v="1"/>
  </r>
  <r>
    <x v="0"/>
    <x v="0"/>
    <s v="USD"/>
    <n v="1445065210"/>
    <x v="3303"/>
    <n v="1442473210"/>
    <d v="2015-09-17T07:00:10"/>
    <b v="0"/>
    <n v="45"/>
    <b v="1"/>
    <s v="theater/plays"/>
    <n v="109.84"/>
    <n v="61.022222222222226"/>
    <x v="1"/>
  </r>
  <r>
    <x v="0"/>
    <x v="0"/>
    <s v="USD"/>
    <n v="1478901600"/>
    <x v="3304"/>
    <n v="1477077946"/>
    <d v="2016-10-21T19:25:46"/>
    <b v="0"/>
    <n v="41"/>
    <b v="1"/>
    <s v="theater/plays"/>
    <n v="100.03999999999999"/>
    <n v="61"/>
    <x v="1"/>
  </r>
  <r>
    <x v="0"/>
    <x v="0"/>
    <s v="USD"/>
    <n v="1453856400"/>
    <x v="3305"/>
    <n v="1452664317"/>
    <d v="2016-01-13T05:51:57"/>
    <b v="0"/>
    <n v="29"/>
    <b v="1"/>
    <s v="theater/plays"/>
    <n v="116.05000000000001"/>
    <n v="80.034482758620683"/>
    <x v="1"/>
  </r>
  <r>
    <x v="0"/>
    <x v="1"/>
    <s v="GBP"/>
    <n v="1431115500"/>
    <x v="3306"/>
    <n v="1428733511"/>
    <d v="2015-04-11T06:25:11"/>
    <b v="0"/>
    <n v="58"/>
    <b v="1"/>
    <s v="theater/plays"/>
    <n v="210.75"/>
    <n v="29.068965517241381"/>
    <x v="1"/>
  </r>
  <r>
    <x v="0"/>
    <x v="1"/>
    <s v="GBP"/>
    <n v="1462519041"/>
    <x v="3307"/>
    <n v="1459927041"/>
    <d v="2016-04-06T07:17:21"/>
    <b v="0"/>
    <n v="89"/>
    <b v="1"/>
    <s v="theater/plays"/>
    <n v="110.00000000000001"/>
    <n v="49.438202247191015"/>
    <x v="1"/>
  </r>
  <r>
    <x v="0"/>
    <x v="0"/>
    <s v="USD"/>
    <n v="1407506040"/>
    <x v="3308"/>
    <n v="1404680075"/>
    <d v="2014-07-06T20:54:35"/>
    <b v="0"/>
    <n v="125"/>
    <b v="1"/>
    <s v="theater/plays"/>
    <n v="100.08673425918037"/>
    <n v="93.977440000000001"/>
    <x v="1"/>
  </r>
  <r>
    <x v="0"/>
    <x v="0"/>
    <s v="USD"/>
    <n v="1465347424"/>
    <x v="3309"/>
    <n v="1462755424"/>
    <d v="2016-05-09T00:57:04"/>
    <b v="0"/>
    <n v="18"/>
    <b v="1"/>
    <s v="theater/plays"/>
    <n v="106.19047619047619"/>
    <n v="61.944444444444443"/>
    <x v="1"/>
  </r>
  <r>
    <x v="0"/>
    <x v="5"/>
    <s v="CAD"/>
    <n v="1460341800"/>
    <x v="3310"/>
    <n v="1456902893"/>
    <d v="2016-03-02T07:14:53"/>
    <b v="0"/>
    <n v="32"/>
    <b v="1"/>
    <s v="theater/plays"/>
    <n v="125.6"/>
    <n v="78.5"/>
    <x v="1"/>
  </r>
  <r>
    <x v="0"/>
    <x v="1"/>
    <s v="GBP"/>
    <n v="1422712986"/>
    <x v="3311"/>
    <n v="1418824986"/>
    <d v="2014-12-17T14:03:06"/>
    <b v="0"/>
    <n v="16"/>
    <b v="1"/>
    <s v="theater/plays"/>
    <n v="108"/>
    <n v="33.75"/>
    <x v="1"/>
  </r>
  <r>
    <x v="0"/>
    <x v="0"/>
    <s v="USD"/>
    <n v="1466557557"/>
    <x v="3312"/>
    <n v="1463965557"/>
    <d v="2016-05-23T01:05:57"/>
    <b v="0"/>
    <n v="38"/>
    <b v="1"/>
    <s v="theater/plays"/>
    <n v="101"/>
    <n v="66.44736842105263"/>
    <x v="1"/>
  </r>
  <r>
    <x v="0"/>
    <x v="0"/>
    <s v="USD"/>
    <n v="1413431940"/>
    <x v="3313"/>
    <n v="1412216665"/>
    <d v="2014-10-02T02:24:25"/>
    <b v="0"/>
    <n v="15"/>
    <b v="1"/>
    <s v="theater/plays"/>
    <n v="107.4"/>
    <n v="35.799999999999997"/>
    <x v="1"/>
  </r>
  <r>
    <x v="0"/>
    <x v="0"/>
    <s v="USD"/>
    <n v="1466567700"/>
    <x v="3314"/>
    <n v="1464653696"/>
    <d v="2016-05-31T00:14:56"/>
    <b v="0"/>
    <n v="23"/>
    <b v="1"/>
    <s v="theater/plays"/>
    <n v="101.51515151515152"/>
    <n v="145.65217391304347"/>
    <x v="1"/>
  </r>
  <r>
    <x v="0"/>
    <x v="1"/>
    <s v="GBP"/>
    <n v="1474793208"/>
    <x v="3315"/>
    <n v="1472201208"/>
    <d v="2016-08-26T08:46:48"/>
    <b v="0"/>
    <n v="49"/>
    <b v="1"/>
    <s v="theater/plays"/>
    <n v="125.89999999999999"/>
    <n v="25.693877551020407"/>
    <x v="1"/>
  </r>
  <r>
    <x v="0"/>
    <x v="17"/>
    <s v="EUR"/>
    <n v="1465135190"/>
    <x v="3316"/>
    <n v="1463925590"/>
    <d v="2016-05-22T13:59:50"/>
    <b v="0"/>
    <n v="10"/>
    <b v="1"/>
    <s v="theater/plays"/>
    <n v="101.66666666666666"/>
    <n v="152.5"/>
    <x v="1"/>
  </r>
  <r>
    <x v="0"/>
    <x v="1"/>
    <s v="GBP"/>
    <n v="1428256277"/>
    <x v="3317"/>
    <n v="1425235877"/>
    <d v="2015-03-01T18:51:17"/>
    <b v="0"/>
    <n v="15"/>
    <b v="1"/>
    <s v="theater/plays"/>
    <n v="112.5"/>
    <n v="30"/>
    <x v="1"/>
  </r>
  <r>
    <x v="0"/>
    <x v="0"/>
    <s v="USD"/>
    <n v="1425830905"/>
    <x v="3318"/>
    <n v="1423242505"/>
    <d v="2015-02-06T17:08:25"/>
    <b v="0"/>
    <n v="57"/>
    <b v="1"/>
    <s v="theater/plays"/>
    <n v="101.375"/>
    <n v="142.28070175438597"/>
    <x v="1"/>
  </r>
  <r>
    <x v="0"/>
    <x v="1"/>
    <s v="GBP"/>
    <n v="1462697966"/>
    <x v="3319"/>
    <n v="1460105966"/>
    <d v="2016-04-08T08:59:26"/>
    <b v="0"/>
    <n v="33"/>
    <b v="1"/>
    <s v="theater/plays"/>
    <n v="101.25"/>
    <n v="24.545454545454547"/>
    <x v="1"/>
  </r>
  <r>
    <x v="0"/>
    <x v="0"/>
    <s v="USD"/>
    <n v="1404522000"/>
    <x v="3320"/>
    <n v="1404308883"/>
    <d v="2014-07-02T13:48:03"/>
    <b v="0"/>
    <n v="9"/>
    <b v="1"/>
    <s v="theater/plays"/>
    <n v="146.38888888888889"/>
    <n v="292.77777777777777"/>
    <x v="1"/>
  </r>
  <r>
    <x v="0"/>
    <x v="1"/>
    <s v="GBP"/>
    <n v="1406502000"/>
    <x v="3321"/>
    <n v="1405583108"/>
    <d v="2014-07-17T07:45:08"/>
    <b v="0"/>
    <n v="26"/>
    <b v="1"/>
    <s v="theater/plays"/>
    <n v="116.8"/>
    <n v="44.92307692307692"/>
    <x v="1"/>
  </r>
  <r>
    <x v="0"/>
    <x v="1"/>
    <s v="GBP"/>
    <n v="1427919468"/>
    <x v="3322"/>
    <n v="1425331068"/>
    <d v="2015-03-02T21:17:48"/>
    <b v="0"/>
    <n v="69"/>
    <b v="1"/>
    <s v="theater/plays"/>
    <n v="106.26666666666667"/>
    <n v="23.10144927536232"/>
    <x v="1"/>
  </r>
  <r>
    <x v="0"/>
    <x v="0"/>
    <s v="USD"/>
    <n v="1444149886"/>
    <x v="3323"/>
    <n v="1441125886"/>
    <d v="2015-09-01T16:44:46"/>
    <b v="0"/>
    <n v="65"/>
    <b v="1"/>
    <s v="theater/plays"/>
    <n v="104.52"/>
    <n v="80.400000000000006"/>
    <x v="1"/>
  </r>
  <r>
    <x v="0"/>
    <x v="0"/>
    <s v="USD"/>
    <n v="1405802330"/>
    <x v="3324"/>
    <n v="1403210330"/>
    <d v="2014-06-19T20:38:50"/>
    <b v="0"/>
    <n v="83"/>
    <b v="1"/>
    <s v="theater/plays"/>
    <n v="100"/>
    <n v="72.289156626506028"/>
    <x v="1"/>
  </r>
  <r>
    <x v="0"/>
    <x v="0"/>
    <s v="USD"/>
    <n v="1434384880"/>
    <x v="3325"/>
    <n v="1432484080"/>
    <d v="2015-05-24T16:14:40"/>
    <b v="0"/>
    <n v="111"/>
    <b v="1"/>
    <s v="theater/plays"/>
    <n v="104.57142857142858"/>
    <n v="32.972972972972975"/>
    <x v="1"/>
  </r>
  <r>
    <x v="0"/>
    <x v="0"/>
    <s v="USD"/>
    <n v="1438259422"/>
    <x v="3326"/>
    <n v="1435667422"/>
    <d v="2015-06-30T12:30:22"/>
    <b v="0"/>
    <n v="46"/>
    <b v="1"/>
    <s v="theater/plays"/>
    <n v="138.62051149573753"/>
    <n v="116.65217391304348"/>
    <x v="1"/>
  </r>
  <r>
    <x v="0"/>
    <x v="1"/>
    <s v="GBP"/>
    <n v="1407106800"/>
    <x v="3327"/>
    <n v="1404749446"/>
    <d v="2014-07-07T16:10:46"/>
    <b v="0"/>
    <n v="63"/>
    <b v="1"/>
    <s v="theater/plays"/>
    <n v="100.32000000000001"/>
    <n v="79.61904761904762"/>
    <x v="1"/>
  </r>
  <r>
    <x v="0"/>
    <x v="1"/>
    <s v="GBP"/>
    <n v="1459845246"/>
    <x v="3328"/>
    <n v="1457429646"/>
    <d v="2016-03-08T09:34:06"/>
    <b v="0"/>
    <n v="9"/>
    <b v="1"/>
    <s v="theater/plays"/>
    <n v="100"/>
    <n v="27.777777777777779"/>
    <x v="1"/>
  </r>
  <r>
    <x v="0"/>
    <x v="1"/>
    <s v="GBP"/>
    <n v="1412974800"/>
    <x v="3329"/>
    <n v="1411109167"/>
    <d v="2014-09-19T06:46:07"/>
    <b v="0"/>
    <n v="34"/>
    <b v="1"/>
    <s v="theater/plays"/>
    <n v="110.2"/>
    <n v="81.029411764705884"/>
    <x v="1"/>
  </r>
  <r>
    <x v="0"/>
    <x v="0"/>
    <s v="USD"/>
    <n v="1487944080"/>
    <x v="3330"/>
    <n v="1486129680"/>
    <d v="2017-02-03T13:48:00"/>
    <b v="0"/>
    <n v="112"/>
    <b v="1"/>
    <s v="theater/plays"/>
    <n v="102.18"/>
    <n v="136.84821428571428"/>
    <x v="1"/>
  </r>
  <r>
    <x v="0"/>
    <x v="0"/>
    <s v="USD"/>
    <n v="1469721518"/>
    <x v="3331"/>
    <n v="1467129518"/>
    <d v="2016-06-28T15:58:38"/>
    <b v="0"/>
    <n v="47"/>
    <b v="1"/>
    <s v="theater/plays"/>
    <n v="104.35000000000001"/>
    <n v="177.61702127659575"/>
    <x v="1"/>
  </r>
  <r>
    <x v="0"/>
    <x v="0"/>
    <s v="USD"/>
    <n v="1481066554"/>
    <x v="3332"/>
    <n v="1478906554"/>
    <d v="2016-11-11T23:22:34"/>
    <b v="0"/>
    <n v="38"/>
    <b v="1"/>
    <s v="theater/plays"/>
    <n v="138.16666666666666"/>
    <n v="109.07894736842105"/>
    <x v="1"/>
  </r>
  <r>
    <x v="0"/>
    <x v="1"/>
    <s v="GBP"/>
    <n v="1465750800"/>
    <x v="3333"/>
    <n v="1463771421"/>
    <d v="2016-05-20T19:10:21"/>
    <b v="0"/>
    <n v="28"/>
    <b v="1"/>
    <s v="theater/plays"/>
    <n v="100"/>
    <n v="119.64285714285714"/>
    <x v="1"/>
  </r>
  <r>
    <x v="0"/>
    <x v="0"/>
    <s v="USD"/>
    <n v="1427864340"/>
    <x v="3334"/>
    <n v="1425020810"/>
    <d v="2015-02-27T07:06:50"/>
    <b v="0"/>
    <n v="78"/>
    <b v="1"/>
    <s v="theater/plays"/>
    <n v="101.66666666666666"/>
    <n v="78.205128205128204"/>
    <x v="1"/>
  </r>
  <r>
    <x v="0"/>
    <x v="1"/>
    <s v="GBP"/>
    <n v="1460553480"/>
    <x v="3335"/>
    <n v="1458770384"/>
    <d v="2016-03-23T21:59:44"/>
    <b v="0"/>
    <n v="23"/>
    <b v="1"/>
    <s v="theater/plays"/>
    <n v="171.42857142857142"/>
    <n v="52.173913043478258"/>
    <x v="1"/>
  </r>
  <r>
    <x v="0"/>
    <x v="0"/>
    <s v="USD"/>
    <n v="1409374093"/>
    <x v="3336"/>
    <n v="1406782093"/>
    <d v="2014-07-31T04:48:13"/>
    <b v="0"/>
    <n v="40"/>
    <b v="1"/>
    <s v="theater/plays"/>
    <n v="101.44444444444444"/>
    <n v="114.125"/>
    <x v="1"/>
  </r>
  <r>
    <x v="0"/>
    <x v="0"/>
    <s v="USD"/>
    <n v="1429317420"/>
    <x v="3337"/>
    <n v="1424226768"/>
    <d v="2015-02-18T02:32:48"/>
    <b v="0"/>
    <n v="13"/>
    <b v="1"/>
    <s v="theater/plays"/>
    <n v="130"/>
    <n v="50"/>
    <x v="1"/>
  </r>
  <r>
    <x v="0"/>
    <x v="0"/>
    <s v="USD"/>
    <n v="1424910910"/>
    <x v="3338"/>
    <n v="1424306110"/>
    <d v="2015-02-19T00:35:10"/>
    <b v="0"/>
    <n v="18"/>
    <b v="1"/>
    <s v="theater/plays"/>
    <n v="110.00000000000001"/>
    <n v="91.666666666666671"/>
    <x v="1"/>
  </r>
  <r>
    <x v="0"/>
    <x v="1"/>
    <s v="GBP"/>
    <n v="1462741200"/>
    <x v="3339"/>
    <n v="1461503654"/>
    <d v="2016-04-24T13:14:14"/>
    <b v="0"/>
    <n v="22"/>
    <b v="1"/>
    <s v="theater/plays"/>
    <n v="119.44999999999999"/>
    <n v="108.59090909090909"/>
    <x v="1"/>
  </r>
  <r>
    <x v="0"/>
    <x v="0"/>
    <s v="USD"/>
    <n v="1461988740"/>
    <x v="3340"/>
    <n v="1459949080"/>
    <d v="2016-04-06T13:24:40"/>
    <b v="0"/>
    <n v="79"/>
    <b v="1"/>
    <s v="theater/plays"/>
    <n v="100.2909090909091"/>
    <n v="69.822784810126578"/>
    <x v="1"/>
  </r>
  <r>
    <x v="0"/>
    <x v="0"/>
    <s v="USD"/>
    <n v="1465837200"/>
    <x v="3341"/>
    <n v="1463971172"/>
    <d v="2016-05-23T02:39:32"/>
    <b v="0"/>
    <n v="14"/>
    <b v="1"/>
    <s v="theater/plays"/>
    <n v="153.4"/>
    <n v="109.57142857142857"/>
    <x v="1"/>
  </r>
  <r>
    <x v="0"/>
    <x v="19"/>
    <s v="EUR"/>
    <n v="1448838000"/>
    <x v="3342"/>
    <n v="1445791811"/>
    <d v="2015-10-25T16:50:11"/>
    <b v="0"/>
    <n v="51"/>
    <b v="1"/>
    <s v="theater/plays"/>
    <n v="104.42857142857143"/>
    <n v="71.666666666666671"/>
    <x v="1"/>
  </r>
  <r>
    <x v="0"/>
    <x v="1"/>
    <s v="GBP"/>
    <n v="1406113200"/>
    <x v="3343"/>
    <n v="1402910965"/>
    <d v="2014-06-16T09:29:25"/>
    <b v="0"/>
    <n v="54"/>
    <b v="1"/>
    <s v="theater/plays"/>
    <n v="101.1"/>
    <n v="93.611111111111114"/>
    <x v="1"/>
  </r>
  <r>
    <x v="0"/>
    <x v="1"/>
    <s v="GBP"/>
    <n v="1467414000"/>
    <x v="3344"/>
    <n v="1462492178"/>
    <d v="2016-05-05T23:49:38"/>
    <b v="0"/>
    <n v="70"/>
    <b v="1"/>
    <s v="theater/plays"/>
    <n v="107.52"/>
    <n v="76.8"/>
    <x v="1"/>
  </r>
  <r>
    <x v="0"/>
    <x v="1"/>
    <s v="GBP"/>
    <n v="1462230000"/>
    <x v="3345"/>
    <n v="1461061350"/>
    <d v="2016-04-19T10:22:30"/>
    <b v="0"/>
    <n v="44"/>
    <b v="1"/>
    <s v="theater/plays"/>
    <n v="315"/>
    <n v="35.795454545454547"/>
    <x v="1"/>
  </r>
  <r>
    <x v="0"/>
    <x v="0"/>
    <s v="USD"/>
    <n v="1446091260"/>
    <x v="3346"/>
    <n v="1443029206"/>
    <d v="2015-09-23T17:26:46"/>
    <b v="0"/>
    <n v="55"/>
    <b v="1"/>
    <s v="theater/plays"/>
    <n v="101.93333333333334"/>
    <n v="55.6"/>
    <x v="1"/>
  </r>
  <r>
    <x v="0"/>
    <x v="1"/>
    <s v="GBP"/>
    <n v="1462879020"/>
    <x v="3347"/>
    <n v="1461941527"/>
    <d v="2016-04-29T14:52:07"/>
    <b v="0"/>
    <n v="15"/>
    <b v="1"/>
    <s v="theater/plays"/>
    <n v="126.28571428571429"/>
    <n v="147.33333333333334"/>
    <x v="1"/>
  </r>
  <r>
    <x v="0"/>
    <x v="1"/>
    <s v="GBP"/>
    <n v="1468611272"/>
    <x v="3348"/>
    <n v="1466019272"/>
    <d v="2016-06-15T19:34:32"/>
    <b v="0"/>
    <n v="27"/>
    <b v="1"/>
    <s v="theater/plays"/>
    <n v="101.4"/>
    <n v="56.333333333333336"/>
    <x v="1"/>
  </r>
  <r>
    <x v="0"/>
    <x v="1"/>
    <s v="GBP"/>
    <n v="1406887310"/>
    <x v="3349"/>
    <n v="1404295310"/>
    <d v="2014-07-02T10:01:50"/>
    <b v="0"/>
    <n v="21"/>
    <b v="1"/>
    <s v="theater/plays"/>
    <n v="101"/>
    <n v="96.19047619047619"/>
    <x v="1"/>
  </r>
  <r>
    <x v="0"/>
    <x v="0"/>
    <s v="USD"/>
    <n v="1416385679"/>
    <x v="3350"/>
    <n v="1413790079"/>
    <d v="2014-10-20T07:27:59"/>
    <b v="0"/>
    <n v="162"/>
    <b v="1"/>
    <s v="theater/plays"/>
    <n v="102.99000000000001"/>
    <n v="63.574074074074076"/>
    <x v="1"/>
  </r>
  <r>
    <x v="0"/>
    <x v="0"/>
    <s v="USD"/>
    <n v="1487985734"/>
    <x v="3351"/>
    <n v="1484097734"/>
    <d v="2017-01-11T01:22:14"/>
    <b v="0"/>
    <n v="23"/>
    <b v="1"/>
    <s v="theater/plays"/>
    <n v="106.25"/>
    <n v="184.78260869565219"/>
    <x v="1"/>
  </r>
  <r>
    <x v="0"/>
    <x v="20"/>
    <s v="SGD"/>
    <n v="1481731140"/>
    <x v="3352"/>
    <n v="1479866343"/>
    <d v="2016-11-23T01:59:03"/>
    <b v="0"/>
    <n v="72"/>
    <b v="1"/>
    <s v="theater/plays"/>
    <n v="101.37777777777779"/>
    <n v="126.72222222222223"/>
    <x v="1"/>
  </r>
  <r>
    <x v="0"/>
    <x v="0"/>
    <s v="USD"/>
    <n v="1409587140"/>
    <x v="3353"/>
    <n v="1408062990"/>
    <d v="2014-08-15T00:36:30"/>
    <b v="0"/>
    <n v="68"/>
    <b v="1"/>
    <s v="theater/plays"/>
    <n v="113.46000000000001"/>
    <n v="83.42647058823529"/>
    <x v="1"/>
  </r>
  <r>
    <x v="0"/>
    <x v="0"/>
    <s v="USD"/>
    <n v="1425704100"/>
    <x v="3354"/>
    <n v="1424484717"/>
    <d v="2015-02-21T02:11:57"/>
    <b v="0"/>
    <n v="20"/>
    <b v="1"/>
    <s v="theater/plays"/>
    <n v="218.00000000000003"/>
    <n v="54.5"/>
    <x v="1"/>
  </r>
  <r>
    <x v="0"/>
    <x v="0"/>
    <s v="USD"/>
    <n v="1408464000"/>
    <x v="3355"/>
    <n v="1406831445"/>
    <d v="2014-07-31T18:30:45"/>
    <b v="0"/>
    <n v="26"/>
    <b v="1"/>
    <s v="theater/plays"/>
    <n v="101.41935483870968"/>
    <n v="302.30769230769232"/>
    <x v="1"/>
  </r>
  <r>
    <x v="0"/>
    <x v="1"/>
    <s v="GBP"/>
    <n v="1458075600"/>
    <x v="3266"/>
    <n v="1456183649"/>
    <d v="2016-02-22T23:27:29"/>
    <b v="0"/>
    <n v="72"/>
    <b v="1"/>
    <s v="theater/plays"/>
    <n v="105.93333333333332"/>
    <n v="44.138888888888886"/>
    <x v="1"/>
  </r>
  <r>
    <x v="0"/>
    <x v="0"/>
    <s v="USD"/>
    <n v="1449973592"/>
    <x v="3356"/>
    <n v="1447381592"/>
    <d v="2015-11-13T02:26:32"/>
    <b v="0"/>
    <n v="3"/>
    <b v="1"/>
    <s v="theater/plays"/>
    <n v="104"/>
    <n v="866.66666666666663"/>
    <x v="1"/>
  </r>
  <r>
    <x v="0"/>
    <x v="0"/>
    <s v="USD"/>
    <n v="1431481037"/>
    <x v="3357"/>
    <n v="1428889037"/>
    <d v="2015-04-13T01:37:17"/>
    <b v="0"/>
    <n v="18"/>
    <b v="1"/>
    <s v="theater/plays"/>
    <n v="221"/>
    <n v="61.388888888888886"/>
    <x v="1"/>
  </r>
  <r>
    <x v="0"/>
    <x v="1"/>
    <s v="GBP"/>
    <n v="1438467894"/>
    <x v="3358"/>
    <n v="1436307894"/>
    <d v="2015-07-07T22:24:54"/>
    <b v="0"/>
    <n v="30"/>
    <b v="1"/>
    <s v="theater/plays"/>
    <n v="118.66666666666667"/>
    <n v="29.666666666666668"/>
    <x v="1"/>
  </r>
  <r>
    <x v="0"/>
    <x v="0"/>
    <s v="USD"/>
    <n v="1420088400"/>
    <x v="3359"/>
    <n v="1416977259"/>
    <d v="2014-11-26T04:47:39"/>
    <b v="0"/>
    <n v="23"/>
    <b v="1"/>
    <s v="theater/plays"/>
    <n v="104.60000000000001"/>
    <n v="45.478260869565219"/>
    <x v="1"/>
  </r>
  <r>
    <x v="0"/>
    <x v="17"/>
    <s v="EUR"/>
    <n v="1484441980"/>
    <x v="3360"/>
    <n v="1479257980"/>
    <d v="2016-11-16T00:59:40"/>
    <b v="0"/>
    <n v="54"/>
    <b v="1"/>
    <s v="theater/plays"/>
    <n v="103.89999999999999"/>
    <n v="96.203703703703709"/>
    <x v="1"/>
  </r>
  <r>
    <x v="0"/>
    <x v="0"/>
    <s v="USD"/>
    <n v="1481961600"/>
    <x v="3361"/>
    <n v="1479283285"/>
    <d v="2016-11-16T08:01:25"/>
    <b v="0"/>
    <n v="26"/>
    <b v="1"/>
    <s v="theater/plays"/>
    <n v="117.73333333333333"/>
    <n v="67.92307692307692"/>
    <x v="1"/>
  </r>
  <r>
    <x v="0"/>
    <x v="0"/>
    <s v="USD"/>
    <n v="1449089965"/>
    <x v="3362"/>
    <n v="1446670765"/>
    <d v="2015-11-04T20:59:25"/>
    <b v="0"/>
    <n v="9"/>
    <b v="1"/>
    <s v="theater/plays"/>
    <n v="138.5"/>
    <n v="30.777777777777779"/>
    <x v="1"/>
  </r>
  <r>
    <x v="0"/>
    <x v="0"/>
    <s v="USD"/>
    <n v="1408942740"/>
    <x v="2835"/>
    <n v="1407157756"/>
    <d v="2014-08-04T13:09:16"/>
    <b v="0"/>
    <n v="27"/>
    <b v="1"/>
    <s v="theater/plays"/>
    <n v="103.49999999999999"/>
    <n v="38.333333333333336"/>
    <x v="1"/>
  </r>
  <r>
    <x v="0"/>
    <x v="1"/>
    <s v="GBP"/>
    <n v="1437235200"/>
    <x v="3363"/>
    <n v="1435177840"/>
    <d v="2015-06-24T20:30:40"/>
    <b v="0"/>
    <n v="30"/>
    <b v="1"/>
    <s v="theater/plays"/>
    <n v="100.25"/>
    <n v="66.833333333333329"/>
    <x v="1"/>
  </r>
  <r>
    <x v="0"/>
    <x v="5"/>
    <s v="CAD"/>
    <n v="1446053616"/>
    <x v="3364"/>
    <n v="1443461616"/>
    <d v="2015-09-28T17:33:36"/>
    <b v="0"/>
    <n v="52"/>
    <b v="1"/>
    <s v="theater/plays"/>
    <n v="106.57142857142856"/>
    <n v="71.730769230769226"/>
    <x v="1"/>
  </r>
  <r>
    <x v="0"/>
    <x v="1"/>
    <s v="GBP"/>
    <n v="1400423973"/>
    <x v="3365"/>
    <n v="1399387173"/>
    <d v="2014-05-06T14:39:33"/>
    <b v="0"/>
    <n v="17"/>
    <b v="1"/>
    <s v="theater/plays"/>
    <n v="100"/>
    <n v="176.47058823529412"/>
    <x v="1"/>
  </r>
  <r>
    <x v="0"/>
    <x v="0"/>
    <s v="USD"/>
    <n v="1429976994"/>
    <x v="3366"/>
    <n v="1424796594"/>
    <d v="2015-02-24T16:49:54"/>
    <b v="0"/>
    <n v="19"/>
    <b v="1"/>
    <s v="theater/plays"/>
    <n v="100.01249999999999"/>
    <n v="421.10526315789474"/>
    <x v="1"/>
  </r>
  <r>
    <x v="0"/>
    <x v="1"/>
    <s v="GBP"/>
    <n v="1426870560"/>
    <x v="3367"/>
    <n v="1424280899"/>
    <d v="2015-02-18T17:34:59"/>
    <b v="0"/>
    <n v="77"/>
    <b v="1"/>
    <s v="theater/plays"/>
    <n v="101.05"/>
    <n v="104.98701298701299"/>
    <x v="1"/>
  </r>
  <r>
    <x v="0"/>
    <x v="1"/>
    <s v="GBP"/>
    <n v="1409490480"/>
    <x v="3368"/>
    <n v="1407400306"/>
    <d v="2014-08-07T08:31:46"/>
    <b v="0"/>
    <n v="21"/>
    <b v="1"/>
    <s v="theater/plays"/>
    <n v="107.63636363636364"/>
    <n v="28.19047619047619"/>
    <x v="1"/>
  </r>
  <r>
    <x v="0"/>
    <x v="1"/>
    <s v="GBP"/>
    <n v="1440630000"/>
    <x v="3369"/>
    <n v="1439122800"/>
    <d v="2015-08-09T12:20:00"/>
    <b v="0"/>
    <n v="38"/>
    <b v="1"/>
    <s v="theater/plays"/>
    <n v="103.64999999999999"/>
    <n v="54.55263157894737"/>
    <x v="1"/>
  </r>
  <r>
    <x v="0"/>
    <x v="0"/>
    <s v="USD"/>
    <n v="1417305178"/>
    <x v="3370"/>
    <n v="1414277578"/>
    <d v="2014-10-25T22:52:58"/>
    <b v="0"/>
    <n v="28"/>
    <b v="1"/>
    <s v="theater/plays"/>
    <n v="104.43333333333334"/>
    <n v="111.89285714285714"/>
    <x v="1"/>
  </r>
  <r>
    <x v="0"/>
    <x v="0"/>
    <s v="USD"/>
    <n v="1426044383"/>
    <x v="3371"/>
    <n v="1423455983"/>
    <d v="2015-02-09T04:26:23"/>
    <b v="0"/>
    <n v="48"/>
    <b v="1"/>
    <s v="theater/plays"/>
    <n v="102.25"/>
    <n v="85.208333333333329"/>
    <x v="1"/>
  </r>
  <r>
    <x v="0"/>
    <x v="1"/>
    <s v="GBP"/>
    <n v="1470092340"/>
    <x v="3372"/>
    <n v="1467973256"/>
    <d v="2016-07-08T10:20:56"/>
    <b v="0"/>
    <n v="46"/>
    <b v="1"/>
    <s v="theater/plays"/>
    <n v="100.74285714285713"/>
    <n v="76.652173913043484"/>
    <x v="1"/>
  </r>
  <r>
    <x v="0"/>
    <x v="0"/>
    <s v="USD"/>
    <n v="1466707620"/>
    <x v="3373"/>
    <n v="1464979620"/>
    <d v="2016-06-03T18:47:00"/>
    <b v="0"/>
    <n v="30"/>
    <b v="1"/>
    <s v="theater/plays"/>
    <n v="111.71428571428572"/>
    <n v="65.166666666666671"/>
    <x v="1"/>
  </r>
  <r>
    <x v="0"/>
    <x v="0"/>
    <s v="USD"/>
    <n v="1448074800"/>
    <x v="3374"/>
    <n v="1444874768"/>
    <d v="2015-10-15T02:06:08"/>
    <b v="0"/>
    <n v="64"/>
    <b v="1"/>
    <s v="theater/plays"/>
    <n v="100.01100000000001"/>
    <n v="93.760312499999998"/>
    <x v="1"/>
  </r>
  <r>
    <x v="0"/>
    <x v="0"/>
    <s v="USD"/>
    <n v="1418244552"/>
    <x v="3375"/>
    <n v="1415652552"/>
    <d v="2014-11-10T20:49:12"/>
    <b v="0"/>
    <n v="15"/>
    <b v="1"/>
    <s v="theater/plays"/>
    <n v="100"/>
    <n v="133.33333333333334"/>
    <x v="1"/>
  </r>
  <r>
    <x v="0"/>
    <x v="0"/>
    <s v="USD"/>
    <n v="1417620506"/>
    <x v="3376"/>
    <n v="1415028506"/>
    <d v="2014-11-03T15:28:26"/>
    <b v="0"/>
    <n v="41"/>
    <b v="1"/>
    <s v="theater/plays"/>
    <n v="105"/>
    <n v="51.219512195121951"/>
    <x v="1"/>
  </r>
  <r>
    <x v="0"/>
    <x v="0"/>
    <s v="USD"/>
    <n v="1418581088"/>
    <x v="3377"/>
    <n v="1415125088"/>
    <d v="2014-11-04T18:18:08"/>
    <b v="0"/>
    <n v="35"/>
    <b v="1"/>
    <s v="theater/plays"/>
    <n v="116.86666666666667"/>
    <n v="100.17142857142858"/>
    <x v="1"/>
  </r>
  <r>
    <x v="0"/>
    <x v="1"/>
    <s v="GBP"/>
    <n v="1434625441"/>
    <x v="3378"/>
    <n v="1432033441"/>
    <d v="2015-05-19T11:04:01"/>
    <b v="0"/>
    <n v="45"/>
    <b v="1"/>
    <s v="theater/plays"/>
    <n v="103.8"/>
    <n v="34.6"/>
    <x v="1"/>
  </r>
  <r>
    <x v="0"/>
    <x v="0"/>
    <s v="USD"/>
    <n v="1464960682"/>
    <x v="3379"/>
    <n v="1462368682"/>
    <d v="2016-05-04T13:31:22"/>
    <b v="0"/>
    <n v="62"/>
    <b v="1"/>
    <s v="theater/plays"/>
    <n v="114.5"/>
    <n v="184.67741935483872"/>
    <x v="1"/>
  </r>
  <r>
    <x v="0"/>
    <x v="0"/>
    <s v="USD"/>
    <n v="1405017345"/>
    <x v="3380"/>
    <n v="1403721345"/>
    <d v="2014-06-25T18:35:45"/>
    <b v="0"/>
    <n v="22"/>
    <b v="1"/>
    <s v="theater/plays"/>
    <n v="102.4"/>
    <n v="69.818181818181813"/>
    <x v="1"/>
  </r>
  <r>
    <x v="0"/>
    <x v="0"/>
    <s v="USD"/>
    <n v="1407536880"/>
    <x v="3381"/>
    <n v="1404997548"/>
    <d v="2014-07-10T13:05:48"/>
    <b v="0"/>
    <n v="18"/>
    <b v="1"/>
    <s v="theater/plays"/>
    <n v="223"/>
    <n v="61.944444444444443"/>
    <x v="1"/>
  </r>
  <r>
    <x v="0"/>
    <x v="1"/>
    <s v="GBP"/>
    <n v="1462565855"/>
    <x v="3382"/>
    <n v="1458245855"/>
    <d v="2016-03-17T20:17:35"/>
    <b v="0"/>
    <n v="12"/>
    <b v="1"/>
    <s v="theater/plays"/>
    <n v="100"/>
    <n v="41.666666666666664"/>
    <x v="1"/>
  </r>
  <r>
    <x v="0"/>
    <x v="0"/>
    <s v="USD"/>
    <n v="1415234760"/>
    <x v="3383"/>
    <n v="1413065230"/>
    <d v="2014-10-11T22:07:10"/>
    <b v="0"/>
    <n v="44"/>
    <b v="1"/>
    <s v="theater/plays"/>
    <n v="105.80000000000001"/>
    <n v="36.06818181818182"/>
    <x v="1"/>
  </r>
  <r>
    <x v="0"/>
    <x v="1"/>
    <s v="GBP"/>
    <n v="1406470645"/>
    <x v="3384"/>
    <n v="1403878645"/>
    <d v="2014-06-27T14:17:25"/>
    <b v="0"/>
    <n v="27"/>
    <b v="1"/>
    <s v="theater/plays"/>
    <n v="142.36363636363635"/>
    <n v="29"/>
    <x v="1"/>
  </r>
  <r>
    <x v="0"/>
    <x v="1"/>
    <s v="GBP"/>
    <n v="1433009400"/>
    <x v="3385"/>
    <n v="1431795944"/>
    <d v="2015-05-16T17:05:44"/>
    <b v="0"/>
    <n v="38"/>
    <b v="1"/>
    <s v="theater/plays"/>
    <n v="184"/>
    <n v="24.210526315789473"/>
    <x v="1"/>
  </r>
  <r>
    <x v="0"/>
    <x v="0"/>
    <s v="USD"/>
    <n v="1401595140"/>
    <x v="2806"/>
    <n v="1399286589"/>
    <d v="2014-05-05T10:43:09"/>
    <b v="0"/>
    <n v="28"/>
    <b v="1"/>
    <s v="theater/plays"/>
    <n v="104.33333333333333"/>
    <n v="55.892857142857146"/>
    <x v="1"/>
  </r>
  <r>
    <x v="0"/>
    <x v="1"/>
    <s v="GBP"/>
    <n v="1455832800"/>
    <x v="3386"/>
    <n v="1452338929"/>
    <d v="2016-01-09T11:28:49"/>
    <b v="0"/>
    <n v="24"/>
    <b v="1"/>
    <s v="theater/plays"/>
    <n v="112.00000000000001"/>
    <n v="11.666666666666666"/>
    <x v="1"/>
  </r>
  <r>
    <x v="0"/>
    <x v="0"/>
    <s v="USD"/>
    <n v="1416589200"/>
    <x v="3387"/>
    <n v="1414605776"/>
    <d v="2014-10-29T18:02:56"/>
    <b v="0"/>
    <n v="65"/>
    <b v="1"/>
    <s v="theater/plays"/>
    <n v="111.07499999999999"/>
    <n v="68.353846153846149"/>
    <x v="1"/>
  </r>
  <r>
    <x v="0"/>
    <x v="1"/>
    <s v="GBP"/>
    <n v="1424556325"/>
    <x v="3388"/>
    <n v="1421964325"/>
    <d v="2015-01-22T22:05:25"/>
    <b v="0"/>
    <n v="46"/>
    <b v="1"/>
    <s v="theater/plays"/>
    <n v="103.75000000000001"/>
    <n v="27.065217391304348"/>
    <x v="1"/>
  </r>
  <r>
    <x v="0"/>
    <x v="0"/>
    <s v="USD"/>
    <n v="1409266414"/>
    <x v="3389"/>
    <n v="1405378414"/>
    <d v="2014-07-14T22:53:34"/>
    <b v="0"/>
    <n v="85"/>
    <b v="1"/>
    <s v="theater/plays"/>
    <n v="100.41"/>
    <n v="118.12941176470588"/>
    <x v="1"/>
  </r>
  <r>
    <x v="0"/>
    <x v="1"/>
    <s v="GBP"/>
    <n v="1438968146"/>
    <x v="3390"/>
    <n v="1436376146"/>
    <d v="2015-07-08T17:22:26"/>
    <b v="0"/>
    <n v="66"/>
    <b v="1"/>
    <s v="theater/plays"/>
    <n v="101.86206896551724"/>
    <n v="44.757575757575758"/>
    <x v="1"/>
  </r>
  <r>
    <x v="0"/>
    <x v="0"/>
    <s v="USD"/>
    <n v="1447295460"/>
    <x v="3391"/>
    <n v="1444747843"/>
    <d v="2015-10-13T14:50:43"/>
    <b v="0"/>
    <n v="165"/>
    <b v="1"/>
    <s v="theater/plays"/>
    <n v="109.76666666666665"/>
    <n v="99.787878787878782"/>
    <x v="1"/>
  </r>
  <r>
    <x v="0"/>
    <x v="1"/>
    <s v="GBP"/>
    <n v="1435230324"/>
    <x v="3392"/>
    <n v="1432638324"/>
    <d v="2015-05-26T11:05:24"/>
    <b v="0"/>
    <n v="17"/>
    <b v="1"/>
    <s v="theater/plays"/>
    <n v="100"/>
    <n v="117.64705882352941"/>
    <x v="1"/>
  </r>
  <r>
    <x v="0"/>
    <x v="0"/>
    <s v="USD"/>
    <n v="1434542702"/>
    <x v="3393"/>
    <n v="1432814702"/>
    <d v="2015-05-28T12:05:02"/>
    <b v="0"/>
    <n v="3"/>
    <b v="1"/>
    <s v="theater/plays"/>
    <n v="122"/>
    <n v="203.33333333333334"/>
    <x v="1"/>
  </r>
  <r>
    <x v="0"/>
    <x v="1"/>
    <s v="GBP"/>
    <n v="1456876740"/>
    <x v="3394"/>
    <n v="1455063886"/>
    <d v="2016-02-10T00:24:46"/>
    <b v="0"/>
    <n v="17"/>
    <b v="1"/>
    <s v="theater/plays"/>
    <n v="137.57142857142856"/>
    <n v="28.323529411764707"/>
    <x v="1"/>
  </r>
  <r>
    <x v="0"/>
    <x v="0"/>
    <s v="USD"/>
    <n v="1405511376"/>
    <x v="3395"/>
    <n v="1401623376"/>
    <d v="2014-06-01T11:49:36"/>
    <b v="0"/>
    <n v="91"/>
    <b v="1"/>
    <s v="theater/plays"/>
    <n v="100.31000000000002"/>
    <n v="110.23076923076923"/>
    <x v="1"/>
  </r>
  <r>
    <x v="0"/>
    <x v="1"/>
    <s v="GBP"/>
    <n v="1404641289"/>
    <x v="3396"/>
    <n v="1402049289"/>
    <d v="2014-06-06T10:08:09"/>
    <b v="0"/>
    <n v="67"/>
    <b v="1"/>
    <s v="theater/plays"/>
    <n v="107.1"/>
    <n v="31.970149253731343"/>
    <x v="1"/>
  </r>
  <r>
    <x v="0"/>
    <x v="0"/>
    <s v="USD"/>
    <n v="1405727304"/>
    <x v="3397"/>
    <n v="1403135304"/>
    <d v="2014-06-18T23:48:24"/>
    <b v="0"/>
    <n v="18"/>
    <b v="1"/>
    <s v="theater/plays"/>
    <n v="211"/>
    <n v="58.611111111111114"/>
    <x v="1"/>
  </r>
  <r>
    <x v="0"/>
    <x v="1"/>
    <s v="GBP"/>
    <n v="1469998680"/>
    <x v="3398"/>
    <n v="1466710358"/>
    <d v="2016-06-23T19:32:38"/>
    <b v="0"/>
    <n v="21"/>
    <b v="1"/>
    <s v="theater/plays"/>
    <n v="123.6"/>
    <n v="29.428571428571427"/>
    <x v="1"/>
  </r>
  <r>
    <x v="0"/>
    <x v="0"/>
    <s v="USD"/>
    <n v="1465196400"/>
    <x v="3399"/>
    <n v="1462841990"/>
    <d v="2016-05-10T00:59:50"/>
    <b v="0"/>
    <n v="40"/>
    <b v="1"/>
    <s v="theater/plays"/>
    <n v="108.5"/>
    <n v="81.375"/>
    <x v="1"/>
  </r>
  <r>
    <x v="0"/>
    <x v="0"/>
    <s v="USD"/>
    <n v="1444264372"/>
    <x v="3400"/>
    <n v="1442536372"/>
    <d v="2015-09-18T00:32:52"/>
    <b v="0"/>
    <n v="78"/>
    <b v="1"/>
    <s v="theater/plays"/>
    <n v="103.56666666666668"/>
    <n v="199.16666666666666"/>
    <x v="1"/>
  </r>
  <r>
    <x v="0"/>
    <x v="1"/>
    <s v="GBP"/>
    <n v="1411858862"/>
    <x v="3401"/>
    <n v="1409266862"/>
    <d v="2014-08-28T23:01:02"/>
    <b v="0"/>
    <n v="26"/>
    <b v="1"/>
    <s v="theater/plays"/>
    <n v="100"/>
    <n v="115.38461538461539"/>
    <x v="1"/>
  </r>
  <r>
    <x v="0"/>
    <x v="0"/>
    <s v="USD"/>
    <n v="1425099540"/>
    <x v="3402"/>
    <n v="1424280938"/>
    <d v="2015-02-18T17:35:38"/>
    <b v="0"/>
    <n v="14"/>
    <b v="1"/>
    <s v="theater/plays"/>
    <n v="130"/>
    <n v="46.428571428571431"/>
    <x v="1"/>
  </r>
  <r>
    <x v="0"/>
    <x v="0"/>
    <s v="USD"/>
    <n v="1480579140"/>
    <x v="3403"/>
    <n v="1478030325"/>
    <d v="2016-11-01T19:58:45"/>
    <b v="0"/>
    <n v="44"/>
    <b v="1"/>
    <s v="theater/plays"/>
    <n v="103.49999999999999"/>
    <n v="70.568181818181813"/>
    <x v="1"/>
  </r>
  <r>
    <x v="0"/>
    <x v="0"/>
    <s v="USD"/>
    <n v="1460935800"/>
    <x v="3404"/>
    <n v="1459999656"/>
    <d v="2016-04-07T03:27:36"/>
    <b v="0"/>
    <n v="9"/>
    <b v="1"/>
    <s v="theater/plays"/>
    <n v="100"/>
    <n v="22.222222222222221"/>
    <x v="1"/>
  </r>
  <r>
    <x v="0"/>
    <x v="1"/>
    <s v="GBP"/>
    <n v="1429813800"/>
    <x v="3405"/>
    <n v="1427363645"/>
    <d v="2015-03-26T09:54:05"/>
    <b v="0"/>
    <n v="30"/>
    <b v="1"/>
    <s v="theater/plays"/>
    <n v="119.6"/>
    <n v="159.46666666666667"/>
    <x v="1"/>
  </r>
  <r>
    <x v="0"/>
    <x v="0"/>
    <s v="USD"/>
    <n v="1414284180"/>
    <x v="3406"/>
    <n v="1410558948"/>
    <d v="2014-09-12T21:55:48"/>
    <b v="0"/>
    <n v="45"/>
    <b v="1"/>
    <s v="theater/plays"/>
    <n v="100.00058823529412"/>
    <n v="37.777999999999999"/>
    <x v="1"/>
  </r>
  <r>
    <x v="0"/>
    <x v="0"/>
    <s v="USD"/>
    <n v="1400875307"/>
    <x v="3407"/>
    <n v="1398283307"/>
    <d v="2014-04-23T20:01:47"/>
    <b v="0"/>
    <n v="56"/>
    <b v="1"/>
    <s v="theater/plays"/>
    <n v="100.875"/>
    <n v="72.053571428571431"/>
    <x v="1"/>
  </r>
  <r>
    <x v="0"/>
    <x v="17"/>
    <s v="EUR"/>
    <n v="1459978200"/>
    <x v="3408"/>
    <n v="1458416585"/>
    <d v="2016-03-19T19:43:05"/>
    <b v="0"/>
    <n v="46"/>
    <b v="1"/>
    <s v="theater/plays"/>
    <n v="106.54545454545455"/>
    <n v="63.695652173913047"/>
    <x v="1"/>
  </r>
  <r>
    <x v="0"/>
    <x v="1"/>
    <s v="GBP"/>
    <n v="1455408000"/>
    <x v="3409"/>
    <n v="1454638202"/>
    <d v="2016-02-05T02:10:02"/>
    <b v="0"/>
    <n v="34"/>
    <b v="1"/>
    <s v="theater/plays"/>
    <n v="138"/>
    <n v="28.411764705882351"/>
    <x v="1"/>
  </r>
  <r>
    <x v="0"/>
    <x v="0"/>
    <s v="USD"/>
    <n v="1425495563"/>
    <x v="3410"/>
    <n v="1422903563"/>
    <d v="2015-02-02T18:59:23"/>
    <b v="0"/>
    <n v="98"/>
    <b v="1"/>
    <s v="theater/plays"/>
    <n v="101.15"/>
    <n v="103.21428571428571"/>
    <x v="1"/>
  </r>
  <r>
    <x v="0"/>
    <x v="1"/>
    <s v="GBP"/>
    <n v="1450051200"/>
    <x v="2232"/>
    <n v="1447594176"/>
    <d v="2015-11-15T13:29:36"/>
    <b v="0"/>
    <n v="46"/>
    <b v="1"/>
    <s v="theater/plays"/>
    <n v="109.1"/>
    <n v="71.152173913043484"/>
    <x v="1"/>
  </r>
  <r>
    <x v="0"/>
    <x v="0"/>
    <s v="USD"/>
    <n v="1429912341"/>
    <x v="3411"/>
    <n v="1427320341"/>
    <d v="2015-03-25T21:52:21"/>
    <b v="0"/>
    <n v="10"/>
    <b v="1"/>
    <s v="theater/plays"/>
    <n v="140"/>
    <n v="35"/>
    <x v="1"/>
  </r>
  <r>
    <x v="0"/>
    <x v="0"/>
    <s v="USD"/>
    <n v="1423119540"/>
    <x v="3412"/>
    <n v="1421252084"/>
    <d v="2015-01-14T16:14:44"/>
    <b v="0"/>
    <n v="76"/>
    <b v="1"/>
    <s v="theater/plays"/>
    <n v="103.58333333333334"/>
    <n v="81.776315789473685"/>
    <x v="1"/>
  </r>
  <r>
    <x v="0"/>
    <x v="0"/>
    <s v="USD"/>
    <n v="1412434136"/>
    <x v="3413"/>
    <n v="1409669336"/>
    <d v="2014-09-02T14:48:56"/>
    <b v="0"/>
    <n v="104"/>
    <b v="1"/>
    <s v="theater/plays"/>
    <n v="102.97033333333331"/>
    <n v="297.02980769230766"/>
    <x v="1"/>
  </r>
  <r>
    <x v="0"/>
    <x v="0"/>
    <s v="USD"/>
    <n v="1411264800"/>
    <x v="3414"/>
    <n v="1409620903"/>
    <d v="2014-09-02T01:21:43"/>
    <b v="0"/>
    <n v="87"/>
    <b v="1"/>
    <s v="theater/plays"/>
    <n v="108.13333333333333"/>
    <n v="46.609195402298852"/>
    <x v="1"/>
  </r>
  <r>
    <x v="0"/>
    <x v="1"/>
    <s v="GBP"/>
    <n v="1404314952"/>
    <x v="3415"/>
    <n v="1401722952"/>
    <d v="2014-06-02T15:29:12"/>
    <b v="0"/>
    <n v="29"/>
    <b v="1"/>
    <s v="theater/plays"/>
    <n v="100"/>
    <n v="51.724137931034484"/>
    <x v="1"/>
  </r>
  <r>
    <x v="0"/>
    <x v="1"/>
    <s v="GBP"/>
    <n v="1425142800"/>
    <x v="3416"/>
    <n v="1422983847"/>
    <d v="2015-02-03T17:17:27"/>
    <b v="0"/>
    <n v="51"/>
    <b v="1"/>
    <s v="theater/plays"/>
    <n v="102.75000000000001"/>
    <n v="40.294117647058826"/>
    <x v="1"/>
  </r>
  <r>
    <x v="0"/>
    <x v="1"/>
    <s v="GBP"/>
    <n v="1478046661"/>
    <x v="3417"/>
    <n v="1476837061"/>
    <d v="2016-10-19T00:31:01"/>
    <b v="0"/>
    <n v="12"/>
    <b v="1"/>
    <s v="theater/plays"/>
    <n v="130"/>
    <n v="16.25"/>
    <x v="1"/>
  </r>
  <r>
    <x v="0"/>
    <x v="1"/>
    <s v="GBP"/>
    <n v="1406760101"/>
    <x v="3418"/>
    <n v="1404168101"/>
    <d v="2014-06-30T22:41:41"/>
    <b v="0"/>
    <n v="72"/>
    <b v="1"/>
    <s v="theater/plays"/>
    <n v="108.54949999999999"/>
    <n v="30.152638888888887"/>
    <x v="1"/>
  </r>
  <r>
    <x v="0"/>
    <x v="0"/>
    <s v="USD"/>
    <n v="1408383153"/>
    <x v="3419"/>
    <n v="1405791153"/>
    <d v="2014-07-19T17:32:33"/>
    <b v="0"/>
    <n v="21"/>
    <b v="1"/>
    <s v="theater/plays"/>
    <n v="100"/>
    <n v="95.238095238095241"/>
    <x v="1"/>
  </r>
  <r>
    <x v="0"/>
    <x v="0"/>
    <s v="USD"/>
    <n v="1454709600"/>
    <x v="3420"/>
    <n v="1452520614"/>
    <d v="2016-01-11T13:56:54"/>
    <b v="0"/>
    <n v="42"/>
    <b v="1"/>
    <s v="theater/plays"/>
    <n v="109.65"/>
    <n v="52.214285714285715"/>
    <x v="1"/>
  </r>
  <r>
    <x v="0"/>
    <x v="0"/>
    <s v="USD"/>
    <n v="1402974000"/>
    <x v="3421"/>
    <n v="1400290255"/>
    <d v="2014-05-17T01:30:55"/>
    <b v="0"/>
    <n v="71"/>
    <b v="1"/>
    <s v="theater/plays"/>
    <n v="100.26315789473684"/>
    <n v="134.1549295774648"/>
    <x v="1"/>
  </r>
  <r>
    <x v="0"/>
    <x v="0"/>
    <s v="USD"/>
    <n v="1404983269"/>
    <x v="3422"/>
    <n v="1402391269"/>
    <d v="2014-06-10T09:07:49"/>
    <b v="0"/>
    <n v="168"/>
    <b v="1"/>
    <s v="theater/plays"/>
    <n v="105.55000000000001"/>
    <n v="62.827380952380949"/>
    <x v="1"/>
  </r>
  <r>
    <x v="0"/>
    <x v="0"/>
    <s v="USD"/>
    <n v="1470538800"/>
    <x v="3423"/>
    <n v="1469112493"/>
    <d v="2016-07-21T14:48:13"/>
    <b v="0"/>
    <n v="19"/>
    <b v="1"/>
    <s v="theater/plays"/>
    <n v="112.00000000000001"/>
    <n v="58.94736842105263"/>
    <x v="1"/>
  </r>
  <r>
    <x v="0"/>
    <x v="0"/>
    <s v="USD"/>
    <n v="1408638480"/>
    <x v="3424"/>
    <n v="1406811593"/>
    <d v="2014-07-31T12:59:53"/>
    <b v="0"/>
    <n v="37"/>
    <b v="1"/>
    <s v="theater/plays"/>
    <n v="105.89999999999999"/>
    <n v="143.1081081081081"/>
    <x v="1"/>
  </r>
  <r>
    <x v="0"/>
    <x v="0"/>
    <s v="USD"/>
    <n v="1440003820"/>
    <x v="3425"/>
    <n v="1437411820"/>
    <d v="2015-07-20T17:03:40"/>
    <b v="0"/>
    <n v="36"/>
    <b v="1"/>
    <s v="theater/plays"/>
    <n v="101"/>
    <n v="84.166666666666671"/>
    <x v="1"/>
  </r>
  <r>
    <x v="0"/>
    <x v="1"/>
    <s v="GBP"/>
    <n v="1430600400"/>
    <x v="3426"/>
    <n v="1428358567"/>
    <d v="2015-04-06T22:16:07"/>
    <b v="0"/>
    <n v="14"/>
    <b v="1"/>
    <s v="theater/plays"/>
    <n v="104.2"/>
    <n v="186.07142857142858"/>
    <x v="1"/>
  </r>
  <r>
    <x v="0"/>
    <x v="0"/>
    <s v="USD"/>
    <n v="1453179540"/>
    <x v="3427"/>
    <n v="1452030730"/>
    <d v="2016-01-05T21:52:10"/>
    <b v="0"/>
    <n v="18"/>
    <b v="1"/>
    <s v="theater/plays"/>
    <n v="134.67833333333334"/>
    <n v="89.785555555555561"/>
    <x v="1"/>
  </r>
  <r>
    <x v="0"/>
    <x v="0"/>
    <s v="USD"/>
    <n v="1405095300"/>
    <x v="3428"/>
    <n v="1403146628"/>
    <d v="2014-06-19T02:57:08"/>
    <b v="0"/>
    <n v="82"/>
    <b v="1"/>
    <s v="theater/plays"/>
    <n v="105.2184"/>
    <n v="64.157560975609755"/>
    <x v="1"/>
  </r>
  <r>
    <x v="0"/>
    <x v="0"/>
    <s v="USD"/>
    <n v="1447445820"/>
    <x v="3429"/>
    <n v="1445077121"/>
    <d v="2015-10-17T10:18:41"/>
    <b v="0"/>
    <n v="43"/>
    <b v="1"/>
    <s v="theater/plays"/>
    <n v="102.60000000000001"/>
    <n v="59.651162790697676"/>
    <x v="1"/>
  </r>
  <r>
    <x v="0"/>
    <x v="0"/>
    <s v="USD"/>
    <n v="1433016672"/>
    <x v="3430"/>
    <n v="1430424672"/>
    <d v="2015-04-30T20:11:12"/>
    <b v="0"/>
    <n v="8"/>
    <b v="1"/>
    <s v="theater/plays"/>
    <n v="100"/>
    <n v="31.25"/>
    <x v="1"/>
  </r>
  <r>
    <x v="0"/>
    <x v="0"/>
    <s v="USD"/>
    <n v="1410266146"/>
    <x v="3431"/>
    <n v="1407674146"/>
    <d v="2014-08-10T12:35:46"/>
    <b v="0"/>
    <n v="45"/>
    <b v="1"/>
    <s v="theater/plays"/>
    <n v="185.5"/>
    <n v="41.222222222222221"/>
    <x v="1"/>
  </r>
  <r>
    <x v="0"/>
    <x v="2"/>
    <s v="AUD"/>
    <n v="1465394340"/>
    <x v="3432"/>
    <n v="1464677986"/>
    <d v="2016-05-31T06:59:46"/>
    <b v="0"/>
    <n v="20"/>
    <b v="1"/>
    <s v="theater/plays"/>
    <n v="289"/>
    <n v="43.35"/>
    <x v="1"/>
  </r>
  <r>
    <x v="0"/>
    <x v="1"/>
    <s v="GBP"/>
    <n v="1445604236"/>
    <x v="3433"/>
    <n v="1443185036"/>
    <d v="2015-09-25T12:43:56"/>
    <b v="0"/>
    <n v="31"/>
    <b v="1"/>
    <s v="theater/plays"/>
    <n v="100"/>
    <n v="64.516129032258064"/>
    <x v="1"/>
  </r>
  <r>
    <x v="0"/>
    <x v="1"/>
    <s v="GBP"/>
    <n v="1423138800"/>
    <x v="3434"/>
    <n v="1421092725"/>
    <d v="2015-01-12T19:58:45"/>
    <b v="0"/>
    <n v="25"/>
    <b v="1"/>
    <s v="theater/plays"/>
    <n v="108.2"/>
    <n v="43.28"/>
    <x v="1"/>
  </r>
  <r>
    <x v="0"/>
    <x v="0"/>
    <s v="USD"/>
    <n v="1458332412"/>
    <x v="3435"/>
    <n v="1454448012"/>
    <d v="2016-02-02T21:20:12"/>
    <b v="0"/>
    <n v="14"/>
    <b v="1"/>
    <s v="theater/plays"/>
    <n v="107.80000000000001"/>
    <n v="77"/>
    <x v="1"/>
  </r>
  <r>
    <x v="0"/>
    <x v="0"/>
    <s v="USD"/>
    <n v="1418784689"/>
    <x v="3436"/>
    <n v="1416192689"/>
    <d v="2014-11-17T02:51:29"/>
    <b v="0"/>
    <n v="45"/>
    <b v="1"/>
    <s v="theater/plays"/>
    <n v="109.76190476190477"/>
    <n v="51.222222222222221"/>
    <x v="1"/>
  </r>
  <r>
    <x v="0"/>
    <x v="0"/>
    <s v="USD"/>
    <n v="1468036800"/>
    <x v="3437"/>
    <n v="1465607738"/>
    <d v="2016-06-11T01:15:38"/>
    <b v="0"/>
    <n v="20"/>
    <b v="1"/>
    <s v="theater/plays"/>
    <n v="170.625"/>
    <n v="68.25"/>
    <x v="1"/>
  </r>
  <r>
    <x v="0"/>
    <x v="1"/>
    <s v="GBP"/>
    <n v="1427990071"/>
    <x v="3438"/>
    <n v="1422809671"/>
    <d v="2015-02-01T16:54:31"/>
    <b v="0"/>
    <n v="39"/>
    <b v="1"/>
    <s v="theater/plays"/>
    <n v="152"/>
    <n v="19.487179487179485"/>
    <x v="1"/>
  </r>
  <r>
    <x v="0"/>
    <x v="0"/>
    <s v="USD"/>
    <n v="1429636927"/>
    <x v="3439"/>
    <n v="1427304127"/>
    <d v="2015-03-25T17:22:07"/>
    <b v="0"/>
    <n v="16"/>
    <b v="1"/>
    <s v="theater/plays"/>
    <n v="101.23076923076924"/>
    <n v="41.125"/>
    <x v="1"/>
  </r>
  <r>
    <x v="0"/>
    <x v="0"/>
    <s v="USD"/>
    <n v="1406087940"/>
    <x v="3440"/>
    <n v="1404141626"/>
    <d v="2014-06-30T15:20:26"/>
    <b v="0"/>
    <n v="37"/>
    <b v="1"/>
    <s v="theater/plays"/>
    <n v="153.19999999999999"/>
    <n v="41.405405405405403"/>
    <x v="1"/>
  </r>
  <r>
    <x v="0"/>
    <x v="1"/>
    <s v="GBP"/>
    <n v="1471130956"/>
    <x v="3441"/>
    <n v="1465946956"/>
    <d v="2016-06-14T23:29:16"/>
    <b v="0"/>
    <n v="14"/>
    <b v="1"/>
    <s v="theater/plays"/>
    <n v="128.33333333333334"/>
    <n v="27.5"/>
    <x v="1"/>
  </r>
  <r>
    <x v="0"/>
    <x v="1"/>
    <s v="GBP"/>
    <n v="1406825159"/>
    <x v="3442"/>
    <n v="1404233159"/>
    <d v="2014-07-01T16:45:59"/>
    <b v="0"/>
    <n v="21"/>
    <b v="1"/>
    <s v="theater/plays"/>
    <n v="100.71428571428571"/>
    <n v="33.571428571428569"/>
    <x v="1"/>
  </r>
  <r>
    <x v="0"/>
    <x v="0"/>
    <s v="USD"/>
    <n v="1476381627"/>
    <x v="3443"/>
    <n v="1473789627"/>
    <d v="2016-09-13T18:00:27"/>
    <b v="0"/>
    <n v="69"/>
    <b v="1"/>
    <s v="theater/plays"/>
    <n v="100.64999999999999"/>
    <n v="145.86956521739131"/>
    <x v="1"/>
  </r>
  <r>
    <x v="0"/>
    <x v="0"/>
    <s v="USD"/>
    <n v="1406876340"/>
    <x v="3444"/>
    <n v="1404190567"/>
    <d v="2014-07-01T04:56:07"/>
    <b v="0"/>
    <n v="16"/>
    <b v="1"/>
    <s v="theater/plays"/>
    <n v="191.3"/>
    <n v="358.6875"/>
    <x v="1"/>
  </r>
  <r>
    <x v="0"/>
    <x v="0"/>
    <s v="USD"/>
    <n v="1423720740"/>
    <x v="3445"/>
    <n v="1421081857"/>
    <d v="2015-01-12T16:57:37"/>
    <b v="0"/>
    <n v="55"/>
    <b v="1"/>
    <s v="theater/plays"/>
    <n v="140.19999999999999"/>
    <n v="50.981818181818184"/>
    <x v="1"/>
  </r>
  <r>
    <x v="0"/>
    <x v="0"/>
    <s v="USD"/>
    <n v="1422937620"/>
    <x v="3446"/>
    <n v="1420606303"/>
    <d v="2015-01-07T04:51:43"/>
    <b v="0"/>
    <n v="27"/>
    <b v="1"/>
    <s v="theater/plays"/>
    <n v="124.33537832310839"/>
    <n v="45.037037037037038"/>
    <x v="1"/>
  </r>
  <r>
    <x v="0"/>
    <x v="1"/>
    <s v="GBP"/>
    <n v="1463743860"/>
    <x v="3447"/>
    <n v="1461151860"/>
    <d v="2016-04-20T11:31:00"/>
    <b v="0"/>
    <n v="36"/>
    <b v="1"/>
    <s v="theater/plays"/>
    <n v="126.2"/>
    <n v="17.527777777777779"/>
    <x v="1"/>
  </r>
  <r>
    <x v="0"/>
    <x v="1"/>
    <s v="GBP"/>
    <n v="1408106352"/>
    <x v="3448"/>
    <n v="1406896752"/>
    <d v="2014-08-01T12:39:12"/>
    <b v="0"/>
    <n v="19"/>
    <b v="1"/>
    <s v="theater/plays"/>
    <n v="190"/>
    <n v="50"/>
    <x v="1"/>
  </r>
  <r>
    <x v="0"/>
    <x v="0"/>
    <s v="USD"/>
    <n v="1477710000"/>
    <x v="3449"/>
    <n v="1475248279"/>
    <d v="2016-09-30T15:11:19"/>
    <b v="0"/>
    <n v="12"/>
    <b v="1"/>
    <s v="theater/plays"/>
    <n v="139"/>
    <n v="57.916666666666664"/>
    <x v="1"/>
  </r>
  <r>
    <x v="0"/>
    <x v="0"/>
    <s v="USD"/>
    <n v="1436551200"/>
    <x v="3450"/>
    <n v="1435181628"/>
    <d v="2015-06-24T21:33:48"/>
    <b v="0"/>
    <n v="17"/>
    <b v="1"/>
    <s v="theater/plays"/>
    <n v="202"/>
    <n v="29.705882352941178"/>
    <x v="1"/>
  </r>
  <r>
    <x v="0"/>
    <x v="5"/>
    <s v="CAD"/>
    <n v="1476158340"/>
    <x v="3451"/>
    <n v="1472594585"/>
    <d v="2016-08-30T22:03:05"/>
    <b v="0"/>
    <n v="114"/>
    <b v="1"/>
    <s v="theater/plays"/>
    <n v="103.38000000000001"/>
    <n v="90.684210526315795"/>
    <x v="1"/>
  </r>
  <r>
    <x v="0"/>
    <x v="0"/>
    <s v="USD"/>
    <n v="1471921637"/>
    <x v="3452"/>
    <n v="1469329637"/>
    <d v="2016-07-24T03:07:17"/>
    <b v="0"/>
    <n v="93"/>
    <b v="1"/>
    <s v="theater/plays"/>
    <n v="102.3236"/>
    <n v="55.012688172043013"/>
    <x v="1"/>
  </r>
  <r>
    <x v="0"/>
    <x v="1"/>
    <s v="GBP"/>
    <n v="1439136000"/>
    <x v="3453"/>
    <n v="1436972472"/>
    <d v="2015-07-15T15:01:12"/>
    <b v="0"/>
    <n v="36"/>
    <b v="1"/>
    <s v="theater/plays"/>
    <n v="103"/>
    <n v="57.222222222222221"/>
    <x v="1"/>
  </r>
  <r>
    <x v="0"/>
    <x v="0"/>
    <s v="USD"/>
    <n v="1461108450"/>
    <x v="3454"/>
    <n v="1455928050"/>
    <d v="2016-02-20T00:27:30"/>
    <b v="0"/>
    <n v="61"/>
    <b v="1"/>
    <s v="theater/plays"/>
    <n v="127.14285714285714"/>
    <n v="72.950819672131146"/>
    <x v="1"/>
  </r>
  <r>
    <x v="0"/>
    <x v="0"/>
    <s v="USD"/>
    <n v="1426864032"/>
    <x v="3455"/>
    <n v="1424275632"/>
    <d v="2015-02-18T16:07:12"/>
    <b v="0"/>
    <n v="47"/>
    <b v="1"/>
    <s v="theater/plays"/>
    <n v="101"/>
    <n v="64.468085106382972"/>
    <x v="1"/>
  </r>
  <r>
    <x v="0"/>
    <x v="0"/>
    <s v="USD"/>
    <n v="1474426800"/>
    <x v="3456"/>
    <n v="1471976529"/>
    <d v="2016-08-23T18:22:09"/>
    <b v="0"/>
    <n v="17"/>
    <b v="1"/>
    <s v="theater/plays"/>
    <n v="121.78"/>
    <n v="716.35294117647061"/>
    <x v="1"/>
  </r>
  <r>
    <x v="0"/>
    <x v="0"/>
    <s v="USD"/>
    <n v="1461857045"/>
    <x v="3457"/>
    <n v="1459265045"/>
    <d v="2016-03-29T15:24:05"/>
    <b v="0"/>
    <n v="63"/>
    <b v="1"/>
    <s v="theater/plays"/>
    <n v="113.39285714285714"/>
    <n v="50.396825396825399"/>
    <x v="1"/>
  </r>
  <r>
    <x v="0"/>
    <x v="0"/>
    <s v="USD"/>
    <n v="1468618680"/>
    <x v="3458"/>
    <n v="1465345902"/>
    <d v="2016-06-08T00:31:42"/>
    <b v="0"/>
    <n v="9"/>
    <b v="1"/>
    <s v="theater/plays"/>
    <n v="150"/>
    <n v="41.666666666666664"/>
    <x v="1"/>
  </r>
  <r>
    <x v="0"/>
    <x v="1"/>
    <s v="GBP"/>
    <n v="1409515200"/>
    <x v="3459"/>
    <n v="1405971690"/>
    <d v="2014-07-21T19:41:30"/>
    <b v="0"/>
    <n v="30"/>
    <b v="1"/>
    <s v="theater/plays"/>
    <n v="214.6"/>
    <n v="35.766666666666666"/>
    <x v="1"/>
  </r>
  <r>
    <x v="0"/>
    <x v="0"/>
    <s v="USD"/>
    <n v="1415253540"/>
    <x v="3460"/>
    <n v="1413432331"/>
    <d v="2014-10-16T04:05:31"/>
    <b v="0"/>
    <n v="23"/>
    <b v="1"/>
    <s v="theater/plays"/>
    <n v="102.05"/>
    <n v="88.739130434782609"/>
    <x v="1"/>
  </r>
  <r>
    <x v="0"/>
    <x v="0"/>
    <s v="USD"/>
    <n v="1426883220"/>
    <x v="3461"/>
    <n v="1425067296"/>
    <d v="2015-02-27T20:01:36"/>
    <b v="0"/>
    <n v="33"/>
    <b v="1"/>
    <s v="theater/plays"/>
    <n v="100"/>
    <n v="148.4848484848485"/>
    <x v="1"/>
  </r>
  <r>
    <x v="0"/>
    <x v="1"/>
    <s v="GBP"/>
    <n v="1469016131"/>
    <x v="3462"/>
    <n v="1466424131"/>
    <d v="2016-06-20T12:02:11"/>
    <b v="0"/>
    <n v="39"/>
    <b v="1"/>
    <s v="theater/plays"/>
    <n v="101"/>
    <n v="51.794871794871796"/>
    <x v="1"/>
  </r>
  <r>
    <x v="0"/>
    <x v="1"/>
    <s v="GBP"/>
    <n v="1414972800"/>
    <x v="3463"/>
    <n v="1412629704"/>
    <d v="2014-10-06T21:08:24"/>
    <b v="0"/>
    <n v="17"/>
    <b v="1"/>
    <s v="theater/plays"/>
    <n v="113.33333333333333"/>
    <n v="20"/>
    <x v="1"/>
  </r>
  <r>
    <x v="0"/>
    <x v="0"/>
    <s v="USD"/>
    <n v="1414378800"/>
    <x v="3464"/>
    <n v="1412836990"/>
    <d v="2014-10-09T06:43:10"/>
    <b v="0"/>
    <n v="6"/>
    <b v="1"/>
    <s v="theater/plays"/>
    <n v="104"/>
    <n v="52"/>
    <x v="1"/>
  </r>
  <r>
    <x v="0"/>
    <x v="0"/>
    <s v="USD"/>
    <n v="1431831600"/>
    <x v="3465"/>
    <n v="1430761243"/>
    <d v="2015-05-04T17:40:43"/>
    <b v="0"/>
    <n v="39"/>
    <b v="1"/>
    <s v="theater/plays"/>
    <n v="115.33333333333333"/>
    <n v="53.230769230769234"/>
    <x v="1"/>
  </r>
  <r>
    <x v="0"/>
    <x v="0"/>
    <s v="USD"/>
    <n v="1426539600"/>
    <x v="3466"/>
    <n v="1424296822"/>
    <d v="2015-02-18T22:00:22"/>
    <b v="0"/>
    <n v="57"/>
    <b v="1"/>
    <s v="theater/plays"/>
    <n v="112.85000000000001"/>
    <n v="39.596491228070178"/>
    <x v="1"/>
  </r>
  <r>
    <x v="0"/>
    <x v="1"/>
    <s v="GBP"/>
    <n v="1403382680"/>
    <x v="3467"/>
    <n v="1400790680"/>
    <d v="2014-05-22T20:31:20"/>
    <b v="0"/>
    <n v="56"/>
    <b v="1"/>
    <s v="theater/plays"/>
    <n v="127.86666666666666"/>
    <n v="34.25"/>
    <x v="1"/>
  </r>
  <r>
    <x v="0"/>
    <x v="0"/>
    <s v="USD"/>
    <n v="1436562000"/>
    <x v="3468"/>
    <n v="1434440227"/>
    <d v="2015-06-16T07:37:07"/>
    <b v="0"/>
    <n v="13"/>
    <b v="1"/>
    <s v="theater/plays"/>
    <n v="142.66666666666669"/>
    <n v="164.61538461538461"/>
    <x v="1"/>
  </r>
  <r>
    <x v="0"/>
    <x v="2"/>
    <s v="AUD"/>
    <n v="1420178188"/>
    <x v="3469"/>
    <n v="1418709388"/>
    <d v="2014-12-16T05:56:28"/>
    <b v="0"/>
    <n v="95"/>
    <b v="1"/>
    <s v="theater/plays"/>
    <n v="118.8"/>
    <n v="125.05263157894737"/>
    <x v="1"/>
  </r>
  <r>
    <x v="0"/>
    <x v="1"/>
    <s v="GBP"/>
    <n v="1404671466"/>
    <x v="3470"/>
    <n v="1402079466"/>
    <d v="2014-06-06T18:31:06"/>
    <b v="0"/>
    <n v="80"/>
    <b v="1"/>
    <s v="theater/plays"/>
    <n v="138.33333333333334"/>
    <n v="51.875"/>
    <x v="1"/>
  </r>
  <r>
    <x v="0"/>
    <x v="0"/>
    <s v="USD"/>
    <n v="1404403381"/>
    <x v="3471"/>
    <n v="1401811381"/>
    <d v="2014-06-03T16:03:01"/>
    <b v="0"/>
    <n v="133"/>
    <b v="1"/>
    <s v="theater/plays"/>
    <n v="159.9402985074627"/>
    <n v="40.285714285714285"/>
    <x v="1"/>
  </r>
  <r>
    <x v="0"/>
    <x v="0"/>
    <s v="USD"/>
    <n v="1466014499"/>
    <x v="3472"/>
    <n v="1463422499"/>
    <d v="2016-05-16T18:14:59"/>
    <b v="0"/>
    <n v="44"/>
    <b v="1"/>
    <s v="theater/plays"/>
    <n v="114.24000000000001"/>
    <n v="64.909090909090907"/>
    <x v="1"/>
  </r>
  <r>
    <x v="0"/>
    <x v="0"/>
    <s v="USD"/>
    <n v="1454431080"/>
    <x v="3473"/>
    <n v="1451839080"/>
    <d v="2016-01-03T16:38:00"/>
    <b v="0"/>
    <n v="30"/>
    <b v="1"/>
    <s v="theater/plays"/>
    <n v="100.60606060606061"/>
    <n v="55.333333333333336"/>
    <x v="1"/>
  </r>
  <r>
    <x v="0"/>
    <x v="0"/>
    <s v="USD"/>
    <n v="1433314740"/>
    <x v="3474"/>
    <n v="1430600401"/>
    <d v="2015-05-02T21:00:01"/>
    <b v="0"/>
    <n v="56"/>
    <b v="1"/>
    <s v="theater/plays"/>
    <n v="155.20000000000002"/>
    <n v="83.142857142857139"/>
    <x v="1"/>
  </r>
  <r>
    <x v="0"/>
    <x v="1"/>
    <s v="GBP"/>
    <n v="1435185252"/>
    <x v="3475"/>
    <n v="1432593252"/>
    <d v="2015-05-25T22:34:12"/>
    <b v="0"/>
    <n v="66"/>
    <b v="1"/>
    <s v="theater/plays"/>
    <n v="127.75000000000001"/>
    <n v="38.712121212121211"/>
    <x v="1"/>
  </r>
  <r>
    <x v="0"/>
    <x v="0"/>
    <s v="USD"/>
    <n v="1429286400"/>
    <x v="3476"/>
    <n v="1427221560"/>
    <d v="2015-03-24T18:26:00"/>
    <b v="0"/>
    <n v="29"/>
    <b v="1"/>
    <s v="theater/plays"/>
    <n v="121.2"/>
    <n v="125.37931034482759"/>
    <x v="1"/>
  </r>
  <r>
    <x v="0"/>
    <x v="1"/>
    <s v="GBP"/>
    <n v="1400965200"/>
    <x v="3477"/>
    <n v="1398352531"/>
    <d v="2014-04-24T15:15:31"/>
    <b v="0"/>
    <n v="72"/>
    <b v="1"/>
    <s v="theater/plays"/>
    <n v="112.7"/>
    <n v="78.263888888888886"/>
    <x v="1"/>
  </r>
  <r>
    <x v="0"/>
    <x v="0"/>
    <s v="USD"/>
    <n v="1460574924"/>
    <x v="3478"/>
    <n v="1457982924"/>
    <d v="2016-03-14T19:15:24"/>
    <b v="0"/>
    <n v="27"/>
    <b v="1"/>
    <s v="theater/plays"/>
    <n v="127.49999999999999"/>
    <n v="47.222222222222221"/>
    <x v="1"/>
  </r>
  <r>
    <x v="0"/>
    <x v="0"/>
    <s v="USD"/>
    <n v="1431928784"/>
    <x v="3479"/>
    <n v="1430114384"/>
    <d v="2015-04-27T05:59:44"/>
    <b v="0"/>
    <n v="10"/>
    <b v="1"/>
    <s v="theater/plays"/>
    <n v="158.20000000000002"/>
    <n v="79.099999999999994"/>
    <x v="1"/>
  </r>
  <r>
    <x v="0"/>
    <x v="0"/>
    <s v="USD"/>
    <n v="1445818397"/>
    <x v="3480"/>
    <n v="1442794397"/>
    <d v="2015-09-21T00:13:17"/>
    <b v="0"/>
    <n v="35"/>
    <b v="1"/>
    <s v="theater/plays"/>
    <n v="105.26894736842105"/>
    <n v="114.29199999999999"/>
    <x v="1"/>
  </r>
  <r>
    <x v="0"/>
    <x v="0"/>
    <s v="USD"/>
    <n v="1408252260"/>
    <x v="3481"/>
    <n v="1406580436"/>
    <d v="2014-07-28T20:47:16"/>
    <b v="0"/>
    <n v="29"/>
    <b v="1"/>
    <s v="theater/plays"/>
    <n v="100"/>
    <n v="51.724137931034484"/>
    <x v="1"/>
  </r>
  <r>
    <x v="0"/>
    <x v="0"/>
    <s v="USD"/>
    <n v="1480140000"/>
    <x v="3482"/>
    <n v="1479186575"/>
    <d v="2016-11-15T05:09:35"/>
    <b v="0"/>
    <n v="13"/>
    <b v="1"/>
    <s v="theater/plays"/>
    <n v="100"/>
    <n v="30.76923076923077"/>
    <x v="1"/>
  </r>
  <r>
    <x v="0"/>
    <x v="5"/>
    <s v="CAD"/>
    <n v="1414862280"/>
    <x v="3483"/>
    <n v="1412360309"/>
    <d v="2014-10-03T18:18:29"/>
    <b v="0"/>
    <n v="72"/>
    <b v="1"/>
    <s v="theater/plays"/>
    <n v="106.86"/>
    <n v="74.208333333333329"/>
    <x v="1"/>
  </r>
  <r>
    <x v="0"/>
    <x v="0"/>
    <s v="USD"/>
    <n v="1473625166"/>
    <x v="3484"/>
    <n v="1470169166"/>
    <d v="2016-08-02T20:19:26"/>
    <b v="0"/>
    <n v="78"/>
    <b v="1"/>
    <s v="theater/plays"/>
    <n v="124.4"/>
    <n v="47.846153846153847"/>
    <x v="1"/>
  </r>
  <r>
    <x v="0"/>
    <x v="0"/>
    <s v="USD"/>
    <n v="1464904800"/>
    <x v="3485"/>
    <n v="1463852904"/>
    <d v="2016-05-21T17:48:24"/>
    <b v="0"/>
    <n v="49"/>
    <b v="1"/>
    <s v="theater/plays"/>
    <n v="108.70406189555126"/>
    <n v="34.408163265306122"/>
    <x v="1"/>
  </r>
  <r>
    <x v="0"/>
    <x v="5"/>
    <s v="CAD"/>
    <n v="1464471840"/>
    <x v="3486"/>
    <n v="1459309704"/>
    <d v="2016-03-30T03:48:24"/>
    <b v="0"/>
    <n v="42"/>
    <b v="1"/>
    <s v="theater/plays"/>
    <n v="102.42424242424242"/>
    <n v="40.238095238095241"/>
    <x v="1"/>
  </r>
  <r>
    <x v="0"/>
    <x v="0"/>
    <s v="USD"/>
    <n v="1435733940"/>
    <x v="3487"/>
    <n v="1431046325"/>
    <d v="2015-05-08T00:52:05"/>
    <b v="0"/>
    <n v="35"/>
    <b v="1"/>
    <s v="theater/plays"/>
    <n v="105.5"/>
    <n v="60.285714285714285"/>
    <x v="1"/>
  </r>
  <r>
    <x v="0"/>
    <x v="0"/>
    <s v="USD"/>
    <n v="1457326740"/>
    <x v="3488"/>
    <n v="1455919438"/>
    <d v="2016-02-19T22:03:58"/>
    <b v="0"/>
    <n v="42"/>
    <b v="1"/>
    <s v="theater/plays"/>
    <n v="106.3"/>
    <n v="25.30952380952381"/>
    <x v="1"/>
  </r>
  <r>
    <x v="0"/>
    <x v="1"/>
    <s v="GBP"/>
    <n v="1441995595"/>
    <x v="3489"/>
    <n v="1439835595"/>
    <d v="2015-08-17T18:19:55"/>
    <b v="0"/>
    <n v="42"/>
    <b v="1"/>
    <s v="theater/plays"/>
    <n v="100.66666666666666"/>
    <n v="35.952380952380949"/>
    <x v="1"/>
  </r>
  <r>
    <x v="0"/>
    <x v="0"/>
    <s v="USD"/>
    <n v="1458100740"/>
    <x v="3490"/>
    <n v="1456862924"/>
    <d v="2016-03-01T20:08:44"/>
    <b v="0"/>
    <n v="31"/>
    <b v="1"/>
    <s v="theater/plays"/>
    <n v="105.4"/>
    <n v="136"/>
    <x v="1"/>
  </r>
  <r>
    <x v="0"/>
    <x v="1"/>
    <s v="GBP"/>
    <n v="1469359728"/>
    <x v="3491"/>
    <n v="1466767728"/>
    <d v="2016-06-24T11:28:48"/>
    <b v="0"/>
    <n v="38"/>
    <b v="1"/>
    <s v="theater/plays"/>
    <n v="107.55999999999999"/>
    <n v="70.763157894736835"/>
    <x v="1"/>
  </r>
  <r>
    <x v="0"/>
    <x v="0"/>
    <s v="USD"/>
    <n v="1447959491"/>
    <x v="3492"/>
    <n v="1445363891"/>
    <d v="2015-10-20T17:58:11"/>
    <b v="0"/>
    <n v="8"/>
    <b v="1"/>
    <s v="theater/plays"/>
    <n v="100"/>
    <n v="125"/>
    <x v="1"/>
  </r>
  <r>
    <x v="0"/>
    <x v="0"/>
    <s v="USD"/>
    <n v="1399953600"/>
    <x v="3493"/>
    <n v="1398983245"/>
    <d v="2014-05-01T22:27:25"/>
    <b v="0"/>
    <n v="39"/>
    <b v="1"/>
    <s v="theater/plays"/>
    <n v="103.76"/>
    <n v="66.512820512820511"/>
    <x v="1"/>
  </r>
  <r>
    <x v="0"/>
    <x v="0"/>
    <s v="USD"/>
    <n v="1408815440"/>
    <x v="3494"/>
    <n v="1404927440"/>
    <d v="2014-07-09T17:37:20"/>
    <b v="0"/>
    <n v="29"/>
    <b v="1"/>
    <s v="theater/plays"/>
    <n v="101.49999999999999"/>
    <n v="105"/>
    <x v="1"/>
  </r>
  <r>
    <x v="0"/>
    <x v="0"/>
    <s v="USD"/>
    <n v="1464732537"/>
    <x v="3495"/>
    <n v="1462140537"/>
    <d v="2016-05-01T22:08:57"/>
    <b v="0"/>
    <n v="72"/>
    <b v="1"/>
    <s v="theater/plays"/>
    <n v="104.4"/>
    <n v="145"/>
    <x v="1"/>
  </r>
  <r>
    <x v="0"/>
    <x v="1"/>
    <s v="GBP"/>
    <n v="1462914000"/>
    <x v="3496"/>
    <n v="1460914253"/>
    <d v="2016-04-17T17:30:53"/>
    <b v="0"/>
    <n v="15"/>
    <b v="1"/>
    <s v="theater/plays"/>
    <n v="180"/>
    <n v="12"/>
    <x v="1"/>
  </r>
  <r>
    <x v="0"/>
    <x v="0"/>
    <s v="USD"/>
    <n v="1416545700"/>
    <x v="3497"/>
    <n v="1415392666"/>
    <d v="2014-11-07T20:37:46"/>
    <b v="0"/>
    <n v="33"/>
    <b v="1"/>
    <s v="theater/plays"/>
    <n v="106.33333333333333"/>
    <n v="96.666666666666671"/>
    <x v="1"/>
  </r>
  <r>
    <x v="0"/>
    <x v="0"/>
    <s v="USD"/>
    <n v="1404312846"/>
    <x v="3498"/>
    <n v="1402584846"/>
    <d v="2014-06-12T14:54:06"/>
    <b v="0"/>
    <n v="15"/>
    <b v="1"/>
    <s v="theater/plays"/>
    <n v="100.55555555555556"/>
    <n v="60.333333333333336"/>
    <x v="1"/>
  </r>
  <r>
    <x v="0"/>
    <x v="1"/>
    <s v="GBP"/>
    <n v="1415385000"/>
    <x v="3499"/>
    <n v="1413406695"/>
    <d v="2014-10-15T20:58:15"/>
    <b v="0"/>
    <n v="19"/>
    <b v="1"/>
    <s v="theater/plays"/>
    <n v="101.2"/>
    <n v="79.89473684210526"/>
    <x v="1"/>
  </r>
  <r>
    <x v="0"/>
    <x v="1"/>
    <s v="GBP"/>
    <n v="1429789992"/>
    <x v="3500"/>
    <n v="1424609592"/>
    <d v="2015-02-22T12:53:12"/>
    <b v="0"/>
    <n v="17"/>
    <b v="1"/>
    <s v="theater/plays"/>
    <n v="100"/>
    <n v="58.823529411764703"/>
    <x v="1"/>
  </r>
  <r>
    <x v="0"/>
    <x v="0"/>
    <s v="USD"/>
    <n v="1401857940"/>
    <x v="3501"/>
    <n v="1400725112"/>
    <d v="2014-05-22T02:18:32"/>
    <b v="0"/>
    <n v="44"/>
    <b v="1"/>
    <s v="theater/plays"/>
    <n v="118.39285714285714"/>
    <n v="75.340909090909093"/>
    <x v="1"/>
  </r>
  <r>
    <x v="0"/>
    <x v="0"/>
    <s v="USD"/>
    <n v="1422853140"/>
    <x v="3502"/>
    <n v="1421439552"/>
    <d v="2015-01-16T20:19:12"/>
    <b v="0"/>
    <n v="10"/>
    <b v="1"/>
    <s v="theater/plays"/>
    <n v="110.00000000000001"/>
    <n v="55"/>
    <x v="1"/>
  </r>
  <r>
    <x v="0"/>
    <x v="0"/>
    <s v="USD"/>
    <n v="1433097171"/>
    <x v="3503"/>
    <n v="1430505171"/>
    <d v="2015-05-01T18:32:51"/>
    <b v="0"/>
    <n v="46"/>
    <b v="1"/>
    <s v="theater/plays"/>
    <n v="102.66666666666666"/>
    <n v="66.956521739130437"/>
    <x v="1"/>
  </r>
  <r>
    <x v="0"/>
    <x v="0"/>
    <s v="USD"/>
    <n v="1410145200"/>
    <x v="3504"/>
    <n v="1407197670"/>
    <d v="2014-08-05T00:14:30"/>
    <b v="0"/>
    <n v="11"/>
    <b v="1"/>
    <s v="theater/plays"/>
    <n v="100"/>
    <n v="227.27272727272728"/>
    <x v="1"/>
  </r>
  <r>
    <x v="0"/>
    <x v="1"/>
    <s v="GBP"/>
    <n v="1404471600"/>
    <x v="3505"/>
    <n v="1401910634"/>
    <d v="2014-06-04T19:37:14"/>
    <b v="0"/>
    <n v="13"/>
    <b v="1"/>
    <s v="theater/plays"/>
    <n v="100"/>
    <n v="307.69230769230768"/>
    <x v="1"/>
  </r>
  <r>
    <x v="0"/>
    <x v="0"/>
    <s v="USD"/>
    <n v="1412259660"/>
    <x v="3506"/>
    <n v="1410461299"/>
    <d v="2014-09-11T18:48:19"/>
    <b v="0"/>
    <n v="33"/>
    <b v="1"/>
    <s v="theater/plays"/>
    <n v="110.04599999999999"/>
    <n v="50.020909090909093"/>
    <x v="1"/>
  </r>
  <r>
    <x v="0"/>
    <x v="1"/>
    <s v="GBP"/>
    <n v="1425478950"/>
    <x v="3507"/>
    <n v="1422886950"/>
    <d v="2015-02-02T14:22:30"/>
    <b v="0"/>
    <n v="28"/>
    <b v="1"/>
    <s v="theater/plays"/>
    <n v="101.35000000000001"/>
    <n v="72.392857142857139"/>
    <x v="1"/>
  </r>
  <r>
    <x v="0"/>
    <x v="1"/>
    <s v="GBP"/>
    <n v="1441547220"/>
    <x v="3508"/>
    <n v="1439322412"/>
    <d v="2015-08-11T19:46:52"/>
    <b v="0"/>
    <n v="21"/>
    <b v="1"/>
    <s v="theater/plays"/>
    <n v="100.75"/>
    <n v="95.952380952380949"/>
    <x v="1"/>
  </r>
  <r>
    <x v="0"/>
    <x v="0"/>
    <s v="USD"/>
    <n v="1411980020"/>
    <x v="3509"/>
    <n v="1409388020"/>
    <d v="2014-08-30T08:40:20"/>
    <b v="0"/>
    <n v="13"/>
    <b v="1"/>
    <s v="theater/plays"/>
    <n v="169.42857142857144"/>
    <n v="45.615384615384613"/>
    <x v="1"/>
  </r>
  <r>
    <x v="0"/>
    <x v="1"/>
    <s v="GBP"/>
    <n v="1442311560"/>
    <x v="3510"/>
    <n v="1439924246"/>
    <d v="2015-08-18T18:57:26"/>
    <b v="0"/>
    <n v="34"/>
    <b v="1"/>
    <s v="theater/plays"/>
    <n v="100"/>
    <n v="41.029411764705884"/>
    <x v="1"/>
  </r>
  <r>
    <x v="0"/>
    <x v="1"/>
    <s v="GBP"/>
    <n v="1474844400"/>
    <x v="3511"/>
    <n v="1469871148"/>
    <d v="2016-07-30T09:32:28"/>
    <b v="0"/>
    <n v="80"/>
    <b v="1"/>
    <s v="theater/plays"/>
    <n v="113.65"/>
    <n v="56.825000000000003"/>
    <x v="1"/>
  </r>
  <r>
    <x v="0"/>
    <x v="0"/>
    <s v="USD"/>
    <n v="1410580800"/>
    <x v="3512"/>
    <n v="1409336373"/>
    <d v="2014-08-29T18:19:33"/>
    <b v="0"/>
    <n v="74"/>
    <b v="1"/>
    <s v="theater/plays"/>
    <n v="101.56"/>
    <n v="137.24324324324326"/>
    <x v="1"/>
  </r>
  <r>
    <x v="0"/>
    <x v="0"/>
    <s v="USD"/>
    <n v="1439136000"/>
    <x v="3453"/>
    <n v="1438188106"/>
    <d v="2015-07-29T16:41:46"/>
    <b v="0"/>
    <n v="7"/>
    <b v="1"/>
    <s v="theater/plays"/>
    <n v="106"/>
    <n v="75.714285714285708"/>
    <x v="1"/>
  </r>
  <r>
    <x v="0"/>
    <x v="0"/>
    <s v="USD"/>
    <n v="1461823140"/>
    <x v="3513"/>
    <n v="1459411371"/>
    <d v="2016-03-31T08:02:51"/>
    <b v="0"/>
    <n v="34"/>
    <b v="1"/>
    <s v="theater/plays"/>
    <n v="102"/>
    <n v="99"/>
    <x v="1"/>
  </r>
  <r>
    <x v="0"/>
    <x v="0"/>
    <s v="USD"/>
    <n v="1436587140"/>
    <x v="3514"/>
    <n v="1434069205"/>
    <d v="2015-06-12T00:33:25"/>
    <b v="0"/>
    <n v="86"/>
    <b v="1"/>
    <s v="theater/plays"/>
    <n v="116.91666666666667"/>
    <n v="81.569767441860463"/>
    <x v="1"/>
  </r>
  <r>
    <x v="0"/>
    <x v="1"/>
    <s v="GBP"/>
    <n v="1484740918"/>
    <x v="3515"/>
    <n v="1483012918"/>
    <d v="2016-12-29T12:01:58"/>
    <b v="0"/>
    <n v="37"/>
    <b v="1"/>
    <s v="theater/plays"/>
    <n v="101.15151515151514"/>
    <n v="45.108108108108105"/>
    <x v="1"/>
  </r>
  <r>
    <x v="0"/>
    <x v="0"/>
    <s v="USD"/>
    <n v="1436749200"/>
    <x v="3516"/>
    <n v="1434997018"/>
    <d v="2015-06-22T18:16:58"/>
    <b v="0"/>
    <n v="18"/>
    <b v="1"/>
    <s v="theater/plays"/>
    <n v="132"/>
    <n v="36.666666666666664"/>
    <x v="1"/>
  </r>
  <r>
    <x v="0"/>
    <x v="1"/>
    <s v="GBP"/>
    <n v="1460318400"/>
    <x v="3517"/>
    <n v="1457881057"/>
    <d v="2016-03-13T14:57:37"/>
    <b v="0"/>
    <n v="22"/>
    <b v="1"/>
    <s v="theater/plays"/>
    <n v="100"/>
    <n v="125"/>
    <x v="1"/>
  </r>
  <r>
    <x v="0"/>
    <x v="0"/>
    <s v="USD"/>
    <n v="1467301334"/>
    <x v="3518"/>
    <n v="1464709334"/>
    <d v="2016-05-31T15:42:14"/>
    <b v="0"/>
    <n v="26"/>
    <b v="1"/>
    <s v="theater/plays"/>
    <n v="128"/>
    <n v="49.230769230769234"/>
    <x v="1"/>
  </r>
  <r>
    <x v="0"/>
    <x v="0"/>
    <s v="USD"/>
    <n v="1411012740"/>
    <x v="3519"/>
    <n v="1409667827"/>
    <d v="2014-09-02T14:23:47"/>
    <b v="0"/>
    <n v="27"/>
    <b v="1"/>
    <s v="theater/plays"/>
    <n v="118.95833333333334"/>
    <n v="42.296296296296298"/>
    <x v="1"/>
  </r>
  <r>
    <x v="0"/>
    <x v="0"/>
    <s v="USD"/>
    <n v="1447269367"/>
    <x v="3520"/>
    <n v="1444673767"/>
    <d v="2015-10-12T18:16:07"/>
    <b v="0"/>
    <n v="8"/>
    <b v="1"/>
    <s v="theater/plays"/>
    <n v="126.2"/>
    <n v="78.875"/>
    <x v="1"/>
  </r>
  <r>
    <x v="0"/>
    <x v="0"/>
    <s v="USD"/>
    <n v="1443711623"/>
    <x v="3521"/>
    <n v="1440687623"/>
    <d v="2015-08-27T15:00:23"/>
    <b v="0"/>
    <n v="204"/>
    <b v="1"/>
    <s v="theater/plays"/>
    <n v="156.20000000000002"/>
    <n v="38.284313725490193"/>
    <x v="1"/>
  </r>
  <r>
    <x v="0"/>
    <x v="1"/>
    <s v="GBP"/>
    <n v="1443808800"/>
    <x v="1804"/>
    <n v="1441120910"/>
    <d v="2015-09-01T15:21:50"/>
    <b v="0"/>
    <n v="46"/>
    <b v="1"/>
    <s v="theater/plays"/>
    <n v="103.15"/>
    <n v="44.847826086956523"/>
    <x v="1"/>
  </r>
  <r>
    <x v="0"/>
    <x v="1"/>
    <s v="GBP"/>
    <n v="1450612740"/>
    <x v="3522"/>
    <n v="1448040425"/>
    <d v="2015-11-20T17:27:05"/>
    <b v="0"/>
    <n v="17"/>
    <b v="1"/>
    <s v="theater/plays"/>
    <n v="153.33333333333334"/>
    <n v="13.529411764705882"/>
    <x v="1"/>
  </r>
  <r>
    <x v="0"/>
    <x v="5"/>
    <s v="CAD"/>
    <n v="1416211140"/>
    <x v="3523"/>
    <n v="1413016216"/>
    <d v="2014-10-11T08:30:16"/>
    <b v="0"/>
    <n v="28"/>
    <b v="1"/>
    <s v="theater/plays"/>
    <n v="180.44444444444446"/>
    <n v="43.5"/>
    <x v="1"/>
  </r>
  <r>
    <x v="0"/>
    <x v="1"/>
    <s v="GBP"/>
    <n v="1471428340"/>
    <x v="3524"/>
    <n v="1469009140"/>
    <d v="2016-07-20T10:05:40"/>
    <b v="0"/>
    <n v="83"/>
    <b v="1"/>
    <s v="theater/plays"/>
    <n v="128.44999999999999"/>
    <n v="30.951807228915662"/>
    <x v="1"/>
  </r>
  <r>
    <x v="0"/>
    <x v="0"/>
    <s v="USD"/>
    <n v="1473358122"/>
    <x v="3525"/>
    <n v="1471543722"/>
    <d v="2016-08-18T18:08:42"/>
    <b v="0"/>
    <n v="13"/>
    <b v="1"/>
    <s v="theater/plays"/>
    <n v="119.66666666666667"/>
    <n v="55.230769230769234"/>
    <x v="1"/>
  </r>
  <r>
    <x v="0"/>
    <x v="1"/>
    <s v="GBP"/>
    <n v="1466899491"/>
    <x v="3526"/>
    <n v="1464307491"/>
    <d v="2016-05-27T00:04:51"/>
    <b v="0"/>
    <n v="8"/>
    <b v="1"/>
    <s v="theater/plays"/>
    <n v="123"/>
    <n v="46.125"/>
    <x v="1"/>
  </r>
  <r>
    <x v="0"/>
    <x v="1"/>
    <s v="GBP"/>
    <n v="1441042275"/>
    <x v="3527"/>
    <n v="1438882275"/>
    <d v="2015-08-06T17:31:15"/>
    <b v="0"/>
    <n v="32"/>
    <b v="1"/>
    <s v="theater/plays"/>
    <n v="105"/>
    <n v="39.375"/>
    <x v="1"/>
  </r>
  <r>
    <x v="0"/>
    <x v="0"/>
    <s v="USD"/>
    <n v="1410099822"/>
    <x v="3528"/>
    <n v="1404915822"/>
    <d v="2014-07-09T14:23:42"/>
    <b v="0"/>
    <n v="85"/>
    <b v="1"/>
    <s v="theater/plays"/>
    <n v="102.23636363636363"/>
    <n v="66.152941176470591"/>
    <x v="1"/>
  </r>
  <r>
    <x v="0"/>
    <x v="12"/>
    <s v="EUR"/>
    <n v="1435255659"/>
    <x v="3529"/>
    <n v="1432663659"/>
    <d v="2015-05-26T18:07:39"/>
    <b v="0"/>
    <n v="29"/>
    <b v="1"/>
    <s v="theater/plays"/>
    <n v="104.66666666666666"/>
    <n v="54.137931034482762"/>
    <x v="1"/>
  </r>
  <r>
    <x v="0"/>
    <x v="0"/>
    <s v="USD"/>
    <n v="1425758257"/>
    <x v="3530"/>
    <n v="1423166257"/>
    <d v="2015-02-05T19:57:37"/>
    <b v="0"/>
    <n v="24"/>
    <b v="1"/>
    <s v="theater/plays"/>
    <n v="100"/>
    <n v="104.16666666666667"/>
    <x v="1"/>
  </r>
  <r>
    <x v="0"/>
    <x v="0"/>
    <s v="USD"/>
    <n v="1428780159"/>
    <x v="3531"/>
    <n v="1426188159"/>
    <d v="2015-03-12T19:22:39"/>
    <b v="0"/>
    <n v="8"/>
    <b v="1"/>
    <s v="theater/plays"/>
    <n v="100.4"/>
    <n v="31.375"/>
    <x v="1"/>
  </r>
  <r>
    <x v="0"/>
    <x v="0"/>
    <s v="USD"/>
    <n v="1427860740"/>
    <x v="3532"/>
    <n v="1426002684"/>
    <d v="2015-03-10T15:51:24"/>
    <b v="0"/>
    <n v="19"/>
    <b v="1"/>
    <s v="theater/plays"/>
    <n v="102.27272727272727"/>
    <n v="59.210526315789473"/>
    <x v="1"/>
  </r>
  <r>
    <x v="0"/>
    <x v="0"/>
    <s v="USD"/>
    <n v="1463198340"/>
    <x v="3533"/>
    <n v="1461117201"/>
    <d v="2016-04-20T01:53:21"/>
    <b v="0"/>
    <n v="336"/>
    <b v="1"/>
    <s v="theater/plays"/>
    <n v="114.40928571428573"/>
    <n v="119.17633928571429"/>
    <x v="1"/>
  </r>
  <r>
    <x v="0"/>
    <x v="0"/>
    <s v="USD"/>
    <n v="1457139600"/>
    <x v="3534"/>
    <n v="1455230214"/>
    <d v="2016-02-11T22:36:54"/>
    <b v="0"/>
    <n v="13"/>
    <b v="1"/>
    <s v="theater/plays"/>
    <n v="101.9047619047619"/>
    <n v="164.61538461538461"/>
    <x v="1"/>
  </r>
  <r>
    <x v="0"/>
    <x v="1"/>
    <s v="GBP"/>
    <n v="1441358873"/>
    <x v="3535"/>
    <n v="1438939673"/>
    <d v="2015-08-07T09:27:53"/>
    <b v="0"/>
    <n v="42"/>
    <b v="1"/>
    <s v="theater/plays"/>
    <n v="102"/>
    <n v="24.285714285714285"/>
    <x v="1"/>
  </r>
  <r>
    <x v="0"/>
    <x v="1"/>
    <s v="GBP"/>
    <n v="1462224398"/>
    <x v="3536"/>
    <n v="1459632398"/>
    <d v="2016-04-02T21:26:38"/>
    <b v="0"/>
    <n v="64"/>
    <b v="1"/>
    <s v="theater/plays"/>
    <n v="104.80000000000001"/>
    <n v="40.9375"/>
    <x v="1"/>
  </r>
  <r>
    <x v="0"/>
    <x v="0"/>
    <s v="USD"/>
    <n v="1400796420"/>
    <x v="3537"/>
    <n v="1398342170"/>
    <d v="2014-04-24T12:22:50"/>
    <b v="0"/>
    <n v="25"/>
    <b v="1"/>
    <s v="theater/plays"/>
    <n v="101.83333333333333"/>
    <n v="61.1"/>
    <x v="1"/>
  </r>
  <r>
    <x v="0"/>
    <x v="1"/>
    <s v="GBP"/>
    <n v="1403964324"/>
    <x v="3538"/>
    <n v="1401372324"/>
    <d v="2014-05-29T14:05:24"/>
    <b v="0"/>
    <n v="20"/>
    <b v="1"/>
    <s v="theater/plays"/>
    <n v="100"/>
    <n v="38.65"/>
    <x v="1"/>
  </r>
  <r>
    <x v="0"/>
    <x v="0"/>
    <s v="USD"/>
    <n v="1439337600"/>
    <x v="3539"/>
    <n v="1436575280"/>
    <d v="2015-07-11T00:41:20"/>
    <b v="0"/>
    <n v="104"/>
    <b v="1"/>
    <s v="theater/plays"/>
    <n v="106.27272727272728"/>
    <n v="56.20192307692308"/>
    <x v="1"/>
  </r>
  <r>
    <x v="0"/>
    <x v="0"/>
    <s v="USD"/>
    <n v="1423674000"/>
    <x v="3540"/>
    <n v="1421025159"/>
    <d v="2015-01-12T01:12:39"/>
    <b v="0"/>
    <n v="53"/>
    <b v="1"/>
    <s v="theater/plays"/>
    <n v="113.42219999999999"/>
    <n v="107.00207547169811"/>
    <x v="1"/>
  </r>
  <r>
    <x v="0"/>
    <x v="13"/>
    <s v="EUR"/>
    <n v="1479382594"/>
    <x v="3541"/>
    <n v="1476786994"/>
    <d v="2016-10-18T10:36:34"/>
    <b v="0"/>
    <n v="14"/>
    <b v="1"/>
    <s v="theater/plays"/>
    <n v="100"/>
    <n v="171.42857142857142"/>
    <x v="1"/>
  </r>
  <r>
    <x v="0"/>
    <x v="1"/>
    <s v="GBP"/>
    <n v="1408289724"/>
    <x v="3542"/>
    <n v="1403105724"/>
    <d v="2014-06-18T15:35:24"/>
    <b v="0"/>
    <n v="20"/>
    <b v="1"/>
    <s v="theater/plays"/>
    <n v="100.45454545454547"/>
    <n v="110.5"/>
    <x v="1"/>
  </r>
  <r>
    <x v="0"/>
    <x v="0"/>
    <s v="USD"/>
    <n v="1399271911"/>
    <x v="3543"/>
    <n v="1396334311"/>
    <d v="2014-04-01T06:38:31"/>
    <b v="0"/>
    <n v="558"/>
    <b v="1"/>
    <s v="theater/plays"/>
    <n v="100.03599999999999"/>
    <n v="179.27598566308242"/>
    <x v="1"/>
  </r>
  <r>
    <x v="0"/>
    <x v="1"/>
    <s v="GBP"/>
    <n v="1435352400"/>
    <x v="3544"/>
    <n v="1431718575"/>
    <d v="2015-05-15T19:36:15"/>
    <b v="0"/>
    <n v="22"/>
    <b v="1"/>
    <s v="theater/plays"/>
    <n v="144"/>
    <n v="22.90909090909091"/>
    <x v="1"/>
  </r>
  <r>
    <x v="0"/>
    <x v="2"/>
    <s v="AUD"/>
    <n v="1438333080"/>
    <x v="3545"/>
    <n v="1436408308"/>
    <d v="2015-07-09T02:18:28"/>
    <b v="0"/>
    <n v="24"/>
    <b v="1"/>
    <s v="theater/plays"/>
    <n v="103.49999999999999"/>
    <n v="43.125"/>
    <x v="1"/>
  </r>
  <r>
    <x v="0"/>
    <x v="5"/>
    <s v="CAD"/>
    <n v="1432694700"/>
    <x v="3546"/>
    <n v="1429651266"/>
    <d v="2015-04-21T21:21:06"/>
    <b v="0"/>
    <n v="74"/>
    <b v="1"/>
    <s v="theater/plays"/>
    <n v="108.43750000000001"/>
    <n v="46.891891891891895"/>
    <x v="1"/>
  </r>
  <r>
    <x v="0"/>
    <x v="0"/>
    <s v="USD"/>
    <n v="1438799760"/>
    <x v="3547"/>
    <n v="1437236378"/>
    <d v="2015-07-18T16:19:38"/>
    <b v="0"/>
    <n v="54"/>
    <b v="1"/>
    <s v="theater/plays"/>
    <n v="102.4"/>
    <n v="47.407407407407405"/>
    <x v="1"/>
  </r>
  <r>
    <x v="0"/>
    <x v="1"/>
    <s v="GBP"/>
    <n v="1457906400"/>
    <x v="3548"/>
    <n v="1457115427"/>
    <d v="2016-03-04T18:17:07"/>
    <b v="0"/>
    <n v="31"/>
    <b v="1"/>
    <s v="theater/plays"/>
    <n v="148.88888888888889"/>
    <n v="15.129032258064516"/>
    <x v="1"/>
  </r>
  <r>
    <x v="0"/>
    <x v="1"/>
    <s v="GBP"/>
    <n v="1470078000"/>
    <x v="3549"/>
    <n v="1467648456"/>
    <d v="2016-07-04T16:07:36"/>
    <b v="0"/>
    <n v="25"/>
    <b v="1"/>
    <s v="theater/plays"/>
    <n v="105.49000000000002"/>
    <n v="21.098000000000003"/>
    <x v="1"/>
  </r>
  <r>
    <x v="0"/>
    <x v="1"/>
    <s v="GBP"/>
    <n v="1444060800"/>
    <x v="3550"/>
    <n v="1440082649"/>
    <d v="2015-08-20T14:57:29"/>
    <b v="0"/>
    <n v="17"/>
    <b v="1"/>
    <s v="theater/plays"/>
    <n v="100.49999999999999"/>
    <n v="59.117647058823529"/>
    <x v="1"/>
  </r>
  <r>
    <x v="0"/>
    <x v="0"/>
    <s v="USD"/>
    <n v="1420048208"/>
    <x v="3551"/>
    <n v="1417456208"/>
    <d v="2014-12-01T17:50:08"/>
    <b v="0"/>
    <n v="12"/>
    <b v="1"/>
    <s v="theater/plays"/>
    <n v="130.55555555555557"/>
    <n v="97.916666666666671"/>
    <x v="1"/>
  </r>
  <r>
    <x v="0"/>
    <x v="1"/>
    <s v="GBP"/>
    <n v="1422015083"/>
    <x v="3552"/>
    <n v="1419423083"/>
    <d v="2014-12-24T12:11:23"/>
    <b v="0"/>
    <n v="38"/>
    <b v="1"/>
    <s v="theater/plays"/>
    <n v="104.75000000000001"/>
    <n v="55.131578947368418"/>
    <x v="1"/>
  </r>
  <r>
    <x v="0"/>
    <x v="1"/>
    <s v="GBP"/>
    <n v="1433964444"/>
    <x v="3553"/>
    <n v="1431372444"/>
    <d v="2015-05-11T19:27:24"/>
    <b v="0"/>
    <n v="41"/>
    <b v="1"/>
    <s v="theater/plays"/>
    <n v="108.80000000000001"/>
    <n v="26.536585365853657"/>
    <x v="1"/>
  </r>
  <r>
    <x v="0"/>
    <x v="0"/>
    <s v="USD"/>
    <n v="1410975994"/>
    <x v="3554"/>
    <n v="1408383994"/>
    <d v="2014-08-18T17:46:34"/>
    <b v="0"/>
    <n v="19"/>
    <b v="1"/>
    <s v="theater/plays"/>
    <n v="111.00000000000001"/>
    <n v="58.421052631578945"/>
    <x v="1"/>
  </r>
  <r>
    <x v="0"/>
    <x v="0"/>
    <s v="USD"/>
    <n v="1420734696"/>
    <x v="3555"/>
    <n v="1418142696"/>
    <d v="2014-12-09T16:31:36"/>
    <b v="0"/>
    <n v="41"/>
    <b v="1"/>
    <s v="theater/plays"/>
    <n v="100.47999999999999"/>
    <n v="122.53658536585365"/>
    <x v="1"/>
  </r>
  <r>
    <x v="0"/>
    <x v="0"/>
    <s v="USD"/>
    <n v="1420009200"/>
    <x v="3556"/>
    <n v="1417593483"/>
    <d v="2014-12-03T07:58:03"/>
    <b v="0"/>
    <n v="26"/>
    <b v="1"/>
    <s v="theater/plays"/>
    <n v="114.35"/>
    <n v="87.961538461538467"/>
    <x v="1"/>
  </r>
  <r>
    <x v="0"/>
    <x v="1"/>
    <s v="GBP"/>
    <n v="1414701413"/>
    <x v="3557"/>
    <n v="1412109413"/>
    <d v="2014-09-30T20:36:53"/>
    <b v="0"/>
    <n v="25"/>
    <b v="1"/>
    <s v="theater/plays"/>
    <n v="122.06666666666666"/>
    <n v="73.239999999999995"/>
    <x v="1"/>
  </r>
  <r>
    <x v="0"/>
    <x v="1"/>
    <s v="GBP"/>
    <n v="1434894082"/>
    <x v="3558"/>
    <n v="1432302082"/>
    <d v="2015-05-22T13:41:22"/>
    <b v="0"/>
    <n v="9"/>
    <b v="1"/>
    <s v="theater/plays"/>
    <n v="100"/>
    <n v="55.555555555555557"/>
    <x v="1"/>
  </r>
  <r>
    <x v="0"/>
    <x v="1"/>
    <s v="GBP"/>
    <n v="1415440846"/>
    <x v="3559"/>
    <n v="1412845246"/>
    <d v="2014-10-09T09:00:46"/>
    <b v="0"/>
    <n v="78"/>
    <b v="1"/>
    <s v="theater/plays"/>
    <n v="102.8"/>
    <n v="39.53846153846154"/>
    <x v="1"/>
  </r>
  <r>
    <x v="0"/>
    <x v="0"/>
    <s v="USD"/>
    <n v="1415921848"/>
    <x v="3560"/>
    <n v="1413326248"/>
    <d v="2014-10-14T22:37:28"/>
    <b v="0"/>
    <n v="45"/>
    <b v="1"/>
    <s v="theater/plays"/>
    <n v="106.12068965517241"/>
    <n v="136.77777777777777"/>
    <x v="1"/>
  </r>
  <r>
    <x v="0"/>
    <x v="0"/>
    <s v="USD"/>
    <n v="1470887940"/>
    <x v="3561"/>
    <n v="1468176527"/>
    <d v="2016-07-10T18:48:47"/>
    <b v="0"/>
    <n v="102"/>
    <b v="1"/>
    <s v="theater/plays"/>
    <n v="101.33000000000001"/>
    <n v="99.343137254901961"/>
    <x v="1"/>
  </r>
  <r>
    <x v="0"/>
    <x v="0"/>
    <s v="USD"/>
    <n v="1480947054"/>
    <x v="3562"/>
    <n v="1475759454"/>
    <d v="2016-10-06T13:10:54"/>
    <b v="0"/>
    <n v="5"/>
    <b v="1"/>
    <s v="theater/plays"/>
    <n v="100"/>
    <n v="20"/>
    <x v="1"/>
  </r>
  <r>
    <x v="0"/>
    <x v="0"/>
    <s v="USD"/>
    <n v="1430029680"/>
    <x v="3563"/>
    <n v="1427741583"/>
    <d v="2015-03-30T18:53:03"/>
    <b v="0"/>
    <n v="27"/>
    <b v="1"/>
    <s v="theater/plays"/>
    <n v="130"/>
    <n v="28.888888888888889"/>
    <x v="1"/>
  </r>
  <r>
    <x v="0"/>
    <x v="1"/>
    <s v="GBP"/>
    <n v="1462037777"/>
    <x v="3564"/>
    <n v="1459445777"/>
    <d v="2016-03-31T17:36:17"/>
    <b v="0"/>
    <n v="37"/>
    <b v="1"/>
    <s v="theater/plays"/>
    <n v="100.01333333333334"/>
    <n v="40.545945945945945"/>
    <x v="1"/>
  </r>
  <r>
    <x v="0"/>
    <x v="1"/>
    <s v="GBP"/>
    <n v="1459444656"/>
    <x v="3565"/>
    <n v="1456856256"/>
    <d v="2016-03-01T18:17:36"/>
    <b v="0"/>
    <n v="14"/>
    <b v="1"/>
    <s v="theater/plays"/>
    <n v="100"/>
    <n v="35.714285714285715"/>
    <x v="1"/>
  </r>
  <r>
    <x v="0"/>
    <x v="0"/>
    <s v="USD"/>
    <n v="1425185940"/>
    <x v="3566"/>
    <n v="1421900022"/>
    <d v="2015-01-22T04:13:42"/>
    <b v="0"/>
    <n v="27"/>
    <b v="1"/>
    <s v="theater/plays"/>
    <n v="113.88888888888889"/>
    <n v="37.962962962962962"/>
    <x v="1"/>
  </r>
  <r>
    <x v="0"/>
    <x v="1"/>
    <s v="GBP"/>
    <n v="1406719110"/>
    <x v="3567"/>
    <n v="1405509510"/>
    <d v="2014-07-16T11:18:30"/>
    <b v="0"/>
    <n v="45"/>
    <b v="1"/>
    <s v="theater/plays"/>
    <n v="100"/>
    <n v="33.333333333333336"/>
    <x v="1"/>
  </r>
  <r>
    <x v="0"/>
    <x v="0"/>
    <s v="USD"/>
    <n v="1459822682"/>
    <x v="3568"/>
    <n v="1458613082"/>
    <d v="2016-03-22T02:18:02"/>
    <b v="0"/>
    <n v="49"/>
    <b v="1"/>
    <s v="theater/plays"/>
    <n v="287"/>
    <n v="58.571428571428569"/>
    <x v="1"/>
  </r>
  <r>
    <x v="0"/>
    <x v="0"/>
    <s v="USD"/>
    <n v="1460970805"/>
    <x v="3569"/>
    <n v="1455790405"/>
    <d v="2016-02-18T10:13:25"/>
    <b v="0"/>
    <n v="24"/>
    <b v="1"/>
    <s v="theater/plays"/>
    <n v="108.5"/>
    <n v="135.625"/>
    <x v="1"/>
  </r>
  <r>
    <x v="0"/>
    <x v="1"/>
    <s v="GBP"/>
    <n v="1436772944"/>
    <x v="3570"/>
    <n v="1434180944"/>
    <d v="2015-06-13T07:35:44"/>
    <b v="0"/>
    <n v="112"/>
    <b v="1"/>
    <s v="theater/plays"/>
    <n v="115.5"/>
    <n v="30.9375"/>
    <x v="1"/>
  </r>
  <r>
    <x v="0"/>
    <x v="0"/>
    <s v="USD"/>
    <n v="1419181890"/>
    <x v="3571"/>
    <n v="1416589890"/>
    <d v="2014-11-21T17:11:30"/>
    <b v="0"/>
    <n v="23"/>
    <b v="1"/>
    <s v="theater/plays"/>
    <n v="119.11764705882352"/>
    <n v="176.08695652173913"/>
    <x v="1"/>
  </r>
  <r>
    <x v="0"/>
    <x v="0"/>
    <s v="USD"/>
    <n v="1474649070"/>
    <x v="3572"/>
    <n v="1469465070"/>
    <d v="2016-07-25T16:44:30"/>
    <b v="0"/>
    <n v="54"/>
    <b v="1"/>
    <s v="theater/plays"/>
    <n v="109.42666666666668"/>
    <n v="151.9814814814815"/>
    <x v="1"/>
  </r>
  <r>
    <x v="0"/>
    <x v="1"/>
    <s v="GBP"/>
    <n v="1467054000"/>
    <x v="3573"/>
    <n v="1463144254"/>
    <d v="2016-05-13T12:57:34"/>
    <b v="0"/>
    <n v="28"/>
    <b v="1"/>
    <s v="theater/plays"/>
    <n v="126.6"/>
    <n v="22.607142857142858"/>
    <x v="1"/>
  </r>
  <r>
    <x v="0"/>
    <x v="1"/>
    <s v="GBP"/>
    <n v="1430348400"/>
    <x v="3574"/>
    <n v="1428436410"/>
    <d v="2015-04-07T19:53:30"/>
    <b v="0"/>
    <n v="11"/>
    <b v="1"/>
    <s v="theater/plays"/>
    <n v="100.49999999999999"/>
    <n v="18.272727272727273"/>
    <x v="1"/>
  </r>
  <r>
    <x v="0"/>
    <x v="0"/>
    <s v="USD"/>
    <n v="1432654347"/>
    <x v="3575"/>
    <n v="1430494347"/>
    <d v="2015-05-01T15:32:27"/>
    <b v="0"/>
    <n v="62"/>
    <b v="1"/>
    <s v="theater/plays"/>
    <n v="127.49999999999999"/>
    <n v="82.258064516129039"/>
    <x v="1"/>
  </r>
  <r>
    <x v="0"/>
    <x v="1"/>
    <s v="GBP"/>
    <n v="1413792034"/>
    <x v="3576"/>
    <n v="1411200034"/>
    <d v="2014-09-20T08:00:34"/>
    <b v="0"/>
    <n v="73"/>
    <b v="1"/>
    <s v="theater/plays"/>
    <n v="100.05999999999999"/>
    <n v="68.534246575342465"/>
    <x v="1"/>
  </r>
  <r>
    <x v="0"/>
    <x v="0"/>
    <s v="USD"/>
    <n v="1422075540"/>
    <x v="3577"/>
    <n v="1419979544"/>
    <d v="2014-12-30T22:45:44"/>
    <b v="0"/>
    <n v="18"/>
    <b v="1"/>
    <s v="theater/plays"/>
    <n v="175"/>
    <n v="68.055555555555557"/>
    <x v="1"/>
  </r>
  <r>
    <x v="0"/>
    <x v="0"/>
    <s v="USD"/>
    <n v="1423630740"/>
    <x v="3578"/>
    <n v="1418673307"/>
    <d v="2014-12-15T19:55:07"/>
    <b v="0"/>
    <n v="35"/>
    <b v="1"/>
    <s v="theater/plays"/>
    <n v="127.25"/>
    <n v="72.714285714285708"/>
    <x v="1"/>
  </r>
  <r>
    <x v="0"/>
    <x v="0"/>
    <s v="USD"/>
    <n v="1420489560"/>
    <x v="3579"/>
    <n v="1417469639"/>
    <d v="2014-12-01T21:33:59"/>
    <b v="0"/>
    <n v="43"/>
    <b v="1"/>
    <s v="theater/plays"/>
    <n v="110.63333333333334"/>
    <n v="77.186046511627907"/>
    <x v="1"/>
  </r>
  <r>
    <x v="0"/>
    <x v="0"/>
    <s v="USD"/>
    <n v="1472952982"/>
    <x v="3580"/>
    <n v="1470792982"/>
    <d v="2016-08-10T01:36:22"/>
    <b v="0"/>
    <n v="36"/>
    <b v="1"/>
    <s v="theater/plays"/>
    <n v="125.93749999999999"/>
    <n v="55.972222222222221"/>
    <x v="1"/>
  </r>
  <r>
    <x v="0"/>
    <x v="0"/>
    <s v="USD"/>
    <n v="1426229940"/>
    <x v="3581"/>
    <n v="1423959123"/>
    <d v="2015-02-15T00:12:03"/>
    <b v="0"/>
    <n v="62"/>
    <b v="1"/>
    <s v="theater/plays"/>
    <n v="118.5"/>
    <n v="49.693548387096776"/>
    <x v="1"/>
  </r>
  <r>
    <x v="0"/>
    <x v="5"/>
    <s v="CAD"/>
    <n v="1409072982"/>
    <x v="3582"/>
    <n v="1407258582"/>
    <d v="2014-08-05T17:09:42"/>
    <b v="0"/>
    <n v="15"/>
    <b v="1"/>
    <s v="theater/plays"/>
    <n v="107.72727272727273"/>
    <n v="79"/>
    <x v="1"/>
  </r>
  <r>
    <x v="0"/>
    <x v="0"/>
    <s v="USD"/>
    <n v="1456984740"/>
    <x v="3583"/>
    <n v="1455717790"/>
    <d v="2016-02-17T14:03:10"/>
    <b v="0"/>
    <n v="33"/>
    <b v="1"/>
    <s v="theater/plays"/>
    <n v="102.60000000000001"/>
    <n v="77.727272727272734"/>
    <x v="1"/>
  </r>
  <r>
    <x v="0"/>
    <x v="0"/>
    <s v="USD"/>
    <n v="1409720340"/>
    <x v="3584"/>
    <n v="1408129822"/>
    <d v="2014-08-15T19:10:22"/>
    <b v="0"/>
    <n v="27"/>
    <b v="1"/>
    <s v="theater/plays"/>
    <n v="110.1"/>
    <n v="40.777777777777779"/>
    <x v="1"/>
  </r>
  <r>
    <x v="0"/>
    <x v="0"/>
    <s v="USD"/>
    <n v="1440892800"/>
    <x v="3585"/>
    <n v="1438715077"/>
    <d v="2015-08-04T19:04:37"/>
    <b v="0"/>
    <n v="17"/>
    <b v="1"/>
    <s v="theater/plays"/>
    <n v="202"/>
    <n v="59.411764705882355"/>
    <x v="1"/>
  </r>
  <r>
    <x v="0"/>
    <x v="0"/>
    <s v="USD"/>
    <n v="1476390164"/>
    <x v="3586"/>
    <n v="1473970964"/>
    <d v="2016-09-15T20:22:44"/>
    <b v="0"/>
    <n v="4"/>
    <b v="1"/>
    <s v="theater/plays"/>
    <n v="130"/>
    <n v="3.25"/>
    <x v="1"/>
  </r>
  <r>
    <x v="0"/>
    <x v="1"/>
    <s v="GBP"/>
    <n v="1421452682"/>
    <x v="3587"/>
    <n v="1418860682"/>
    <d v="2014-12-17T23:58:02"/>
    <b v="0"/>
    <n v="53"/>
    <b v="1"/>
    <s v="theater/plays"/>
    <n v="104.35000000000001"/>
    <n v="39.377358490566039"/>
    <x v="1"/>
  </r>
  <r>
    <x v="0"/>
    <x v="0"/>
    <s v="USD"/>
    <n v="1463520479"/>
    <x v="3588"/>
    <n v="1458336479"/>
    <d v="2016-03-18T21:27:59"/>
    <b v="0"/>
    <n v="49"/>
    <b v="1"/>
    <s v="theater/plays"/>
    <n v="100.05"/>
    <n v="81.673469387755105"/>
    <x v="1"/>
  </r>
  <r>
    <x v="0"/>
    <x v="0"/>
    <s v="USD"/>
    <n v="1446759880"/>
    <x v="3589"/>
    <n v="1444164280"/>
    <d v="2015-10-06T20:44:40"/>
    <b v="0"/>
    <n v="57"/>
    <b v="1"/>
    <s v="theater/plays"/>
    <n v="170.66666666666669"/>
    <n v="44.912280701754383"/>
    <x v="1"/>
  </r>
  <r>
    <x v="0"/>
    <x v="0"/>
    <s v="USD"/>
    <n v="1461913140"/>
    <x v="3590"/>
    <n v="1461370956"/>
    <d v="2016-04-23T00:22:36"/>
    <b v="0"/>
    <n v="69"/>
    <b v="1"/>
    <s v="theater/plays"/>
    <n v="112.83333333333334"/>
    <n v="49.05797101449275"/>
    <x v="1"/>
  </r>
  <r>
    <x v="0"/>
    <x v="1"/>
    <s v="GBP"/>
    <n v="1455390126"/>
    <x v="3591"/>
    <n v="1452798126"/>
    <d v="2016-01-14T19:02:06"/>
    <b v="0"/>
    <n v="15"/>
    <b v="1"/>
    <s v="theater/plays"/>
    <n v="184"/>
    <n v="30.666666666666668"/>
    <x v="1"/>
  </r>
  <r>
    <x v="0"/>
    <x v="1"/>
    <s v="GBP"/>
    <n v="1471185057"/>
    <x v="3592"/>
    <n v="1468593057"/>
    <d v="2016-07-15T14:30:57"/>
    <b v="0"/>
    <n v="64"/>
    <b v="1"/>
    <s v="theater/plays"/>
    <n v="130.26666666666665"/>
    <n v="61.0625"/>
    <x v="1"/>
  </r>
  <r>
    <x v="0"/>
    <x v="1"/>
    <s v="GBP"/>
    <n v="1450137600"/>
    <x v="3593"/>
    <n v="1448924882"/>
    <d v="2015-11-30T23:08:02"/>
    <b v="0"/>
    <n v="20"/>
    <b v="1"/>
    <s v="theater/plays"/>
    <n v="105.45454545454544"/>
    <n v="29"/>
    <x v="1"/>
  </r>
  <r>
    <x v="0"/>
    <x v="1"/>
    <s v="GBP"/>
    <n v="1466172000"/>
    <x v="3594"/>
    <n v="1463418090"/>
    <d v="2016-05-16T17:01:30"/>
    <b v="0"/>
    <n v="27"/>
    <b v="1"/>
    <s v="theater/plays"/>
    <n v="100"/>
    <n v="29.62962962962963"/>
    <x v="1"/>
  </r>
  <r>
    <x v="0"/>
    <x v="1"/>
    <s v="GBP"/>
    <n v="1459378085"/>
    <x v="3595"/>
    <n v="1456789685"/>
    <d v="2016-02-29T23:48:05"/>
    <b v="0"/>
    <n v="21"/>
    <b v="1"/>
    <s v="theater/plays"/>
    <n v="153.31632653061226"/>
    <n v="143.0952380952381"/>
    <x v="1"/>
  </r>
  <r>
    <x v="0"/>
    <x v="1"/>
    <s v="GBP"/>
    <n v="1439806936"/>
    <x v="3596"/>
    <n v="1437214936"/>
    <d v="2015-07-18T10:22:16"/>
    <b v="0"/>
    <n v="31"/>
    <b v="1"/>
    <s v="theater/plays"/>
    <n v="162.30000000000001"/>
    <n v="52.354838709677416"/>
    <x v="1"/>
  </r>
  <r>
    <x v="0"/>
    <x v="1"/>
    <s v="GBP"/>
    <n v="1428483201"/>
    <x v="3597"/>
    <n v="1425891201"/>
    <d v="2015-03-09T08:53:21"/>
    <b v="0"/>
    <n v="51"/>
    <b v="1"/>
    <s v="theater/plays"/>
    <n v="136"/>
    <n v="66.666666666666671"/>
    <x v="1"/>
  </r>
  <r>
    <x v="0"/>
    <x v="5"/>
    <s v="CAD"/>
    <n v="1402334811"/>
    <x v="3598"/>
    <n v="1401470811"/>
    <d v="2014-05-30T17:26:51"/>
    <b v="0"/>
    <n v="57"/>
    <b v="1"/>
    <s v="theater/plays"/>
    <n v="144.4"/>
    <n v="126.66666666666667"/>
    <x v="1"/>
  </r>
  <r>
    <x v="0"/>
    <x v="0"/>
    <s v="USD"/>
    <n v="1403964574"/>
    <x v="3599"/>
    <n v="1401372574"/>
    <d v="2014-05-29T14:09:34"/>
    <b v="0"/>
    <n v="20"/>
    <b v="1"/>
    <s v="theater/plays"/>
    <n v="100"/>
    <n v="62.5"/>
    <x v="1"/>
  </r>
  <r>
    <x v="0"/>
    <x v="0"/>
    <s v="USD"/>
    <n v="1434675616"/>
    <x v="3600"/>
    <n v="1432083616"/>
    <d v="2015-05-20T01:00:16"/>
    <b v="0"/>
    <n v="71"/>
    <b v="1"/>
    <s v="theater/plays"/>
    <n v="100.8"/>
    <n v="35.492957746478872"/>
    <x v="1"/>
  </r>
  <r>
    <x v="0"/>
    <x v="1"/>
    <s v="GBP"/>
    <n v="1449756896"/>
    <x v="3601"/>
    <n v="1447164896"/>
    <d v="2015-11-10T14:14:56"/>
    <b v="0"/>
    <n v="72"/>
    <b v="1"/>
    <s v="theater/plays"/>
    <n v="106.80000000000001"/>
    <n v="37.083333333333336"/>
    <x v="1"/>
  </r>
  <r>
    <x v="0"/>
    <x v="1"/>
    <s v="GBP"/>
    <n v="1426801664"/>
    <x v="3602"/>
    <n v="1424213264"/>
    <d v="2015-02-17T22:47:44"/>
    <b v="0"/>
    <n v="45"/>
    <b v="1"/>
    <s v="theater/plays"/>
    <n v="124.8"/>
    <n v="69.333333333333329"/>
    <x v="1"/>
  </r>
  <r>
    <x v="0"/>
    <x v="1"/>
    <s v="GBP"/>
    <n v="1488240000"/>
    <x v="3603"/>
    <n v="1486996729"/>
    <d v="2017-02-13T14:38:49"/>
    <b v="0"/>
    <n v="51"/>
    <b v="1"/>
    <s v="theater/plays"/>
    <n v="118.91891891891892"/>
    <n v="17.254901960784313"/>
    <x v="1"/>
  </r>
  <r>
    <x v="0"/>
    <x v="1"/>
    <s v="GBP"/>
    <n v="1433343850"/>
    <x v="3604"/>
    <n v="1430751850"/>
    <d v="2015-05-04T15:04:10"/>
    <b v="0"/>
    <n v="56"/>
    <b v="1"/>
    <s v="theater/plays"/>
    <n v="101"/>
    <n v="36.071428571428569"/>
    <x v="1"/>
  </r>
  <r>
    <x v="0"/>
    <x v="0"/>
    <s v="USD"/>
    <n v="1479592800"/>
    <x v="3605"/>
    <n v="1476760226"/>
    <d v="2016-10-18T03:10:26"/>
    <b v="0"/>
    <n v="17"/>
    <b v="1"/>
    <s v="theater/plays"/>
    <n v="112.99999999999999"/>
    <n v="66.470588235294116"/>
    <x v="1"/>
  </r>
  <r>
    <x v="0"/>
    <x v="0"/>
    <s v="USD"/>
    <n v="1425528000"/>
    <x v="3606"/>
    <n v="1422916261"/>
    <d v="2015-02-02T22:31:01"/>
    <b v="0"/>
    <n v="197"/>
    <b v="1"/>
    <s v="theater/plays"/>
    <n v="105.19047619047619"/>
    <n v="56.065989847715734"/>
    <x v="1"/>
  </r>
  <r>
    <x v="0"/>
    <x v="0"/>
    <s v="USD"/>
    <n v="1475269200"/>
    <x v="3607"/>
    <n v="1473200844"/>
    <d v="2016-09-06T22:27:24"/>
    <b v="0"/>
    <n v="70"/>
    <b v="1"/>
    <s v="theater/plays"/>
    <n v="109.73333333333332"/>
    <n v="47.028571428571432"/>
    <x v="1"/>
  </r>
  <r>
    <x v="0"/>
    <x v="0"/>
    <s v="USD"/>
    <n v="1411874580"/>
    <x v="3608"/>
    <n v="1409030371"/>
    <d v="2014-08-26T05:19:31"/>
    <b v="0"/>
    <n v="21"/>
    <b v="1"/>
    <s v="theater/plays"/>
    <n v="100.099"/>
    <n v="47.666190476190479"/>
    <x v="1"/>
  </r>
  <r>
    <x v="0"/>
    <x v="0"/>
    <s v="USD"/>
    <n v="1406358000"/>
    <x v="3609"/>
    <n v="1404841270"/>
    <d v="2014-07-08T17:41:10"/>
    <b v="0"/>
    <n v="34"/>
    <b v="1"/>
    <s v="theater/plays"/>
    <n v="120"/>
    <n v="88.235294117647058"/>
    <x v="1"/>
  </r>
  <r>
    <x v="0"/>
    <x v="0"/>
    <s v="USD"/>
    <n v="1471977290"/>
    <x v="3610"/>
    <n v="1466793290"/>
    <d v="2016-06-24T18:34:50"/>
    <b v="0"/>
    <n v="39"/>
    <b v="1"/>
    <s v="theater/plays"/>
    <n v="104.93333333333332"/>
    <n v="80.717948717948715"/>
    <x v="1"/>
  </r>
  <r>
    <x v="0"/>
    <x v="1"/>
    <s v="GBP"/>
    <n v="1435851577"/>
    <x v="3611"/>
    <n v="1433259577"/>
    <d v="2015-06-02T15:39:37"/>
    <b v="0"/>
    <n v="78"/>
    <b v="1"/>
    <s v="theater/plays"/>
    <n v="102.66666666666666"/>
    <n v="39.487179487179489"/>
    <x v="1"/>
  </r>
  <r>
    <x v="0"/>
    <x v="1"/>
    <s v="GBP"/>
    <n v="1408204857"/>
    <x v="3612"/>
    <n v="1406390457"/>
    <d v="2014-07-26T16:00:57"/>
    <b v="0"/>
    <n v="48"/>
    <b v="1"/>
    <s v="theater/plays"/>
    <n v="101.82500000000002"/>
    <n v="84.854166666666671"/>
    <x v="1"/>
  </r>
  <r>
    <x v="0"/>
    <x v="0"/>
    <s v="USD"/>
    <n v="1463803140"/>
    <x v="3613"/>
    <n v="1459446487"/>
    <d v="2016-03-31T17:48:07"/>
    <b v="0"/>
    <n v="29"/>
    <b v="1"/>
    <s v="theater/plays"/>
    <n v="100"/>
    <n v="68.965517241379317"/>
    <x v="1"/>
  </r>
  <r>
    <x v="2"/>
    <x v="0"/>
    <s v="USD"/>
    <n v="1450040396"/>
    <x v="3614"/>
    <n v="1444852796"/>
    <d v="2015-10-14T19:59:56"/>
    <b v="0"/>
    <n v="0"/>
    <b v="0"/>
    <s v="theater/musical"/>
    <n v="0"/>
    <e v="#DIV/0!"/>
    <x v="1"/>
  </r>
  <r>
    <x v="2"/>
    <x v="0"/>
    <s v="USD"/>
    <n v="1462467600"/>
    <x v="3615"/>
    <n v="1457403364"/>
    <d v="2016-03-08T02:16:04"/>
    <b v="0"/>
    <n v="2"/>
    <b v="0"/>
    <s v="theater/musical"/>
    <n v="1.9999999999999998E-4"/>
    <n v="1"/>
    <x v="1"/>
  </r>
  <r>
    <x v="2"/>
    <x v="1"/>
    <s v="GBP"/>
    <n v="1417295990"/>
    <x v="3616"/>
    <n v="1414700390"/>
    <d v="2014-10-30T20:19:50"/>
    <b v="0"/>
    <n v="1"/>
    <b v="0"/>
    <s v="theater/musical"/>
    <n v="3.3333333333333333E-2"/>
    <n v="1"/>
    <x v="1"/>
  </r>
  <r>
    <x v="2"/>
    <x v="0"/>
    <s v="USD"/>
    <n v="1411444740"/>
    <x v="3617"/>
    <n v="1409335497"/>
    <d v="2014-08-29T18:04:57"/>
    <b v="0"/>
    <n v="59"/>
    <b v="0"/>
    <s v="theater/musical"/>
    <n v="51.023391812865491"/>
    <n v="147.88135593220338"/>
    <x v="1"/>
  </r>
  <r>
    <x v="2"/>
    <x v="1"/>
    <s v="GBP"/>
    <n v="1416781749"/>
    <x v="3618"/>
    <n v="1415053749"/>
    <d v="2014-11-03T22:29:09"/>
    <b v="0"/>
    <n v="1"/>
    <b v="0"/>
    <s v="theater/musical"/>
    <n v="20"/>
    <n v="100"/>
    <x v="1"/>
  </r>
  <r>
    <x v="2"/>
    <x v="0"/>
    <s v="USD"/>
    <n v="1479517200"/>
    <x v="3619"/>
    <n v="1475765867"/>
    <d v="2016-10-06T14:57:47"/>
    <b v="0"/>
    <n v="31"/>
    <b v="0"/>
    <s v="theater/musical"/>
    <n v="35.24"/>
    <n v="56.838709677419352"/>
    <x v="1"/>
  </r>
  <r>
    <x v="2"/>
    <x v="5"/>
    <s v="CAD"/>
    <n v="1484366340"/>
    <x v="3620"/>
    <n v="1480219174"/>
    <d v="2016-11-27T03:59:34"/>
    <b v="0"/>
    <n v="18"/>
    <b v="0"/>
    <s v="theater/musical"/>
    <n v="4.246666666666667"/>
    <n v="176.94444444444446"/>
    <x v="1"/>
  </r>
  <r>
    <x v="2"/>
    <x v="0"/>
    <s v="USD"/>
    <n v="1461186676"/>
    <x v="3621"/>
    <n v="1458594676"/>
    <d v="2016-03-21T21:11:16"/>
    <b v="0"/>
    <n v="10"/>
    <b v="0"/>
    <s v="theater/musical"/>
    <n v="36.457142857142856"/>
    <n v="127.6"/>
    <x v="1"/>
  </r>
  <r>
    <x v="2"/>
    <x v="0"/>
    <s v="USD"/>
    <n v="1442248829"/>
    <x v="3622"/>
    <n v="1439224829"/>
    <d v="2015-08-10T16:40:29"/>
    <b v="0"/>
    <n v="0"/>
    <b v="0"/>
    <s v="theater/musical"/>
    <n v="0"/>
    <e v="#DIV/0!"/>
    <x v="1"/>
  </r>
  <r>
    <x v="2"/>
    <x v="0"/>
    <s v="USD"/>
    <n v="1420130935"/>
    <x v="3623"/>
    <n v="1417538935"/>
    <d v="2014-12-02T16:48:55"/>
    <b v="0"/>
    <n v="14"/>
    <b v="0"/>
    <s v="theater/musical"/>
    <n v="30.866666666666664"/>
    <n v="66.142857142857139"/>
    <x v="1"/>
  </r>
  <r>
    <x v="2"/>
    <x v="5"/>
    <s v="CAD"/>
    <n v="1429456132"/>
    <x v="3624"/>
    <n v="1424275732"/>
    <d v="2015-02-18T16:08:52"/>
    <b v="0"/>
    <n v="2"/>
    <b v="0"/>
    <s v="theater/musical"/>
    <n v="6.5454545454545459"/>
    <n v="108"/>
    <x v="1"/>
  </r>
  <r>
    <x v="2"/>
    <x v="0"/>
    <s v="USD"/>
    <n v="1475853060"/>
    <x v="3625"/>
    <n v="1470672906"/>
    <d v="2016-08-08T16:15:06"/>
    <b v="0"/>
    <n v="1"/>
    <b v="0"/>
    <s v="theater/musical"/>
    <n v="4.0000000000000001E-3"/>
    <n v="1"/>
    <x v="1"/>
  </r>
  <r>
    <x v="2"/>
    <x v="0"/>
    <s v="USD"/>
    <n v="1431283530"/>
    <x v="3626"/>
    <n v="1428691530"/>
    <d v="2015-04-10T18:45:30"/>
    <b v="0"/>
    <n v="3"/>
    <b v="0"/>
    <s v="theater/musical"/>
    <n v="5.5"/>
    <n v="18.333333333333332"/>
    <x v="1"/>
  </r>
  <r>
    <x v="2"/>
    <x v="0"/>
    <s v="USD"/>
    <n v="1412485200"/>
    <x v="3627"/>
    <n v="1410966179"/>
    <d v="2014-09-17T15:02:59"/>
    <b v="0"/>
    <n v="0"/>
    <b v="0"/>
    <s v="theater/musical"/>
    <n v="0"/>
    <e v="#DIV/0!"/>
    <x v="1"/>
  </r>
  <r>
    <x v="2"/>
    <x v="12"/>
    <s v="EUR"/>
    <n v="1448902800"/>
    <x v="3628"/>
    <n v="1445369727"/>
    <d v="2015-10-20T19:35:27"/>
    <b v="0"/>
    <n v="2"/>
    <b v="0"/>
    <s v="theater/musical"/>
    <n v="2.1428571428571428"/>
    <n v="7.5"/>
    <x v="1"/>
  </r>
  <r>
    <x v="2"/>
    <x v="0"/>
    <s v="USD"/>
    <n v="1447734439"/>
    <x v="3629"/>
    <n v="1444274839"/>
    <d v="2015-10-08T03:27:19"/>
    <b v="0"/>
    <n v="0"/>
    <b v="0"/>
    <s v="theater/musical"/>
    <n v="0"/>
    <e v="#DIV/0!"/>
    <x v="1"/>
  </r>
  <r>
    <x v="2"/>
    <x v="0"/>
    <s v="USD"/>
    <n v="1457413140"/>
    <x v="3630"/>
    <n v="1454996887"/>
    <d v="2016-02-09T05:48:07"/>
    <b v="0"/>
    <n v="12"/>
    <b v="0"/>
    <s v="theater/musical"/>
    <n v="16.420000000000002"/>
    <n v="68.416666666666671"/>
    <x v="1"/>
  </r>
  <r>
    <x v="2"/>
    <x v="5"/>
    <s v="CAD"/>
    <n v="1479773838"/>
    <x v="3631"/>
    <n v="1477178238"/>
    <d v="2016-10-22T23:17:18"/>
    <b v="0"/>
    <n v="1"/>
    <b v="0"/>
    <s v="theater/musical"/>
    <n v="0.1"/>
    <n v="1"/>
    <x v="1"/>
  </r>
  <r>
    <x v="2"/>
    <x v="0"/>
    <s v="USD"/>
    <n v="1434497400"/>
    <x v="3632"/>
    <n v="1431770802"/>
    <d v="2015-05-16T10:06:42"/>
    <b v="0"/>
    <n v="8"/>
    <b v="0"/>
    <s v="theater/musical"/>
    <n v="4.8099999999999996"/>
    <n v="60.125"/>
    <x v="1"/>
  </r>
  <r>
    <x v="2"/>
    <x v="1"/>
    <s v="GBP"/>
    <n v="1475258327"/>
    <x v="3633"/>
    <n v="1471370327"/>
    <d v="2016-08-16T17:58:47"/>
    <b v="0"/>
    <n v="2"/>
    <b v="0"/>
    <s v="theater/musical"/>
    <n v="6"/>
    <n v="15"/>
    <x v="1"/>
  </r>
  <r>
    <x v="0"/>
    <x v="0"/>
    <s v="USD"/>
    <n v="1412492445"/>
    <x v="3634"/>
    <n v="1409900445"/>
    <d v="2014-09-05T07:00:45"/>
    <b v="0"/>
    <n v="73"/>
    <b v="1"/>
    <s v="theater/plays"/>
    <n v="100.38249999999999"/>
    <n v="550.04109589041093"/>
    <x v="1"/>
  </r>
  <r>
    <x v="0"/>
    <x v="5"/>
    <s v="CAD"/>
    <n v="1402938394"/>
    <x v="3635"/>
    <n v="1400691994"/>
    <d v="2014-05-21T17:06:34"/>
    <b v="0"/>
    <n v="8"/>
    <b v="1"/>
    <s v="theater/plays"/>
    <n v="104"/>
    <n v="97.5"/>
    <x v="1"/>
  </r>
  <r>
    <x v="0"/>
    <x v="1"/>
    <s v="GBP"/>
    <n v="1454412584"/>
    <x v="3636"/>
    <n v="1452598184"/>
    <d v="2016-01-12T11:29:44"/>
    <b v="0"/>
    <n v="17"/>
    <b v="1"/>
    <s v="theater/plays"/>
    <n v="100"/>
    <n v="29.411764705882351"/>
    <x v="1"/>
  </r>
  <r>
    <x v="0"/>
    <x v="0"/>
    <s v="USD"/>
    <n v="1407686340"/>
    <x v="3637"/>
    <n v="1404833442"/>
    <d v="2014-07-08T15:30:42"/>
    <b v="0"/>
    <n v="9"/>
    <b v="1"/>
    <s v="theater/plays"/>
    <n v="104"/>
    <n v="57.777777777777779"/>
    <x v="1"/>
  </r>
  <r>
    <x v="0"/>
    <x v="5"/>
    <s v="CAD"/>
    <n v="1472097540"/>
    <x v="3638"/>
    <n v="1471188502"/>
    <d v="2016-08-14T15:28:22"/>
    <b v="0"/>
    <n v="17"/>
    <b v="1"/>
    <s v="theater/plays"/>
    <n v="250.66666666666669"/>
    <n v="44.235294117647058"/>
    <x v="1"/>
  </r>
  <r>
    <x v="0"/>
    <x v="1"/>
    <s v="GBP"/>
    <n v="1438764207"/>
    <x v="3639"/>
    <n v="1436172207"/>
    <d v="2015-07-06T08:43:27"/>
    <b v="0"/>
    <n v="33"/>
    <b v="1"/>
    <s v="theater/plays"/>
    <n v="100.49999999999999"/>
    <n v="60.909090909090907"/>
    <x v="1"/>
  </r>
  <r>
    <x v="0"/>
    <x v="1"/>
    <s v="GBP"/>
    <n v="1459702800"/>
    <x v="3640"/>
    <n v="1457690386"/>
    <d v="2016-03-11T09:59:46"/>
    <b v="0"/>
    <n v="38"/>
    <b v="1"/>
    <s v="theater/plays"/>
    <n v="174.4"/>
    <n v="68.84210526315789"/>
    <x v="1"/>
  </r>
  <r>
    <x v="0"/>
    <x v="0"/>
    <s v="USD"/>
    <n v="1437202740"/>
    <x v="3641"/>
    <n v="1434654998"/>
    <d v="2015-06-18T19:16:38"/>
    <b v="0"/>
    <n v="79"/>
    <b v="1"/>
    <s v="theater/plays"/>
    <n v="116.26"/>
    <n v="73.582278481012665"/>
    <x v="1"/>
  </r>
  <r>
    <x v="0"/>
    <x v="16"/>
    <s v="CHF"/>
    <n v="1485989940"/>
    <x v="3642"/>
    <n v="1483393836"/>
    <d v="2017-01-02T21:50:36"/>
    <b v="0"/>
    <n v="46"/>
    <b v="1"/>
    <s v="theater/plays"/>
    <n v="105.82000000000001"/>
    <n v="115.02173913043478"/>
    <x v="1"/>
  </r>
  <r>
    <x v="0"/>
    <x v="8"/>
    <s v="DKK"/>
    <n v="1464817320"/>
    <x v="3643"/>
    <n v="1462806419"/>
    <d v="2016-05-09T15:06:59"/>
    <b v="0"/>
    <n v="20"/>
    <b v="1"/>
    <s v="theater/plays"/>
    <n v="110.75"/>
    <n v="110.75"/>
    <x v="1"/>
  </r>
  <r>
    <x v="0"/>
    <x v="0"/>
    <s v="USD"/>
    <n v="1404273540"/>
    <x v="3644"/>
    <n v="1400272580"/>
    <d v="2014-05-16T20:36:20"/>
    <b v="0"/>
    <n v="20"/>
    <b v="1"/>
    <s v="theater/plays"/>
    <n v="100.66666666666666"/>
    <n v="75.5"/>
    <x v="1"/>
  </r>
  <r>
    <x v="0"/>
    <x v="0"/>
    <s v="USD"/>
    <n v="1426775940"/>
    <x v="3645"/>
    <n v="1424414350"/>
    <d v="2015-02-20T06:39:10"/>
    <b v="0"/>
    <n v="13"/>
    <b v="1"/>
    <s v="theater/plays"/>
    <n v="102.03333333333333"/>
    <n v="235.46153846153845"/>
    <x v="1"/>
  </r>
  <r>
    <x v="0"/>
    <x v="1"/>
    <s v="GBP"/>
    <n v="1419368925"/>
    <x v="3646"/>
    <n v="1417208925"/>
    <d v="2014-11-28T21:08:45"/>
    <b v="0"/>
    <n v="22"/>
    <b v="1"/>
    <s v="theater/plays"/>
    <n v="100"/>
    <n v="11.363636363636363"/>
    <x v="1"/>
  </r>
  <r>
    <x v="0"/>
    <x v="0"/>
    <s v="USD"/>
    <n v="1460260800"/>
    <x v="3647"/>
    <n v="1458336672"/>
    <d v="2016-03-18T21:31:12"/>
    <b v="0"/>
    <n v="36"/>
    <b v="1"/>
    <s v="theater/plays"/>
    <n v="111.00000000000001"/>
    <n v="92.5"/>
    <x v="1"/>
  </r>
  <r>
    <x v="0"/>
    <x v="5"/>
    <s v="CAD"/>
    <n v="1427775414"/>
    <x v="3648"/>
    <n v="1425187014"/>
    <d v="2015-03-01T05:16:54"/>
    <b v="0"/>
    <n v="40"/>
    <b v="1"/>
    <s v="theater/plays"/>
    <n v="101.42500000000001"/>
    <n v="202.85"/>
    <x v="1"/>
  </r>
  <r>
    <x v="0"/>
    <x v="1"/>
    <s v="GBP"/>
    <n v="1482321030"/>
    <x v="3649"/>
    <n v="1477133430"/>
    <d v="2016-10-22T10:50:30"/>
    <b v="0"/>
    <n v="9"/>
    <b v="1"/>
    <s v="theater/plays"/>
    <n v="104"/>
    <n v="26"/>
    <x v="1"/>
  </r>
  <r>
    <x v="0"/>
    <x v="0"/>
    <s v="USD"/>
    <n v="1466056689"/>
    <x v="3650"/>
    <n v="1464847089"/>
    <d v="2016-06-02T05:58:09"/>
    <b v="0"/>
    <n v="19"/>
    <b v="1"/>
    <s v="theater/plays"/>
    <n v="109.375"/>
    <n v="46.05263157894737"/>
    <x v="1"/>
  </r>
  <r>
    <x v="0"/>
    <x v="6"/>
    <s v="EUR"/>
    <n v="1446062040"/>
    <x v="3651"/>
    <n v="1445109822"/>
    <d v="2015-10-17T19:23:42"/>
    <b v="0"/>
    <n v="14"/>
    <b v="1"/>
    <s v="theater/plays"/>
    <n v="115.16129032258064"/>
    <n v="51"/>
    <x v="1"/>
  </r>
  <r>
    <x v="0"/>
    <x v="0"/>
    <s v="USD"/>
    <n v="1406185200"/>
    <x v="3652"/>
    <n v="1404337382"/>
    <d v="2014-07-02T21:43:02"/>
    <b v="0"/>
    <n v="38"/>
    <b v="1"/>
    <s v="theater/plays"/>
    <n v="100"/>
    <n v="31.578947368421051"/>
    <x v="1"/>
  </r>
  <r>
    <x v="0"/>
    <x v="1"/>
    <s v="GBP"/>
    <n v="1437261419"/>
    <x v="3653"/>
    <n v="1434669419"/>
    <d v="2015-06-18T23:16:59"/>
    <b v="0"/>
    <n v="58"/>
    <b v="1"/>
    <s v="theater/plays"/>
    <n v="103.17033333333335"/>
    <n v="53.363965517241382"/>
    <x v="1"/>
  </r>
  <r>
    <x v="0"/>
    <x v="0"/>
    <s v="USD"/>
    <n v="1437676380"/>
    <x v="3654"/>
    <n v="1435670452"/>
    <d v="2015-06-30T13:20:52"/>
    <b v="0"/>
    <n v="28"/>
    <b v="1"/>
    <s v="theater/plays"/>
    <n v="103.49999999999999"/>
    <n v="36.964285714285715"/>
    <x v="1"/>
  </r>
  <r>
    <x v="0"/>
    <x v="1"/>
    <s v="GBP"/>
    <n v="1434039137"/>
    <x v="3655"/>
    <n v="1431447137"/>
    <d v="2015-05-12T16:12:17"/>
    <b v="0"/>
    <n v="17"/>
    <b v="1"/>
    <s v="theater/plays"/>
    <n v="138.19999999999999"/>
    <n v="81.294117647058826"/>
    <x v="1"/>
  </r>
  <r>
    <x v="0"/>
    <x v="1"/>
    <s v="GBP"/>
    <n v="1433113200"/>
    <x v="3656"/>
    <n v="1431951611"/>
    <d v="2015-05-18T12:20:11"/>
    <b v="0"/>
    <n v="12"/>
    <b v="1"/>
    <s v="theater/plays"/>
    <n v="109.54545454545455"/>
    <n v="20.083333333333332"/>
    <x v="1"/>
  </r>
  <r>
    <x v="0"/>
    <x v="0"/>
    <s v="USD"/>
    <n v="1405915140"/>
    <x v="3657"/>
    <n v="1404140667"/>
    <d v="2014-06-30T15:04:27"/>
    <b v="0"/>
    <n v="40"/>
    <b v="1"/>
    <s v="theater/plays"/>
    <n v="100.85714285714286"/>
    <n v="88.25"/>
    <x v="1"/>
  </r>
  <r>
    <x v="0"/>
    <x v="1"/>
    <s v="GBP"/>
    <n v="1411771384"/>
    <x v="3658"/>
    <n v="1409179384"/>
    <d v="2014-08-27T22:43:04"/>
    <b v="0"/>
    <n v="57"/>
    <b v="1"/>
    <s v="theater/plays"/>
    <n v="101.53333333333335"/>
    <n v="53.438596491228068"/>
    <x v="1"/>
  </r>
  <r>
    <x v="0"/>
    <x v="1"/>
    <s v="GBP"/>
    <n v="1415191920"/>
    <x v="3659"/>
    <n v="1412233497"/>
    <d v="2014-10-02T07:04:57"/>
    <b v="0"/>
    <n v="114"/>
    <b v="1"/>
    <s v="theater/plays"/>
    <n v="113.625"/>
    <n v="39.868421052631582"/>
    <x v="1"/>
  </r>
  <r>
    <x v="0"/>
    <x v="12"/>
    <s v="EUR"/>
    <n v="1472936229"/>
    <x v="3660"/>
    <n v="1467752229"/>
    <d v="2016-07-05T20:57:09"/>
    <b v="0"/>
    <n v="31"/>
    <b v="1"/>
    <s v="theater/plays"/>
    <n v="100"/>
    <n v="145.16129032258064"/>
    <x v="1"/>
  </r>
  <r>
    <x v="0"/>
    <x v="1"/>
    <s v="GBP"/>
    <n v="1463353200"/>
    <x v="3661"/>
    <n v="1462285182"/>
    <d v="2016-05-03T14:19:42"/>
    <b v="0"/>
    <n v="3"/>
    <b v="1"/>
    <s v="theater/plays"/>
    <n v="140"/>
    <n v="23.333333333333332"/>
    <x v="1"/>
  </r>
  <r>
    <x v="0"/>
    <x v="0"/>
    <s v="USD"/>
    <n v="1410550484"/>
    <x v="3662"/>
    <n v="1408995284"/>
    <d v="2014-08-25T19:34:44"/>
    <b v="0"/>
    <n v="16"/>
    <b v="1"/>
    <s v="theater/plays"/>
    <n v="128.75"/>
    <n v="64.375"/>
    <x v="1"/>
  </r>
  <r>
    <x v="0"/>
    <x v="0"/>
    <s v="USD"/>
    <n v="1404359940"/>
    <x v="3663"/>
    <n v="1402580818"/>
    <d v="2014-06-12T13:46:58"/>
    <b v="0"/>
    <n v="199"/>
    <b v="1"/>
    <s v="theater/plays"/>
    <n v="102.90416666666667"/>
    <n v="62.052763819095475"/>
    <x v="1"/>
  </r>
  <r>
    <x v="0"/>
    <x v="1"/>
    <s v="GBP"/>
    <n v="1433076298"/>
    <x v="3664"/>
    <n v="1430052298"/>
    <d v="2015-04-26T12:44:58"/>
    <b v="0"/>
    <n v="31"/>
    <b v="1"/>
    <s v="theater/plays"/>
    <n v="102.49999999999999"/>
    <n v="66.129032258064512"/>
    <x v="1"/>
  </r>
  <r>
    <x v="0"/>
    <x v="0"/>
    <s v="USD"/>
    <n v="1404190740"/>
    <x v="3665"/>
    <n v="1401214581"/>
    <d v="2014-05-27T18:16:21"/>
    <b v="0"/>
    <n v="30"/>
    <b v="1"/>
    <s v="theater/plays"/>
    <n v="110.1"/>
    <n v="73.400000000000006"/>
    <x v="1"/>
  </r>
  <r>
    <x v="0"/>
    <x v="0"/>
    <s v="USD"/>
    <n v="1475664834"/>
    <x v="3666"/>
    <n v="1473850434"/>
    <d v="2016-09-14T10:53:54"/>
    <b v="0"/>
    <n v="34"/>
    <b v="1"/>
    <s v="theater/plays"/>
    <n v="112.76666666666667"/>
    <n v="99.5"/>
    <x v="1"/>
  </r>
  <r>
    <x v="0"/>
    <x v="0"/>
    <s v="USD"/>
    <n v="1452872290"/>
    <x v="3667"/>
    <n v="1452008290"/>
    <d v="2016-01-05T15:38:10"/>
    <b v="0"/>
    <n v="18"/>
    <b v="1"/>
    <s v="theater/plays"/>
    <n v="111.9"/>
    <n v="62.166666666666664"/>
    <x v="1"/>
  </r>
  <r>
    <x v="0"/>
    <x v="0"/>
    <s v="USD"/>
    <n v="1402901940"/>
    <x v="3668"/>
    <n v="1399998418"/>
    <d v="2014-05-13T16:26:58"/>
    <b v="0"/>
    <n v="67"/>
    <b v="1"/>
    <s v="theater/plays"/>
    <n v="139.19999999999999"/>
    <n v="62.328358208955223"/>
    <x v="1"/>
  </r>
  <r>
    <x v="0"/>
    <x v="0"/>
    <s v="USD"/>
    <n v="1476931696"/>
    <x v="3669"/>
    <n v="1474339696"/>
    <d v="2016-09-20T02:48:16"/>
    <b v="0"/>
    <n v="66"/>
    <b v="1"/>
    <s v="theater/plays"/>
    <n v="110.85714285714286"/>
    <n v="58.787878787878789"/>
    <x v="1"/>
  </r>
  <r>
    <x v="0"/>
    <x v="0"/>
    <s v="USD"/>
    <n v="1441167586"/>
    <x v="3670"/>
    <n v="1438575586"/>
    <d v="2015-08-03T04:19:46"/>
    <b v="0"/>
    <n v="23"/>
    <b v="1"/>
    <s v="theater/plays"/>
    <n v="139.06666666666666"/>
    <n v="45.347826086956523"/>
    <x v="1"/>
  </r>
  <r>
    <x v="0"/>
    <x v="0"/>
    <s v="USD"/>
    <n v="1400533200"/>
    <x v="3671"/>
    <n v="1398348859"/>
    <d v="2014-04-24T14:14:19"/>
    <b v="0"/>
    <n v="126"/>
    <b v="1"/>
    <s v="theater/plays"/>
    <n v="105.69999999999999"/>
    <n v="41.944444444444443"/>
    <x v="1"/>
  </r>
  <r>
    <x v="0"/>
    <x v="0"/>
    <s v="USD"/>
    <n v="1440820740"/>
    <x v="3672"/>
    <n v="1439567660"/>
    <d v="2015-08-14T15:54:20"/>
    <b v="0"/>
    <n v="6"/>
    <b v="1"/>
    <s v="theater/plays"/>
    <n v="101.42857142857142"/>
    <n v="59.166666666666664"/>
    <x v="1"/>
  </r>
  <r>
    <x v="0"/>
    <x v="0"/>
    <s v="USD"/>
    <n v="1403846055"/>
    <x v="3673"/>
    <n v="1401254055"/>
    <d v="2014-05-28T05:14:15"/>
    <b v="0"/>
    <n v="25"/>
    <b v="1"/>
    <s v="theater/plays"/>
    <n v="100.245"/>
    <n v="200.49"/>
    <x v="1"/>
  </r>
  <r>
    <x v="0"/>
    <x v="1"/>
    <s v="GBP"/>
    <n v="1407524004"/>
    <x v="3674"/>
    <n v="1404932004"/>
    <d v="2014-07-09T18:53:24"/>
    <b v="0"/>
    <n v="39"/>
    <b v="1"/>
    <s v="theater/plays"/>
    <n v="109.16666666666666"/>
    <n v="83.974358974358978"/>
    <x v="1"/>
  </r>
  <r>
    <x v="0"/>
    <x v="0"/>
    <s v="USD"/>
    <n v="1434925500"/>
    <x v="3675"/>
    <n v="1432410639"/>
    <d v="2015-05-23T19:50:39"/>
    <b v="0"/>
    <n v="62"/>
    <b v="1"/>
    <s v="theater/plays"/>
    <n v="118.33333333333333"/>
    <n v="57.258064516129032"/>
    <x v="1"/>
  </r>
  <r>
    <x v="0"/>
    <x v="0"/>
    <s v="USD"/>
    <n v="1417101683"/>
    <x v="3676"/>
    <n v="1414506083"/>
    <d v="2014-10-28T14:21:23"/>
    <b v="0"/>
    <n v="31"/>
    <b v="1"/>
    <s v="theater/plays"/>
    <n v="120"/>
    <n v="58.064516129032256"/>
    <x v="1"/>
  </r>
  <r>
    <x v="0"/>
    <x v="0"/>
    <s v="USD"/>
    <n v="1425272340"/>
    <x v="3677"/>
    <n v="1421426929"/>
    <d v="2015-01-16T16:48:49"/>
    <b v="0"/>
    <n v="274"/>
    <b v="1"/>
    <s v="theater/plays"/>
    <n v="127.96000000000001"/>
    <n v="186.80291970802921"/>
    <x v="1"/>
  </r>
  <r>
    <x v="0"/>
    <x v="0"/>
    <s v="USD"/>
    <n v="1411084800"/>
    <x v="3678"/>
    <n v="1410304179"/>
    <d v="2014-09-09T23:09:39"/>
    <b v="0"/>
    <n v="17"/>
    <b v="1"/>
    <s v="theater/plays"/>
    <n v="126"/>
    <n v="74.117647058823536"/>
    <x v="1"/>
  </r>
  <r>
    <x v="0"/>
    <x v="1"/>
    <s v="GBP"/>
    <n v="1448922600"/>
    <x v="3679"/>
    <n v="1446352529"/>
    <d v="2015-11-01T04:35:29"/>
    <b v="0"/>
    <n v="14"/>
    <b v="1"/>
    <s v="theater/plays"/>
    <n v="129.12912912912913"/>
    <n v="30.714285714285715"/>
    <x v="1"/>
  </r>
  <r>
    <x v="0"/>
    <x v="0"/>
    <s v="USD"/>
    <n v="1465178400"/>
    <x v="3680"/>
    <n v="1461985967"/>
    <d v="2016-04-30T03:12:47"/>
    <b v="0"/>
    <n v="60"/>
    <b v="1"/>
    <s v="theater/plays"/>
    <n v="107.42857142857143"/>
    <n v="62.666666666666664"/>
    <x v="1"/>
  </r>
  <r>
    <x v="0"/>
    <x v="0"/>
    <s v="USD"/>
    <n v="1421009610"/>
    <x v="3681"/>
    <n v="1419281610"/>
    <d v="2014-12-22T20:53:30"/>
    <b v="0"/>
    <n v="33"/>
    <b v="1"/>
    <s v="theater/plays"/>
    <n v="100.125"/>
    <n v="121.36363636363636"/>
    <x v="1"/>
  </r>
  <r>
    <x v="0"/>
    <x v="1"/>
    <s v="GBP"/>
    <n v="1423838916"/>
    <x v="3682"/>
    <n v="1418654916"/>
    <d v="2014-12-15T14:48:36"/>
    <b v="0"/>
    <n v="78"/>
    <b v="1"/>
    <s v="theater/plays"/>
    <n v="155"/>
    <n v="39.743589743589745"/>
    <x v="1"/>
  </r>
  <r>
    <x v="0"/>
    <x v="1"/>
    <s v="GBP"/>
    <n v="1462878648"/>
    <x v="3683"/>
    <n v="1461064248"/>
    <d v="2016-04-19T11:10:48"/>
    <b v="0"/>
    <n v="30"/>
    <b v="1"/>
    <s v="theater/plays"/>
    <n v="108"/>
    <n v="72"/>
    <x v="1"/>
  </r>
  <r>
    <x v="0"/>
    <x v="0"/>
    <s v="USD"/>
    <n v="1456946487"/>
    <x v="3684"/>
    <n v="1454354487"/>
    <d v="2016-02-01T19:21:27"/>
    <b v="0"/>
    <n v="136"/>
    <b v="1"/>
    <s v="theater/plays"/>
    <n v="110.52"/>
    <n v="40.632352941176471"/>
    <x v="1"/>
  </r>
  <r>
    <x v="0"/>
    <x v="0"/>
    <s v="USD"/>
    <n v="1413383216"/>
    <x v="3685"/>
    <n v="1410791216"/>
    <d v="2014-09-15T14:26:56"/>
    <b v="0"/>
    <n v="40"/>
    <b v="1"/>
    <s v="theater/plays"/>
    <n v="100.8"/>
    <n v="63"/>
    <x v="1"/>
  </r>
  <r>
    <x v="0"/>
    <x v="0"/>
    <s v="USD"/>
    <n v="1412092800"/>
    <x v="3686"/>
    <n v="1409493800"/>
    <d v="2014-08-31T14:03:20"/>
    <b v="0"/>
    <n v="18"/>
    <b v="1"/>
    <s v="theater/plays"/>
    <n v="121.2"/>
    <n v="33.666666666666664"/>
    <x v="1"/>
  </r>
  <r>
    <x v="0"/>
    <x v="1"/>
    <s v="GBP"/>
    <n v="1433422793"/>
    <x v="3687"/>
    <n v="1430830793"/>
    <d v="2015-05-05T12:59:53"/>
    <b v="0"/>
    <n v="39"/>
    <b v="1"/>
    <s v="theater/plays"/>
    <n v="100.33333333333334"/>
    <n v="38.589743589743591"/>
    <x v="1"/>
  </r>
  <r>
    <x v="0"/>
    <x v="1"/>
    <s v="GBP"/>
    <n v="1468191540"/>
    <x v="3688"/>
    <n v="1464958484"/>
    <d v="2016-06-03T12:54:44"/>
    <b v="0"/>
    <n v="21"/>
    <b v="1"/>
    <s v="theater/plays"/>
    <n v="109.16666666666666"/>
    <n v="155.95238095238096"/>
    <x v="1"/>
  </r>
  <r>
    <x v="0"/>
    <x v="0"/>
    <s v="USD"/>
    <n v="1471071540"/>
    <x v="3689"/>
    <n v="1467720388"/>
    <d v="2016-07-05T12:06:28"/>
    <b v="0"/>
    <n v="30"/>
    <b v="1"/>
    <s v="theater/plays"/>
    <n v="123.42857142857142"/>
    <n v="43.2"/>
    <x v="1"/>
  </r>
  <r>
    <x v="0"/>
    <x v="1"/>
    <s v="GBP"/>
    <n v="1464712394"/>
    <x v="3690"/>
    <n v="1459528394"/>
    <d v="2016-04-01T16:33:14"/>
    <b v="0"/>
    <n v="27"/>
    <b v="1"/>
    <s v="theater/plays"/>
    <n v="136.33666666666667"/>
    <n v="15.148518518518518"/>
    <x v="1"/>
  </r>
  <r>
    <x v="0"/>
    <x v="0"/>
    <s v="USD"/>
    <n v="1403546400"/>
    <x v="3691"/>
    <n v="1401714114"/>
    <d v="2014-06-02T13:01:54"/>
    <b v="0"/>
    <n v="35"/>
    <b v="1"/>
    <s v="theater/plays"/>
    <n v="103.46657233816768"/>
    <n v="83.571428571428569"/>
    <x v="1"/>
  </r>
  <r>
    <x v="0"/>
    <x v="0"/>
    <s v="USD"/>
    <n v="1410558949"/>
    <x v="3692"/>
    <n v="1409262949"/>
    <d v="2014-08-28T21:55:49"/>
    <b v="0"/>
    <n v="13"/>
    <b v="1"/>
    <s v="theater/plays"/>
    <n v="121.33333333333334"/>
    <n v="140"/>
    <x v="1"/>
  </r>
  <r>
    <x v="0"/>
    <x v="0"/>
    <s v="USD"/>
    <n v="1469165160"/>
    <x v="3693"/>
    <n v="1467335378"/>
    <d v="2016-07-01T01:09:38"/>
    <b v="0"/>
    <n v="23"/>
    <b v="1"/>
    <s v="theater/plays"/>
    <n v="186"/>
    <n v="80.869565217391298"/>
    <x v="1"/>
  </r>
  <r>
    <x v="0"/>
    <x v="0"/>
    <s v="USD"/>
    <n v="1404444286"/>
    <x v="3694"/>
    <n v="1403234686"/>
    <d v="2014-06-20T03:24:46"/>
    <b v="0"/>
    <n v="39"/>
    <b v="1"/>
    <s v="theater/plays"/>
    <n v="300"/>
    <n v="53.846153846153847"/>
    <x v="1"/>
  </r>
  <r>
    <x v="0"/>
    <x v="1"/>
    <s v="GBP"/>
    <n v="1403715546"/>
    <x v="3695"/>
    <n v="1401123546"/>
    <d v="2014-05-26T16:59:06"/>
    <b v="0"/>
    <n v="35"/>
    <b v="1"/>
    <s v="theater/plays"/>
    <n v="108.25"/>
    <n v="30.928571428571427"/>
    <x v="1"/>
  </r>
  <r>
    <x v="0"/>
    <x v="0"/>
    <s v="USD"/>
    <n v="1428068988"/>
    <x v="3696"/>
    <n v="1425908988"/>
    <d v="2015-03-09T13:49:48"/>
    <b v="0"/>
    <n v="27"/>
    <b v="1"/>
    <s v="theater/plays"/>
    <n v="141.15384615384616"/>
    <n v="67.962962962962962"/>
    <x v="1"/>
  </r>
  <r>
    <x v="0"/>
    <x v="0"/>
    <s v="USD"/>
    <n v="1402848000"/>
    <x v="3174"/>
    <n v="1400606573"/>
    <d v="2014-05-20T17:22:53"/>
    <b v="0"/>
    <n v="21"/>
    <b v="1"/>
    <s v="theater/plays"/>
    <n v="113.99999999999999"/>
    <n v="27.142857142857142"/>
    <x v="1"/>
  </r>
  <r>
    <x v="0"/>
    <x v="0"/>
    <s v="USD"/>
    <n v="1433055540"/>
    <x v="3697"/>
    <n v="1431230867"/>
    <d v="2015-05-10T04:07:47"/>
    <b v="0"/>
    <n v="104"/>
    <b v="1"/>
    <s v="theater/plays"/>
    <n v="153.73333333333335"/>
    <n v="110.86538461538461"/>
    <x v="1"/>
  </r>
  <r>
    <x v="0"/>
    <x v="0"/>
    <s v="USD"/>
    <n v="1465062166"/>
    <x v="3698"/>
    <n v="1463334166"/>
    <d v="2016-05-15T17:42:46"/>
    <b v="0"/>
    <n v="19"/>
    <b v="1"/>
    <s v="theater/plays"/>
    <n v="101.49999999999999"/>
    <n v="106.84210526315789"/>
    <x v="1"/>
  </r>
  <r>
    <x v="0"/>
    <x v="0"/>
    <s v="USD"/>
    <n v="1432612740"/>
    <x v="3699"/>
    <n v="1429881667"/>
    <d v="2015-04-24T13:21:07"/>
    <b v="0"/>
    <n v="97"/>
    <b v="1"/>
    <s v="theater/plays"/>
    <n v="102.35000000000001"/>
    <n v="105.51546391752578"/>
    <x v="1"/>
  </r>
  <r>
    <x v="0"/>
    <x v="1"/>
    <s v="GBP"/>
    <n v="1427806320"/>
    <x v="3700"/>
    <n v="1422834819"/>
    <d v="2015-02-01T23:53:39"/>
    <b v="0"/>
    <n v="27"/>
    <b v="1"/>
    <s v="theater/plays"/>
    <n v="102.57142857142858"/>
    <n v="132.96296296296296"/>
    <x v="1"/>
  </r>
  <r>
    <x v="0"/>
    <x v="0"/>
    <s v="USD"/>
    <n v="1453411109"/>
    <x v="3701"/>
    <n v="1450819109"/>
    <d v="2015-12-22T21:18:29"/>
    <b v="0"/>
    <n v="24"/>
    <b v="1"/>
    <s v="theater/plays"/>
    <n v="155.75"/>
    <n v="51.916666666666664"/>
    <x v="1"/>
  </r>
  <r>
    <x v="0"/>
    <x v="1"/>
    <s v="GBP"/>
    <n v="1431204449"/>
    <x v="3702"/>
    <n v="1428526049"/>
    <d v="2015-04-08T20:47:29"/>
    <b v="0"/>
    <n v="13"/>
    <b v="1"/>
    <s v="theater/plays"/>
    <n v="100.75"/>
    <n v="310"/>
    <x v="1"/>
  </r>
  <r>
    <x v="0"/>
    <x v="1"/>
    <s v="GBP"/>
    <n v="1425057075"/>
    <x v="3703"/>
    <n v="1422465075"/>
    <d v="2015-01-28T17:11:15"/>
    <b v="0"/>
    <n v="46"/>
    <b v="1"/>
    <s v="theater/plays"/>
    <n v="239.4"/>
    <n v="26.021739130434781"/>
    <x v="1"/>
  </r>
  <r>
    <x v="0"/>
    <x v="1"/>
    <s v="GBP"/>
    <n v="1434994266"/>
    <x v="3704"/>
    <n v="1432402266"/>
    <d v="2015-05-23T17:31:06"/>
    <b v="0"/>
    <n v="4"/>
    <b v="1"/>
    <s v="theater/plays"/>
    <n v="210"/>
    <n v="105"/>
    <x v="1"/>
  </r>
  <r>
    <x v="0"/>
    <x v="0"/>
    <s v="USD"/>
    <n v="1435881006"/>
    <x v="3705"/>
    <n v="1433980206"/>
    <d v="2015-06-10T23:50:06"/>
    <b v="0"/>
    <n v="40"/>
    <b v="1"/>
    <s v="theater/plays"/>
    <n v="104.51515151515152"/>
    <n v="86.224999999999994"/>
    <x v="1"/>
  </r>
  <r>
    <x v="0"/>
    <x v="0"/>
    <s v="USD"/>
    <n v="1415230084"/>
    <x v="3706"/>
    <n v="1413412084"/>
    <d v="2014-10-15T22:28:04"/>
    <b v="0"/>
    <n v="44"/>
    <b v="1"/>
    <s v="theater/plays"/>
    <n v="100.8"/>
    <n v="114.54545454545455"/>
    <x v="1"/>
  </r>
  <r>
    <x v="0"/>
    <x v="5"/>
    <s v="CAD"/>
    <n v="1455231540"/>
    <x v="3707"/>
    <n v="1452614847"/>
    <d v="2016-01-12T16:07:27"/>
    <b v="0"/>
    <n v="35"/>
    <b v="1"/>
    <s v="theater/plays"/>
    <n v="111.20000000000002"/>
    <n v="47.657142857142858"/>
    <x v="1"/>
  </r>
  <r>
    <x v="0"/>
    <x v="1"/>
    <s v="GBP"/>
    <n v="1417374262"/>
    <x v="3708"/>
    <n v="1414778662"/>
    <d v="2014-10-31T18:04:22"/>
    <b v="0"/>
    <n v="63"/>
    <b v="1"/>
    <s v="theater/plays"/>
    <n v="102.04444444444445"/>
    <n v="72.888888888888886"/>
    <x v="1"/>
  </r>
  <r>
    <x v="0"/>
    <x v="1"/>
    <s v="GBP"/>
    <n v="1462402800"/>
    <x v="3709"/>
    <n v="1459856860"/>
    <d v="2016-04-05T11:47:40"/>
    <b v="0"/>
    <n v="89"/>
    <b v="1"/>
    <s v="theater/plays"/>
    <n v="102.54767441860466"/>
    <n v="49.545505617977533"/>
    <x v="1"/>
  </r>
  <r>
    <x v="0"/>
    <x v="1"/>
    <s v="GBP"/>
    <n v="1455831000"/>
    <x v="3710"/>
    <n v="1454366467"/>
    <d v="2016-02-01T22:41:07"/>
    <b v="0"/>
    <n v="15"/>
    <b v="1"/>
    <s v="theater/plays"/>
    <n v="127"/>
    <n v="25.4"/>
    <x v="1"/>
  </r>
  <r>
    <x v="0"/>
    <x v="0"/>
    <s v="USD"/>
    <n v="1461963600"/>
    <x v="3711"/>
    <n v="1459567371"/>
    <d v="2016-04-02T03:22:51"/>
    <b v="0"/>
    <n v="46"/>
    <b v="1"/>
    <s v="theater/plays"/>
    <n v="338.70588235294122"/>
    <n v="62.586956521739133"/>
    <x v="1"/>
  </r>
  <r>
    <x v="0"/>
    <x v="0"/>
    <s v="USD"/>
    <n v="1476939300"/>
    <x v="3712"/>
    <n v="1474273294"/>
    <d v="2016-09-19T08:21:34"/>
    <b v="0"/>
    <n v="33"/>
    <b v="1"/>
    <s v="theater/plays"/>
    <n v="100.75"/>
    <n v="61.060606060606062"/>
    <x v="1"/>
  </r>
  <r>
    <x v="2"/>
    <x v="0"/>
    <s v="USD"/>
    <n v="1439957176"/>
    <x v="3713"/>
    <n v="1437365176"/>
    <d v="2015-07-20T04:06:16"/>
    <b v="0"/>
    <n v="31"/>
    <b v="0"/>
    <s v="theater/plays"/>
    <n v="9.31"/>
    <n v="60.064516129032256"/>
    <x v="1"/>
  </r>
  <r>
    <x v="2"/>
    <x v="0"/>
    <s v="USD"/>
    <n v="1427082912"/>
    <x v="3714"/>
    <n v="1423198512"/>
    <d v="2015-02-06T04:55:12"/>
    <b v="0"/>
    <n v="5"/>
    <b v="0"/>
    <s v="theater/plays"/>
    <n v="7.24"/>
    <n v="72.400000000000006"/>
    <x v="1"/>
  </r>
  <r>
    <x v="2"/>
    <x v="0"/>
    <s v="USD"/>
    <n v="1439828159"/>
    <x v="3715"/>
    <n v="1437236159"/>
    <d v="2015-07-18T16:15:59"/>
    <b v="0"/>
    <n v="1"/>
    <b v="0"/>
    <s v="theater/plays"/>
    <n v="10"/>
    <n v="100"/>
    <x v="1"/>
  </r>
  <r>
    <x v="2"/>
    <x v="0"/>
    <s v="USD"/>
    <n v="1420860180"/>
    <x v="3716"/>
    <n v="1418234646"/>
    <d v="2014-12-10T18:04:06"/>
    <b v="0"/>
    <n v="12"/>
    <b v="0"/>
    <s v="theater/plays"/>
    <n v="11.272727272727273"/>
    <n v="51.666666666666664"/>
    <x v="1"/>
  </r>
  <r>
    <x v="2"/>
    <x v="9"/>
    <s v="EUR"/>
    <n v="1422100800"/>
    <x v="3717"/>
    <n v="1416932133"/>
    <d v="2014-11-25T16:15:33"/>
    <b v="0"/>
    <n v="4"/>
    <b v="0"/>
    <s v="theater/plays"/>
    <n v="15.411764705882353"/>
    <n v="32.75"/>
    <x v="1"/>
  </r>
  <r>
    <x v="2"/>
    <x v="0"/>
    <s v="USD"/>
    <n v="1429396200"/>
    <x v="3718"/>
    <n v="1428539708"/>
    <d v="2015-04-09T00:35:08"/>
    <b v="0"/>
    <n v="0"/>
    <b v="0"/>
    <s v="theater/plays"/>
    <n v="0"/>
    <e v="#DIV/0!"/>
    <x v="1"/>
  </r>
  <r>
    <x v="2"/>
    <x v="0"/>
    <s v="USD"/>
    <n v="1432589896"/>
    <x v="3719"/>
    <n v="1427405896"/>
    <d v="2015-03-26T21:38:16"/>
    <b v="0"/>
    <n v="7"/>
    <b v="0"/>
    <s v="theater/plays"/>
    <n v="28.466666666666669"/>
    <n v="61"/>
    <x v="1"/>
  </r>
  <r>
    <x v="2"/>
    <x v="1"/>
    <s v="GBP"/>
    <n v="1432831089"/>
    <x v="3720"/>
    <n v="1430239089"/>
    <d v="2015-04-28T16:38:09"/>
    <b v="0"/>
    <n v="2"/>
    <b v="0"/>
    <s v="theater/plays"/>
    <n v="13.333333333333334"/>
    <n v="10"/>
    <x v="1"/>
  </r>
  <r>
    <x v="2"/>
    <x v="1"/>
    <s v="GBP"/>
    <n v="1427133600"/>
    <x v="3721"/>
    <n v="1423847093"/>
    <d v="2015-02-13T17:04:53"/>
    <b v="0"/>
    <n v="1"/>
    <b v="0"/>
    <s v="theater/plays"/>
    <n v="0.66666666666666674"/>
    <n v="10"/>
    <x v="1"/>
  </r>
  <r>
    <x v="2"/>
    <x v="0"/>
    <s v="USD"/>
    <n v="1447311540"/>
    <x v="3722"/>
    <n v="1445358903"/>
    <d v="2015-10-20T16:35:03"/>
    <b v="0"/>
    <n v="4"/>
    <b v="0"/>
    <s v="theater/plays"/>
    <n v="21.428571428571427"/>
    <n v="37.5"/>
    <x v="1"/>
  </r>
  <r>
    <x v="2"/>
    <x v="1"/>
    <s v="GBP"/>
    <n v="1405461600"/>
    <x v="3723"/>
    <n v="1403562705"/>
    <d v="2014-06-23T22:31:45"/>
    <b v="0"/>
    <n v="6"/>
    <b v="0"/>
    <s v="theater/plays"/>
    <n v="18"/>
    <n v="45"/>
    <x v="1"/>
  </r>
  <r>
    <x v="2"/>
    <x v="1"/>
    <s v="GBP"/>
    <n v="1468752468"/>
    <x v="3724"/>
    <n v="1467024468"/>
    <d v="2016-06-27T10:47:48"/>
    <b v="0"/>
    <n v="8"/>
    <b v="0"/>
    <s v="theater/plays"/>
    <n v="20.125"/>
    <n v="100.625"/>
    <x v="1"/>
  </r>
  <r>
    <x v="2"/>
    <x v="0"/>
    <s v="USD"/>
    <n v="1407808438"/>
    <x v="3725"/>
    <n v="1405217355"/>
    <d v="2014-07-13T02:09:15"/>
    <b v="0"/>
    <n v="14"/>
    <b v="0"/>
    <s v="theater/plays"/>
    <n v="17.899999999999999"/>
    <n v="25.571428571428573"/>
    <x v="1"/>
  </r>
  <r>
    <x v="2"/>
    <x v="0"/>
    <s v="USD"/>
    <n v="1450389950"/>
    <x v="3726"/>
    <n v="1447797950"/>
    <d v="2015-11-17T22:05:50"/>
    <b v="0"/>
    <n v="0"/>
    <b v="0"/>
    <s v="theater/plays"/>
    <n v="0"/>
    <e v="#DIV/0!"/>
    <x v="1"/>
  </r>
  <r>
    <x v="2"/>
    <x v="0"/>
    <s v="USD"/>
    <n v="1409980144"/>
    <x v="3727"/>
    <n v="1407388144"/>
    <d v="2014-08-07T05:09:04"/>
    <b v="0"/>
    <n v="4"/>
    <b v="0"/>
    <s v="theater/plays"/>
    <n v="2"/>
    <n v="25"/>
    <x v="1"/>
  </r>
  <r>
    <x v="2"/>
    <x v="0"/>
    <s v="USD"/>
    <n v="1404406964"/>
    <x v="3728"/>
    <n v="1401814964"/>
    <d v="2014-06-03T17:02:44"/>
    <b v="0"/>
    <n v="0"/>
    <b v="0"/>
    <s v="theater/plays"/>
    <n v="0"/>
    <e v="#DIV/0!"/>
    <x v="1"/>
  </r>
  <r>
    <x v="2"/>
    <x v="0"/>
    <s v="USD"/>
    <n v="1404532740"/>
    <x v="3729"/>
    <n v="1401823952"/>
    <d v="2014-06-03T19:32:32"/>
    <b v="0"/>
    <n v="0"/>
    <b v="0"/>
    <s v="theater/plays"/>
    <n v="0"/>
    <e v="#DIV/0!"/>
    <x v="1"/>
  </r>
  <r>
    <x v="2"/>
    <x v="0"/>
    <s v="USD"/>
    <n v="1407689102"/>
    <x v="3730"/>
    <n v="1405097102"/>
    <d v="2014-07-11T16:45:02"/>
    <b v="0"/>
    <n v="1"/>
    <b v="0"/>
    <s v="theater/plays"/>
    <n v="10"/>
    <n v="10"/>
    <x v="1"/>
  </r>
  <r>
    <x v="2"/>
    <x v="0"/>
    <s v="USD"/>
    <n v="1475918439"/>
    <x v="3731"/>
    <n v="1473326439"/>
    <d v="2016-09-08T09:20:39"/>
    <b v="0"/>
    <n v="1"/>
    <b v="0"/>
    <s v="theater/plays"/>
    <n v="2.3764705882352941"/>
    <n v="202"/>
    <x v="1"/>
  </r>
  <r>
    <x v="2"/>
    <x v="1"/>
    <s v="GBP"/>
    <n v="1436137140"/>
    <x v="3732"/>
    <n v="1433833896"/>
    <d v="2015-06-09T07:11:36"/>
    <b v="0"/>
    <n v="1"/>
    <b v="0"/>
    <s v="theater/plays"/>
    <n v="1"/>
    <n v="25"/>
    <x v="1"/>
  </r>
  <r>
    <x v="0"/>
    <x v="0"/>
    <s v="USD"/>
    <n v="1455602340"/>
    <x v="3733"/>
    <n v="1453827436"/>
    <d v="2016-01-26T16:57:16"/>
    <b v="0"/>
    <n v="52"/>
    <b v="1"/>
    <s v="theater/musical"/>
    <n v="103.52"/>
    <n v="99.538461538461533"/>
    <x v="1"/>
  </r>
  <r>
    <x v="0"/>
    <x v="0"/>
    <s v="USD"/>
    <n v="1461902340"/>
    <x v="3734"/>
    <n v="1459220588"/>
    <d v="2016-03-29T03:03:08"/>
    <b v="0"/>
    <n v="7"/>
    <b v="1"/>
    <s v="theater/musical"/>
    <n v="105"/>
    <n v="75"/>
    <x v="1"/>
  </r>
  <r>
    <x v="0"/>
    <x v="0"/>
    <s v="USD"/>
    <n v="1423555140"/>
    <x v="3735"/>
    <n v="1421105608"/>
    <d v="2015-01-12T23:33:28"/>
    <b v="0"/>
    <n v="28"/>
    <b v="1"/>
    <s v="theater/musical"/>
    <n v="100.44999999999999"/>
    <n v="215.25"/>
    <x v="1"/>
  </r>
  <r>
    <x v="0"/>
    <x v="0"/>
    <s v="USD"/>
    <n v="1459641073"/>
    <x v="3736"/>
    <n v="1454460673"/>
    <d v="2016-02-03T00:51:13"/>
    <b v="0"/>
    <n v="11"/>
    <b v="1"/>
    <s v="theater/musical"/>
    <n v="132.6"/>
    <n v="120.54545454545455"/>
    <x v="1"/>
  </r>
  <r>
    <x v="0"/>
    <x v="1"/>
    <s v="GBP"/>
    <n v="1476651600"/>
    <x v="3737"/>
    <n v="1473189335"/>
    <d v="2016-09-06T19:15:35"/>
    <b v="0"/>
    <n v="15"/>
    <b v="1"/>
    <s v="theater/musical"/>
    <n v="112.99999999999999"/>
    <n v="37.666666666666664"/>
    <x v="1"/>
  </r>
  <r>
    <x v="0"/>
    <x v="0"/>
    <s v="USD"/>
    <n v="1433289600"/>
    <x v="3738"/>
    <n v="1430768800"/>
    <d v="2015-05-04T19:46:40"/>
    <b v="0"/>
    <n v="30"/>
    <b v="1"/>
    <s v="theater/musical"/>
    <n v="103.34"/>
    <n v="172.23333333333332"/>
    <x v="1"/>
  </r>
  <r>
    <x v="0"/>
    <x v="0"/>
    <s v="USD"/>
    <n v="1406350740"/>
    <x v="3739"/>
    <n v="1403125737"/>
    <d v="2014-06-18T21:08:57"/>
    <b v="0"/>
    <n v="27"/>
    <b v="1"/>
    <s v="theater/musical"/>
    <n v="120"/>
    <n v="111.11111111111111"/>
    <x v="1"/>
  </r>
  <r>
    <x v="0"/>
    <x v="1"/>
    <s v="GBP"/>
    <n v="1460753307"/>
    <x v="3740"/>
    <n v="1458161307"/>
    <d v="2016-03-16T20:48:27"/>
    <b v="0"/>
    <n v="28"/>
    <b v="1"/>
    <s v="theater/musical"/>
    <n v="129.63636363636363"/>
    <n v="25.464285714285715"/>
    <x v="1"/>
  </r>
  <r>
    <x v="0"/>
    <x v="0"/>
    <s v="USD"/>
    <n v="1402515198"/>
    <x v="3741"/>
    <n v="1399923198"/>
    <d v="2014-05-12T19:33:18"/>
    <b v="0"/>
    <n v="17"/>
    <b v="1"/>
    <s v="theater/musical"/>
    <n v="101.11111111111111"/>
    <n v="267.64705882352939"/>
    <x v="1"/>
  </r>
  <r>
    <x v="0"/>
    <x v="0"/>
    <s v="USD"/>
    <n v="1417465515"/>
    <x v="3742"/>
    <n v="1415737515"/>
    <d v="2014-11-11T20:25:15"/>
    <b v="0"/>
    <n v="50"/>
    <b v="1"/>
    <s v="theater/musical"/>
    <n v="108.51428571428572"/>
    <n v="75.959999999999994"/>
    <x v="1"/>
  </r>
  <r>
    <x v="0"/>
    <x v="0"/>
    <s v="USD"/>
    <n v="1400475600"/>
    <x v="3743"/>
    <n v="1397819938"/>
    <d v="2014-04-18T11:18:58"/>
    <b v="0"/>
    <n v="26"/>
    <b v="1"/>
    <s v="theater/musical"/>
    <n v="102.33333333333334"/>
    <n v="59.03846153846154"/>
    <x v="1"/>
  </r>
  <r>
    <x v="0"/>
    <x v="0"/>
    <s v="USD"/>
    <n v="1440556553"/>
    <x v="3744"/>
    <n v="1435372553"/>
    <d v="2015-06-27T02:35:53"/>
    <b v="0"/>
    <n v="88"/>
    <b v="1"/>
    <s v="theater/musical"/>
    <n v="110.24425000000002"/>
    <n v="50.111022727272733"/>
    <x v="1"/>
  </r>
  <r>
    <x v="0"/>
    <x v="0"/>
    <s v="USD"/>
    <n v="1399293386"/>
    <x v="3745"/>
    <n v="1397133386"/>
    <d v="2014-04-10T12:36:26"/>
    <b v="0"/>
    <n v="91"/>
    <b v="1"/>
    <s v="theater/musical"/>
    <n v="101.0154"/>
    <n v="55.502967032967035"/>
    <x v="1"/>
  </r>
  <r>
    <x v="0"/>
    <x v="1"/>
    <s v="GBP"/>
    <n v="1439247600"/>
    <x v="3746"/>
    <n v="1434625937"/>
    <d v="2015-06-18T11:12:17"/>
    <b v="0"/>
    <n v="3"/>
    <b v="1"/>
    <s v="theater/musical"/>
    <n v="100"/>
    <n v="166.66666666666666"/>
    <x v="1"/>
  </r>
  <r>
    <x v="0"/>
    <x v="1"/>
    <s v="GBP"/>
    <n v="1438543889"/>
    <x v="3747"/>
    <n v="1436383889"/>
    <d v="2015-07-08T19:31:29"/>
    <b v="0"/>
    <n v="28"/>
    <b v="1"/>
    <s v="theater/musical"/>
    <n v="106.24"/>
    <n v="47.428571428571431"/>
    <x v="1"/>
  </r>
  <r>
    <x v="0"/>
    <x v="0"/>
    <s v="USD"/>
    <n v="1427907626"/>
    <x v="3748"/>
    <n v="1425319226"/>
    <d v="2015-03-02T18:00:26"/>
    <b v="0"/>
    <n v="77"/>
    <b v="1"/>
    <s v="theater/musical"/>
    <n v="100"/>
    <n v="64.935064935064929"/>
    <x v="1"/>
  </r>
  <r>
    <x v="0"/>
    <x v="0"/>
    <s v="USD"/>
    <n v="1464482160"/>
    <x v="3749"/>
    <n v="1462824832"/>
    <d v="2016-05-09T20:13:52"/>
    <b v="0"/>
    <n v="27"/>
    <b v="1"/>
    <s v="theater/musical"/>
    <n v="100"/>
    <n v="55.555555555555557"/>
    <x v="1"/>
  </r>
  <r>
    <x v="0"/>
    <x v="0"/>
    <s v="USD"/>
    <n v="1406745482"/>
    <x v="3750"/>
    <n v="1404153482"/>
    <d v="2014-06-30T18:38:02"/>
    <b v="0"/>
    <n v="107"/>
    <b v="1"/>
    <s v="theater/musical"/>
    <n v="113.45714285714286"/>
    <n v="74.224299065420567"/>
    <x v="1"/>
  </r>
  <r>
    <x v="0"/>
    <x v="0"/>
    <s v="USD"/>
    <n v="1404360045"/>
    <x v="3751"/>
    <n v="1401336045"/>
    <d v="2014-05-29T04:00:45"/>
    <b v="0"/>
    <n v="96"/>
    <b v="1"/>
    <s v="theater/musical"/>
    <n v="102.65010000000001"/>
    <n v="106.9271875"/>
    <x v="1"/>
  </r>
  <r>
    <x v="0"/>
    <x v="0"/>
    <s v="USD"/>
    <n v="1425185940"/>
    <x v="3566"/>
    <n v="1423960097"/>
    <d v="2015-02-15T00:28:17"/>
    <b v="0"/>
    <n v="56"/>
    <b v="1"/>
    <s v="theater/musical"/>
    <n v="116.75"/>
    <n v="41.696428571428569"/>
    <x v="1"/>
  </r>
  <r>
    <x v="0"/>
    <x v="0"/>
    <s v="USD"/>
    <n v="1402594090"/>
    <x v="3752"/>
    <n v="1400002090"/>
    <d v="2014-05-13T17:28:10"/>
    <b v="0"/>
    <n v="58"/>
    <b v="1"/>
    <s v="theater/musical"/>
    <n v="107.65274999999998"/>
    <n v="74.243275862068955"/>
    <x v="1"/>
  </r>
  <r>
    <x v="0"/>
    <x v="0"/>
    <s v="USD"/>
    <n v="1460730079"/>
    <x v="3753"/>
    <n v="1458138079"/>
    <d v="2016-03-16T14:21:19"/>
    <b v="0"/>
    <n v="15"/>
    <b v="1"/>
    <s v="theater/musical"/>
    <n v="100"/>
    <n v="73.333333333333329"/>
    <x v="1"/>
  </r>
  <r>
    <x v="0"/>
    <x v="1"/>
    <s v="GBP"/>
    <n v="1434234010"/>
    <x v="3754"/>
    <n v="1431642010"/>
    <d v="2015-05-14T22:20:10"/>
    <b v="0"/>
    <n v="20"/>
    <b v="1"/>
    <s v="theater/musical"/>
    <n v="100"/>
    <n v="100"/>
    <x v="1"/>
  </r>
  <r>
    <x v="0"/>
    <x v="0"/>
    <s v="USD"/>
    <n v="1463529600"/>
    <x v="3755"/>
    <n v="1462307652"/>
    <d v="2016-05-03T20:34:12"/>
    <b v="0"/>
    <n v="38"/>
    <b v="1"/>
    <s v="theater/musical"/>
    <n v="146"/>
    <n v="38.421052631578945"/>
    <x v="1"/>
  </r>
  <r>
    <x v="0"/>
    <x v="0"/>
    <s v="USD"/>
    <n v="1480399200"/>
    <x v="3756"/>
    <n v="1478616506"/>
    <d v="2016-11-08T14:48:26"/>
    <b v="0"/>
    <n v="33"/>
    <b v="1"/>
    <s v="theater/musical"/>
    <n v="110.2"/>
    <n v="166.96969696969697"/>
    <x v="1"/>
  </r>
  <r>
    <x v="0"/>
    <x v="0"/>
    <s v="USD"/>
    <n v="1479175680"/>
    <x v="3757"/>
    <n v="1476317247"/>
    <d v="2016-10-13T00:07:27"/>
    <b v="0"/>
    <n v="57"/>
    <b v="1"/>
    <s v="theater/musical"/>
    <n v="108.2"/>
    <n v="94.912280701754383"/>
    <x v="1"/>
  </r>
  <r>
    <x v="0"/>
    <x v="5"/>
    <s v="CAD"/>
    <n v="1428606055"/>
    <x v="3758"/>
    <n v="1427223655"/>
    <d v="2015-03-24T19:00:55"/>
    <b v="0"/>
    <n v="25"/>
    <b v="1"/>
    <s v="theater/musical"/>
    <n v="100"/>
    <n v="100"/>
    <x v="1"/>
  </r>
  <r>
    <x v="0"/>
    <x v="0"/>
    <s v="USD"/>
    <n v="1428552000"/>
    <x v="3759"/>
    <n v="1426199843"/>
    <d v="2015-03-12T22:37:23"/>
    <b v="0"/>
    <n v="14"/>
    <b v="1"/>
    <s v="theater/musical"/>
    <n v="100.25"/>
    <n v="143.21428571428572"/>
    <x v="1"/>
  </r>
  <r>
    <x v="0"/>
    <x v="0"/>
    <s v="USD"/>
    <n v="1406854800"/>
    <x v="3760"/>
    <n v="1403599778"/>
    <d v="2014-06-24T08:49:38"/>
    <b v="0"/>
    <n v="94"/>
    <b v="1"/>
    <s v="theater/musical"/>
    <n v="106.71250000000001"/>
    <n v="90.819148936170208"/>
    <x v="1"/>
  </r>
  <r>
    <x v="0"/>
    <x v="0"/>
    <s v="USD"/>
    <n v="1411790400"/>
    <x v="3761"/>
    <n v="1409884821"/>
    <d v="2014-09-05T02:40:21"/>
    <b v="0"/>
    <n v="59"/>
    <b v="1"/>
    <s v="theater/musical"/>
    <n v="143.19999999999999"/>
    <n v="48.542372881355931"/>
    <x v="1"/>
  </r>
  <r>
    <x v="0"/>
    <x v="0"/>
    <s v="USD"/>
    <n v="1423942780"/>
    <x v="3762"/>
    <n v="1418758780"/>
    <d v="2014-12-16T19:39:40"/>
    <b v="0"/>
    <n v="36"/>
    <b v="1"/>
    <s v="theater/musical"/>
    <n v="105.04166666666667"/>
    <n v="70.027777777777771"/>
    <x v="1"/>
  </r>
  <r>
    <x v="0"/>
    <x v="0"/>
    <s v="USD"/>
    <n v="1459010340"/>
    <x v="3763"/>
    <n v="1456421940"/>
    <d v="2016-02-25T17:39:00"/>
    <b v="0"/>
    <n v="115"/>
    <b v="1"/>
    <s v="theater/musical"/>
    <n v="103.98"/>
    <n v="135.62608695652173"/>
    <x v="1"/>
  </r>
  <r>
    <x v="0"/>
    <x v="0"/>
    <s v="USD"/>
    <n v="1436817960"/>
    <x v="3764"/>
    <n v="1433999785"/>
    <d v="2015-06-11T05:16:25"/>
    <b v="0"/>
    <n v="30"/>
    <b v="1"/>
    <s v="theater/musical"/>
    <n v="120"/>
    <n v="100"/>
    <x v="1"/>
  </r>
  <r>
    <x v="0"/>
    <x v="0"/>
    <s v="USD"/>
    <n v="1410210685"/>
    <x v="3765"/>
    <n v="1408050685"/>
    <d v="2014-08-14T21:11:25"/>
    <b v="0"/>
    <n v="52"/>
    <b v="1"/>
    <s v="theater/musical"/>
    <n v="109.66666666666667"/>
    <n v="94.90384615384616"/>
    <x v="1"/>
  </r>
  <r>
    <x v="0"/>
    <x v="1"/>
    <s v="GBP"/>
    <n v="1469401200"/>
    <x v="3766"/>
    <n v="1466887297"/>
    <d v="2016-06-25T20:41:37"/>
    <b v="0"/>
    <n v="27"/>
    <b v="1"/>
    <s v="theater/musical"/>
    <n v="101.75"/>
    <n v="75.370370370370367"/>
    <x v="1"/>
  </r>
  <r>
    <x v="0"/>
    <x v="0"/>
    <s v="USD"/>
    <n v="1458057600"/>
    <x v="3767"/>
    <n v="1455938520"/>
    <d v="2016-02-20T03:22:00"/>
    <b v="0"/>
    <n v="24"/>
    <b v="1"/>
    <s v="theater/musical"/>
    <n v="128.91666666666666"/>
    <n v="64.458333333333329"/>
    <x v="1"/>
  </r>
  <r>
    <x v="0"/>
    <x v="5"/>
    <s v="CAD"/>
    <n v="1468193532"/>
    <x v="3768"/>
    <n v="1465601532"/>
    <d v="2016-06-10T23:32:12"/>
    <b v="0"/>
    <n v="10"/>
    <b v="1"/>
    <s v="theater/musical"/>
    <n v="114.99999999999999"/>
    <n v="115"/>
    <x v="1"/>
  </r>
  <r>
    <x v="0"/>
    <x v="1"/>
    <s v="GBP"/>
    <n v="1470132180"/>
    <x v="3769"/>
    <n v="1467040769"/>
    <d v="2016-06-27T15:19:29"/>
    <b v="0"/>
    <n v="30"/>
    <b v="1"/>
    <s v="theater/musical"/>
    <n v="150.75"/>
    <n v="100.5"/>
    <x v="1"/>
  </r>
  <r>
    <x v="0"/>
    <x v="0"/>
    <s v="USD"/>
    <n v="1464310475"/>
    <x v="3770"/>
    <n v="1461718475"/>
    <d v="2016-04-27T00:54:35"/>
    <b v="0"/>
    <n v="71"/>
    <b v="1"/>
    <s v="theater/musical"/>
    <n v="110.96666666666665"/>
    <n v="93.774647887323937"/>
    <x v="1"/>
  </r>
  <r>
    <x v="0"/>
    <x v="0"/>
    <s v="USD"/>
    <n v="1436587140"/>
    <x v="3514"/>
    <n v="1434113406"/>
    <d v="2015-06-12T12:50:06"/>
    <b v="0"/>
    <n v="10"/>
    <b v="1"/>
    <s v="theater/musical"/>
    <n v="100.28571428571429"/>
    <n v="35.1"/>
    <x v="1"/>
  </r>
  <r>
    <x v="2"/>
    <x v="0"/>
    <s v="USD"/>
    <n v="1450887480"/>
    <x v="3771"/>
    <n v="1448469719"/>
    <d v="2015-11-25T16:41:59"/>
    <b v="0"/>
    <n v="1"/>
    <b v="0"/>
    <s v="theater/musical"/>
    <n v="0.66666666666666674"/>
    <n v="500"/>
    <x v="1"/>
  </r>
  <r>
    <x v="2"/>
    <x v="1"/>
    <s v="GBP"/>
    <n v="1434395418"/>
    <x v="3772"/>
    <n v="1431630618"/>
    <d v="2015-05-14T19:10:18"/>
    <b v="0"/>
    <n v="4"/>
    <b v="0"/>
    <s v="theater/musical"/>
    <n v="3.267605633802817"/>
    <n v="29"/>
    <x v="1"/>
  </r>
  <r>
    <x v="2"/>
    <x v="0"/>
    <s v="USD"/>
    <n v="1479834023"/>
    <x v="3773"/>
    <n v="1477238423"/>
    <d v="2016-10-23T16:00:23"/>
    <b v="0"/>
    <n v="0"/>
    <b v="0"/>
    <s v="theater/musical"/>
    <n v="0"/>
    <e v="#DIV/0!"/>
    <x v="1"/>
  </r>
  <r>
    <x v="2"/>
    <x v="0"/>
    <s v="USD"/>
    <n v="1404664592"/>
    <x v="3774"/>
    <n v="1399480592"/>
    <d v="2014-05-07T16:36:32"/>
    <b v="0"/>
    <n v="0"/>
    <b v="0"/>
    <s v="theater/musical"/>
    <n v="0"/>
    <e v="#DIV/0!"/>
    <x v="1"/>
  </r>
  <r>
    <x v="2"/>
    <x v="0"/>
    <s v="USD"/>
    <n v="1436957022"/>
    <x v="3775"/>
    <n v="1434365022"/>
    <d v="2015-06-15T10:43:42"/>
    <b v="0"/>
    <n v="2"/>
    <b v="0"/>
    <s v="theater/musical"/>
    <n v="0.27999999999999997"/>
    <n v="17.5"/>
    <x v="1"/>
  </r>
  <r>
    <x v="2"/>
    <x v="0"/>
    <s v="USD"/>
    <n v="1418769129"/>
    <x v="3776"/>
    <n v="1416954729"/>
    <d v="2014-11-25T22:32:09"/>
    <b v="0"/>
    <n v="24"/>
    <b v="0"/>
    <s v="theater/musical"/>
    <n v="59.657142857142851"/>
    <n v="174"/>
    <x v="1"/>
  </r>
  <r>
    <x v="2"/>
    <x v="1"/>
    <s v="GBP"/>
    <n v="1433685354"/>
    <x v="3777"/>
    <n v="1431093354"/>
    <d v="2015-05-08T13:55:54"/>
    <b v="0"/>
    <n v="1"/>
    <b v="0"/>
    <s v="theater/musical"/>
    <n v="1"/>
    <n v="50"/>
    <x v="1"/>
  </r>
  <r>
    <x v="2"/>
    <x v="1"/>
    <s v="GBP"/>
    <n v="1440801000"/>
    <x v="3778"/>
    <n v="1437042490"/>
    <d v="2015-07-16T10:28:10"/>
    <b v="0"/>
    <n v="2"/>
    <b v="0"/>
    <s v="theater/musical"/>
    <n v="1.6666666666666667"/>
    <n v="5"/>
    <x v="1"/>
  </r>
  <r>
    <x v="2"/>
    <x v="0"/>
    <s v="USD"/>
    <n v="1484354556"/>
    <x v="3779"/>
    <n v="1479170556"/>
    <d v="2016-11-15T00:42:36"/>
    <b v="0"/>
    <n v="1"/>
    <b v="0"/>
    <s v="theater/musical"/>
    <n v="4.4444444444444444E-3"/>
    <n v="1"/>
    <x v="1"/>
  </r>
  <r>
    <x v="2"/>
    <x v="0"/>
    <s v="USD"/>
    <n v="1429564165"/>
    <x v="3780"/>
    <n v="1426972165"/>
    <d v="2015-03-21T21:09:25"/>
    <b v="0"/>
    <n v="37"/>
    <b v="0"/>
    <s v="theater/musical"/>
    <n v="89.666666666666657"/>
    <n v="145.40540540540542"/>
    <x v="1"/>
  </r>
  <r>
    <x v="2"/>
    <x v="0"/>
    <s v="USD"/>
    <n v="1407691248"/>
    <x v="3781"/>
    <n v="1405099248"/>
    <d v="2014-07-11T17:20:48"/>
    <b v="0"/>
    <n v="5"/>
    <b v="0"/>
    <s v="theater/musical"/>
    <n v="1.4642857142857144"/>
    <n v="205"/>
    <x v="1"/>
  </r>
  <r>
    <x v="2"/>
    <x v="0"/>
    <s v="USD"/>
    <n v="1457734843"/>
    <x v="3782"/>
    <n v="1455142843"/>
    <d v="2016-02-10T22:20:43"/>
    <b v="0"/>
    <n v="4"/>
    <b v="0"/>
    <s v="theater/musical"/>
    <n v="4.0199999999999996"/>
    <n v="100.5"/>
    <x v="1"/>
  </r>
  <r>
    <x v="2"/>
    <x v="0"/>
    <s v="USD"/>
    <n v="1420952340"/>
    <x v="3783"/>
    <n v="1418146883"/>
    <d v="2014-12-09T17:41:23"/>
    <b v="0"/>
    <n v="16"/>
    <b v="0"/>
    <s v="theater/musical"/>
    <n v="4.004545454545454"/>
    <n v="55.0625"/>
    <x v="1"/>
  </r>
  <r>
    <x v="2"/>
    <x v="0"/>
    <s v="USD"/>
    <n v="1420215216"/>
    <x v="3784"/>
    <n v="1417536816"/>
    <d v="2014-12-02T16:13:36"/>
    <b v="0"/>
    <n v="9"/>
    <b v="0"/>
    <s v="theater/musical"/>
    <n v="8.52"/>
    <n v="47.333333333333336"/>
    <x v="1"/>
  </r>
  <r>
    <x v="2"/>
    <x v="0"/>
    <s v="USD"/>
    <n v="1445482906"/>
    <x v="3785"/>
    <n v="1442890906"/>
    <d v="2015-09-22T03:01:46"/>
    <b v="0"/>
    <n v="0"/>
    <b v="0"/>
    <s v="theater/musical"/>
    <n v="0"/>
    <e v="#DIV/0!"/>
    <x v="1"/>
  </r>
  <r>
    <x v="2"/>
    <x v="0"/>
    <s v="USD"/>
    <n v="1457133568"/>
    <x v="3786"/>
    <n v="1454541568"/>
    <d v="2016-02-03T23:19:28"/>
    <b v="0"/>
    <n v="40"/>
    <b v="0"/>
    <s v="theater/musical"/>
    <n v="19.650000000000002"/>
    <n v="58.95"/>
    <x v="1"/>
  </r>
  <r>
    <x v="2"/>
    <x v="0"/>
    <s v="USD"/>
    <n v="1469948400"/>
    <x v="3787"/>
    <n v="1465172024"/>
    <d v="2016-06-06T00:13:44"/>
    <b v="0"/>
    <n v="0"/>
    <b v="0"/>
    <s v="theater/musical"/>
    <n v="0"/>
    <e v="#DIV/0!"/>
    <x v="1"/>
  </r>
  <r>
    <x v="2"/>
    <x v="0"/>
    <s v="USD"/>
    <n v="1411852640"/>
    <x v="3788"/>
    <n v="1406668640"/>
    <d v="2014-07-29T21:17:20"/>
    <b v="0"/>
    <n v="2"/>
    <b v="0"/>
    <s v="theater/musical"/>
    <n v="2E-3"/>
    <n v="1.5"/>
    <x v="1"/>
  </r>
  <r>
    <x v="2"/>
    <x v="2"/>
    <s v="AUD"/>
    <n v="1404022381"/>
    <x v="3789"/>
    <n v="1402294381"/>
    <d v="2014-06-09T06:13:01"/>
    <b v="0"/>
    <n v="1"/>
    <b v="0"/>
    <s v="theater/musical"/>
    <n v="6.6666666666666666E-2"/>
    <n v="5"/>
    <x v="1"/>
  </r>
  <r>
    <x v="2"/>
    <x v="0"/>
    <s v="USD"/>
    <n v="1428097739"/>
    <x v="3790"/>
    <n v="1427492939"/>
    <d v="2015-03-27T21:48:59"/>
    <b v="0"/>
    <n v="9"/>
    <b v="0"/>
    <s v="theater/musical"/>
    <n v="30.333333333333336"/>
    <n v="50.555555555555557"/>
    <x v="1"/>
  </r>
  <r>
    <x v="0"/>
    <x v="1"/>
    <s v="GBP"/>
    <n v="1429955619"/>
    <x v="3791"/>
    <n v="1424775219"/>
    <d v="2015-02-24T10:53:39"/>
    <b v="0"/>
    <n v="24"/>
    <b v="1"/>
    <s v="theater/plays"/>
    <n v="100"/>
    <n v="41.666666666666664"/>
    <x v="1"/>
  </r>
  <r>
    <x v="0"/>
    <x v="1"/>
    <s v="GBP"/>
    <n v="1406761200"/>
    <x v="3792"/>
    <n v="1402403907"/>
    <d v="2014-06-10T12:38:27"/>
    <b v="0"/>
    <n v="38"/>
    <b v="1"/>
    <s v="theater/plays"/>
    <n v="101.25"/>
    <n v="53.289473684210527"/>
    <x v="1"/>
  </r>
  <r>
    <x v="0"/>
    <x v="0"/>
    <s v="USD"/>
    <n v="1426965758"/>
    <x v="3793"/>
    <n v="1424377358"/>
    <d v="2015-02-19T20:22:38"/>
    <b v="0"/>
    <n v="26"/>
    <b v="1"/>
    <s v="theater/plays"/>
    <n v="121.73333333333333"/>
    <n v="70.230769230769226"/>
    <x v="1"/>
  </r>
  <r>
    <x v="0"/>
    <x v="1"/>
    <s v="GBP"/>
    <n v="1464692400"/>
    <x v="3794"/>
    <n v="1461769373"/>
    <d v="2016-04-27T15:02:53"/>
    <b v="0"/>
    <n v="19"/>
    <b v="1"/>
    <s v="theater/plays"/>
    <n v="330"/>
    <n v="43.421052631578945"/>
    <x v="1"/>
  </r>
  <r>
    <x v="0"/>
    <x v="5"/>
    <s v="CAD"/>
    <n v="1433131140"/>
    <x v="2551"/>
    <n v="1429120908"/>
    <d v="2015-04-15T18:01:48"/>
    <b v="0"/>
    <n v="11"/>
    <b v="1"/>
    <s v="theater/plays"/>
    <n v="109.55"/>
    <n v="199.18181818181819"/>
    <x v="1"/>
  </r>
  <r>
    <x v="0"/>
    <x v="0"/>
    <s v="USD"/>
    <n v="1465940580"/>
    <x v="3795"/>
    <n v="1462603021"/>
    <d v="2016-05-07T06:37:01"/>
    <b v="0"/>
    <n v="27"/>
    <b v="1"/>
    <s v="theater/plays"/>
    <n v="100.95190476190474"/>
    <n v="78.518148148148143"/>
    <x v="1"/>
  </r>
  <r>
    <x v="0"/>
    <x v="0"/>
    <s v="USD"/>
    <n v="1427860740"/>
    <x v="3532"/>
    <n v="1424727712"/>
    <d v="2015-02-23T21:41:52"/>
    <b v="0"/>
    <n v="34"/>
    <b v="1"/>
    <s v="theater/plays"/>
    <n v="140.13333333333333"/>
    <n v="61.823529411764703"/>
    <x v="1"/>
  </r>
  <r>
    <x v="0"/>
    <x v="1"/>
    <s v="GBP"/>
    <n v="1440111600"/>
    <x v="3796"/>
    <n v="1437545657"/>
    <d v="2015-07-22T06:14:17"/>
    <b v="0"/>
    <n v="20"/>
    <b v="1"/>
    <s v="theater/plays"/>
    <n v="100.001"/>
    <n v="50.000500000000002"/>
    <x v="1"/>
  </r>
  <r>
    <x v="0"/>
    <x v="0"/>
    <s v="USD"/>
    <n v="1405614823"/>
    <x v="3797"/>
    <n v="1403022823"/>
    <d v="2014-06-17T16:33:43"/>
    <b v="0"/>
    <n v="37"/>
    <b v="1"/>
    <s v="theater/plays"/>
    <n v="119.238"/>
    <n v="48.339729729729726"/>
    <x v="1"/>
  </r>
  <r>
    <x v="0"/>
    <x v="0"/>
    <s v="USD"/>
    <n v="1445659140"/>
    <x v="3798"/>
    <n v="1444236216"/>
    <d v="2015-10-07T16:43:36"/>
    <b v="0"/>
    <n v="20"/>
    <b v="1"/>
    <s v="theater/plays"/>
    <n v="107.25"/>
    <n v="107.25"/>
    <x v="1"/>
  </r>
  <r>
    <x v="0"/>
    <x v="0"/>
    <s v="USD"/>
    <n v="1426187582"/>
    <x v="3799"/>
    <n v="1423599182"/>
    <d v="2015-02-10T20:13:02"/>
    <b v="0"/>
    <n v="10"/>
    <b v="1"/>
    <s v="theater/plays"/>
    <n v="227.99999999999997"/>
    <n v="57"/>
    <x v="1"/>
  </r>
  <r>
    <x v="0"/>
    <x v="0"/>
    <s v="USD"/>
    <n v="1437166920"/>
    <x v="3800"/>
    <n v="1435554104"/>
    <d v="2015-06-29T05:01:44"/>
    <b v="0"/>
    <n v="26"/>
    <b v="1"/>
    <s v="theater/plays"/>
    <n v="106.4"/>
    <n v="40.92307692307692"/>
    <x v="1"/>
  </r>
  <r>
    <x v="0"/>
    <x v="1"/>
    <s v="GBP"/>
    <n v="1436110717"/>
    <x v="3801"/>
    <n v="1433518717"/>
    <d v="2015-06-05T15:38:37"/>
    <b v="0"/>
    <n v="20"/>
    <b v="1"/>
    <s v="theater/plays"/>
    <n v="143.33333333333334"/>
    <n v="21.5"/>
    <x v="1"/>
  </r>
  <r>
    <x v="0"/>
    <x v="0"/>
    <s v="USD"/>
    <n v="1451881207"/>
    <x v="3802"/>
    <n v="1449116407"/>
    <d v="2015-12-03T04:20:07"/>
    <b v="0"/>
    <n v="46"/>
    <b v="1"/>
    <s v="theater/plays"/>
    <n v="104.54285714285714"/>
    <n v="79.543478260869563"/>
    <x v="1"/>
  </r>
  <r>
    <x v="0"/>
    <x v="12"/>
    <s v="EUR"/>
    <n v="1453244340"/>
    <x v="3803"/>
    <n v="1448136417"/>
    <d v="2015-11-21T20:06:57"/>
    <b v="0"/>
    <n v="76"/>
    <b v="1"/>
    <s v="theater/plays"/>
    <n v="110.02000000000001"/>
    <n v="72.381578947368425"/>
    <x v="1"/>
  </r>
  <r>
    <x v="0"/>
    <x v="0"/>
    <s v="USD"/>
    <n v="1437364740"/>
    <x v="3804"/>
    <n v="1434405044"/>
    <d v="2015-06-15T21:50:44"/>
    <b v="0"/>
    <n v="41"/>
    <b v="1"/>
    <s v="theater/plays"/>
    <n v="106"/>
    <n v="64.634146341463421"/>
    <x v="1"/>
  </r>
  <r>
    <x v="0"/>
    <x v="1"/>
    <s v="GBP"/>
    <n v="1470058860"/>
    <x v="3805"/>
    <n v="1469026903"/>
    <d v="2016-07-20T15:01:43"/>
    <b v="0"/>
    <n v="7"/>
    <b v="1"/>
    <s v="theater/plays"/>
    <n v="108"/>
    <n v="38.571428571428569"/>
    <x v="1"/>
  </r>
  <r>
    <x v="0"/>
    <x v="0"/>
    <s v="USD"/>
    <n v="1434505214"/>
    <x v="3806"/>
    <n v="1432690814"/>
    <d v="2015-05-27T01:40:14"/>
    <b v="0"/>
    <n v="49"/>
    <b v="1"/>
    <s v="theater/plays"/>
    <n v="105.42"/>
    <n v="107.57142857142857"/>
    <x v="1"/>
  </r>
  <r>
    <x v="0"/>
    <x v="1"/>
    <s v="GBP"/>
    <n v="1430993394"/>
    <x v="3807"/>
    <n v="1428401394"/>
    <d v="2015-04-07T10:09:54"/>
    <b v="0"/>
    <n v="26"/>
    <b v="1"/>
    <s v="theater/plays"/>
    <n v="119.16666666666667"/>
    <n v="27.5"/>
    <x v="1"/>
  </r>
  <r>
    <x v="0"/>
    <x v="1"/>
    <s v="GBP"/>
    <n v="1427414400"/>
    <x v="3808"/>
    <n v="1422656201"/>
    <d v="2015-01-30T22:16:41"/>
    <b v="0"/>
    <n v="65"/>
    <b v="1"/>
    <s v="theater/plays"/>
    <n v="152.66666666666666"/>
    <n v="70.461538461538467"/>
    <x v="1"/>
  </r>
  <r>
    <x v="0"/>
    <x v="0"/>
    <s v="USD"/>
    <n v="1420033187"/>
    <x v="3809"/>
    <n v="1414845587"/>
    <d v="2014-11-01T12:39:47"/>
    <b v="0"/>
    <n v="28"/>
    <b v="1"/>
    <s v="theater/plays"/>
    <n v="100"/>
    <n v="178.57142857142858"/>
    <x v="1"/>
  </r>
  <r>
    <x v="0"/>
    <x v="0"/>
    <s v="USD"/>
    <n v="1472676371"/>
    <x v="3810"/>
    <n v="1470948371"/>
    <d v="2016-08-11T20:46:11"/>
    <b v="0"/>
    <n v="8"/>
    <b v="1"/>
    <s v="theater/plays"/>
    <n v="100.2"/>
    <n v="62.625"/>
    <x v="1"/>
  </r>
  <r>
    <x v="0"/>
    <x v="0"/>
    <s v="USD"/>
    <n v="1464371211"/>
    <x v="3811"/>
    <n v="1463161611"/>
    <d v="2016-05-13T17:46:51"/>
    <b v="0"/>
    <n v="3"/>
    <b v="1"/>
    <s v="theater/plays"/>
    <n v="225"/>
    <n v="75"/>
    <x v="1"/>
  </r>
  <r>
    <x v="0"/>
    <x v="0"/>
    <s v="USD"/>
    <n v="1415222545"/>
    <x v="3812"/>
    <n v="1413404545"/>
    <d v="2014-10-15T20:22:25"/>
    <b v="0"/>
    <n v="9"/>
    <b v="1"/>
    <s v="theater/plays"/>
    <n v="106.02199999999999"/>
    <n v="58.901111111111113"/>
    <x v="1"/>
  </r>
  <r>
    <x v="0"/>
    <x v="0"/>
    <s v="USD"/>
    <n v="1455936335"/>
    <x v="3813"/>
    <n v="1452048335"/>
    <d v="2016-01-06T02:45:35"/>
    <b v="0"/>
    <n v="9"/>
    <b v="1"/>
    <s v="theater/plays"/>
    <n v="104.66666666666666"/>
    <n v="139.55555555555554"/>
    <x v="1"/>
  </r>
  <r>
    <x v="0"/>
    <x v="5"/>
    <s v="CAD"/>
    <n v="1417460940"/>
    <x v="3814"/>
    <n v="1416516972"/>
    <d v="2014-11-20T20:56:12"/>
    <b v="0"/>
    <n v="20"/>
    <b v="1"/>
    <s v="theater/plays"/>
    <n v="116.66666666666667"/>
    <n v="70"/>
    <x v="1"/>
  </r>
  <r>
    <x v="0"/>
    <x v="1"/>
    <s v="GBP"/>
    <n v="1434624067"/>
    <x v="3815"/>
    <n v="1432032067"/>
    <d v="2015-05-19T10:41:07"/>
    <b v="0"/>
    <n v="57"/>
    <b v="1"/>
    <s v="theater/plays"/>
    <n v="109.03333333333333"/>
    <n v="57.385964912280699"/>
    <x v="1"/>
  </r>
  <r>
    <x v="0"/>
    <x v="1"/>
    <s v="GBP"/>
    <n v="1461278208"/>
    <x v="3816"/>
    <n v="1459463808"/>
    <d v="2016-03-31T22:36:48"/>
    <b v="0"/>
    <n v="8"/>
    <b v="1"/>
    <s v="theater/plays"/>
    <n v="160"/>
    <n v="40"/>
    <x v="1"/>
  </r>
  <r>
    <x v="0"/>
    <x v="0"/>
    <s v="USD"/>
    <n v="1470197340"/>
    <x v="3817"/>
    <n v="1467497652"/>
    <d v="2016-07-02T22:14:12"/>
    <b v="0"/>
    <n v="14"/>
    <b v="1"/>
    <s v="theater/plays"/>
    <n v="112.5"/>
    <n v="64.285714285714292"/>
    <x v="1"/>
  </r>
  <r>
    <x v="0"/>
    <x v="1"/>
    <s v="GBP"/>
    <n v="1435947758"/>
    <x v="3818"/>
    <n v="1432837358"/>
    <d v="2015-05-28T18:22:38"/>
    <b v="0"/>
    <n v="17"/>
    <b v="1"/>
    <s v="theater/plays"/>
    <n v="102.1"/>
    <n v="120.11764705882354"/>
    <x v="1"/>
  </r>
  <r>
    <x v="0"/>
    <x v="11"/>
    <s v="SEK"/>
    <n v="1432314209"/>
    <x v="3819"/>
    <n v="1429722209"/>
    <d v="2015-04-22T17:03:29"/>
    <b v="0"/>
    <n v="100"/>
    <b v="1"/>
    <s v="theater/plays"/>
    <n v="100.824"/>
    <n v="1008.24"/>
    <x v="1"/>
  </r>
  <r>
    <x v="0"/>
    <x v="0"/>
    <s v="USD"/>
    <n v="1438226724"/>
    <x v="3820"/>
    <n v="1433042724"/>
    <d v="2015-05-31T03:25:24"/>
    <b v="0"/>
    <n v="32"/>
    <b v="1"/>
    <s v="theater/plays"/>
    <n v="101.25"/>
    <n v="63.28125"/>
    <x v="1"/>
  </r>
  <r>
    <x v="0"/>
    <x v="1"/>
    <s v="GBP"/>
    <n v="1459180229"/>
    <x v="3821"/>
    <n v="1457023829"/>
    <d v="2016-03-03T16:50:29"/>
    <b v="0"/>
    <n v="3"/>
    <b v="1"/>
    <s v="theater/plays"/>
    <n v="6500"/>
    <n v="21.666666666666668"/>
    <x v="1"/>
  </r>
  <r>
    <x v="2"/>
    <x v="0"/>
    <s v="USD"/>
    <n v="1405882287"/>
    <x v="3822"/>
    <n v="1400698287"/>
    <d v="2014-05-21T18:51:27"/>
    <b v="1"/>
    <n v="34"/>
    <b v="0"/>
    <s v="theater/plays"/>
    <n v="8.7200000000000006"/>
    <n v="25.647058823529413"/>
    <x v="1"/>
  </r>
  <r>
    <x v="2"/>
    <x v="1"/>
    <s v="GBP"/>
    <n v="1399809052"/>
    <x v="3823"/>
    <n v="1397217052"/>
    <d v="2014-04-11T11:50:52"/>
    <b v="1"/>
    <n v="23"/>
    <b v="0"/>
    <s v="theater/plays"/>
    <n v="21.94"/>
    <n v="47.695652173913047"/>
    <x v="1"/>
  </r>
  <r>
    <x v="2"/>
    <x v="0"/>
    <s v="USD"/>
    <n v="1401587064"/>
    <x v="3824"/>
    <n v="1399427064"/>
    <d v="2014-05-07T01:44:24"/>
    <b v="1"/>
    <n v="19"/>
    <b v="0"/>
    <s v="theater/plays"/>
    <n v="21.3"/>
    <n v="56.05263157894737"/>
    <x v="1"/>
  </r>
  <r>
    <x v="2"/>
    <x v="0"/>
    <s v="USD"/>
    <n v="1401778740"/>
    <x v="3825"/>
    <n v="1399474134"/>
    <d v="2014-05-07T14:48:54"/>
    <b v="1"/>
    <n v="50"/>
    <b v="0"/>
    <s v="theater/plays"/>
    <n v="41.489795918367342"/>
    <n v="81.319999999999993"/>
    <x v="1"/>
  </r>
  <r>
    <x v="2"/>
    <x v="0"/>
    <s v="USD"/>
    <n v="1443711774"/>
    <x v="3826"/>
    <n v="1441119774"/>
    <d v="2015-09-01T15:02:54"/>
    <b v="1"/>
    <n v="12"/>
    <b v="0"/>
    <s v="theater/plays"/>
    <n v="2.105"/>
    <n v="70.166666666666671"/>
    <x v="1"/>
  </r>
  <r>
    <x v="2"/>
    <x v="0"/>
    <s v="USD"/>
    <n v="1412405940"/>
    <x v="3827"/>
    <n v="1409721542"/>
    <d v="2014-09-03T05:19:02"/>
    <b v="1"/>
    <n v="8"/>
    <b v="0"/>
    <s v="theater/plays"/>
    <n v="2.7"/>
    <n v="23.625"/>
    <x v="1"/>
  </r>
  <r>
    <x v="2"/>
    <x v="0"/>
    <s v="USD"/>
    <n v="1437283391"/>
    <x v="3828"/>
    <n v="1433395391"/>
    <d v="2015-06-04T05:23:11"/>
    <b v="1"/>
    <n v="9"/>
    <b v="0"/>
    <s v="theater/plays"/>
    <n v="16.161904761904761"/>
    <n v="188.55555555555554"/>
    <x v="1"/>
  </r>
  <r>
    <x v="2"/>
    <x v="0"/>
    <s v="USD"/>
    <n v="1445196989"/>
    <x v="3829"/>
    <n v="1442604989"/>
    <d v="2015-09-18T19:36:29"/>
    <b v="1"/>
    <n v="43"/>
    <b v="0"/>
    <s v="theater/plays"/>
    <n v="16.376923076923077"/>
    <n v="49.511627906976742"/>
    <x v="1"/>
  </r>
  <r>
    <x v="2"/>
    <x v="12"/>
    <s v="EUR"/>
    <n v="1434047084"/>
    <x v="3830"/>
    <n v="1431455084"/>
    <d v="2015-05-12T18:24:44"/>
    <b v="1"/>
    <n v="28"/>
    <b v="0"/>
    <s v="theater/plays"/>
    <n v="7.043333333333333"/>
    <n v="75.464285714285708"/>
    <x v="1"/>
  </r>
  <r>
    <x v="2"/>
    <x v="0"/>
    <s v="USD"/>
    <n v="1420081143"/>
    <x v="3831"/>
    <n v="1417489143"/>
    <d v="2014-12-02T02:59:03"/>
    <b v="1"/>
    <n v="4"/>
    <b v="0"/>
    <s v="theater/plays"/>
    <n v="3.8"/>
    <n v="9.5"/>
    <x v="1"/>
  </r>
  <r>
    <x v="2"/>
    <x v="1"/>
    <s v="GBP"/>
    <n v="1437129179"/>
    <x v="3832"/>
    <n v="1434537179"/>
    <d v="2015-06-17T10:32:59"/>
    <b v="1"/>
    <n v="24"/>
    <b v="0"/>
    <s v="theater/plays"/>
    <n v="34.08"/>
    <n v="35.5"/>
    <x v="1"/>
  </r>
  <r>
    <x v="2"/>
    <x v="0"/>
    <s v="USD"/>
    <n v="1427427276"/>
    <x v="3833"/>
    <n v="1425270876"/>
    <d v="2015-03-02T04:34:36"/>
    <b v="0"/>
    <n v="2"/>
    <b v="0"/>
    <s v="theater/plays"/>
    <n v="0.2"/>
    <n v="10"/>
    <x v="1"/>
  </r>
  <r>
    <x v="2"/>
    <x v="0"/>
    <s v="USD"/>
    <n v="1409602178"/>
    <x v="3834"/>
    <n v="1406578178"/>
    <d v="2014-07-28T20:09:38"/>
    <b v="0"/>
    <n v="2"/>
    <b v="0"/>
    <s v="theater/plays"/>
    <n v="2.5999999999999999E-2"/>
    <n v="13"/>
    <x v="1"/>
  </r>
  <r>
    <x v="2"/>
    <x v="0"/>
    <s v="USD"/>
    <n v="1431206058"/>
    <x v="3835"/>
    <n v="1428614058"/>
    <d v="2015-04-09T21:14:18"/>
    <b v="0"/>
    <n v="20"/>
    <b v="0"/>
    <s v="theater/plays"/>
    <n v="16.254545454545454"/>
    <n v="89.4"/>
    <x v="1"/>
  </r>
  <r>
    <x v="2"/>
    <x v="0"/>
    <s v="USD"/>
    <n v="1427408271"/>
    <x v="3836"/>
    <n v="1424819871"/>
    <d v="2015-02-24T23:17:51"/>
    <b v="0"/>
    <n v="1"/>
    <b v="0"/>
    <s v="theater/plays"/>
    <n v="2.5"/>
    <n v="25"/>
    <x v="1"/>
  </r>
  <r>
    <x v="2"/>
    <x v="0"/>
    <s v="USD"/>
    <n v="1425833403"/>
    <x v="3837"/>
    <n v="1423245003"/>
    <d v="2015-02-06T17:50:03"/>
    <b v="0"/>
    <n v="1"/>
    <b v="0"/>
    <s v="theater/plays"/>
    <n v="0.02"/>
    <n v="1"/>
    <x v="1"/>
  </r>
  <r>
    <x v="2"/>
    <x v="0"/>
    <s v="USD"/>
    <n v="1406913120"/>
    <x v="3838"/>
    <n v="1404927690"/>
    <d v="2014-07-09T17:41:30"/>
    <b v="0"/>
    <n v="4"/>
    <b v="0"/>
    <s v="theater/plays"/>
    <n v="5.2"/>
    <n v="65"/>
    <x v="1"/>
  </r>
  <r>
    <x v="2"/>
    <x v="1"/>
    <s v="GBP"/>
    <n v="1432328400"/>
    <x v="3839"/>
    <n v="1430734844"/>
    <d v="2015-05-04T10:20:44"/>
    <b v="0"/>
    <n v="1"/>
    <b v="0"/>
    <s v="theater/plays"/>
    <n v="2"/>
    <n v="10"/>
    <x v="1"/>
  </r>
  <r>
    <x v="2"/>
    <x v="0"/>
    <s v="USD"/>
    <n v="1403730000"/>
    <x v="3840"/>
    <n v="1401485207"/>
    <d v="2014-05-30T21:26:47"/>
    <b v="0"/>
    <n v="1"/>
    <b v="0"/>
    <s v="theater/plays"/>
    <n v="0.04"/>
    <n v="1"/>
    <x v="1"/>
  </r>
  <r>
    <x v="2"/>
    <x v="0"/>
    <s v="USD"/>
    <n v="1407858710"/>
    <x v="3841"/>
    <n v="1405266710"/>
    <d v="2014-07-13T15:51:50"/>
    <b v="0"/>
    <n v="13"/>
    <b v="0"/>
    <s v="theater/plays"/>
    <n v="17.666666666666668"/>
    <n v="81.538461538461533"/>
    <x v="1"/>
  </r>
  <r>
    <x v="2"/>
    <x v="0"/>
    <s v="USD"/>
    <n v="1415828820"/>
    <x v="3842"/>
    <n v="1412258977"/>
    <d v="2014-10-02T14:09:37"/>
    <b v="0"/>
    <n v="1"/>
    <b v="0"/>
    <s v="theater/plays"/>
    <n v="5"/>
    <n v="100"/>
    <x v="1"/>
  </r>
  <r>
    <x v="2"/>
    <x v="0"/>
    <s v="USD"/>
    <n v="1473699540"/>
    <x v="3843"/>
    <n v="1472451356"/>
    <d v="2016-08-29T06:15:56"/>
    <b v="0"/>
    <n v="1"/>
    <b v="0"/>
    <s v="theater/plays"/>
    <n v="1.3333333333333334E-2"/>
    <n v="1"/>
    <x v="1"/>
  </r>
  <r>
    <x v="2"/>
    <x v="0"/>
    <s v="USD"/>
    <n v="1446739905"/>
    <x v="3844"/>
    <n v="1441552305"/>
    <d v="2015-09-06T15:11:45"/>
    <b v="0"/>
    <n v="0"/>
    <b v="0"/>
    <s v="theater/plays"/>
    <n v="0"/>
    <e v="#DIV/0!"/>
    <x v="1"/>
  </r>
  <r>
    <x v="2"/>
    <x v="0"/>
    <s v="USD"/>
    <n v="1447799054"/>
    <x v="3845"/>
    <n v="1445203454"/>
    <d v="2015-10-18T21:24:14"/>
    <b v="0"/>
    <n v="3"/>
    <b v="0"/>
    <s v="theater/plays"/>
    <n v="1.2"/>
    <n v="20"/>
    <x v="1"/>
  </r>
  <r>
    <x v="2"/>
    <x v="5"/>
    <s v="CAD"/>
    <n v="1409376600"/>
    <x v="3846"/>
    <n v="1405957098"/>
    <d v="2014-07-21T15:38:18"/>
    <b v="0"/>
    <n v="14"/>
    <b v="0"/>
    <s v="theater/plays"/>
    <n v="26.937422295897225"/>
    <n v="46.428571428571431"/>
    <x v="1"/>
  </r>
  <r>
    <x v="2"/>
    <x v="0"/>
    <s v="USD"/>
    <n v="1458703740"/>
    <x v="3847"/>
    <n v="1454453021"/>
    <d v="2016-02-02T22:43:41"/>
    <b v="0"/>
    <n v="2"/>
    <b v="0"/>
    <s v="theater/plays"/>
    <n v="0.54999999999999993"/>
    <n v="5.5"/>
    <x v="1"/>
  </r>
  <r>
    <x v="2"/>
    <x v="0"/>
    <s v="USD"/>
    <n v="1466278339"/>
    <x v="3848"/>
    <n v="1463686339"/>
    <d v="2016-05-19T19:32:19"/>
    <b v="0"/>
    <n v="5"/>
    <b v="0"/>
    <s v="theater/plays"/>
    <n v="12.55"/>
    <n v="50.2"/>
    <x v="1"/>
  </r>
  <r>
    <x v="1"/>
    <x v="1"/>
    <s v="GBP"/>
    <n v="1410191405"/>
    <x v="3849"/>
    <n v="1408031405"/>
    <d v="2014-08-14T15:50:05"/>
    <b v="0"/>
    <n v="1"/>
    <b v="0"/>
    <s v="theater/musical"/>
    <n v="0.2"/>
    <n v="10"/>
    <x v="1"/>
  </r>
  <r>
    <x v="1"/>
    <x v="0"/>
    <s v="USD"/>
    <n v="1426302660"/>
    <x v="3850"/>
    <n v="1423761792"/>
    <d v="2015-02-12T17:23:12"/>
    <b v="0"/>
    <n v="15"/>
    <b v="0"/>
    <s v="theater/musical"/>
    <n v="3.4474868431088401"/>
    <n v="30.133333333333333"/>
    <x v="1"/>
  </r>
  <r>
    <x v="1"/>
    <x v="0"/>
    <s v="USD"/>
    <n v="1404360478"/>
    <x v="3851"/>
    <n v="1401768478"/>
    <d v="2014-06-03T04:07:58"/>
    <b v="0"/>
    <n v="10"/>
    <b v="0"/>
    <s v="theater/musical"/>
    <n v="15"/>
    <n v="150"/>
    <x v="1"/>
  </r>
  <r>
    <x v="1"/>
    <x v="0"/>
    <s v="USD"/>
    <n v="1490809450"/>
    <x v="3852"/>
    <n v="1485629050"/>
    <d v="2017-01-28T18:44:10"/>
    <b v="0"/>
    <n v="3"/>
    <b v="0"/>
    <s v="theater/musical"/>
    <n v="2.666666666666667"/>
    <n v="13.333333333333334"/>
    <x v="1"/>
  </r>
  <r>
    <x v="1"/>
    <x v="0"/>
    <s v="USD"/>
    <n v="1439522996"/>
    <x v="3853"/>
    <n v="1435202996"/>
    <d v="2015-06-25T03:29:56"/>
    <b v="0"/>
    <n v="0"/>
    <b v="0"/>
    <s v="theater/musical"/>
    <n v="0"/>
    <e v="#DIV/0!"/>
    <x v="1"/>
  </r>
  <r>
    <x v="1"/>
    <x v="0"/>
    <s v="USD"/>
    <n v="1444322535"/>
    <x v="3854"/>
    <n v="1441730535"/>
    <d v="2015-09-08T16:42:15"/>
    <b v="0"/>
    <n v="0"/>
    <b v="0"/>
    <s v="theater/musical"/>
    <n v="0"/>
    <e v="#DIV/0!"/>
    <x v="1"/>
  </r>
  <r>
    <x v="1"/>
    <x v="4"/>
    <s v="NZD"/>
    <n v="1422061200"/>
    <x v="3855"/>
    <n v="1420244622"/>
    <d v="2015-01-03T00:23:42"/>
    <b v="0"/>
    <n v="0"/>
    <b v="0"/>
    <s v="theater/musical"/>
    <n v="0"/>
    <e v="#DIV/0!"/>
    <x v="1"/>
  </r>
  <r>
    <x v="1"/>
    <x v="8"/>
    <s v="DKK"/>
    <n v="1472896800"/>
    <x v="3856"/>
    <n v="1472804365"/>
    <d v="2016-09-02T08:19:25"/>
    <b v="0"/>
    <n v="0"/>
    <b v="0"/>
    <s v="theater/musical"/>
    <n v="0"/>
    <e v="#DIV/0!"/>
    <x v="1"/>
  </r>
  <r>
    <x v="1"/>
    <x v="1"/>
    <s v="GBP"/>
    <n v="1454425128"/>
    <x v="3857"/>
    <n v="1451833128"/>
    <d v="2016-01-03T14:58:48"/>
    <b v="0"/>
    <n v="46"/>
    <b v="0"/>
    <s v="theater/musical"/>
    <n v="52.794871794871788"/>
    <n v="44.760869565217391"/>
    <x v="1"/>
  </r>
  <r>
    <x v="1"/>
    <x v="0"/>
    <s v="USD"/>
    <n v="1481213752"/>
    <x v="3858"/>
    <n v="1478621752"/>
    <d v="2016-11-08T16:15:52"/>
    <b v="0"/>
    <n v="14"/>
    <b v="0"/>
    <s v="theater/musical"/>
    <n v="4.9639999999999995"/>
    <n v="88.642857142857139"/>
    <x v="1"/>
  </r>
  <r>
    <x v="1"/>
    <x v="0"/>
    <s v="USD"/>
    <n v="1435636740"/>
    <x v="3859"/>
    <n v="1433014746"/>
    <d v="2015-05-30T19:39:06"/>
    <b v="0"/>
    <n v="1"/>
    <b v="0"/>
    <s v="theater/musical"/>
    <n v="5.5555555555555552E-2"/>
    <n v="10"/>
    <x v="1"/>
  </r>
  <r>
    <x v="1"/>
    <x v="1"/>
    <s v="GBP"/>
    <n v="1422218396"/>
    <x v="3860"/>
    <n v="1419626396"/>
    <d v="2014-12-26T20:39:56"/>
    <b v="0"/>
    <n v="0"/>
    <b v="0"/>
    <s v="theater/musical"/>
    <n v="0"/>
    <e v="#DIV/0!"/>
    <x v="1"/>
  </r>
  <r>
    <x v="1"/>
    <x v="1"/>
    <s v="GBP"/>
    <n v="1406761200"/>
    <x v="3792"/>
    <n v="1403724820"/>
    <d v="2014-06-25T19:33:40"/>
    <b v="0"/>
    <n v="17"/>
    <b v="0"/>
    <s v="theater/musical"/>
    <n v="13.066666666666665"/>
    <n v="57.647058823529413"/>
    <x v="1"/>
  </r>
  <r>
    <x v="1"/>
    <x v="0"/>
    <s v="USD"/>
    <n v="1487550399"/>
    <x v="3861"/>
    <n v="1484958399"/>
    <d v="2017-01-21T00:26:39"/>
    <b v="0"/>
    <n v="1"/>
    <b v="0"/>
    <s v="theater/musical"/>
    <n v="5"/>
    <n v="25"/>
    <x v="1"/>
  </r>
  <r>
    <x v="1"/>
    <x v="2"/>
    <s v="AUD"/>
    <n v="1454281380"/>
    <x v="3862"/>
    <n v="1451950570"/>
    <d v="2016-01-04T23:36:10"/>
    <b v="0"/>
    <n v="0"/>
    <b v="0"/>
    <s v="theater/musical"/>
    <n v="0"/>
    <e v="#DIV/0!"/>
    <x v="1"/>
  </r>
  <r>
    <x v="1"/>
    <x v="1"/>
    <s v="GBP"/>
    <n v="1409668069"/>
    <x v="3863"/>
    <n v="1407076069"/>
    <d v="2014-08-03T14:27:49"/>
    <b v="0"/>
    <n v="0"/>
    <b v="0"/>
    <s v="theater/musical"/>
    <n v="0"/>
    <e v="#DIV/0!"/>
    <x v="1"/>
  </r>
  <r>
    <x v="1"/>
    <x v="0"/>
    <s v="USD"/>
    <n v="1427479192"/>
    <x v="3864"/>
    <n v="1425322792"/>
    <d v="2015-03-02T18:59:52"/>
    <b v="0"/>
    <n v="0"/>
    <b v="0"/>
    <s v="theater/musical"/>
    <n v="0"/>
    <e v="#DIV/0!"/>
    <x v="1"/>
  </r>
  <r>
    <x v="1"/>
    <x v="0"/>
    <s v="USD"/>
    <n v="1462834191"/>
    <x v="3865"/>
    <n v="1460242191"/>
    <d v="2016-04-09T22:49:51"/>
    <b v="0"/>
    <n v="0"/>
    <b v="0"/>
    <s v="theater/musical"/>
    <n v="0"/>
    <e v="#DIV/0!"/>
    <x v="1"/>
  </r>
  <r>
    <x v="1"/>
    <x v="2"/>
    <s v="AUD"/>
    <n v="1418275702"/>
    <x v="3866"/>
    <n v="1415683702"/>
    <d v="2014-11-11T05:28:22"/>
    <b v="0"/>
    <n v="0"/>
    <b v="0"/>
    <s v="theater/musical"/>
    <n v="0"/>
    <e v="#DIV/0!"/>
    <x v="1"/>
  </r>
  <r>
    <x v="1"/>
    <x v="0"/>
    <s v="USD"/>
    <n v="1430517600"/>
    <x v="3867"/>
    <n v="1426538129"/>
    <d v="2015-03-16T20:35:29"/>
    <b v="0"/>
    <n v="2"/>
    <b v="0"/>
    <s v="theater/musical"/>
    <n v="1.7500000000000002"/>
    <n v="17.5"/>
    <x v="1"/>
  </r>
  <r>
    <x v="2"/>
    <x v="1"/>
    <s v="GBP"/>
    <n v="1488114358"/>
    <x v="3868"/>
    <n v="1485522358"/>
    <d v="2017-01-27T13:05:58"/>
    <b v="0"/>
    <n v="14"/>
    <b v="0"/>
    <s v="theater/plays"/>
    <n v="27.1"/>
    <n v="38.714285714285715"/>
    <x v="1"/>
  </r>
  <r>
    <x v="2"/>
    <x v="0"/>
    <s v="USD"/>
    <n v="1420413960"/>
    <x v="3869"/>
    <n v="1417651630"/>
    <d v="2014-12-04T00:07:10"/>
    <b v="0"/>
    <n v="9"/>
    <b v="0"/>
    <s v="theater/plays"/>
    <n v="1.4749999999999999"/>
    <n v="13.111111111111111"/>
    <x v="1"/>
  </r>
  <r>
    <x v="2"/>
    <x v="0"/>
    <s v="USD"/>
    <n v="1439662344"/>
    <x v="3870"/>
    <n v="1434478344"/>
    <d v="2015-06-16T18:12:24"/>
    <b v="0"/>
    <n v="8"/>
    <b v="0"/>
    <s v="theater/plays"/>
    <n v="16.826666666666668"/>
    <n v="315.5"/>
    <x v="1"/>
  </r>
  <r>
    <x v="2"/>
    <x v="0"/>
    <s v="USD"/>
    <n v="1427086740"/>
    <x v="3871"/>
    <n v="1424488244"/>
    <d v="2015-02-21T03:10:44"/>
    <b v="0"/>
    <n v="7"/>
    <b v="0"/>
    <s v="theater/plays"/>
    <n v="32.5"/>
    <n v="37.142857142857146"/>
    <x v="1"/>
  </r>
  <r>
    <x v="2"/>
    <x v="0"/>
    <s v="USD"/>
    <n v="1408863600"/>
    <x v="3872"/>
    <n v="1408203557"/>
    <d v="2014-08-16T15:39:17"/>
    <b v="0"/>
    <n v="0"/>
    <b v="0"/>
    <s v="theater/plays"/>
    <n v="0"/>
    <e v="#DIV/0!"/>
    <x v="1"/>
  </r>
  <r>
    <x v="2"/>
    <x v="0"/>
    <s v="USD"/>
    <n v="1404194400"/>
    <x v="3873"/>
    <n v="1400600840"/>
    <d v="2014-05-20T15:47:20"/>
    <b v="0"/>
    <n v="84"/>
    <b v="0"/>
    <s v="theater/plays"/>
    <n v="21.55"/>
    <n v="128.27380952380952"/>
    <x v="1"/>
  </r>
  <r>
    <x v="2"/>
    <x v="0"/>
    <s v="USD"/>
    <n v="1481000340"/>
    <x v="3874"/>
    <n v="1478386812"/>
    <d v="2016-11-05T23:00:12"/>
    <b v="0"/>
    <n v="11"/>
    <b v="0"/>
    <s v="theater/plays"/>
    <n v="3.4666666666666663"/>
    <n v="47.272727272727273"/>
    <x v="1"/>
  </r>
  <r>
    <x v="2"/>
    <x v="0"/>
    <s v="USD"/>
    <n v="1425103218"/>
    <x v="3875"/>
    <n v="1422424818"/>
    <d v="2015-01-28T06:00:18"/>
    <b v="0"/>
    <n v="1"/>
    <b v="0"/>
    <s v="theater/plays"/>
    <n v="5"/>
    <n v="50"/>
    <x v="1"/>
  </r>
  <r>
    <x v="2"/>
    <x v="0"/>
    <s v="USD"/>
    <n v="1402979778"/>
    <x v="3876"/>
    <n v="1401770178"/>
    <d v="2014-06-03T04:36:18"/>
    <b v="0"/>
    <n v="4"/>
    <b v="0"/>
    <s v="theater/plays"/>
    <n v="10.625"/>
    <n v="42.5"/>
    <x v="1"/>
  </r>
  <r>
    <x v="2"/>
    <x v="4"/>
    <s v="NZD"/>
    <n v="1420750683"/>
    <x v="3877"/>
    <n v="1418158683"/>
    <d v="2014-12-09T20:58:03"/>
    <b v="0"/>
    <n v="10"/>
    <b v="0"/>
    <s v="theater/plays"/>
    <n v="17.599999999999998"/>
    <n v="44"/>
    <x v="1"/>
  </r>
  <r>
    <x v="2"/>
    <x v="1"/>
    <s v="GBP"/>
    <n v="1439827200"/>
    <x v="3878"/>
    <n v="1436355270"/>
    <d v="2015-07-08T11:34:30"/>
    <b v="0"/>
    <n v="16"/>
    <b v="0"/>
    <s v="theater/plays"/>
    <n v="32.56"/>
    <n v="50.875"/>
    <x v="1"/>
  </r>
  <r>
    <x v="2"/>
    <x v="0"/>
    <s v="USD"/>
    <n v="1407868561"/>
    <x v="3879"/>
    <n v="1406140561"/>
    <d v="2014-07-23T18:36:01"/>
    <b v="0"/>
    <n v="2"/>
    <b v="0"/>
    <s v="theater/plays"/>
    <n v="1.25"/>
    <n v="62.5"/>
    <x v="1"/>
  </r>
  <r>
    <x v="2"/>
    <x v="0"/>
    <s v="USD"/>
    <n v="1433988791"/>
    <x v="3880"/>
    <n v="1431396791"/>
    <d v="2015-05-12T02:13:11"/>
    <b v="0"/>
    <n v="5"/>
    <b v="0"/>
    <s v="theater/plays"/>
    <n v="5.4"/>
    <n v="27"/>
    <x v="1"/>
  </r>
  <r>
    <x v="2"/>
    <x v="0"/>
    <s v="USD"/>
    <n v="1450554599"/>
    <x v="3881"/>
    <n v="1447098599"/>
    <d v="2015-11-09T19:49:59"/>
    <b v="0"/>
    <n v="1"/>
    <b v="0"/>
    <s v="theater/plays"/>
    <n v="0.83333333333333337"/>
    <n v="25"/>
    <x v="1"/>
  </r>
  <r>
    <x v="2"/>
    <x v="1"/>
    <s v="GBP"/>
    <n v="1479125642"/>
    <x v="3882"/>
    <n v="1476962042"/>
    <d v="2016-10-20T11:14:02"/>
    <b v="0"/>
    <n v="31"/>
    <b v="0"/>
    <s v="theater/plays"/>
    <n v="48.833333333333336"/>
    <n v="47.258064516129032"/>
    <x v="1"/>
  </r>
  <r>
    <x v="2"/>
    <x v="0"/>
    <s v="USD"/>
    <n v="1439581080"/>
    <x v="3883"/>
    <n v="1435709765"/>
    <d v="2015-07-01T00:16:05"/>
    <b v="0"/>
    <n v="0"/>
    <b v="0"/>
    <s v="theater/plays"/>
    <n v="0"/>
    <e v="#DIV/0!"/>
    <x v="1"/>
  </r>
  <r>
    <x v="2"/>
    <x v="0"/>
    <s v="USD"/>
    <n v="1429074240"/>
    <x v="3884"/>
    <n v="1427866200"/>
    <d v="2015-04-01T05:30:00"/>
    <b v="0"/>
    <n v="2"/>
    <b v="0"/>
    <s v="theater/plays"/>
    <n v="0.03"/>
    <n v="1.5"/>
    <x v="1"/>
  </r>
  <r>
    <x v="2"/>
    <x v="1"/>
    <s v="GBP"/>
    <n v="1434063600"/>
    <x v="3885"/>
    <n v="1430405903"/>
    <d v="2015-04-30T14:58:23"/>
    <b v="0"/>
    <n v="7"/>
    <b v="0"/>
    <s v="theater/plays"/>
    <n v="11.533333333333333"/>
    <n v="24.714285714285715"/>
    <x v="1"/>
  </r>
  <r>
    <x v="2"/>
    <x v="1"/>
    <s v="GBP"/>
    <n v="1435325100"/>
    <x v="3886"/>
    <n v="1432072893"/>
    <d v="2015-05-19T22:01:33"/>
    <b v="0"/>
    <n v="16"/>
    <b v="0"/>
    <s v="theater/plays"/>
    <n v="67.333333333333329"/>
    <n v="63.125"/>
    <x v="1"/>
  </r>
  <r>
    <x v="2"/>
    <x v="0"/>
    <s v="USD"/>
    <n v="1414354080"/>
    <x v="3887"/>
    <n v="1411587606"/>
    <d v="2014-09-24T19:40:06"/>
    <b v="0"/>
    <n v="4"/>
    <b v="0"/>
    <s v="theater/plays"/>
    <n v="15.299999999999999"/>
    <n v="38.25"/>
    <x v="1"/>
  </r>
  <r>
    <x v="2"/>
    <x v="0"/>
    <s v="USD"/>
    <n v="1406603696"/>
    <x v="3888"/>
    <n v="1405307696"/>
    <d v="2014-07-14T03:14:56"/>
    <b v="0"/>
    <n v="4"/>
    <b v="0"/>
    <s v="theater/plays"/>
    <n v="8.6666666666666679"/>
    <n v="16.25"/>
    <x v="1"/>
  </r>
  <r>
    <x v="2"/>
    <x v="0"/>
    <s v="USD"/>
    <n v="1410424642"/>
    <x v="3889"/>
    <n v="1407832642"/>
    <d v="2014-08-12T08:37:22"/>
    <b v="0"/>
    <n v="4"/>
    <b v="0"/>
    <s v="theater/plays"/>
    <n v="0.22499999999999998"/>
    <n v="33.75"/>
    <x v="1"/>
  </r>
  <r>
    <x v="2"/>
    <x v="0"/>
    <s v="USD"/>
    <n v="1441649397"/>
    <x v="3890"/>
    <n v="1439057397"/>
    <d v="2015-08-08T18:09:57"/>
    <b v="0"/>
    <n v="3"/>
    <b v="0"/>
    <s v="theater/plays"/>
    <n v="3.0833333333333335"/>
    <n v="61.666666666666664"/>
    <x v="1"/>
  </r>
  <r>
    <x v="2"/>
    <x v="0"/>
    <s v="USD"/>
    <n v="1417033777"/>
    <x v="3891"/>
    <n v="1414438177"/>
    <d v="2014-10-27T19:29:37"/>
    <b v="0"/>
    <n v="36"/>
    <b v="0"/>
    <s v="theater/plays"/>
    <n v="37.412500000000001"/>
    <n v="83.138888888888886"/>
    <x v="1"/>
  </r>
  <r>
    <x v="2"/>
    <x v="0"/>
    <s v="USD"/>
    <n v="1429936500"/>
    <x v="3892"/>
    <n v="1424759330"/>
    <d v="2015-02-24T06:28:50"/>
    <b v="0"/>
    <n v="1"/>
    <b v="0"/>
    <s v="theater/plays"/>
    <n v="6.6666666666666671E-3"/>
    <n v="1"/>
    <x v="1"/>
  </r>
  <r>
    <x v="2"/>
    <x v="0"/>
    <s v="USD"/>
    <n v="1448863449"/>
    <x v="3893"/>
    <n v="1446267849"/>
    <d v="2015-10-31T05:04:09"/>
    <b v="0"/>
    <n v="7"/>
    <b v="0"/>
    <s v="theater/plays"/>
    <n v="10"/>
    <n v="142.85714285714286"/>
    <x v="1"/>
  </r>
  <r>
    <x v="2"/>
    <x v="1"/>
    <s v="GBP"/>
    <n v="1431298740"/>
    <x v="3894"/>
    <n v="1429558756"/>
    <d v="2015-04-20T19:39:16"/>
    <b v="0"/>
    <n v="27"/>
    <b v="0"/>
    <s v="theater/plays"/>
    <n v="36.36"/>
    <n v="33.666666666666664"/>
    <x v="1"/>
  </r>
  <r>
    <x v="2"/>
    <x v="1"/>
    <s v="GBP"/>
    <n v="1464824309"/>
    <x v="3895"/>
    <n v="1462232309"/>
    <d v="2016-05-02T23:38:29"/>
    <b v="0"/>
    <n v="1"/>
    <b v="0"/>
    <s v="theater/plays"/>
    <n v="0.33333333333333337"/>
    <n v="5"/>
    <x v="1"/>
  </r>
  <r>
    <x v="2"/>
    <x v="8"/>
    <s v="DKK"/>
    <n v="1464952752"/>
    <x v="3896"/>
    <n v="1462360752"/>
    <d v="2016-05-04T11:19:12"/>
    <b v="0"/>
    <n v="0"/>
    <b v="0"/>
    <s v="theater/plays"/>
    <n v="0"/>
    <e v="#DIV/0!"/>
    <x v="1"/>
  </r>
  <r>
    <x v="2"/>
    <x v="1"/>
    <s v="GBP"/>
    <n v="1410439161"/>
    <x v="3897"/>
    <n v="1407847161"/>
    <d v="2014-08-12T12:39:21"/>
    <b v="0"/>
    <n v="1"/>
    <b v="0"/>
    <s v="theater/plays"/>
    <n v="0.2857142857142857"/>
    <n v="10"/>
    <x v="1"/>
  </r>
  <r>
    <x v="2"/>
    <x v="1"/>
    <s v="GBP"/>
    <n v="1407168000"/>
    <x v="3898"/>
    <n v="1406131023"/>
    <d v="2014-07-23T15:57:03"/>
    <b v="0"/>
    <n v="3"/>
    <b v="0"/>
    <s v="theater/plays"/>
    <n v="0.2"/>
    <n v="40"/>
    <x v="1"/>
  </r>
  <r>
    <x v="2"/>
    <x v="1"/>
    <s v="GBP"/>
    <n v="1453075200"/>
    <x v="3899"/>
    <n v="1450628773"/>
    <d v="2015-12-20T16:26:13"/>
    <b v="0"/>
    <n v="3"/>
    <b v="0"/>
    <s v="theater/plays"/>
    <n v="1.7999999999999998"/>
    <n v="30"/>
    <x v="1"/>
  </r>
  <r>
    <x v="2"/>
    <x v="1"/>
    <s v="GBP"/>
    <n v="1479032260"/>
    <x v="3900"/>
    <n v="1476436660"/>
    <d v="2016-10-14T09:17:40"/>
    <b v="0"/>
    <n v="3"/>
    <b v="0"/>
    <s v="theater/plays"/>
    <n v="5.4"/>
    <n v="45"/>
    <x v="1"/>
  </r>
  <r>
    <x v="2"/>
    <x v="1"/>
    <s v="GBP"/>
    <n v="1414346400"/>
    <x v="3901"/>
    <n v="1413291655"/>
    <d v="2014-10-14T13:00:55"/>
    <b v="0"/>
    <n v="0"/>
    <b v="0"/>
    <s v="theater/plays"/>
    <n v="0"/>
    <e v="#DIV/0!"/>
    <x v="1"/>
  </r>
  <r>
    <x v="2"/>
    <x v="0"/>
    <s v="USD"/>
    <n v="1425337200"/>
    <x v="3902"/>
    <n v="1421432810"/>
    <d v="2015-01-16T18:26:50"/>
    <b v="0"/>
    <n v="6"/>
    <b v="0"/>
    <s v="theater/plays"/>
    <n v="8.1333333333333329"/>
    <n v="10.166666666666666"/>
    <x v="1"/>
  </r>
  <r>
    <x v="2"/>
    <x v="1"/>
    <s v="GBP"/>
    <n v="1428622271"/>
    <x v="3903"/>
    <n v="1426203071"/>
    <d v="2015-03-12T23:31:11"/>
    <b v="0"/>
    <n v="17"/>
    <b v="0"/>
    <s v="theater/plays"/>
    <n v="12.034782608695652"/>
    <n v="81.411764705882348"/>
    <x v="1"/>
  </r>
  <r>
    <x v="2"/>
    <x v="0"/>
    <s v="USD"/>
    <n v="1403823722"/>
    <x v="3904"/>
    <n v="1401231722"/>
    <d v="2014-05-27T23:02:02"/>
    <b v="0"/>
    <n v="40"/>
    <b v="0"/>
    <s v="theater/plays"/>
    <n v="15.266666666666667"/>
    <n v="57.25"/>
    <x v="1"/>
  </r>
  <r>
    <x v="2"/>
    <x v="0"/>
    <s v="USD"/>
    <n v="1406753639"/>
    <x v="3905"/>
    <n v="1404161639"/>
    <d v="2014-06-30T20:53:59"/>
    <b v="0"/>
    <n v="3"/>
    <b v="0"/>
    <s v="theater/plays"/>
    <n v="10"/>
    <n v="5"/>
    <x v="1"/>
  </r>
  <r>
    <x v="2"/>
    <x v="2"/>
    <s v="AUD"/>
    <n v="1419645748"/>
    <x v="3906"/>
    <n v="1417053748"/>
    <d v="2014-11-27T02:02:28"/>
    <b v="0"/>
    <n v="1"/>
    <b v="0"/>
    <s v="theater/plays"/>
    <n v="0.3"/>
    <n v="15"/>
    <x v="1"/>
  </r>
  <r>
    <x v="2"/>
    <x v="1"/>
    <s v="GBP"/>
    <n v="1407565504"/>
    <x v="3907"/>
    <n v="1404973504"/>
    <d v="2014-07-10T06:25:04"/>
    <b v="0"/>
    <n v="2"/>
    <b v="0"/>
    <s v="theater/plays"/>
    <n v="1"/>
    <n v="12.5"/>
    <x v="1"/>
  </r>
  <r>
    <x v="2"/>
    <x v="0"/>
    <s v="USD"/>
    <n v="1444971540"/>
    <x v="3908"/>
    <n v="1442593427"/>
    <d v="2015-09-18T16:23:47"/>
    <b v="0"/>
    <n v="7"/>
    <b v="0"/>
    <s v="theater/plays"/>
    <n v="13.020000000000001"/>
    <n v="93"/>
    <x v="1"/>
  </r>
  <r>
    <x v="2"/>
    <x v="0"/>
    <s v="USD"/>
    <n v="1474228265"/>
    <x v="3909"/>
    <n v="1471636265"/>
    <d v="2016-08-19T19:51:05"/>
    <b v="0"/>
    <n v="14"/>
    <b v="0"/>
    <s v="theater/plays"/>
    <n v="2.2650000000000001"/>
    <n v="32.357142857142854"/>
    <x v="1"/>
  </r>
  <r>
    <x v="2"/>
    <x v="2"/>
    <s v="AUD"/>
    <n v="1459490400"/>
    <x v="3910"/>
    <n v="1457078868"/>
    <d v="2016-03-04T08:07:48"/>
    <b v="0"/>
    <n v="0"/>
    <b v="0"/>
    <s v="theater/plays"/>
    <n v="0"/>
    <e v="#DIV/0!"/>
    <x v="1"/>
  </r>
  <r>
    <x v="2"/>
    <x v="0"/>
    <s v="USD"/>
    <n v="1441510707"/>
    <x v="3911"/>
    <n v="1439350707"/>
    <d v="2015-08-12T03:38:27"/>
    <b v="0"/>
    <n v="0"/>
    <b v="0"/>
    <s v="theater/plays"/>
    <n v="0"/>
    <e v="#DIV/0!"/>
    <x v="1"/>
  </r>
  <r>
    <x v="2"/>
    <x v="0"/>
    <s v="USD"/>
    <n v="1458097364"/>
    <x v="3912"/>
    <n v="1455508964"/>
    <d v="2016-02-15T04:02:44"/>
    <b v="0"/>
    <n v="1"/>
    <b v="0"/>
    <s v="theater/plays"/>
    <n v="8.3333333333333332E-3"/>
    <n v="1"/>
    <x v="1"/>
  </r>
  <r>
    <x v="2"/>
    <x v="0"/>
    <s v="USD"/>
    <n v="1468716180"/>
    <x v="3913"/>
    <n v="1466205262"/>
    <d v="2016-06-17T23:14:22"/>
    <b v="0"/>
    <n v="12"/>
    <b v="0"/>
    <s v="theater/plays"/>
    <n v="15.742857142857142"/>
    <n v="91.833333333333329"/>
    <x v="1"/>
  </r>
  <r>
    <x v="2"/>
    <x v="0"/>
    <s v="USD"/>
    <n v="1443704400"/>
    <x v="3914"/>
    <n v="1439827639"/>
    <d v="2015-08-17T16:07:19"/>
    <b v="0"/>
    <n v="12"/>
    <b v="0"/>
    <s v="theater/plays"/>
    <n v="11"/>
    <n v="45.833333333333336"/>
    <x v="1"/>
  </r>
  <r>
    <x v="2"/>
    <x v="1"/>
    <s v="GBP"/>
    <n v="1443973546"/>
    <x v="3915"/>
    <n v="1438789546"/>
    <d v="2015-08-05T15:45:46"/>
    <b v="0"/>
    <n v="23"/>
    <b v="0"/>
    <s v="theater/plays"/>
    <n v="43.833333333333336"/>
    <n v="57.173913043478258"/>
    <x v="1"/>
  </r>
  <r>
    <x v="2"/>
    <x v="0"/>
    <s v="USD"/>
    <n v="1480576720"/>
    <x v="3916"/>
    <n v="1477981120"/>
    <d v="2016-11-01T06:18:40"/>
    <b v="0"/>
    <n v="0"/>
    <b v="0"/>
    <s v="theater/plays"/>
    <n v="0"/>
    <e v="#DIV/0!"/>
    <x v="1"/>
  </r>
  <r>
    <x v="2"/>
    <x v="0"/>
    <s v="USD"/>
    <n v="1468249760"/>
    <x v="3917"/>
    <n v="1465830560"/>
    <d v="2016-06-13T15:09:20"/>
    <b v="0"/>
    <n v="10"/>
    <b v="0"/>
    <s v="theater/plays"/>
    <n v="86.135181975736558"/>
    <n v="248.5"/>
    <x v="1"/>
  </r>
  <r>
    <x v="2"/>
    <x v="0"/>
    <s v="USD"/>
    <n v="1435441454"/>
    <x v="3918"/>
    <n v="1432763054"/>
    <d v="2015-05-27T21:44:14"/>
    <b v="0"/>
    <n v="5"/>
    <b v="0"/>
    <s v="theater/plays"/>
    <n v="12.196620583717358"/>
    <n v="79.400000000000006"/>
    <x v="1"/>
  </r>
  <r>
    <x v="2"/>
    <x v="2"/>
    <s v="AUD"/>
    <n v="1412656200"/>
    <x v="3919"/>
    <n v="1412328979"/>
    <d v="2014-10-03T09:36:19"/>
    <b v="0"/>
    <n v="1"/>
    <b v="0"/>
    <s v="theater/plays"/>
    <n v="0.1"/>
    <n v="5"/>
    <x v="1"/>
  </r>
  <r>
    <x v="2"/>
    <x v="0"/>
    <s v="USD"/>
    <n v="1420199351"/>
    <x v="3920"/>
    <n v="1416311351"/>
    <d v="2014-11-18T11:49:11"/>
    <b v="0"/>
    <n v="2"/>
    <b v="0"/>
    <s v="theater/plays"/>
    <n v="0.22"/>
    <n v="5.5"/>
    <x v="1"/>
  </r>
  <r>
    <x v="2"/>
    <x v="0"/>
    <s v="USD"/>
    <n v="1416877200"/>
    <x v="3921"/>
    <n v="1414505137"/>
    <d v="2014-10-28T14:05:37"/>
    <b v="0"/>
    <n v="2"/>
    <b v="0"/>
    <s v="theater/plays"/>
    <n v="0.90909090909090906"/>
    <n v="25"/>
    <x v="1"/>
  </r>
  <r>
    <x v="2"/>
    <x v="0"/>
    <s v="USD"/>
    <n v="1434490914"/>
    <x v="3922"/>
    <n v="1429306914"/>
    <d v="2015-04-17T21:41:54"/>
    <b v="0"/>
    <n v="0"/>
    <b v="0"/>
    <s v="theater/plays"/>
    <n v="0"/>
    <e v="#DIV/0!"/>
    <x v="1"/>
  </r>
  <r>
    <x v="2"/>
    <x v="0"/>
    <s v="USD"/>
    <n v="1446483000"/>
    <x v="3923"/>
    <n v="1443811268"/>
    <d v="2015-10-02T18:41:08"/>
    <b v="0"/>
    <n v="13"/>
    <b v="0"/>
    <s v="theater/plays"/>
    <n v="35.64"/>
    <n v="137.07692307692307"/>
    <x v="1"/>
  </r>
  <r>
    <x v="2"/>
    <x v="0"/>
    <s v="USD"/>
    <n v="1440690875"/>
    <x v="3924"/>
    <n v="1438098875"/>
    <d v="2015-07-28T15:54:35"/>
    <b v="0"/>
    <n v="0"/>
    <b v="0"/>
    <s v="theater/plays"/>
    <n v="0"/>
    <e v="#DIV/0!"/>
    <x v="1"/>
  </r>
  <r>
    <x v="2"/>
    <x v="0"/>
    <s v="USD"/>
    <n v="1431717268"/>
    <x v="3925"/>
    <n v="1429125268"/>
    <d v="2015-04-15T19:14:28"/>
    <b v="0"/>
    <n v="1"/>
    <b v="0"/>
    <s v="theater/plays"/>
    <n v="0.25"/>
    <n v="5"/>
    <x v="1"/>
  </r>
  <r>
    <x v="2"/>
    <x v="0"/>
    <s v="USD"/>
    <n v="1425110400"/>
    <x v="3926"/>
    <n v="1422388822"/>
    <d v="2015-01-27T20:00:22"/>
    <b v="0"/>
    <n v="5"/>
    <b v="0"/>
    <s v="theater/plays"/>
    <n v="3.25"/>
    <n v="39"/>
    <x v="1"/>
  </r>
  <r>
    <x v="2"/>
    <x v="0"/>
    <s v="USD"/>
    <n v="1475378744"/>
    <x v="3927"/>
    <n v="1472786744"/>
    <d v="2016-09-02T03:25:44"/>
    <b v="0"/>
    <n v="2"/>
    <b v="0"/>
    <s v="theater/plays"/>
    <n v="3.3666666666666663"/>
    <n v="50.5"/>
    <x v="1"/>
  </r>
  <r>
    <x v="2"/>
    <x v="2"/>
    <s v="AUD"/>
    <n v="1410076123"/>
    <x v="3928"/>
    <n v="1404892123"/>
    <d v="2014-07-09T07:48:43"/>
    <b v="0"/>
    <n v="0"/>
    <b v="0"/>
    <s v="theater/plays"/>
    <n v="0"/>
    <e v="#DIV/0!"/>
    <x v="1"/>
  </r>
  <r>
    <x v="2"/>
    <x v="2"/>
    <s v="AUD"/>
    <n v="1423623221"/>
    <x v="3929"/>
    <n v="1421031221"/>
    <d v="2015-01-12T02:53:41"/>
    <b v="0"/>
    <n v="32"/>
    <b v="0"/>
    <s v="theater/plays"/>
    <n v="15.770000000000001"/>
    <n v="49.28125"/>
    <x v="1"/>
  </r>
  <r>
    <x v="2"/>
    <x v="0"/>
    <s v="USD"/>
    <n v="1460140500"/>
    <x v="3930"/>
    <n v="1457628680"/>
    <d v="2016-03-10T16:51:20"/>
    <b v="0"/>
    <n v="1"/>
    <b v="0"/>
    <s v="theater/plays"/>
    <n v="0.625"/>
    <n v="25"/>
    <x v="1"/>
  </r>
  <r>
    <x v="2"/>
    <x v="17"/>
    <s v="EUR"/>
    <n v="1462301342"/>
    <x v="3931"/>
    <n v="1457120942"/>
    <d v="2016-03-04T19:49:02"/>
    <b v="0"/>
    <n v="1"/>
    <b v="0"/>
    <s v="theater/plays"/>
    <n v="5.0000000000000001E-4"/>
    <n v="1"/>
    <x v="1"/>
  </r>
  <r>
    <x v="2"/>
    <x v="0"/>
    <s v="USD"/>
    <n v="1445885890"/>
    <x v="3932"/>
    <n v="1440701890"/>
    <d v="2015-08-27T18:58:10"/>
    <b v="0"/>
    <n v="1"/>
    <b v="0"/>
    <s v="theater/plays"/>
    <n v="9.6153846153846159E-2"/>
    <n v="25"/>
    <x v="1"/>
  </r>
  <r>
    <x v="2"/>
    <x v="0"/>
    <s v="USD"/>
    <n v="1469834940"/>
    <x v="3933"/>
    <n v="1467162586"/>
    <d v="2016-06-29T01:09:46"/>
    <b v="0"/>
    <n v="0"/>
    <b v="0"/>
    <s v="theater/plays"/>
    <n v="0"/>
    <e v="#DIV/0!"/>
    <x v="1"/>
  </r>
  <r>
    <x v="2"/>
    <x v="5"/>
    <s v="CAD"/>
    <n v="1405352264"/>
    <x v="3934"/>
    <n v="1400168264"/>
    <d v="2014-05-15T15:37:44"/>
    <b v="0"/>
    <n v="0"/>
    <b v="0"/>
    <s v="theater/plays"/>
    <n v="0"/>
    <e v="#DIV/0!"/>
    <x v="1"/>
  </r>
  <r>
    <x v="2"/>
    <x v="0"/>
    <s v="USD"/>
    <n v="1448745741"/>
    <x v="3935"/>
    <n v="1446150141"/>
    <d v="2015-10-29T20:22:21"/>
    <b v="0"/>
    <n v="8"/>
    <b v="0"/>
    <s v="theater/plays"/>
    <n v="24.285714285714285"/>
    <n v="53.125"/>
    <x v="1"/>
  </r>
  <r>
    <x v="2"/>
    <x v="0"/>
    <s v="USD"/>
    <n v="1461543600"/>
    <x v="3936"/>
    <n v="1459203727"/>
    <d v="2016-03-28T22:22:07"/>
    <b v="0"/>
    <n v="0"/>
    <b v="0"/>
    <s v="theater/plays"/>
    <n v="0"/>
    <e v="#DIV/0!"/>
    <x v="1"/>
  </r>
  <r>
    <x v="2"/>
    <x v="0"/>
    <s v="USD"/>
    <n v="1468020354"/>
    <x v="3937"/>
    <n v="1464045954"/>
    <d v="2016-05-23T23:25:54"/>
    <b v="0"/>
    <n v="1"/>
    <b v="0"/>
    <s v="theater/plays"/>
    <n v="2.5000000000000001E-2"/>
    <n v="7"/>
    <x v="1"/>
  </r>
  <r>
    <x v="2"/>
    <x v="0"/>
    <s v="USD"/>
    <n v="1406988000"/>
    <x v="3938"/>
    <n v="1403822912"/>
    <d v="2014-06-26T22:48:32"/>
    <b v="0"/>
    <n v="16"/>
    <b v="0"/>
    <s v="theater/plays"/>
    <n v="32.049999999999997"/>
    <n v="40.0625"/>
    <x v="1"/>
  </r>
  <r>
    <x v="2"/>
    <x v="0"/>
    <s v="USD"/>
    <n v="1411930556"/>
    <x v="3939"/>
    <n v="1409338556"/>
    <d v="2014-08-29T18:55:56"/>
    <b v="0"/>
    <n v="12"/>
    <b v="0"/>
    <s v="theater/plays"/>
    <n v="24.333333333333336"/>
    <n v="24.333333333333332"/>
    <x v="1"/>
  </r>
  <r>
    <x v="2"/>
    <x v="0"/>
    <s v="USD"/>
    <n v="1451852256"/>
    <x v="3940"/>
    <n v="1449260256"/>
    <d v="2015-12-04T20:17:36"/>
    <b v="0"/>
    <n v="4"/>
    <b v="0"/>
    <s v="theater/plays"/>
    <n v="1.5"/>
    <n v="11.25"/>
    <x v="1"/>
  </r>
  <r>
    <x v="2"/>
    <x v="1"/>
    <s v="GBP"/>
    <n v="1399584210"/>
    <x v="3941"/>
    <n v="1397683410"/>
    <d v="2014-04-16T21:23:30"/>
    <b v="0"/>
    <n v="2"/>
    <b v="0"/>
    <s v="theater/plays"/>
    <n v="0.42"/>
    <n v="10.5"/>
    <x v="1"/>
  </r>
  <r>
    <x v="2"/>
    <x v="1"/>
    <s v="GBP"/>
    <n v="1448722494"/>
    <x v="3942"/>
    <n v="1446562494"/>
    <d v="2015-11-03T14:54:54"/>
    <b v="0"/>
    <n v="3"/>
    <b v="0"/>
    <s v="theater/plays"/>
    <n v="3.214285714285714"/>
    <n v="15"/>
    <x v="1"/>
  </r>
  <r>
    <x v="2"/>
    <x v="5"/>
    <s v="CAD"/>
    <n v="1447821717"/>
    <x v="3943"/>
    <n v="1445226117"/>
    <d v="2015-10-19T03:41:57"/>
    <b v="0"/>
    <n v="0"/>
    <b v="0"/>
    <s v="theater/plays"/>
    <n v="0"/>
    <e v="#DIV/0!"/>
    <x v="1"/>
  </r>
  <r>
    <x v="2"/>
    <x v="0"/>
    <s v="USD"/>
    <n v="1429460386"/>
    <x v="3944"/>
    <n v="1424279986"/>
    <d v="2015-02-18T17:19:46"/>
    <b v="0"/>
    <n v="3"/>
    <b v="0"/>
    <s v="theater/plays"/>
    <n v="6.3"/>
    <n v="42"/>
    <x v="1"/>
  </r>
  <r>
    <x v="2"/>
    <x v="0"/>
    <s v="USD"/>
    <n v="1460608780"/>
    <x v="3945"/>
    <n v="1455428380"/>
    <d v="2016-02-14T05:39:40"/>
    <b v="0"/>
    <n v="4"/>
    <b v="0"/>
    <s v="theater/plays"/>
    <n v="14.249999999999998"/>
    <n v="71.25"/>
    <x v="1"/>
  </r>
  <r>
    <x v="2"/>
    <x v="0"/>
    <s v="USD"/>
    <n v="1406170740"/>
    <x v="3946"/>
    <n v="1402506278"/>
    <d v="2014-06-11T17:04:38"/>
    <b v="0"/>
    <n v="2"/>
    <b v="0"/>
    <s v="theater/plays"/>
    <n v="0.6"/>
    <n v="22.5"/>
    <x v="1"/>
  </r>
  <r>
    <x v="2"/>
    <x v="0"/>
    <s v="USD"/>
    <n v="1488783507"/>
    <x v="3947"/>
    <n v="1486191507"/>
    <d v="2017-02-04T06:58:27"/>
    <b v="0"/>
    <n v="10"/>
    <b v="0"/>
    <s v="theater/plays"/>
    <n v="24.117647058823529"/>
    <n v="41"/>
    <x v="1"/>
  </r>
  <r>
    <x v="2"/>
    <x v="0"/>
    <s v="USD"/>
    <n v="1463945673"/>
    <x v="3948"/>
    <n v="1458761673"/>
    <d v="2016-03-23T19:34:33"/>
    <b v="0"/>
    <n v="11"/>
    <b v="0"/>
    <s v="theater/plays"/>
    <n v="10.54"/>
    <n v="47.909090909090907"/>
    <x v="1"/>
  </r>
  <r>
    <x v="2"/>
    <x v="0"/>
    <s v="USD"/>
    <n v="1472442900"/>
    <x v="3949"/>
    <n v="1471638646"/>
    <d v="2016-08-19T20:30:46"/>
    <b v="0"/>
    <n v="6"/>
    <b v="0"/>
    <s v="theater/plays"/>
    <n v="7.4690265486725664"/>
    <n v="35.166666666666664"/>
    <x v="1"/>
  </r>
  <r>
    <x v="2"/>
    <x v="0"/>
    <s v="USD"/>
    <n v="1460925811"/>
    <x v="3950"/>
    <n v="1458333811"/>
    <d v="2016-03-18T20:43:31"/>
    <b v="0"/>
    <n v="2"/>
    <b v="0"/>
    <s v="theater/plays"/>
    <n v="7.3333333333333334E-2"/>
    <n v="5.5"/>
    <x v="1"/>
  </r>
  <r>
    <x v="2"/>
    <x v="0"/>
    <s v="USD"/>
    <n v="1405947126"/>
    <x v="3951"/>
    <n v="1403355126"/>
    <d v="2014-06-21T12:52:06"/>
    <b v="0"/>
    <n v="6"/>
    <b v="0"/>
    <s v="theater/plays"/>
    <n v="0.97142857142857131"/>
    <n v="22.666666666666668"/>
    <x v="1"/>
  </r>
  <r>
    <x v="2"/>
    <x v="0"/>
    <s v="USD"/>
    <n v="1423186634"/>
    <x v="3952"/>
    <n v="1418002634"/>
    <d v="2014-12-08T01:37:14"/>
    <b v="0"/>
    <n v="8"/>
    <b v="0"/>
    <s v="theater/plays"/>
    <n v="21.099999999999998"/>
    <n v="26.375"/>
    <x v="1"/>
  </r>
  <r>
    <x v="2"/>
    <x v="0"/>
    <s v="USD"/>
    <n v="1462766400"/>
    <x v="3953"/>
    <n v="1460219110"/>
    <d v="2016-04-09T16:25:10"/>
    <b v="0"/>
    <n v="37"/>
    <b v="0"/>
    <s v="theater/plays"/>
    <n v="78.100000000000009"/>
    <n v="105.54054054054055"/>
    <x v="1"/>
  </r>
  <r>
    <x v="2"/>
    <x v="1"/>
    <s v="GBP"/>
    <n v="1464872848"/>
    <x v="3954"/>
    <n v="1462280848"/>
    <d v="2016-05-03T13:07:28"/>
    <b v="0"/>
    <n v="11"/>
    <b v="0"/>
    <s v="theater/plays"/>
    <n v="32"/>
    <n v="29.09090909090909"/>
    <x v="1"/>
  </r>
  <r>
    <x v="2"/>
    <x v="0"/>
    <s v="USD"/>
    <n v="1468442898"/>
    <x v="3955"/>
    <n v="1465850898"/>
    <d v="2016-06-13T20:48:18"/>
    <b v="0"/>
    <n v="0"/>
    <b v="0"/>
    <s v="theater/plays"/>
    <n v="0"/>
    <e v="#DIV/0!"/>
    <x v="1"/>
  </r>
  <r>
    <x v="2"/>
    <x v="0"/>
    <s v="USD"/>
    <n v="1406876400"/>
    <x v="3956"/>
    <n v="1405024561"/>
    <d v="2014-07-10T20:36:01"/>
    <b v="0"/>
    <n v="10"/>
    <b v="0"/>
    <s v="theater/plays"/>
    <n v="47.692307692307693"/>
    <n v="62"/>
    <x v="1"/>
  </r>
  <r>
    <x v="2"/>
    <x v="0"/>
    <s v="USD"/>
    <n v="1469213732"/>
    <x v="3957"/>
    <n v="1466621732"/>
    <d v="2016-06-22T18:55:32"/>
    <b v="0"/>
    <n v="6"/>
    <b v="0"/>
    <s v="theater/plays"/>
    <n v="1.4500000000000002"/>
    <n v="217.5"/>
    <x v="1"/>
  </r>
  <r>
    <x v="2"/>
    <x v="0"/>
    <s v="USD"/>
    <n v="1422717953"/>
    <x v="3958"/>
    <n v="1417533953"/>
    <d v="2014-12-02T15:25:53"/>
    <b v="0"/>
    <n v="8"/>
    <b v="0"/>
    <s v="theater/plays"/>
    <n v="10.7"/>
    <n v="26.75"/>
    <x v="1"/>
  </r>
  <r>
    <x v="2"/>
    <x v="1"/>
    <s v="GBP"/>
    <n v="1427659200"/>
    <x v="3959"/>
    <n v="1425678057"/>
    <d v="2015-03-06T21:40:57"/>
    <b v="0"/>
    <n v="6"/>
    <b v="0"/>
    <s v="theater/plays"/>
    <n v="1.8333333333333333"/>
    <n v="18.333333333333332"/>
    <x v="1"/>
  </r>
  <r>
    <x v="2"/>
    <x v="0"/>
    <s v="USD"/>
    <n v="1404570147"/>
    <x v="3960"/>
    <n v="1401978147"/>
    <d v="2014-06-05T14:22:27"/>
    <b v="0"/>
    <n v="7"/>
    <b v="0"/>
    <s v="theater/plays"/>
    <n v="18"/>
    <n v="64.285714285714292"/>
    <x v="1"/>
  </r>
  <r>
    <x v="2"/>
    <x v="0"/>
    <s v="USD"/>
    <n v="1468729149"/>
    <x v="3961"/>
    <n v="1463545149"/>
    <d v="2016-05-18T04:19:09"/>
    <b v="0"/>
    <n v="7"/>
    <b v="0"/>
    <s v="theater/plays"/>
    <n v="4.083333333333333"/>
    <n v="175"/>
    <x v="1"/>
  </r>
  <r>
    <x v="2"/>
    <x v="1"/>
    <s v="GBP"/>
    <n v="1436297180"/>
    <x v="3962"/>
    <n v="1431113180"/>
    <d v="2015-05-08T19:26:20"/>
    <b v="0"/>
    <n v="5"/>
    <b v="0"/>
    <s v="theater/plays"/>
    <n v="20"/>
    <n v="34"/>
    <x v="1"/>
  </r>
  <r>
    <x v="2"/>
    <x v="0"/>
    <s v="USD"/>
    <n v="1400569140"/>
    <x v="3963"/>
    <n v="1397854356"/>
    <d v="2014-04-18T20:52:36"/>
    <b v="0"/>
    <n v="46"/>
    <b v="0"/>
    <s v="theater/plays"/>
    <n v="34.802513464991023"/>
    <n v="84.282608695652172"/>
    <x v="1"/>
  </r>
  <r>
    <x v="2"/>
    <x v="1"/>
    <s v="GBP"/>
    <n v="1415404800"/>
    <x v="3964"/>
    <n v="1412809644"/>
    <d v="2014-10-08T23:07:24"/>
    <b v="0"/>
    <n v="10"/>
    <b v="0"/>
    <s v="theater/plays"/>
    <n v="6.3333333333333339"/>
    <n v="9.5"/>
    <x v="1"/>
  </r>
  <r>
    <x v="2"/>
    <x v="0"/>
    <s v="USD"/>
    <n v="1456002300"/>
    <x v="3965"/>
    <n v="1454173120"/>
    <d v="2016-01-30T16:58:40"/>
    <b v="0"/>
    <n v="19"/>
    <b v="0"/>
    <s v="theater/plays"/>
    <n v="32.049999999999997"/>
    <n v="33.736842105263158"/>
    <x v="1"/>
  </r>
  <r>
    <x v="2"/>
    <x v="1"/>
    <s v="GBP"/>
    <n v="1462539840"/>
    <x v="3966"/>
    <n v="1460034594"/>
    <d v="2016-04-07T13:09:54"/>
    <b v="0"/>
    <n v="13"/>
    <b v="0"/>
    <s v="theater/plays"/>
    <n v="9.76"/>
    <n v="37.53846153846154"/>
    <x v="1"/>
  </r>
  <r>
    <x v="2"/>
    <x v="1"/>
    <s v="GBP"/>
    <n v="1400278290"/>
    <x v="3967"/>
    <n v="1399414290"/>
    <d v="2014-05-06T22:11:30"/>
    <b v="0"/>
    <n v="13"/>
    <b v="0"/>
    <s v="theater/plays"/>
    <n v="37.75"/>
    <n v="11.615384615384615"/>
    <x v="1"/>
  </r>
  <r>
    <x v="2"/>
    <x v="0"/>
    <s v="USD"/>
    <n v="1440813413"/>
    <x v="3968"/>
    <n v="1439517413"/>
    <d v="2015-08-14T01:56:53"/>
    <b v="0"/>
    <n v="4"/>
    <b v="0"/>
    <s v="theater/plays"/>
    <n v="2.1333333333333333"/>
    <n v="8"/>
    <x v="1"/>
  </r>
  <r>
    <x v="2"/>
    <x v="0"/>
    <s v="USD"/>
    <n v="1447009181"/>
    <x v="3969"/>
    <n v="1444413581"/>
    <d v="2015-10-09T17:59:41"/>
    <b v="0"/>
    <n v="0"/>
    <b v="0"/>
    <s v="theater/plays"/>
    <n v="0"/>
    <e v="#DIV/0!"/>
    <x v="1"/>
  </r>
  <r>
    <x v="2"/>
    <x v="1"/>
    <s v="GBP"/>
    <n v="1456934893"/>
    <x v="3970"/>
    <n v="1454342893"/>
    <d v="2016-02-01T16:08:13"/>
    <b v="0"/>
    <n v="3"/>
    <b v="0"/>
    <s v="theater/plays"/>
    <n v="4.1818181818181817"/>
    <n v="23"/>
    <x v="1"/>
  </r>
  <r>
    <x v="2"/>
    <x v="0"/>
    <s v="USD"/>
    <n v="1433086082"/>
    <x v="3971"/>
    <n v="1430494082"/>
    <d v="2015-05-01T15:28:02"/>
    <b v="0"/>
    <n v="1"/>
    <b v="0"/>
    <s v="theater/plays"/>
    <n v="20"/>
    <n v="100"/>
    <x v="1"/>
  </r>
  <r>
    <x v="2"/>
    <x v="0"/>
    <s v="USD"/>
    <n v="1449876859"/>
    <x v="3972"/>
    <n v="1444689259"/>
    <d v="2015-10-12T22:34:19"/>
    <b v="0"/>
    <n v="9"/>
    <b v="0"/>
    <s v="theater/plays"/>
    <n v="5.41"/>
    <n v="60.111111111111114"/>
    <x v="1"/>
  </r>
  <r>
    <x v="2"/>
    <x v="0"/>
    <s v="USD"/>
    <n v="1431549912"/>
    <x v="3973"/>
    <n v="1428957912"/>
    <d v="2015-04-13T20:45:12"/>
    <b v="0"/>
    <n v="1"/>
    <b v="0"/>
    <s v="theater/plays"/>
    <n v="6.0000000000000001E-3"/>
    <n v="3"/>
    <x v="1"/>
  </r>
  <r>
    <x v="2"/>
    <x v="0"/>
    <s v="USD"/>
    <n v="1405761690"/>
    <x v="3974"/>
    <n v="1403169690"/>
    <d v="2014-06-19T09:21:30"/>
    <b v="0"/>
    <n v="1"/>
    <b v="0"/>
    <s v="theater/plays"/>
    <n v="0.25"/>
    <n v="5"/>
    <x v="1"/>
  </r>
  <r>
    <x v="2"/>
    <x v="1"/>
    <s v="GBP"/>
    <n v="1423913220"/>
    <x v="3975"/>
    <n v="1421339077"/>
    <d v="2015-01-15T16:24:37"/>
    <b v="0"/>
    <n v="4"/>
    <b v="0"/>
    <s v="theater/plays"/>
    <n v="35"/>
    <n v="17.5"/>
    <x v="1"/>
  </r>
  <r>
    <x v="2"/>
    <x v="0"/>
    <s v="USD"/>
    <n v="1416499440"/>
    <x v="3976"/>
    <n v="1415341464"/>
    <d v="2014-11-07T06:24:24"/>
    <b v="0"/>
    <n v="17"/>
    <b v="0"/>
    <s v="theater/plays"/>
    <n v="16.566666666666666"/>
    <n v="29.235294117647058"/>
    <x v="1"/>
  </r>
  <r>
    <x v="2"/>
    <x v="1"/>
    <s v="GBP"/>
    <n v="1428222221"/>
    <x v="3977"/>
    <n v="1425633821"/>
    <d v="2015-03-06T09:23:41"/>
    <b v="0"/>
    <n v="0"/>
    <b v="0"/>
    <s v="theater/plays"/>
    <n v="0"/>
    <e v="#DIV/0!"/>
    <x v="1"/>
  </r>
  <r>
    <x v="2"/>
    <x v="0"/>
    <s v="USD"/>
    <n v="1427580426"/>
    <x v="3978"/>
    <n v="1424992026"/>
    <d v="2015-02-26T23:07:06"/>
    <b v="0"/>
    <n v="12"/>
    <b v="0"/>
    <s v="theater/plays"/>
    <n v="57.199999999999996"/>
    <n v="59.583333333333336"/>
    <x v="1"/>
  </r>
  <r>
    <x v="2"/>
    <x v="0"/>
    <s v="USD"/>
    <n v="1409514709"/>
    <x v="3979"/>
    <n v="1406058798"/>
    <d v="2014-07-22T19:53:18"/>
    <b v="0"/>
    <n v="14"/>
    <b v="0"/>
    <s v="theater/plays"/>
    <n v="16.514285714285716"/>
    <n v="82.571428571428569"/>
    <x v="1"/>
  </r>
  <r>
    <x v="2"/>
    <x v="0"/>
    <s v="USD"/>
    <n v="1462631358"/>
    <x v="3980"/>
    <n v="1457450958"/>
    <d v="2016-03-08T15:29:18"/>
    <b v="0"/>
    <n v="1"/>
    <b v="0"/>
    <s v="theater/plays"/>
    <n v="0.125"/>
    <n v="10"/>
    <x v="1"/>
  </r>
  <r>
    <x v="2"/>
    <x v="1"/>
    <s v="GBP"/>
    <n v="1488394800"/>
    <x v="1748"/>
    <n v="1486681708"/>
    <d v="2017-02-09T23:08:28"/>
    <b v="0"/>
    <n v="14"/>
    <b v="0"/>
    <s v="theater/plays"/>
    <n v="37.75"/>
    <n v="32.357142857142854"/>
    <x v="1"/>
  </r>
  <r>
    <x v="2"/>
    <x v="0"/>
    <s v="USD"/>
    <n v="1411779761"/>
    <x v="3981"/>
    <n v="1409187761"/>
    <d v="2014-08-28T01:02:41"/>
    <b v="0"/>
    <n v="4"/>
    <b v="0"/>
    <s v="theater/plays"/>
    <n v="1.8399999999999999"/>
    <n v="5.75"/>
    <x v="1"/>
  </r>
  <r>
    <x v="2"/>
    <x v="0"/>
    <s v="USD"/>
    <n v="1424009147"/>
    <x v="3982"/>
    <n v="1421417147"/>
    <d v="2015-01-16T14:05:47"/>
    <b v="0"/>
    <n v="2"/>
    <b v="0"/>
    <s v="theater/plays"/>
    <n v="10.050000000000001"/>
    <n v="100.5"/>
    <x v="1"/>
  </r>
  <r>
    <x v="2"/>
    <x v="0"/>
    <s v="USD"/>
    <n v="1412740457"/>
    <x v="3983"/>
    <n v="1410148457"/>
    <d v="2014-09-08T03:54:17"/>
    <b v="0"/>
    <n v="1"/>
    <b v="0"/>
    <s v="theater/plays"/>
    <n v="0.2"/>
    <n v="1"/>
    <x v="1"/>
  </r>
  <r>
    <x v="2"/>
    <x v="0"/>
    <s v="USD"/>
    <n v="1413832985"/>
    <x v="3984"/>
    <n v="1408648985"/>
    <d v="2014-08-21T19:23:05"/>
    <b v="0"/>
    <n v="2"/>
    <b v="0"/>
    <s v="theater/plays"/>
    <n v="1.3333333333333335"/>
    <n v="20"/>
    <x v="1"/>
  </r>
  <r>
    <x v="2"/>
    <x v="0"/>
    <s v="USD"/>
    <n v="1455647587"/>
    <x v="3985"/>
    <n v="1453487587"/>
    <d v="2016-01-22T18:33:07"/>
    <b v="0"/>
    <n v="1"/>
    <b v="0"/>
    <s v="theater/plays"/>
    <n v="6.6666666666666671E-3"/>
    <n v="2"/>
    <x v="1"/>
  </r>
  <r>
    <x v="2"/>
    <x v="0"/>
    <s v="USD"/>
    <n v="1409070480"/>
    <x v="3986"/>
    <n v="1406572381"/>
    <d v="2014-07-28T18:33:01"/>
    <b v="0"/>
    <n v="1"/>
    <b v="0"/>
    <s v="theater/plays"/>
    <n v="0.25"/>
    <n v="5"/>
    <x v="1"/>
  </r>
  <r>
    <x v="2"/>
    <x v="1"/>
    <s v="GBP"/>
    <n v="1437606507"/>
    <x v="3987"/>
    <n v="1435014507"/>
    <d v="2015-06-22T23:08:27"/>
    <b v="0"/>
    <n v="4"/>
    <b v="0"/>
    <s v="theater/plays"/>
    <n v="6"/>
    <n v="15"/>
    <x v="1"/>
  </r>
  <r>
    <x v="2"/>
    <x v="1"/>
    <s v="GBP"/>
    <n v="1410281360"/>
    <x v="3988"/>
    <n v="1406825360"/>
    <d v="2014-07-31T16:49:20"/>
    <b v="0"/>
    <n v="3"/>
    <b v="0"/>
    <s v="theater/plays"/>
    <n v="3.8860103626943006"/>
    <n v="25"/>
    <x v="1"/>
  </r>
  <r>
    <x v="2"/>
    <x v="0"/>
    <s v="USD"/>
    <n v="1414348166"/>
    <x v="3989"/>
    <n v="1412879366"/>
    <d v="2014-10-09T18:29:26"/>
    <b v="0"/>
    <n v="38"/>
    <b v="0"/>
    <s v="theater/plays"/>
    <n v="24.194444444444443"/>
    <n v="45.842105263157897"/>
    <x v="1"/>
  </r>
  <r>
    <x v="2"/>
    <x v="1"/>
    <s v="GBP"/>
    <n v="1422450278"/>
    <x v="3990"/>
    <n v="1419858278"/>
    <d v="2014-12-29T13:04:38"/>
    <b v="0"/>
    <n v="4"/>
    <b v="0"/>
    <s v="theater/plays"/>
    <n v="7.6"/>
    <n v="4.75"/>
    <x v="1"/>
  </r>
  <r>
    <x v="2"/>
    <x v="1"/>
    <s v="GBP"/>
    <n v="1430571849"/>
    <x v="3991"/>
    <n v="1427979849"/>
    <d v="2015-04-02T13:04:09"/>
    <b v="0"/>
    <n v="0"/>
    <b v="0"/>
    <s v="theater/plays"/>
    <n v="0"/>
    <e v="#DIV/0!"/>
    <x v="1"/>
  </r>
  <r>
    <x v="2"/>
    <x v="0"/>
    <s v="USD"/>
    <n v="1424070823"/>
    <x v="3992"/>
    <n v="1421478823"/>
    <d v="2015-01-17T07:13:43"/>
    <b v="0"/>
    <n v="2"/>
    <b v="0"/>
    <s v="theater/plays"/>
    <n v="1.3"/>
    <n v="13"/>
    <x v="1"/>
  </r>
  <r>
    <x v="2"/>
    <x v="0"/>
    <s v="USD"/>
    <n v="1457157269"/>
    <x v="3993"/>
    <n v="1455861269"/>
    <d v="2016-02-19T05:54:29"/>
    <b v="0"/>
    <n v="0"/>
    <b v="0"/>
    <s v="theater/plays"/>
    <n v="0"/>
    <e v="#DIV/0!"/>
    <x v="1"/>
  </r>
  <r>
    <x v="2"/>
    <x v="0"/>
    <s v="USD"/>
    <n v="1437331463"/>
    <x v="3994"/>
    <n v="1434739463"/>
    <d v="2015-06-19T18:44:23"/>
    <b v="0"/>
    <n v="1"/>
    <b v="0"/>
    <s v="theater/plays"/>
    <n v="1.4285714285714287E-2"/>
    <n v="1"/>
    <x v="1"/>
  </r>
  <r>
    <x v="2"/>
    <x v="1"/>
    <s v="GBP"/>
    <n v="1410987400"/>
    <x v="3995"/>
    <n v="1408395400"/>
    <d v="2014-08-18T20:56:40"/>
    <b v="0"/>
    <n v="7"/>
    <b v="0"/>
    <s v="theater/plays"/>
    <n v="14.000000000000002"/>
    <n v="10"/>
    <x v="1"/>
  </r>
  <r>
    <x v="2"/>
    <x v="0"/>
    <s v="USD"/>
    <n v="1409846874"/>
    <x v="3996"/>
    <n v="1407254874"/>
    <d v="2014-08-05T16:07:54"/>
    <b v="0"/>
    <n v="2"/>
    <b v="0"/>
    <s v="theater/plays"/>
    <n v="1.05"/>
    <n v="52.5"/>
    <x v="1"/>
  </r>
  <r>
    <x v="2"/>
    <x v="1"/>
    <s v="GBP"/>
    <n v="1475877108"/>
    <x v="3997"/>
    <n v="1473285108"/>
    <d v="2016-09-07T21:51:48"/>
    <b v="0"/>
    <n v="4"/>
    <b v="0"/>
    <s v="theater/plays"/>
    <n v="8.6666666666666679"/>
    <n v="32.5"/>
    <x v="1"/>
  </r>
  <r>
    <x v="2"/>
    <x v="0"/>
    <s v="USD"/>
    <n v="1460737680"/>
    <x v="3998"/>
    <n v="1455725596"/>
    <d v="2016-02-17T16:13:16"/>
    <b v="0"/>
    <n v="4"/>
    <b v="0"/>
    <s v="theater/plays"/>
    <n v="0.82857142857142851"/>
    <n v="7.25"/>
    <x v="1"/>
  </r>
  <r>
    <x v="2"/>
    <x v="0"/>
    <s v="USD"/>
    <n v="1427168099"/>
    <x v="3999"/>
    <n v="1424579699"/>
    <d v="2015-02-22T04:34:59"/>
    <b v="0"/>
    <n v="3"/>
    <b v="0"/>
    <s v="theater/plays"/>
    <n v="16.666666666666664"/>
    <n v="33.333333333333336"/>
    <x v="1"/>
  </r>
  <r>
    <x v="2"/>
    <x v="0"/>
    <s v="USD"/>
    <n v="1414360358"/>
    <x v="4000"/>
    <n v="1409176358"/>
    <d v="2014-08-27T21:52:38"/>
    <b v="0"/>
    <n v="2"/>
    <b v="0"/>
    <s v="theater/plays"/>
    <n v="0.83333333333333337"/>
    <n v="62.5"/>
    <x v="1"/>
  </r>
  <r>
    <x v="2"/>
    <x v="0"/>
    <s v="USD"/>
    <n v="1422759240"/>
    <x v="4001"/>
    <n v="1418824867"/>
    <d v="2014-12-17T14:01:07"/>
    <b v="0"/>
    <n v="197"/>
    <b v="0"/>
    <s v="theater/plays"/>
    <n v="69.561111111111103"/>
    <n v="63.558375634517766"/>
    <x v="1"/>
  </r>
  <r>
    <x v="2"/>
    <x v="0"/>
    <s v="USD"/>
    <n v="1458860363"/>
    <x v="4002"/>
    <n v="1454975963"/>
    <d v="2016-02-08T23:59:23"/>
    <b v="0"/>
    <n v="0"/>
    <b v="0"/>
    <s v="theater/plays"/>
    <n v="0"/>
    <e v="#DIV/0!"/>
    <x v="1"/>
  </r>
  <r>
    <x v="2"/>
    <x v="0"/>
    <s v="USD"/>
    <n v="1441037097"/>
    <x v="4003"/>
    <n v="1438445097"/>
    <d v="2015-08-01T16:04:57"/>
    <b v="0"/>
    <n v="1"/>
    <b v="0"/>
    <s v="theater/plays"/>
    <n v="1.25"/>
    <n v="10"/>
    <x v="1"/>
  </r>
  <r>
    <x v="2"/>
    <x v="6"/>
    <s v="EUR"/>
    <n v="1437889336"/>
    <x v="4004"/>
    <n v="1432705336"/>
    <d v="2015-05-27T05:42:16"/>
    <b v="0"/>
    <n v="4"/>
    <b v="0"/>
    <s v="theater/plays"/>
    <n v="5"/>
    <n v="62.5"/>
    <x v="1"/>
  </r>
  <r>
    <x v="2"/>
    <x v="0"/>
    <s v="USD"/>
    <n v="1449247439"/>
    <x v="4005"/>
    <n v="1444059839"/>
    <d v="2015-10-05T15:43:59"/>
    <b v="0"/>
    <n v="0"/>
    <b v="0"/>
    <s v="theater/plays"/>
    <n v="0"/>
    <e v="#DIV/0!"/>
    <x v="1"/>
  </r>
  <r>
    <x v="2"/>
    <x v="0"/>
    <s v="USD"/>
    <n v="1487811600"/>
    <x v="4006"/>
    <n v="1486077481"/>
    <d v="2017-02-02T23:18:01"/>
    <b v="0"/>
    <n v="7"/>
    <b v="0"/>
    <s v="theater/plays"/>
    <n v="7.166666666666667"/>
    <n v="30.714285714285715"/>
    <x v="1"/>
  </r>
  <r>
    <x v="2"/>
    <x v="0"/>
    <s v="USD"/>
    <n v="1402007500"/>
    <x v="4007"/>
    <n v="1399415500"/>
    <d v="2014-05-06T22:31:40"/>
    <b v="0"/>
    <n v="11"/>
    <b v="0"/>
    <s v="theater/plays"/>
    <n v="28.050000000000004"/>
    <n v="51"/>
    <x v="1"/>
  </r>
  <r>
    <x v="2"/>
    <x v="0"/>
    <s v="USD"/>
    <n v="1450053370"/>
    <x v="4008"/>
    <n v="1447461370"/>
    <d v="2015-11-14T00:36:10"/>
    <b v="0"/>
    <n v="0"/>
    <b v="0"/>
    <s v="theater/plays"/>
    <n v="0"/>
    <e v="#DIV/0!"/>
    <x v="1"/>
  </r>
  <r>
    <x v="2"/>
    <x v="0"/>
    <s v="USD"/>
    <n v="1454525340"/>
    <x v="4009"/>
    <n v="1452008599"/>
    <d v="2016-01-05T15:43:19"/>
    <b v="0"/>
    <n v="6"/>
    <b v="0"/>
    <s v="theater/plays"/>
    <n v="16"/>
    <n v="66.666666666666671"/>
    <x v="1"/>
  </r>
  <r>
    <x v="2"/>
    <x v="0"/>
    <s v="USD"/>
    <n v="1418914964"/>
    <x v="4010"/>
    <n v="1414591364"/>
    <d v="2014-10-29T14:02:44"/>
    <b v="0"/>
    <n v="0"/>
    <b v="0"/>
    <s v="theater/plays"/>
    <n v="0"/>
    <e v="#DIV/0!"/>
    <x v="1"/>
  </r>
  <r>
    <x v="2"/>
    <x v="0"/>
    <s v="USD"/>
    <n v="1450211116"/>
    <x v="4011"/>
    <n v="1445023516"/>
    <d v="2015-10-16T19:25:16"/>
    <b v="0"/>
    <n v="7"/>
    <b v="0"/>
    <s v="theater/plays"/>
    <n v="6.8287037037037033"/>
    <n v="59"/>
    <x v="1"/>
  </r>
  <r>
    <x v="2"/>
    <x v="1"/>
    <s v="GBP"/>
    <n v="1475398800"/>
    <x v="4012"/>
    <n v="1472711224"/>
    <d v="2016-09-01T06:27:04"/>
    <b v="0"/>
    <n v="94"/>
    <b v="0"/>
    <s v="theater/plays"/>
    <n v="25.698702928870294"/>
    <n v="65.340319148936175"/>
    <x v="1"/>
  </r>
  <r>
    <x v="2"/>
    <x v="0"/>
    <s v="USD"/>
    <n v="1428097450"/>
    <x v="4013"/>
    <n v="1425509050"/>
    <d v="2015-03-04T22:44:10"/>
    <b v="0"/>
    <n v="2"/>
    <b v="0"/>
    <s v="theater/plays"/>
    <n v="1.4814814814814816"/>
    <n v="100"/>
    <x v="1"/>
  </r>
  <r>
    <x v="2"/>
    <x v="0"/>
    <s v="USD"/>
    <n v="1413925887"/>
    <x v="4014"/>
    <n v="1411333887"/>
    <d v="2014-09-21T21:11:27"/>
    <b v="0"/>
    <n v="25"/>
    <b v="0"/>
    <s v="theater/plays"/>
    <n v="36.85"/>
    <n v="147.4"/>
    <x v="1"/>
  </r>
  <r>
    <x v="2"/>
    <x v="0"/>
    <s v="USD"/>
    <n v="1404253800"/>
    <x v="4015"/>
    <n v="1402784964"/>
    <d v="2014-06-14T22:29:24"/>
    <b v="0"/>
    <n v="17"/>
    <b v="0"/>
    <s v="theater/plays"/>
    <n v="47.05"/>
    <n v="166.05882352941177"/>
    <x v="1"/>
  </r>
  <r>
    <x v="2"/>
    <x v="0"/>
    <s v="USD"/>
    <n v="1464099900"/>
    <x v="4016"/>
    <n v="1462585315"/>
    <d v="2016-05-07T01:41:55"/>
    <b v="0"/>
    <n v="2"/>
    <b v="0"/>
    <s v="theater/plays"/>
    <n v="11.428571428571429"/>
    <n v="40"/>
    <x v="1"/>
  </r>
  <r>
    <x v="2"/>
    <x v="0"/>
    <s v="USD"/>
    <n v="1413573010"/>
    <x v="4017"/>
    <n v="1408389010"/>
    <d v="2014-08-18T19:10:10"/>
    <b v="0"/>
    <n v="4"/>
    <b v="0"/>
    <s v="theater/plays"/>
    <n v="12.04"/>
    <n v="75.25"/>
    <x v="1"/>
  </r>
  <r>
    <x v="2"/>
    <x v="0"/>
    <s v="USD"/>
    <n v="1448949540"/>
    <x v="4018"/>
    <n v="1446048367"/>
    <d v="2015-10-28T16:06:07"/>
    <b v="0"/>
    <n v="5"/>
    <b v="0"/>
    <s v="theater/plays"/>
    <n v="60"/>
    <n v="60"/>
    <x v="1"/>
  </r>
  <r>
    <x v="2"/>
    <x v="0"/>
    <s v="USD"/>
    <n v="1437188400"/>
    <x v="4019"/>
    <n v="1432100004"/>
    <d v="2015-05-20T05:33:24"/>
    <b v="0"/>
    <n v="2"/>
    <b v="0"/>
    <s v="theater/plays"/>
    <n v="31.25"/>
    <n v="1250"/>
    <x v="1"/>
  </r>
  <r>
    <x v="2"/>
    <x v="1"/>
    <s v="GBP"/>
    <n v="1473160954"/>
    <x v="4020"/>
    <n v="1467976954"/>
    <d v="2016-07-08T11:22:34"/>
    <b v="0"/>
    <n v="2"/>
    <b v="0"/>
    <s v="theater/plays"/>
    <n v="0.42"/>
    <n v="10.5"/>
    <x v="1"/>
  </r>
  <r>
    <x v="2"/>
    <x v="0"/>
    <s v="USD"/>
    <n v="1421781360"/>
    <x v="4021"/>
    <n v="1419213664"/>
    <d v="2014-12-22T02:01:04"/>
    <b v="0"/>
    <n v="3"/>
    <b v="0"/>
    <s v="theater/plays"/>
    <n v="0.21"/>
    <n v="7"/>
    <x v="1"/>
  </r>
  <r>
    <x v="2"/>
    <x v="5"/>
    <s v="CAD"/>
    <n v="1416524325"/>
    <x v="4022"/>
    <n v="1415228325"/>
    <d v="2014-11-05T22:58:45"/>
    <b v="0"/>
    <n v="0"/>
    <b v="0"/>
    <s v="theater/plays"/>
    <n v="0"/>
    <e v="#DIV/0!"/>
    <x v="1"/>
  </r>
  <r>
    <x v="2"/>
    <x v="0"/>
    <s v="USD"/>
    <n v="1428642000"/>
    <x v="4023"/>
    <n v="1426050982"/>
    <d v="2015-03-11T05:16:22"/>
    <b v="0"/>
    <n v="4"/>
    <b v="0"/>
    <s v="theater/plays"/>
    <n v="37.5"/>
    <n v="56.25"/>
    <x v="1"/>
  </r>
  <r>
    <x v="2"/>
    <x v="2"/>
    <s v="AUD"/>
    <n v="1408596589"/>
    <x v="4024"/>
    <n v="1406004589"/>
    <d v="2014-07-22T04:49:49"/>
    <b v="0"/>
    <n v="1"/>
    <b v="0"/>
    <s v="theater/plays"/>
    <n v="0.02"/>
    <n v="1"/>
    <x v="1"/>
  </r>
  <r>
    <x v="2"/>
    <x v="0"/>
    <s v="USD"/>
    <n v="1413992210"/>
    <x v="4025"/>
    <n v="1411400210"/>
    <d v="2014-09-22T15:36:50"/>
    <b v="0"/>
    <n v="12"/>
    <b v="0"/>
    <s v="theater/plays"/>
    <n v="8.2142857142857135"/>
    <n v="38.333333333333336"/>
    <x v="1"/>
  </r>
  <r>
    <x v="2"/>
    <x v="0"/>
    <s v="USD"/>
    <n v="1420938000"/>
    <x v="4026"/>
    <n v="1418862743"/>
    <d v="2014-12-18T00:32:23"/>
    <b v="0"/>
    <n v="4"/>
    <b v="0"/>
    <s v="theater/plays"/>
    <n v="2.1999999999999997"/>
    <n v="27.5"/>
    <x v="1"/>
  </r>
  <r>
    <x v="2"/>
    <x v="1"/>
    <s v="GBP"/>
    <n v="1460373187"/>
    <x v="4027"/>
    <n v="1457352787"/>
    <d v="2016-03-07T12:13:07"/>
    <b v="0"/>
    <n v="91"/>
    <b v="0"/>
    <s v="theater/plays"/>
    <n v="17.652941176470588"/>
    <n v="32.978021978021978"/>
    <x v="1"/>
  </r>
  <r>
    <x v="2"/>
    <x v="0"/>
    <s v="USD"/>
    <n v="1436914815"/>
    <x v="4028"/>
    <n v="1434322815"/>
    <d v="2015-06-14T23:00:15"/>
    <b v="0"/>
    <n v="1"/>
    <b v="0"/>
    <s v="theater/plays"/>
    <n v="0.08"/>
    <n v="16"/>
    <x v="1"/>
  </r>
  <r>
    <x v="2"/>
    <x v="0"/>
    <s v="USD"/>
    <n v="1414077391"/>
    <x v="4029"/>
    <n v="1411485391"/>
    <d v="2014-09-23T15:16:31"/>
    <b v="0"/>
    <n v="1"/>
    <b v="0"/>
    <s v="theater/plays"/>
    <n v="6.6666666666666666E-2"/>
    <n v="1"/>
    <x v="1"/>
  </r>
  <r>
    <x v="2"/>
    <x v="0"/>
    <s v="USD"/>
    <n v="1399618380"/>
    <x v="4030"/>
    <n v="1399058797"/>
    <d v="2014-05-02T19:26:37"/>
    <b v="0"/>
    <n v="0"/>
    <b v="0"/>
    <s v="theater/plays"/>
    <n v="0"/>
    <e v="#DIV/0!"/>
    <x v="1"/>
  </r>
  <r>
    <x v="2"/>
    <x v="0"/>
    <s v="USD"/>
    <n v="1413234316"/>
    <x v="4031"/>
    <n v="1408050316"/>
    <d v="2014-08-14T21:05:16"/>
    <b v="0"/>
    <n v="13"/>
    <b v="0"/>
    <s v="theater/plays"/>
    <n v="37.533333333333339"/>
    <n v="86.615384615384613"/>
    <x v="1"/>
  </r>
  <r>
    <x v="2"/>
    <x v="1"/>
    <s v="GBP"/>
    <n v="1416081600"/>
    <x v="4032"/>
    <n v="1413477228"/>
    <d v="2014-10-16T16:33:48"/>
    <b v="0"/>
    <n v="2"/>
    <b v="0"/>
    <s v="theater/plays"/>
    <n v="22"/>
    <n v="55"/>
    <x v="1"/>
  </r>
  <r>
    <x v="2"/>
    <x v="0"/>
    <s v="USD"/>
    <n v="1475294400"/>
    <x v="4033"/>
    <n v="1472674285"/>
    <d v="2016-08-31T20:11:25"/>
    <b v="0"/>
    <n v="0"/>
    <b v="0"/>
    <s v="theater/plays"/>
    <n v="0"/>
    <e v="#DIV/0!"/>
    <x v="1"/>
  </r>
  <r>
    <x v="2"/>
    <x v="1"/>
    <s v="GBP"/>
    <n v="1403192031"/>
    <x v="4034"/>
    <n v="1400600031"/>
    <d v="2014-05-20T15:33:51"/>
    <b v="0"/>
    <n v="21"/>
    <b v="0"/>
    <s v="theater/plays"/>
    <n v="17.62"/>
    <n v="41.952380952380949"/>
    <x v="1"/>
  </r>
  <r>
    <x v="2"/>
    <x v="0"/>
    <s v="USD"/>
    <n v="1467575940"/>
    <x v="4035"/>
    <n v="1465856639"/>
    <d v="2016-06-13T22:23:59"/>
    <b v="0"/>
    <n v="9"/>
    <b v="0"/>
    <s v="theater/plays"/>
    <n v="53"/>
    <n v="88.333333333333329"/>
    <x v="1"/>
  </r>
  <r>
    <x v="2"/>
    <x v="1"/>
    <s v="GBP"/>
    <n v="1448492400"/>
    <x v="4036"/>
    <n v="1446506080"/>
    <d v="2015-11-02T23:14:40"/>
    <b v="0"/>
    <n v="6"/>
    <b v="0"/>
    <s v="theater/plays"/>
    <n v="22.142857142857142"/>
    <n v="129.16666666666666"/>
    <x v="1"/>
  </r>
  <r>
    <x v="2"/>
    <x v="0"/>
    <s v="USD"/>
    <n v="1459483140"/>
    <x v="3268"/>
    <n v="1458178044"/>
    <d v="2016-03-17T01:27:24"/>
    <b v="0"/>
    <n v="4"/>
    <b v="0"/>
    <s v="theater/plays"/>
    <n v="2.5333333333333332"/>
    <n v="23.75"/>
    <x v="1"/>
  </r>
  <r>
    <x v="2"/>
    <x v="5"/>
    <s v="CAD"/>
    <n v="1410836400"/>
    <x v="4037"/>
    <n v="1408116152"/>
    <d v="2014-08-15T15:22:32"/>
    <b v="0"/>
    <n v="7"/>
    <b v="0"/>
    <s v="theater/plays"/>
    <n v="2.5"/>
    <n v="35.714285714285715"/>
    <x v="1"/>
  </r>
  <r>
    <x v="2"/>
    <x v="5"/>
    <s v="CAD"/>
    <n v="1403539200"/>
    <x v="4038"/>
    <n v="1400604056"/>
    <d v="2014-05-20T16:40:56"/>
    <b v="0"/>
    <n v="5"/>
    <b v="0"/>
    <s v="theater/plays"/>
    <n v="2.85"/>
    <n v="57"/>
    <x v="1"/>
  </r>
  <r>
    <x v="2"/>
    <x v="0"/>
    <s v="USD"/>
    <n v="1461205423"/>
    <x v="4039"/>
    <n v="1456025023"/>
    <d v="2016-02-21T03:23:43"/>
    <b v="0"/>
    <n v="0"/>
    <b v="0"/>
    <s v="theater/plays"/>
    <n v="0"/>
    <e v="#DIV/0!"/>
    <x v="1"/>
  </r>
  <r>
    <x v="2"/>
    <x v="0"/>
    <s v="USD"/>
    <n v="1467481468"/>
    <x v="4040"/>
    <n v="1464889468"/>
    <d v="2016-06-02T17:44:28"/>
    <b v="0"/>
    <n v="3"/>
    <b v="0"/>
    <s v="theater/plays"/>
    <n v="2.4500000000000002"/>
    <n v="163.33333333333334"/>
    <x v="1"/>
  </r>
  <r>
    <x v="2"/>
    <x v="1"/>
    <s v="GBP"/>
    <n v="1403886084"/>
    <x v="4041"/>
    <n v="1401294084"/>
    <d v="2014-05-28T16:21:24"/>
    <b v="0"/>
    <n v="9"/>
    <b v="0"/>
    <s v="theater/plays"/>
    <n v="1.4210526315789473"/>
    <n v="15"/>
    <x v="1"/>
  </r>
  <r>
    <x v="2"/>
    <x v="2"/>
    <s v="AUD"/>
    <n v="1430316426"/>
    <x v="4042"/>
    <n v="1427724426"/>
    <d v="2015-03-30T14:07:06"/>
    <b v="0"/>
    <n v="6"/>
    <b v="0"/>
    <s v="theater/plays"/>
    <n v="19.25"/>
    <n v="64.166666666666671"/>
    <x v="1"/>
  </r>
  <r>
    <x v="2"/>
    <x v="0"/>
    <s v="USD"/>
    <n v="1407883811"/>
    <x v="4043"/>
    <n v="1405291811"/>
    <d v="2014-07-13T22:50:11"/>
    <b v="0"/>
    <n v="4"/>
    <b v="0"/>
    <s v="theater/plays"/>
    <n v="0.67500000000000004"/>
    <n v="6.75"/>
    <x v="1"/>
  </r>
  <r>
    <x v="2"/>
    <x v="0"/>
    <s v="USD"/>
    <n v="1463619388"/>
    <x v="4044"/>
    <n v="1461027388"/>
    <d v="2016-04-19T00:56:28"/>
    <b v="0"/>
    <n v="1"/>
    <b v="0"/>
    <s v="theater/plays"/>
    <n v="0.16666666666666669"/>
    <n v="25"/>
    <x v="1"/>
  </r>
  <r>
    <x v="2"/>
    <x v="0"/>
    <s v="USD"/>
    <n v="1443408550"/>
    <x v="4045"/>
    <n v="1439952550"/>
    <d v="2015-08-19T02:49:10"/>
    <b v="0"/>
    <n v="17"/>
    <b v="0"/>
    <s v="theater/plays"/>
    <n v="60.9"/>
    <n v="179.11764705882354"/>
    <x v="1"/>
  </r>
  <r>
    <x v="2"/>
    <x v="0"/>
    <s v="USD"/>
    <n v="1484348700"/>
    <x v="4046"/>
    <n v="1481756855"/>
    <d v="2016-12-14T23:07:35"/>
    <b v="0"/>
    <n v="1"/>
    <b v="0"/>
    <s v="theater/plays"/>
    <n v="1"/>
    <n v="34.950000000000003"/>
    <x v="1"/>
  </r>
  <r>
    <x v="2"/>
    <x v="1"/>
    <s v="GBP"/>
    <n v="1425124800"/>
    <x v="4047"/>
    <n v="1421596356"/>
    <d v="2015-01-18T15:52:36"/>
    <b v="0"/>
    <n v="13"/>
    <b v="0"/>
    <s v="theater/plays"/>
    <n v="34.4"/>
    <n v="33.07692307692308"/>
    <x v="1"/>
  </r>
  <r>
    <x v="2"/>
    <x v="0"/>
    <s v="USD"/>
    <n v="1425178800"/>
    <x v="4048"/>
    <n v="1422374420"/>
    <d v="2015-01-27T16:00:20"/>
    <b v="0"/>
    <n v="6"/>
    <b v="0"/>
    <s v="theater/plays"/>
    <n v="16.5"/>
    <n v="27.5"/>
    <x v="1"/>
  </r>
  <r>
    <x v="2"/>
    <x v="14"/>
    <s v="MXN"/>
    <n v="1482779931"/>
    <x v="4049"/>
    <n v="1480187931"/>
    <d v="2016-11-26T19:18:51"/>
    <b v="0"/>
    <n v="0"/>
    <b v="0"/>
    <s v="theater/plays"/>
    <n v="0"/>
    <e v="#DIV/0!"/>
    <x v="1"/>
  </r>
  <r>
    <x v="2"/>
    <x v="1"/>
    <s v="GBP"/>
    <n v="1408646111"/>
    <x v="4050"/>
    <n v="1403462111"/>
    <d v="2014-06-22T18:35:11"/>
    <b v="0"/>
    <n v="2"/>
    <b v="0"/>
    <s v="theater/plays"/>
    <n v="0.4"/>
    <n v="2"/>
    <x v="1"/>
  </r>
  <r>
    <x v="2"/>
    <x v="0"/>
    <s v="USD"/>
    <n v="1431144000"/>
    <x v="4051"/>
    <n v="1426407426"/>
    <d v="2015-03-15T08:17:06"/>
    <b v="0"/>
    <n v="2"/>
    <b v="0"/>
    <s v="theater/plays"/>
    <n v="1.0571428571428572"/>
    <n v="18.5"/>
    <x v="1"/>
  </r>
  <r>
    <x v="2"/>
    <x v="1"/>
    <s v="GBP"/>
    <n v="1446732975"/>
    <x v="4052"/>
    <n v="1444137375"/>
    <d v="2015-10-06T13:16:15"/>
    <b v="0"/>
    <n v="21"/>
    <b v="0"/>
    <s v="theater/plays"/>
    <n v="26.727272727272727"/>
    <n v="35"/>
    <x v="1"/>
  </r>
  <r>
    <x v="2"/>
    <x v="1"/>
    <s v="GBP"/>
    <n v="1404149280"/>
    <x v="4053"/>
    <n v="1400547969"/>
    <d v="2014-05-20T01:06:09"/>
    <b v="0"/>
    <n v="13"/>
    <b v="0"/>
    <s v="theater/plays"/>
    <n v="28.799999999999997"/>
    <n v="44.307692307692307"/>
    <x v="1"/>
  </r>
  <r>
    <x v="2"/>
    <x v="0"/>
    <s v="USD"/>
    <n v="1413921060"/>
    <x v="4054"/>
    <n v="1411499149"/>
    <d v="2014-09-23T19:05:49"/>
    <b v="0"/>
    <n v="0"/>
    <b v="0"/>
    <s v="theater/plays"/>
    <n v="0"/>
    <e v="#DIV/0!"/>
    <x v="1"/>
  </r>
  <r>
    <x v="2"/>
    <x v="0"/>
    <s v="USD"/>
    <n v="1482339794"/>
    <x v="4055"/>
    <n v="1479747794"/>
    <d v="2016-11-21T17:03:14"/>
    <b v="0"/>
    <n v="6"/>
    <b v="0"/>
    <s v="theater/plays"/>
    <n v="8.9"/>
    <n v="222.5"/>
    <x v="1"/>
  </r>
  <r>
    <x v="2"/>
    <x v="1"/>
    <s v="GBP"/>
    <n v="1485543242"/>
    <x v="4056"/>
    <n v="1482951242"/>
    <d v="2016-12-28T18:54:02"/>
    <b v="0"/>
    <n v="0"/>
    <b v="0"/>
    <s v="theater/plays"/>
    <n v="0"/>
    <e v="#DIV/0!"/>
    <x v="1"/>
  </r>
  <r>
    <x v="2"/>
    <x v="0"/>
    <s v="USD"/>
    <n v="1466375521"/>
    <x v="4057"/>
    <n v="1463783521"/>
    <d v="2016-05-20T22:32:01"/>
    <b v="0"/>
    <n v="1"/>
    <b v="0"/>
    <s v="theater/plays"/>
    <n v="0.16666666666666669"/>
    <n v="5"/>
    <x v="1"/>
  </r>
  <r>
    <x v="2"/>
    <x v="0"/>
    <s v="USD"/>
    <n v="1465930440"/>
    <x v="4058"/>
    <n v="1463849116"/>
    <d v="2016-05-21T16:45:16"/>
    <b v="0"/>
    <n v="0"/>
    <b v="0"/>
    <s v="theater/plays"/>
    <n v="0"/>
    <e v="#DIV/0!"/>
    <x v="1"/>
  </r>
  <r>
    <x v="2"/>
    <x v="0"/>
    <s v="USD"/>
    <n v="1425819425"/>
    <x v="4059"/>
    <n v="1423231025"/>
    <d v="2015-02-06T13:57:05"/>
    <b v="0"/>
    <n v="12"/>
    <b v="0"/>
    <s v="theater/plays"/>
    <n v="15.737410071942445"/>
    <n v="29.166666666666668"/>
    <x v="1"/>
  </r>
  <r>
    <x v="2"/>
    <x v="0"/>
    <s v="USD"/>
    <n v="1447542000"/>
    <x v="4060"/>
    <n v="1446179553"/>
    <d v="2015-10-30T04:32:33"/>
    <b v="0"/>
    <n v="2"/>
    <b v="0"/>
    <s v="theater/plays"/>
    <n v="2"/>
    <n v="1.5"/>
    <x v="1"/>
  </r>
  <r>
    <x v="2"/>
    <x v="0"/>
    <s v="USD"/>
    <n v="1452795416"/>
    <x v="4061"/>
    <n v="1450203416"/>
    <d v="2015-12-15T18:16:56"/>
    <b v="0"/>
    <n v="6"/>
    <b v="0"/>
    <s v="theater/plays"/>
    <n v="21.685714285714287"/>
    <n v="126.5"/>
    <x v="1"/>
  </r>
  <r>
    <x v="2"/>
    <x v="13"/>
    <s v="EUR"/>
    <n v="1476008906"/>
    <x v="4062"/>
    <n v="1473416906"/>
    <d v="2016-09-09T10:28:26"/>
    <b v="0"/>
    <n v="1"/>
    <b v="0"/>
    <s v="theater/plays"/>
    <n v="0.33333333333333337"/>
    <n v="10"/>
    <x v="1"/>
  </r>
  <r>
    <x v="2"/>
    <x v="0"/>
    <s v="USD"/>
    <n v="1427169540"/>
    <x v="4063"/>
    <n v="1424701775"/>
    <d v="2015-02-23T14:29:35"/>
    <b v="0"/>
    <n v="1"/>
    <b v="0"/>
    <s v="theater/plays"/>
    <n v="0.2857142857142857"/>
    <n v="10"/>
    <x v="1"/>
  </r>
  <r>
    <x v="2"/>
    <x v="0"/>
    <s v="USD"/>
    <n v="1448078400"/>
    <x v="4064"/>
    <n v="1445985299"/>
    <d v="2015-10-27T22:34:59"/>
    <b v="0"/>
    <n v="5"/>
    <b v="0"/>
    <s v="theater/plays"/>
    <n v="4.7"/>
    <n v="9.4"/>
    <x v="1"/>
  </r>
  <r>
    <x v="2"/>
    <x v="0"/>
    <s v="USD"/>
    <n v="1468777786"/>
    <x v="4065"/>
    <n v="1466185786"/>
    <d v="2016-06-17T17:49:46"/>
    <b v="0"/>
    <n v="0"/>
    <b v="0"/>
    <s v="theater/plays"/>
    <n v="0"/>
    <e v="#DIV/0!"/>
    <x v="1"/>
  </r>
  <r>
    <x v="2"/>
    <x v="1"/>
    <s v="GBP"/>
    <n v="1421403960"/>
    <x v="4066"/>
    <n v="1418827324"/>
    <d v="2014-12-17T14:42:04"/>
    <b v="0"/>
    <n v="3"/>
    <b v="0"/>
    <s v="theater/plays"/>
    <n v="10.8"/>
    <n v="72"/>
    <x v="1"/>
  </r>
  <r>
    <x v="2"/>
    <x v="0"/>
    <s v="USD"/>
    <n v="1433093700"/>
    <x v="4067"/>
    <n v="1430242488"/>
    <d v="2015-04-28T17:34:48"/>
    <b v="0"/>
    <n v="8"/>
    <b v="0"/>
    <s v="theater/plays"/>
    <n v="4.8"/>
    <n v="30"/>
    <x v="1"/>
  </r>
  <r>
    <x v="2"/>
    <x v="0"/>
    <s v="USD"/>
    <n v="1438959600"/>
    <x v="4068"/>
    <n v="1437754137"/>
    <d v="2015-07-24T16:08:57"/>
    <b v="0"/>
    <n v="3"/>
    <b v="0"/>
    <s v="theater/plays"/>
    <n v="3.2"/>
    <n v="10.666666666666666"/>
    <x v="1"/>
  </r>
  <r>
    <x v="2"/>
    <x v="0"/>
    <s v="USD"/>
    <n v="1421410151"/>
    <x v="4069"/>
    <n v="1418818151"/>
    <d v="2014-12-17T12:09:11"/>
    <b v="0"/>
    <n v="8"/>
    <b v="0"/>
    <s v="theater/plays"/>
    <n v="12.75"/>
    <n v="25.5"/>
    <x v="1"/>
  </r>
  <r>
    <x v="2"/>
    <x v="0"/>
    <s v="USD"/>
    <n v="1428205247"/>
    <x v="4070"/>
    <n v="1423024847"/>
    <d v="2015-02-04T04:40:47"/>
    <b v="0"/>
    <n v="1"/>
    <b v="0"/>
    <s v="theater/plays"/>
    <n v="1.8181818181818181E-2"/>
    <n v="20"/>
    <x v="1"/>
  </r>
  <r>
    <x v="2"/>
    <x v="1"/>
    <s v="GBP"/>
    <n v="1440272093"/>
    <x v="4071"/>
    <n v="1435088093"/>
    <d v="2015-06-23T19:34:53"/>
    <b v="0"/>
    <n v="4"/>
    <b v="0"/>
    <s v="theater/plays"/>
    <n v="2.4"/>
    <n v="15"/>
    <x v="1"/>
  </r>
  <r>
    <x v="2"/>
    <x v="0"/>
    <s v="USD"/>
    <n v="1413953940"/>
    <x v="4072"/>
    <n v="1410141900"/>
    <d v="2014-09-08T02:05:00"/>
    <b v="0"/>
    <n v="8"/>
    <b v="0"/>
    <s v="theater/plays"/>
    <n v="36.5"/>
    <n v="91.25"/>
    <x v="1"/>
  </r>
  <r>
    <x v="2"/>
    <x v="14"/>
    <s v="MXN"/>
    <n v="1482108350"/>
    <x v="4073"/>
    <n v="1479516350"/>
    <d v="2016-11-19T00:45:50"/>
    <b v="0"/>
    <n v="1"/>
    <b v="0"/>
    <s v="theater/plays"/>
    <n v="2.666666666666667"/>
    <n v="800"/>
    <x v="1"/>
  </r>
  <r>
    <x v="2"/>
    <x v="1"/>
    <s v="GBP"/>
    <n v="1488271860"/>
    <x v="4074"/>
    <n v="1484484219"/>
    <d v="2017-01-15T12:43:39"/>
    <b v="0"/>
    <n v="5"/>
    <b v="0"/>
    <s v="theater/plays"/>
    <n v="11.428571428571429"/>
    <n v="80"/>
    <x v="1"/>
  </r>
  <r>
    <x v="2"/>
    <x v="1"/>
    <s v="GBP"/>
    <n v="1454284500"/>
    <x v="4075"/>
    <n v="1449431237"/>
    <d v="2015-12-06T19:47:17"/>
    <b v="0"/>
    <n v="0"/>
    <b v="0"/>
    <s v="theater/plays"/>
    <n v="0"/>
    <e v="#DIV/0!"/>
    <x v="1"/>
  </r>
  <r>
    <x v="2"/>
    <x v="0"/>
    <s v="USD"/>
    <n v="1465060797"/>
    <x v="4076"/>
    <n v="1462468797"/>
    <d v="2016-05-05T17:19:57"/>
    <b v="0"/>
    <n v="0"/>
    <b v="0"/>
    <s v="theater/plays"/>
    <n v="0"/>
    <e v="#DIV/0!"/>
    <x v="1"/>
  </r>
  <r>
    <x v="2"/>
    <x v="0"/>
    <s v="USD"/>
    <n v="1472847873"/>
    <x v="4077"/>
    <n v="1468959873"/>
    <d v="2016-07-19T20:24:33"/>
    <b v="0"/>
    <n v="1"/>
    <b v="0"/>
    <s v="theater/plays"/>
    <n v="1.1111111111111112"/>
    <n v="50"/>
    <x v="1"/>
  </r>
  <r>
    <x v="2"/>
    <x v="0"/>
    <s v="USD"/>
    <n v="1414205990"/>
    <x v="4078"/>
    <n v="1413341990"/>
    <d v="2014-10-15T02:59:50"/>
    <b v="0"/>
    <n v="0"/>
    <b v="0"/>
    <s v="theater/plays"/>
    <n v="0"/>
    <e v="#DIV/0!"/>
    <x v="1"/>
  </r>
  <r>
    <x v="2"/>
    <x v="0"/>
    <s v="USD"/>
    <n v="1485380482"/>
    <x v="4079"/>
    <n v="1482788482"/>
    <d v="2016-12-26T21:41:22"/>
    <b v="0"/>
    <n v="0"/>
    <b v="0"/>
    <s v="theater/plays"/>
    <n v="0"/>
    <e v="#DIV/0!"/>
    <x v="1"/>
  </r>
  <r>
    <x v="2"/>
    <x v="0"/>
    <s v="USD"/>
    <n v="1463343673"/>
    <x v="4080"/>
    <n v="1460751673"/>
    <d v="2016-04-15T20:21:13"/>
    <b v="0"/>
    <n v="6"/>
    <b v="0"/>
    <s v="theater/plays"/>
    <n v="27.400000000000002"/>
    <n v="22.833333333333332"/>
    <x v="1"/>
  </r>
  <r>
    <x v="2"/>
    <x v="0"/>
    <s v="USD"/>
    <n v="1440613920"/>
    <x v="4081"/>
    <n v="1435953566"/>
    <d v="2015-07-03T19:59:26"/>
    <b v="0"/>
    <n v="6"/>
    <b v="0"/>
    <s v="theater/plays"/>
    <n v="10"/>
    <n v="16.666666666666668"/>
    <x v="1"/>
  </r>
  <r>
    <x v="2"/>
    <x v="2"/>
    <s v="AUD"/>
    <n v="1477550434"/>
    <x v="4082"/>
    <n v="1474958434"/>
    <d v="2016-09-27T06:40:34"/>
    <b v="0"/>
    <n v="14"/>
    <b v="0"/>
    <s v="theater/plays"/>
    <n v="21.366666666666667"/>
    <n v="45.785714285714285"/>
    <x v="1"/>
  </r>
  <r>
    <x v="2"/>
    <x v="14"/>
    <s v="MXN"/>
    <n v="1482711309"/>
    <x v="4083"/>
    <n v="1479860109"/>
    <d v="2016-11-23T00:15:09"/>
    <b v="0"/>
    <n v="6"/>
    <b v="0"/>
    <s v="theater/plays"/>
    <n v="6.9696969696969706"/>
    <n v="383.33333333333331"/>
    <x v="1"/>
  </r>
  <r>
    <x v="2"/>
    <x v="0"/>
    <s v="USD"/>
    <n v="1427936400"/>
    <x v="4084"/>
    <n v="1424221866"/>
    <d v="2015-02-18T01:11:06"/>
    <b v="0"/>
    <n v="33"/>
    <b v="0"/>
    <s v="theater/plays"/>
    <n v="70.599999999999994"/>
    <n v="106.96969696969697"/>
    <x v="1"/>
  </r>
  <r>
    <x v="2"/>
    <x v="0"/>
    <s v="USD"/>
    <n v="1411596001"/>
    <x v="4085"/>
    <n v="1409608801"/>
    <d v="2014-09-01T22:00:01"/>
    <b v="0"/>
    <n v="4"/>
    <b v="0"/>
    <s v="theater/plays"/>
    <n v="2.0500000000000003"/>
    <n v="10.25"/>
    <x v="1"/>
  </r>
  <r>
    <x v="2"/>
    <x v="0"/>
    <s v="USD"/>
    <n v="1488517200"/>
    <x v="4086"/>
    <n v="1485909937"/>
    <d v="2017-02-01T00:45:37"/>
    <b v="0"/>
    <n v="1"/>
    <b v="0"/>
    <s v="theater/plays"/>
    <n v="1.9666666666666666"/>
    <n v="59"/>
    <x v="1"/>
  </r>
  <r>
    <x v="2"/>
    <x v="1"/>
    <s v="GBP"/>
    <n v="1448805404"/>
    <x v="4087"/>
    <n v="1446209804"/>
    <d v="2015-10-30T12:56:44"/>
    <b v="0"/>
    <n v="0"/>
    <b v="0"/>
    <s v="theater/plays"/>
    <n v="0"/>
    <e v="#DIV/0!"/>
    <x v="1"/>
  </r>
  <r>
    <x v="2"/>
    <x v="1"/>
    <s v="GBP"/>
    <n v="1469113351"/>
    <x v="4088"/>
    <n v="1463929351"/>
    <d v="2016-05-22T15:02:31"/>
    <b v="0"/>
    <n v="6"/>
    <b v="0"/>
    <s v="theater/plays"/>
    <n v="28.666666666666668"/>
    <n v="14.333333333333334"/>
    <x v="1"/>
  </r>
  <r>
    <x v="2"/>
    <x v="0"/>
    <s v="USD"/>
    <n v="1424747740"/>
    <x v="4089"/>
    <n v="1422155740"/>
    <d v="2015-01-25T03:15:40"/>
    <b v="0"/>
    <n v="6"/>
    <b v="0"/>
    <s v="theater/plays"/>
    <n v="3.1333333333333333"/>
    <n v="15.666666666666666"/>
    <x v="1"/>
  </r>
  <r>
    <x v="2"/>
    <x v="17"/>
    <s v="EUR"/>
    <n v="1456617600"/>
    <x v="4090"/>
    <n v="1454280186"/>
    <d v="2016-01-31T22:43:06"/>
    <b v="0"/>
    <n v="1"/>
    <b v="0"/>
    <s v="theater/plays"/>
    <n v="0.04"/>
    <n v="1"/>
    <x v="1"/>
  </r>
  <r>
    <x v="2"/>
    <x v="0"/>
    <s v="USD"/>
    <n v="1452234840"/>
    <x v="4091"/>
    <n v="1450619123"/>
    <d v="2015-12-20T13:45:23"/>
    <b v="0"/>
    <n v="3"/>
    <b v="0"/>
    <s v="theater/plays"/>
    <n v="0.2"/>
    <n v="1"/>
    <x v="1"/>
  </r>
  <r>
    <x v="4"/>
    <x v="21"/>
    <m/>
    <m/>
    <x v="4092"/>
    <m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1BACB-B8E1-0844-946B-C4E693E273B6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C2D55-D594-E046-BA0E-B124A1E733F2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1824F-7877-C34B-8D50-866F9E0BAECD}" name="PivotTable10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16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239" zoomScale="125" zoomScaleNormal="55" workbookViewId="0">
      <selection activeCell="F2" sqref="F1: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0.83203125" bestFit="1" customWidth="1"/>
    <col min="11" max="11" width="17.83203125" customWidth="1"/>
    <col min="12" max="12" width="19.6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bestFit="1" customWidth="1"/>
    <col min="18" max="18" width="15.33203125" bestFit="1" customWidth="1"/>
    <col min="19" max="19" width="11" bestFit="1" customWidth="1"/>
    <col min="20" max="20" width="1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>(((I3/60)/60)/24)+DATE(1970,1,1)</f>
        <v>42796.600497685184</v>
      </c>
      <c r="K3">
        <v>1485872683</v>
      </c>
      <c r="L3" s="10">
        <f t="shared" ref="L3:L66" si="0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(E3/D3)*100</f>
        <v>142.60827250608273</v>
      </c>
      <c r="R3" s="6">
        <f>E3/N3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>(((I4/60)/60)/24)+DATE(1970,1,1)</f>
        <v>42415.702349537038</v>
      </c>
      <c r="K4">
        <v>1454691083</v>
      </c>
      <c r="L4" s="10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105</v>
      </c>
      <c r="R4" s="6">
        <f>E4/N4</f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>(((I5/60)/60)/24)+DATE(1970,1,1)</f>
        <v>41858.515127314815</v>
      </c>
      <c r="K5">
        <v>1404822107</v>
      </c>
      <c r="L5" s="10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103.89999999999999</v>
      </c>
      <c r="R5" s="6">
        <f>E5/N5</f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>(((I6/60)/60)/24)+DATE(1970,1,1)</f>
        <v>42357.834247685183</v>
      </c>
      <c r="K6">
        <v>1447963279</v>
      </c>
      <c r="L6" s="10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122.99154545454545</v>
      </c>
      <c r="R6" s="6">
        <f>E6/N6</f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>(((I7/60)/60)/24)+DATE(1970,1,1)</f>
        <v>42580.232638888891</v>
      </c>
      <c r="K7">
        <v>1468362207</v>
      </c>
      <c r="L7" s="10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109.77744436109028</v>
      </c>
      <c r="R7" s="6">
        <f>E7/N7</f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>(((I8/60)/60)/24)+DATE(1970,1,1)</f>
        <v>41804.072337962964</v>
      </c>
      <c r="K8">
        <v>1401846250</v>
      </c>
      <c r="L8" s="10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106.4875</v>
      </c>
      <c r="R8" s="6">
        <f>E8/N8</f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>(((I9/60)/60)/24)+DATE(1970,1,1)</f>
        <v>42556.047071759262</v>
      </c>
      <c r="K9">
        <v>1464224867</v>
      </c>
      <c r="L9" s="10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101.22222222222221</v>
      </c>
      <c r="R9" s="6">
        <f>E9/N9</f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>(((I10/60)/60)/24)+DATE(1970,1,1)</f>
        <v>42475.875</v>
      </c>
      <c r="K10">
        <v>1460155212</v>
      </c>
      <c r="L10" s="10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100.04342857142856</v>
      </c>
      <c r="R10" s="6">
        <f>E10/N10</f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>(((I11/60)/60)/24)+DATE(1970,1,1)</f>
        <v>42477.103518518517</v>
      </c>
      <c r="K11">
        <v>1458268144</v>
      </c>
      <c r="L11" s="10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125.998</v>
      </c>
      <c r="R11" s="6">
        <f>E11/N11</f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>(((I12/60)/60)/24)+DATE(1970,1,1)</f>
        <v>41815.068043981482</v>
      </c>
      <c r="K12">
        <v>1400636279</v>
      </c>
      <c r="L12" s="10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100.49999999999999</v>
      </c>
      <c r="R12" s="6">
        <f>E12/N12</f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>(((I13/60)/60)/24)+DATE(1970,1,1)</f>
        <v>42604.125</v>
      </c>
      <c r="K13">
        <v>1469126462</v>
      </c>
      <c r="L13" s="10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120.5</v>
      </c>
      <c r="R13" s="6">
        <f>E13/N13</f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>(((I14/60)/60)/24)+DATE(1970,1,1)</f>
        <v>41836.125</v>
      </c>
      <c r="K14">
        <v>1401642425</v>
      </c>
      <c r="L14" s="10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165.29333333333335</v>
      </c>
      <c r="R14" s="6">
        <f>E14/N14</f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>(((I15/60)/60)/24)+DATE(1970,1,1)</f>
        <v>42544.852083333331</v>
      </c>
      <c r="K15">
        <v>1463588109</v>
      </c>
      <c r="L15" s="10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159.97142857142856</v>
      </c>
      <c r="R15" s="6">
        <f>E15/N15</f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>(((I16/60)/60)/24)+DATE(1970,1,1)</f>
        <v>41833.582638888889</v>
      </c>
      <c r="K16">
        <v>1403051888</v>
      </c>
      <c r="L16" s="10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100.93333333333334</v>
      </c>
      <c r="R16" s="6">
        <f>E16/N16</f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>(((I17/60)/60)/24)+DATE(1970,1,1)</f>
        <v>42274.843055555553</v>
      </c>
      <c r="K17">
        <v>1441790658</v>
      </c>
      <c r="L17" s="10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106.60000000000001</v>
      </c>
      <c r="R17" s="6">
        <f>E17/N17</f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>(((I18/60)/60)/24)+DATE(1970,1,1)</f>
        <v>41806.229166666664</v>
      </c>
      <c r="K18">
        <v>1398971211</v>
      </c>
      <c r="L18" s="10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100.24166666666667</v>
      </c>
      <c r="R18" s="6">
        <f>E18/N18</f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>(((I19/60)/60)/24)+DATE(1970,1,1)</f>
        <v>41947.773402777777</v>
      </c>
      <c r="K19">
        <v>1412530422</v>
      </c>
      <c r="L19" s="10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100.66666666666666</v>
      </c>
      <c r="R19" s="6">
        <f>E19/N19</f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>(((I20/60)/60)/24)+DATE(1970,1,1)</f>
        <v>41899.542314814818</v>
      </c>
      <c r="K20">
        <v>1408366856</v>
      </c>
      <c r="L20" s="10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106.32110000000002</v>
      </c>
      <c r="R20" s="6">
        <f>E20/N20</f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>(((I21/60)/60)/24)+DATE(1970,1,1)</f>
        <v>42205.816365740742</v>
      </c>
      <c r="K21">
        <v>1434828934</v>
      </c>
      <c r="L21" s="10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145.29411764705881</v>
      </c>
      <c r="R21" s="6">
        <f>E21/N21</f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>(((I22/60)/60)/24)+DATE(1970,1,1)</f>
        <v>42260.758240740746</v>
      </c>
      <c r="K22">
        <v>1436983912</v>
      </c>
      <c r="L22" s="10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100.2</v>
      </c>
      <c r="R22" s="6">
        <f>E22/N22</f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>(((I23/60)/60)/24)+DATE(1970,1,1)</f>
        <v>41908.627187500002</v>
      </c>
      <c r="K23">
        <v>1409151789</v>
      </c>
      <c r="L23" s="10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109.13513513513513</v>
      </c>
      <c r="R23" s="6">
        <f>E23/N23</f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>(((I24/60)/60)/24)+DATE(1970,1,1)</f>
        <v>42005.332638888889</v>
      </c>
      <c r="K24">
        <v>1418766740</v>
      </c>
      <c r="L24" s="10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117.14285714285715</v>
      </c>
      <c r="R24" s="6">
        <f>E24/N24</f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>(((I25/60)/60)/24)+DATE(1970,1,1)</f>
        <v>42124.638888888891</v>
      </c>
      <c r="K25">
        <v>1428086501</v>
      </c>
      <c r="L25" s="10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118.5</v>
      </c>
      <c r="R25" s="6">
        <f>E25/N25</f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>(((I26/60)/60)/24)+DATE(1970,1,1)</f>
        <v>42262.818750000006</v>
      </c>
      <c r="K26">
        <v>1439494863</v>
      </c>
      <c r="L26" s="10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108.80768571428572</v>
      </c>
      <c r="R26" s="6">
        <f>E26/N26</f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>(((I27/60)/60)/24)+DATE(1970,1,1)</f>
        <v>42378.025011574078</v>
      </c>
      <c r="K27">
        <v>1447115761</v>
      </c>
      <c r="L27" s="10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133.33333333333331</v>
      </c>
      <c r="R27" s="6">
        <f>E27/N27</f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>(((I28/60)/60)/24)+DATE(1970,1,1)</f>
        <v>41868.515555555554</v>
      </c>
      <c r="K28">
        <v>1404822144</v>
      </c>
      <c r="L28" s="10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155.20000000000002</v>
      </c>
      <c r="R28" s="6">
        <f>E28/N28</f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>(((I29/60)/60)/24)+DATE(1970,1,1)</f>
        <v>41959.206400462965</v>
      </c>
      <c r="K29">
        <v>1413518233</v>
      </c>
      <c r="L29" s="10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111.72500000000001</v>
      </c>
      <c r="R29" s="6">
        <f>E29/N29</f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>(((I30/60)/60)/24)+DATE(1970,1,1)</f>
        <v>42354.96393518518</v>
      </c>
      <c r="K30">
        <v>1447715284</v>
      </c>
      <c r="L30" s="10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100.35000000000001</v>
      </c>
      <c r="R30" s="6">
        <f>E30/N30</f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>(((I31/60)/60)/24)+DATE(1970,1,1)</f>
        <v>41842.67324074074</v>
      </c>
      <c r="K31">
        <v>1403453368</v>
      </c>
      <c r="L31" s="10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123.33333333333334</v>
      </c>
      <c r="R31" s="6">
        <f>E31/N31</f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>(((I32/60)/60)/24)+DATE(1970,1,1)</f>
        <v>41872.292997685188</v>
      </c>
      <c r="K32">
        <v>1406012515</v>
      </c>
      <c r="L32" s="10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101.29975</v>
      </c>
      <c r="R32" s="6">
        <f>E32/N32</f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>(((I33/60)/60)/24)+DATE(1970,1,1)</f>
        <v>42394.79206018518</v>
      </c>
      <c r="K33">
        <v>1452193234</v>
      </c>
      <c r="L33" s="10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100</v>
      </c>
      <c r="R33" s="6">
        <f>E33/N33</f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>(((I34/60)/60)/24)+DATE(1970,1,1)</f>
        <v>42503.165972222225</v>
      </c>
      <c r="K34">
        <v>1459523017</v>
      </c>
      <c r="L34" s="10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100.24604569420035</v>
      </c>
      <c r="R34" s="6">
        <f>E34/N34</f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>(((I35/60)/60)/24)+DATE(1970,1,1)</f>
        <v>42316.702557870376</v>
      </c>
      <c r="K35">
        <v>1444405901</v>
      </c>
      <c r="L35" s="10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102.0952380952381</v>
      </c>
      <c r="R35" s="6">
        <f>E35/N35</f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>(((I36/60)/60)/24)+DATE(1970,1,1)</f>
        <v>41856.321770833332</v>
      </c>
      <c r="K36">
        <v>1405928601</v>
      </c>
      <c r="L36" s="10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130.46153846153845</v>
      </c>
      <c r="R36" s="6">
        <f>E36/N36</f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>(((I37/60)/60)/24)+DATE(1970,1,1)</f>
        <v>42122</v>
      </c>
      <c r="K37">
        <v>1428130814</v>
      </c>
      <c r="L37" s="10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166.5</v>
      </c>
      <c r="R37" s="6">
        <f>E37/N37</f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>(((I38/60)/60)/24)+DATE(1970,1,1)</f>
        <v>42098.265335648146</v>
      </c>
      <c r="K38">
        <v>1425540125</v>
      </c>
      <c r="L38" s="10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142.15</v>
      </c>
      <c r="R38" s="6">
        <f>E38/N38</f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>(((I39/60)/60)/24)+DATE(1970,1,1)</f>
        <v>42062.693043981482</v>
      </c>
      <c r="K39">
        <v>1422463079</v>
      </c>
      <c r="L39" s="10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183.44090909090909</v>
      </c>
      <c r="R39" s="6">
        <f>E39/N39</f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>(((I40/60)/60)/24)+DATE(1970,1,1)</f>
        <v>41405.057222222218</v>
      </c>
      <c r="K40">
        <v>1365643344</v>
      </c>
      <c r="L40" s="10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110.04</v>
      </c>
      <c r="R40" s="6">
        <f>E40/N40</f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>(((I41/60)/60)/24)+DATE(1970,1,1)</f>
        <v>41784.957638888889</v>
      </c>
      <c r="K41">
        <v>1398388068</v>
      </c>
      <c r="L41" s="10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130.98000000000002</v>
      </c>
      <c r="R41" s="6">
        <f>E41/N41</f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>(((I42/60)/60)/24)+DATE(1970,1,1)</f>
        <v>41809.166666666664</v>
      </c>
      <c r="K42">
        <v>1401426488</v>
      </c>
      <c r="L42" s="10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101.35000000000001</v>
      </c>
      <c r="R42" s="6">
        <f>E42/N42</f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>(((I43/60)/60)/24)+DATE(1970,1,1)</f>
        <v>41917.568912037037</v>
      </c>
      <c r="K43">
        <v>1409924354</v>
      </c>
      <c r="L43" s="10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100</v>
      </c>
      <c r="R43" s="6">
        <f>E43/N43</f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>(((I44/60)/60)/24)+DATE(1970,1,1)</f>
        <v>42001.639189814814</v>
      </c>
      <c r="K44">
        <v>1417188026</v>
      </c>
      <c r="L44" s="10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141.85714285714286</v>
      </c>
      <c r="R44" s="6">
        <f>E44/N44</f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>(((I45/60)/60)/24)+DATE(1970,1,1)</f>
        <v>41833</v>
      </c>
      <c r="K45">
        <v>1402599486</v>
      </c>
      <c r="L45" s="10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308.65999999999997</v>
      </c>
      <c r="R45" s="6">
        <f>E45/N45</f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>(((I46/60)/60)/24)+DATE(1970,1,1)</f>
        <v>41919.098807870374</v>
      </c>
      <c r="K46">
        <v>1408760537</v>
      </c>
      <c r="L46" s="10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100</v>
      </c>
      <c r="R46" s="6">
        <f>E46/N46</f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>(((I47/60)/60)/24)+DATE(1970,1,1)</f>
        <v>42487.623923611114</v>
      </c>
      <c r="K47">
        <v>1459177107</v>
      </c>
      <c r="L47" s="10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120</v>
      </c>
      <c r="R47" s="6">
        <f>E47/N47</f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>(((I48/60)/60)/24)+DATE(1970,1,1)</f>
        <v>42353.964976851858</v>
      </c>
      <c r="K48">
        <v>1447628974</v>
      </c>
      <c r="L48" s="10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104.16666666666667</v>
      </c>
      <c r="R48" s="6">
        <f>E48/N48</f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>(((I49/60)/60)/24)+DATE(1970,1,1)</f>
        <v>41992.861192129625</v>
      </c>
      <c r="K49">
        <v>1413834007</v>
      </c>
      <c r="L49" s="10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107.61100000000002</v>
      </c>
      <c r="R49" s="6">
        <f>E49/N49</f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>(((I50/60)/60)/24)+DATE(1970,1,1)</f>
        <v>42064.5</v>
      </c>
      <c r="K50">
        <v>1422534260</v>
      </c>
      <c r="L50" s="10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107.94999999999999</v>
      </c>
      <c r="R50" s="6">
        <f>E50/N50</f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>(((I51/60)/60)/24)+DATE(1970,1,1)</f>
        <v>42301.176446759258</v>
      </c>
      <c r="K51">
        <v>1443068045</v>
      </c>
      <c r="L51" s="10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100</v>
      </c>
      <c r="R51" s="6">
        <f>E51/N51</f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>(((I52/60)/60)/24)+DATE(1970,1,1)</f>
        <v>42034.708333333328</v>
      </c>
      <c r="K52">
        <v>1419271458</v>
      </c>
      <c r="L52" s="10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100</v>
      </c>
      <c r="R52" s="6">
        <f>E52/N52</f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>(((I53/60)/60)/24)+DATE(1970,1,1)</f>
        <v>42226.928668981483</v>
      </c>
      <c r="K53">
        <v>1436653037</v>
      </c>
      <c r="L53" s="10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128.0181818181818</v>
      </c>
      <c r="R53" s="6">
        <f>E53/N53</f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>(((I54/60)/60)/24)+DATE(1970,1,1)</f>
        <v>41837.701921296299</v>
      </c>
      <c r="K54">
        <v>1403023846</v>
      </c>
      <c r="L54" s="10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116.21</v>
      </c>
      <c r="R54" s="6">
        <f>E54/N54</f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>(((I55/60)/60)/24)+DATE(1970,1,1)</f>
        <v>41733.916666666664</v>
      </c>
      <c r="K55">
        <v>1395407445</v>
      </c>
      <c r="L55" s="10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109.63333333333334</v>
      </c>
      <c r="R55" s="6">
        <f>E55/N55</f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>(((I56/60)/60)/24)+DATE(1970,1,1)</f>
        <v>42363.713206018518</v>
      </c>
      <c r="K56">
        <v>1448471221</v>
      </c>
      <c r="L56" s="10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101</v>
      </c>
      <c r="R56" s="6">
        <f>E56/N56</f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>(((I57/60)/60)/24)+DATE(1970,1,1)</f>
        <v>42517.968935185185</v>
      </c>
      <c r="K57">
        <v>1462576516</v>
      </c>
      <c r="L57" s="10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128.95348837209301</v>
      </c>
      <c r="R57" s="6">
        <f>E57/N57</f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>(((I58/60)/60)/24)+DATE(1970,1,1)</f>
        <v>42163.666666666672</v>
      </c>
      <c r="K58">
        <v>1432559424</v>
      </c>
      <c r="L58" s="10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107.26249999999999</v>
      </c>
      <c r="R58" s="6">
        <f>E58/N58</f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>(((I59/60)/60)/24)+DATE(1970,1,1)</f>
        <v>42119.83289351852</v>
      </c>
      <c r="K59">
        <v>1427399962</v>
      </c>
      <c r="L59" s="10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101.89999999999999</v>
      </c>
      <c r="R59" s="6">
        <f>E59/N59</f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>(((I60/60)/60)/24)+DATE(1970,1,1)</f>
        <v>41962.786712962959</v>
      </c>
      <c r="K60">
        <v>1413827572</v>
      </c>
      <c r="L60" s="10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102.91</v>
      </c>
      <c r="R60" s="6">
        <f>E60/N60</f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>(((I61/60)/60)/24)+DATE(1970,1,1)</f>
        <v>42261.875</v>
      </c>
      <c r="K61">
        <v>1439530776</v>
      </c>
      <c r="L61" s="10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100.12570000000001</v>
      </c>
      <c r="R61" s="6">
        <f>E61/N61</f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>(((I62/60)/60)/24)+DATE(1970,1,1)</f>
        <v>41721</v>
      </c>
      <c r="K62">
        <v>1393882717</v>
      </c>
      <c r="L62" s="10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103.29622222222221</v>
      </c>
      <c r="R62" s="6">
        <f>E62/N62</f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>(((I63/60)/60)/24)+DATE(1970,1,1)</f>
        <v>41431.814317129632</v>
      </c>
      <c r="K63">
        <v>1368646357</v>
      </c>
      <c r="L63" s="10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148.30000000000001</v>
      </c>
      <c r="R63" s="6">
        <f>E63/N63</f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>(((I64/60)/60)/24)+DATE(1970,1,1)</f>
        <v>41336.799513888887</v>
      </c>
      <c r="K64">
        <v>1360177878</v>
      </c>
      <c r="L64" s="10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154.73333333333332</v>
      </c>
      <c r="R64" s="6">
        <f>E64/N64</f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>(((I65/60)/60)/24)+DATE(1970,1,1)</f>
        <v>41636.207638888889</v>
      </c>
      <c r="K65">
        <v>1386194013</v>
      </c>
      <c r="L65" s="10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113.51849999999999</v>
      </c>
      <c r="R65" s="6">
        <f>E65/N65</f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>(((I66/60)/60)/24)+DATE(1970,1,1)</f>
        <v>41463.01829861111</v>
      </c>
      <c r="K66">
        <v>1370651181</v>
      </c>
      <c r="L66" s="10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173.33333333333334</v>
      </c>
      <c r="R66" s="6">
        <f>E66/N66</f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>(((I67/60)/60)/24)+DATE(1970,1,1)</f>
        <v>41862.249305555553</v>
      </c>
      <c r="K67">
        <v>1405453354</v>
      </c>
      <c r="L67" s="10">
        <f t="shared" ref="L67:L130" si="2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3">(E67/D67)*100</f>
        <v>107.52857142857141</v>
      </c>
      <c r="R67" s="6">
        <f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>(((I68/60)/60)/24)+DATE(1970,1,1)</f>
        <v>42569.849768518514</v>
      </c>
      <c r="K68">
        <v>1466281420</v>
      </c>
      <c r="L68" s="10">
        <f t="shared" si="2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3"/>
        <v>118.6</v>
      </c>
      <c r="R68" s="6">
        <f>E68/N68</f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>(((I69/60)/60)/24)+DATE(1970,1,1)</f>
        <v>41105.583379629628</v>
      </c>
      <c r="K69">
        <v>1339768804</v>
      </c>
      <c r="L69" s="10">
        <f t="shared" si="2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3"/>
        <v>116.25000000000001</v>
      </c>
      <c r="R69" s="6">
        <f>E69/N69</f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>(((I70/60)/60)/24)+DATE(1970,1,1)</f>
        <v>41693.569340277776</v>
      </c>
      <c r="K70">
        <v>1390570791</v>
      </c>
      <c r="L70" s="10">
        <f t="shared" si="2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3"/>
        <v>127.16666666666667</v>
      </c>
      <c r="R70" s="6">
        <f>E70/N70</f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>(((I71/60)/60)/24)+DATE(1970,1,1)</f>
        <v>40818.290972222225</v>
      </c>
      <c r="K71">
        <v>1314765025</v>
      </c>
      <c r="L71" s="10">
        <f t="shared" si="2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3"/>
        <v>110.9423</v>
      </c>
      <c r="R71" s="6">
        <f>E71/N71</f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>(((I72/60)/60)/24)+DATE(1970,1,1)</f>
        <v>40790.896354166667</v>
      </c>
      <c r="K72">
        <v>1309987845</v>
      </c>
      <c r="L72" s="10">
        <f t="shared" si="2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3"/>
        <v>127.2</v>
      </c>
      <c r="R72" s="6">
        <f>E72/N72</f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>(((I73/60)/60)/24)+DATE(1970,1,1)</f>
        <v>41057.271493055552</v>
      </c>
      <c r="K73">
        <v>1333002657</v>
      </c>
      <c r="L73" s="10">
        <f t="shared" si="2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3"/>
        <v>123.94444444444443</v>
      </c>
      <c r="R73" s="6">
        <f>E73/N73</f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>(((I74/60)/60)/24)+DATE(1970,1,1)</f>
        <v>41228</v>
      </c>
      <c r="K74">
        <v>1351210481</v>
      </c>
      <c r="L74" s="10">
        <f t="shared" si="2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3"/>
        <v>108.40909090909091</v>
      </c>
      <c r="R74" s="6">
        <f>E74/N74</f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>(((I75/60)/60)/24)+DATE(1970,1,1)</f>
        <v>40666.165972222225</v>
      </c>
      <c r="K75">
        <v>1297620584</v>
      </c>
      <c r="L75" s="10">
        <f t="shared" si="2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3"/>
        <v>100</v>
      </c>
      <c r="R75" s="6">
        <f>E75/N75</f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>(((I76/60)/60)/24)+DATE(1970,1,1)</f>
        <v>42390.487210648149</v>
      </c>
      <c r="K76">
        <v>1450784495</v>
      </c>
      <c r="L76" s="10">
        <f t="shared" si="2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3"/>
        <v>112.93199999999999</v>
      </c>
      <c r="R76" s="6">
        <f>E76/N76</f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>(((I77/60)/60)/24)+DATE(1970,1,1)</f>
        <v>41387.209166666667</v>
      </c>
      <c r="K77">
        <v>1364101272</v>
      </c>
      <c r="L77" s="10">
        <f t="shared" si="2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3"/>
        <v>115.42857142857143</v>
      </c>
      <c r="R77" s="6">
        <f>E77/N77</f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>(((I78/60)/60)/24)+DATE(1970,1,1)</f>
        <v>40904.733310185184</v>
      </c>
      <c r="K78">
        <v>1319819758</v>
      </c>
      <c r="L78" s="10">
        <f t="shared" si="2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3"/>
        <v>153.33333333333334</v>
      </c>
      <c r="R78" s="6">
        <f>E78/N78</f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>(((I79/60)/60)/24)+DATE(1970,1,1)</f>
        <v>41050.124305555553</v>
      </c>
      <c r="K79">
        <v>1332991717</v>
      </c>
      <c r="L79" s="10">
        <f t="shared" si="2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3"/>
        <v>392.5</v>
      </c>
      <c r="R79" s="6">
        <f>E79/N79</f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>(((I80/60)/60)/24)+DATE(1970,1,1)</f>
        <v>42614.730567129634</v>
      </c>
      <c r="K80">
        <v>1471887121</v>
      </c>
      <c r="L80" s="10">
        <f t="shared" si="2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3"/>
        <v>2702</v>
      </c>
      <c r="R80" s="6">
        <f>E80/N80</f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>(((I81/60)/60)/24)+DATE(1970,1,1)</f>
        <v>41754.776539351849</v>
      </c>
      <c r="K81">
        <v>1395859093</v>
      </c>
      <c r="L81" s="10">
        <f t="shared" si="2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3"/>
        <v>127</v>
      </c>
      <c r="R81" s="6">
        <f>E81/N81</f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>(((I82/60)/60)/24)+DATE(1970,1,1)</f>
        <v>41618.083981481483</v>
      </c>
      <c r="K82">
        <v>1383616856</v>
      </c>
      <c r="L82" s="10">
        <f t="shared" si="2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3"/>
        <v>107.25</v>
      </c>
      <c r="R82" s="6">
        <f>E82/N82</f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>(((I83/60)/60)/24)+DATE(1970,1,1)</f>
        <v>41104.126388888886</v>
      </c>
      <c r="K83">
        <v>1341892127</v>
      </c>
      <c r="L83" s="10">
        <f t="shared" si="2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3"/>
        <v>198</v>
      </c>
      <c r="R83" s="6">
        <f>E83/N83</f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>(((I84/60)/60)/24)+DATE(1970,1,1)</f>
        <v>40825.820150462961</v>
      </c>
      <c r="K84">
        <v>1315597261</v>
      </c>
      <c r="L84" s="10">
        <f t="shared" si="2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3"/>
        <v>100.01249999999999</v>
      </c>
      <c r="R84" s="6">
        <f>E84/N84</f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>(((I85/60)/60)/24)+DATE(1970,1,1)</f>
        <v>42057.479166666672</v>
      </c>
      <c r="K85">
        <v>1423320389</v>
      </c>
      <c r="L85" s="10">
        <f t="shared" si="2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3"/>
        <v>102.49999999999999</v>
      </c>
      <c r="R85" s="6">
        <f>E85/N85</f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>(((I86/60)/60)/24)+DATE(1970,1,1)</f>
        <v>40678.757939814815</v>
      </c>
      <c r="K86">
        <v>1302891086</v>
      </c>
      <c r="L86" s="10">
        <f t="shared" si="2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3"/>
        <v>100</v>
      </c>
      <c r="R86" s="6">
        <f>E86/N86</f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>(((I87/60)/60)/24)+DATE(1970,1,1)</f>
        <v>40809.125428240739</v>
      </c>
      <c r="K87">
        <v>1314154837</v>
      </c>
      <c r="L87" s="10">
        <f t="shared" si="2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3"/>
        <v>125.49999999999999</v>
      </c>
      <c r="R87" s="6">
        <f>E87/N87</f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>(((I88/60)/60)/24)+DATE(1970,1,1)</f>
        <v>42365.59774305555</v>
      </c>
      <c r="K88">
        <v>1444828845</v>
      </c>
      <c r="L88" s="10">
        <f t="shared" si="2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3"/>
        <v>106.46666666666667</v>
      </c>
      <c r="R88" s="6">
        <f>E88/N88</f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>(((I89/60)/60)/24)+DATE(1970,1,1)</f>
        <v>40332.070138888892</v>
      </c>
      <c r="K89">
        <v>1274705803</v>
      </c>
      <c r="L89" s="10">
        <f t="shared" si="2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3"/>
        <v>104.60000000000001</v>
      </c>
      <c r="R89" s="6">
        <f>E89/N89</f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>(((I90/60)/60)/24)+DATE(1970,1,1)</f>
        <v>41812.65892361111</v>
      </c>
      <c r="K90">
        <v>1401205731</v>
      </c>
      <c r="L90" s="10">
        <f t="shared" si="2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3"/>
        <v>102.85714285714285</v>
      </c>
      <c r="R90" s="6">
        <f>E90/N90</f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>(((I91/60)/60)/24)+DATE(1970,1,1)</f>
        <v>41427.752222222225</v>
      </c>
      <c r="K91">
        <v>1368036192</v>
      </c>
      <c r="L91" s="10">
        <f t="shared" si="2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3"/>
        <v>115.06666666666668</v>
      </c>
      <c r="R91" s="6">
        <f>E91/N91</f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>(((I92/60)/60)/24)+DATE(1970,1,1)</f>
        <v>40736.297442129631</v>
      </c>
      <c r="K92">
        <v>1307862499</v>
      </c>
      <c r="L92" s="10">
        <f t="shared" si="2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3"/>
        <v>100.4</v>
      </c>
      <c r="R92" s="6">
        <f>E92/N92</f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>(((I93/60)/60)/24)+DATE(1970,1,1)</f>
        <v>40680.402361111112</v>
      </c>
      <c r="K93">
        <v>1300354764</v>
      </c>
      <c r="L93" s="10">
        <f t="shared" si="2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3"/>
        <v>120</v>
      </c>
      <c r="R93" s="6">
        <f>E93/N93</f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>(((I94/60)/60)/24)+DATE(1970,1,1)</f>
        <v>42767.333333333328</v>
      </c>
      <c r="K94">
        <v>1481949983</v>
      </c>
      <c r="L94" s="10">
        <f t="shared" si="2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3"/>
        <v>105.2</v>
      </c>
      <c r="R94" s="6">
        <f>E94/N94</f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>(((I95/60)/60)/24)+DATE(1970,1,1)</f>
        <v>41093.875</v>
      </c>
      <c r="K95">
        <v>1338928537</v>
      </c>
      <c r="L95" s="10">
        <f t="shared" si="2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3"/>
        <v>110.60000000000001</v>
      </c>
      <c r="R95" s="6">
        <f>E95/N95</f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>(((I96/60)/60)/24)+DATE(1970,1,1)</f>
        <v>41736.717847222222</v>
      </c>
      <c r="K96">
        <v>1395162822</v>
      </c>
      <c r="L96" s="10">
        <f t="shared" si="2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3"/>
        <v>104</v>
      </c>
      <c r="R96" s="6">
        <f>E96/N96</f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>(((I97/60)/60)/24)+DATE(1970,1,1)</f>
        <v>40965.005104166667</v>
      </c>
      <c r="K97">
        <v>1327622841</v>
      </c>
      <c r="L97" s="10">
        <f t="shared" si="2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3"/>
        <v>131.42857142857142</v>
      </c>
      <c r="R97" s="6">
        <f>E97/N97</f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>(((I98/60)/60)/24)+DATE(1970,1,1)</f>
        <v>40391.125</v>
      </c>
      <c r="K98">
        <v>1274889241</v>
      </c>
      <c r="L98" s="10">
        <f t="shared" si="2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3"/>
        <v>114.66666666666667</v>
      </c>
      <c r="R98" s="6">
        <f>E98/N98</f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>(((I99/60)/60)/24)+DATE(1970,1,1)</f>
        <v>40736.135208333333</v>
      </c>
      <c r="K99">
        <v>1307848482</v>
      </c>
      <c r="L99" s="10">
        <f t="shared" si="2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3"/>
        <v>106.25</v>
      </c>
      <c r="R99" s="6">
        <f>E99/N99</f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>(((I100/60)/60)/24)+DATE(1970,1,1)</f>
        <v>41250.979166666664</v>
      </c>
      <c r="K100">
        <v>1351796674</v>
      </c>
      <c r="L100" s="10">
        <f t="shared" si="2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3"/>
        <v>106.25</v>
      </c>
      <c r="R100" s="6">
        <f>E100/N100</f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>(((I101/60)/60)/24)+DATE(1970,1,1)</f>
        <v>41661.902766203704</v>
      </c>
      <c r="K101">
        <v>1387834799</v>
      </c>
      <c r="L101" s="10">
        <f t="shared" si="2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3"/>
        <v>106.01933333333334</v>
      </c>
      <c r="R101" s="6">
        <f>E101/N101</f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>(((I102/60)/60)/24)+DATE(1970,1,1)</f>
        <v>41217.794976851852</v>
      </c>
      <c r="K102">
        <v>1350324286</v>
      </c>
      <c r="L102" s="10">
        <f t="shared" si="2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3"/>
        <v>100</v>
      </c>
      <c r="R102" s="6">
        <f>E102/N102</f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>(((I103/60)/60)/24)+DATE(1970,1,1)</f>
        <v>41298.776736111111</v>
      </c>
      <c r="K103">
        <v>1356979110</v>
      </c>
      <c r="L103" s="10">
        <f t="shared" si="2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3"/>
        <v>100</v>
      </c>
      <c r="R103" s="6">
        <f>E103/N103</f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>(((I104/60)/60)/24)+DATE(1970,1,1)</f>
        <v>40535.131168981483</v>
      </c>
      <c r="K104">
        <v>1290481733</v>
      </c>
      <c r="L104" s="10">
        <f t="shared" si="2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3"/>
        <v>127.75000000000001</v>
      </c>
      <c r="R104" s="6">
        <f>E104/N104</f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>(((I105/60)/60)/24)+DATE(1970,1,1)</f>
        <v>41705.805902777778</v>
      </c>
      <c r="K105">
        <v>1392232830</v>
      </c>
      <c r="L105" s="10">
        <f t="shared" si="2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3"/>
        <v>105.15384615384616</v>
      </c>
      <c r="R105" s="6">
        <f>E105/N105</f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>(((I106/60)/60)/24)+DATE(1970,1,1)</f>
        <v>40636.041666666664</v>
      </c>
      <c r="K106">
        <v>1299775266</v>
      </c>
      <c r="L106" s="10">
        <f t="shared" si="2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3"/>
        <v>120</v>
      </c>
      <c r="R106" s="6">
        <f>E106/N106</f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>(((I107/60)/60)/24)+DATE(1970,1,1)</f>
        <v>42504</v>
      </c>
      <c r="K107">
        <v>1461605020</v>
      </c>
      <c r="L107" s="10">
        <f t="shared" si="2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3"/>
        <v>107.40909090909089</v>
      </c>
      <c r="R107" s="6">
        <f>E107/N107</f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>(((I108/60)/60)/24)+DATE(1970,1,1)</f>
        <v>41001.776631944449</v>
      </c>
      <c r="K108">
        <v>1332182301</v>
      </c>
      <c r="L108" s="10">
        <f t="shared" si="2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3"/>
        <v>100.49999999999999</v>
      </c>
      <c r="R108" s="6">
        <f>E108/N108</f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>(((I109/60)/60)/24)+DATE(1970,1,1)</f>
        <v>40657.982488425929</v>
      </c>
      <c r="K109">
        <v>1301787287</v>
      </c>
      <c r="L109" s="10">
        <f t="shared" si="2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3"/>
        <v>102.46666666666667</v>
      </c>
      <c r="R109" s="6">
        <f>E109/N109</f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>(((I110/60)/60)/24)+DATE(1970,1,1)</f>
        <v>41425.613078703704</v>
      </c>
      <c r="K110">
        <v>1364827370</v>
      </c>
      <c r="L110" s="10">
        <f t="shared" si="2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3"/>
        <v>246.66666666666669</v>
      </c>
      <c r="R110" s="6">
        <f>E110/N110</f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>(((I111/60)/60)/24)+DATE(1970,1,1)</f>
        <v>40600.025810185187</v>
      </c>
      <c r="K111">
        <v>1296088630</v>
      </c>
      <c r="L111" s="10">
        <f t="shared" si="2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3"/>
        <v>219.49999999999997</v>
      </c>
      <c r="R111" s="6">
        <f>E111/N111</f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>(((I112/60)/60)/24)+DATE(1970,1,1)</f>
        <v>41592.249305555553</v>
      </c>
      <c r="K112">
        <v>1381445253</v>
      </c>
      <c r="L112" s="10">
        <f t="shared" si="2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3"/>
        <v>130.76923076923077</v>
      </c>
      <c r="R112" s="6">
        <f>E112/N112</f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>(((I113/60)/60)/24)+DATE(1970,1,1)</f>
        <v>42155.333182870367</v>
      </c>
      <c r="K113">
        <v>1430467187</v>
      </c>
      <c r="L113" s="10">
        <f t="shared" si="2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3"/>
        <v>154.57142857142858</v>
      </c>
      <c r="R113" s="6">
        <f>E113/N113</f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>(((I114/60)/60)/24)+DATE(1970,1,1)</f>
        <v>41742.083333333336</v>
      </c>
      <c r="K114">
        <v>1395277318</v>
      </c>
      <c r="L114" s="10">
        <f t="shared" si="2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3"/>
        <v>104</v>
      </c>
      <c r="R114" s="6">
        <f>E114/N114</f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>(((I115/60)/60)/24)+DATE(1970,1,1)</f>
        <v>40761.625</v>
      </c>
      <c r="K115">
        <v>1311963128</v>
      </c>
      <c r="L115" s="10">
        <f t="shared" si="2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3"/>
        <v>141</v>
      </c>
      <c r="R115" s="6">
        <f>E115/N115</f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>(((I116/60)/60)/24)+DATE(1970,1,1)</f>
        <v>40921.27416666667</v>
      </c>
      <c r="K116">
        <v>1321252488</v>
      </c>
      <c r="L116" s="10">
        <f t="shared" si="2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3"/>
        <v>103.33333333333334</v>
      </c>
      <c r="R116" s="6">
        <f>E116/N116</f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>(((I117/60)/60)/24)+DATE(1970,1,1)</f>
        <v>40943.738935185182</v>
      </c>
      <c r="K117">
        <v>1326217444</v>
      </c>
      <c r="L117" s="10">
        <f t="shared" si="2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3"/>
        <v>140.44444444444443</v>
      </c>
      <c r="R117" s="6">
        <f>E117/N117</f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>(((I118/60)/60)/24)+DATE(1970,1,1)</f>
        <v>40641.455497685187</v>
      </c>
      <c r="K118">
        <v>1298289355</v>
      </c>
      <c r="L118" s="10">
        <f t="shared" si="2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3"/>
        <v>113.65714285714286</v>
      </c>
      <c r="R118" s="6">
        <f>E118/N118</f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>(((I119/60)/60)/24)+DATE(1970,1,1)</f>
        <v>40338.791666666664</v>
      </c>
      <c r="K119">
        <v>1268337744</v>
      </c>
      <c r="L119" s="10">
        <f t="shared" si="2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3"/>
        <v>100.49377777777779</v>
      </c>
      <c r="R119" s="6">
        <f>E119/N119</f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>(((I120/60)/60)/24)+DATE(1970,1,1)</f>
        <v>40753.053657407407</v>
      </c>
      <c r="K120">
        <v>1309310236</v>
      </c>
      <c r="L120" s="10">
        <f t="shared" si="2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3"/>
        <v>113.03159999999998</v>
      </c>
      <c r="R120" s="6">
        <f>E120/N120</f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>(((I121/60)/60)/24)+DATE(1970,1,1)</f>
        <v>40768.958333333336</v>
      </c>
      <c r="K121">
        <v>1310693986</v>
      </c>
      <c r="L121" s="10">
        <f t="shared" si="2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3"/>
        <v>104.55692307692308</v>
      </c>
      <c r="R121" s="6">
        <f>E121/N121</f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>(((I122/60)/60)/24)+DATE(1970,1,1)</f>
        <v>42646.049849537041</v>
      </c>
      <c r="K122">
        <v>1472865107</v>
      </c>
      <c r="L122" s="10">
        <f t="shared" si="2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3"/>
        <v>1.4285714285714287E-2</v>
      </c>
      <c r="R122" s="6">
        <f>E122/N122</f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>(((I123/60)/60)/24)+DATE(1970,1,1)</f>
        <v>42112.427777777775</v>
      </c>
      <c r="K123">
        <v>1427993710</v>
      </c>
      <c r="L123" s="10">
        <f t="shared" si="2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3"/>
        <v>3.3333333333333333E-2</v>
      </c>
      <c r="R123" s="6">
        <f>E123/N123</f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>(((I124/60)/60)/24)+DATE(1970,1,1)</f>
        <v>42653.431793981479</v>
      </c>
      <c r="K124">
        <v>1470910907</v>
      </c>
      <c r="L124" s="10">
        <f t="shared" si="2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3"/>
        <v>0</v>
      </c>
      <c r="R124" s="6" t="e">
        <f>E124/N124</f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>(((I125/60)/60)/24)+DATE(1970,1,1)</f>
        <v>41940.916666666664</v>
      </c>
      <c r="K125">
        <v>1411411564</v>
      </c>
      <c r="L125" s="10">
        <f t="shared" si="2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3"/>
        <v>0.27454545454545454</v>
      </c>
      <c r="R125" s="6">
        <f>E125/N125</f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>(((I126/60)/60)/24)+DATE(1970,1,1)</f>
        <v>42139.928726851853</v>
      </c>
      <c r="K126">
        <v>1429568242</v>
      </c>
      <c r="L126" s="10">
        <f t="shared" si="2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3"/>
        <v>0</v>
      </c>
      <c r="R126" s="6" t="e">
        <f>E126/N126</f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>(((I127/60)/60)/24)+DATE(1970,1,1)</f>
        <v>42769.993981481486</v>
      </c>
      <c r="K127">
        <v>1480981880</v>
      </c>
      <c r="L127" s="10">
        <f t="shared" si="2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3"/>
        <v>14.000000000000002</v>
      </c>
      <c r="R127" s="6">
        <f>E127/N127</f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>(((I128/60)/60)/24)+DATE(1970,1,1)</f>
        <v>42166.083333333328</v>
      </c>
      <c r="K128">
        <v>1431353337</v>
      </c>
      <c r="L128" s="10">
        <f t="shared" si="2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3"/>
        <v>5.548</v>
      </c>
      <c r="R128" s="6">
        <f>E128/N128</f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>(((I129/60)/60)/24)+DATE(1970,1,1)</f>
        <v>42097.582650462966</v>
      </c>
      <c r="K129">
        <v>1425481141</v>
      </c>
      <c r="L129" s="10">
        <f t="shared" si="2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3"/>
        <v>2.375</v>
      </c>
      <c r="R129" s="6">
        <f>E129/N129</f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>(((I130/60)/60)/24)+DATE(1970,1,1)</f>
        <v>42663.22792824074</v>
      </c>
      <c r="K130">
        <v>1473917293</v>
      </c>
      <c r="L130" s="10">
        <f t="shared" si="2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3"/>
        <v>1.867</v>
      </c>
      <c r="R130" s="6">
        <f>E130/N130</f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>(((I131/60)/60)/24)+DATE(1970,1,1)</f>
        <v>41942.937303240738</v>
      </c>
      <c r="K131">
        <v>1409524183</v>
      </c>
      <c r="L131" s="10">
        <f t="shared" ref="L131:L194" si="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5">(E131/D131)*100</f>
        <v>0</v>
      </c>
      <c r="R131" s="6" t="e">
        <f>E131/N131</f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>(((I132/60)/60)/24)+DATE(1970,1,1)</f>
        <v>41806.844444444447</v>
      </c>
      <c r="K132">
        <v>1400536692</v>
      </c>
      <c r="L132" s="10">
        <f t="shared" si="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5"/>
        <v>0</v>
      </c>
      <c r="R132" s="6" t="e">
        <f>E132/N132</f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>(((I133/60)/60)/24)+DATE(1970,1,1)</f>
        <v>42557</v>
      </c>
      <c r="K133">
        <v>1466453161</v>
      </c>
      <c r="L133" s="10">
        <f t="shared" si="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5"/>
        <v>0</v>
      </c>
      <c r="R133" s="6" t="e">
        <f>E133/N133</f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>(((I134/60)/60)/24)+DATE(1970,1,1)</f>
        <v>41950.854247685187</v>
      </c>
      <c r="K134">
        <v>1411500607</v>
      </c>
      <c r="L134" s="10">
        <f t="shared" si="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5"/>
        <v>9.5687499999999996</v>
      </c>
      <c r="R134" s="6">
        <f>E134/N134</f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>(((I135/60)/60)/24)+DATE(1970,1,1)</f>
        <v>42521.729861111111</v>
      </c>
      <c r="K135">
        <v>1462130584</v>
      </c>
      <c r="L135" s="10">
        <f t="shared" si="4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5"/>
        <v>0</v>
      </c>
      <c r="R135" s="6" t="e">
        <f>E135/N135</f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>(((I136/60)/60)/24)+DATE(1970,1,1)</f>
        <v>42251.708333333328</v>
      </c>
      <c r="K136">
        <v>1438811418</v>
      </c>
      <c r="L136" s="10">
        <f t="shared" si="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5"/>
        <v>0</v>
      </c>
      <c r="R136" s="6" t="e">
        <f>E136/N136</f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>(((I137/60)/60)/24)+DATE(1970,1,1)</f>
        <v>41821.791666666664</v>
      </c>
      <c r="K137">
        <v>1401354597</v>
      </c>
      <c r="L137" s="10">
        <f t="shared" si="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5"/>
        <v>13.433333333333334</v>
      </c>
      <c r="R137" s="6">
        <f>E137/N137</f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>(((I138/60)/60)/24)+DATE(1970,1,1)</f>
        <v>42140.427777777775</v>
      </c>
      <c r="K138">
        <v>1427968234</v>
      </c>
      <c r="L138" s="10">
        <f t="shared" si="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5"/>
        <v>0</v>
      </c>
      <c r="R138" s="6" t="e">
        <f>E138/N138</f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>(((I139/60)/60)/24)+DATE(1970,1,1)</f>
        <v>42289.573993055557</v>
      </c>
      <c r="K139">
        <v>1440337593</v>
      </c>
      <c r="L139" s="10">
        <f t="shared" si="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5"/>
        <v>0</v>
      </c>
      <c r="R139" s="6" t="e">
        <f>E139/N139</f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>(((I140/60)/60)/24)+DATE(1970,1,1)</f>
        <v>42217.207638888889</v>
      </c>
      <c r="K140">
        <v>1435731041</v>
      </c>
      <c r="L140" s="10">
        <f t="shared" si="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5"/>
        <v>3.1413333333333333</v>
      </c>
      <c r="R140" s="6">
        <f>E140/N140</f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>(((I141/60)/60)/24)+DATE(1970,1,1)</f>
        <v>42197.920972222222</v>
      </c>
      <c r="K141">
        <v>1435874772</v>
      </c>
      <c r="L141" s="10">
        <f t="shared" si="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5"/>
        <v>100</v>
      </c>
      <c r="R141" s="6">
        <f>E141/N141</f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>(((I142/60)/60)/24)+DATE(1970,1,1)</f>
        <v>42083.15662037037</v>
      </c>
      <c r="K142">
        <v>1424234732</v>
      </c>
      <c r="L142" s="10">
        <f t="shared" si="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5"/>
        <v>0</v>
      </c>
      <c r="R142" s="6" t="e">
        <f>E142/N142</f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>(((I143/60)/60)/24)+DATE(1970,1,1)</f>
        <v>42155.153043981481</v>
      </c>
      <c r="K143">
        <v>1429155623</v>
      </c>
      <c r="L143" s="10">
        <f t="shared" si="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5"/>
        <v>10.775</v>
      </c>
      <c r="R143" s="6">
        <f>E143/N143</f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>(((I144/60)/60)/24)+DATE(1970,1,1)</f>
        <v>41959.934930555552</v>
      </c>
      <c r="K144">
        <v>1414358778</v>
      </c>
      <c r="L144" s="10">
        <f t="shared" si="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5"/>
        <v>0.33333333333333337</v>
      </c>
      <c r="R144" s="6">
        <f>E144/N144</f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>(((I145/60)/60)/24)+DATE(1970,1,1)</f>
        <v>42616.246527777781</v>
      </c>
      <c r="K145">
        <v>1467941542</v>
      </c>
      <c r="L145" s="10">
        <f t="shared" si="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5"/>
        <v>0</v>
      </c>
      <c r="R145" s="6" t="e">
        <f>E145/N145</f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>(((I146/60)/60)/24)+DATE(1970,1,1)</f>
        <v>42107.72074074074</v>
      </c>
      <c r="K146">
        <v>1423765072</v>
      </c>
      <c r="L146" s="10">
        <f t="shared" si="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5"/>
        <v>27.6</v>
      </c>
      <c r="R146" s="6">
        <f>E146/N146</f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>(((I147/60)/60)/24)+DATE(1970,1,1)</f>
        <v>42227.542268518519</v>
      </c>
      <c r="K147">
        <v>1436965252</v>
      </c>
      <c r="L147" s="10">
        <f t="shared" si="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5"/>
        <v>7.5111111111111111</v>
      </c>
      <c r="R147" s="6">
        <f>E147/N147</f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>(((I148/60)/60)/24)+DATE(1970,1,1)</f>
        <v>42753.016180555554</v>
      </c>
      <c r="K148">
        <v>1479514998</v>
      </c>
      <c r="L148" s="10">
        <f t="shared" si="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5"/>
        <v>0.57499999999999996</v>
      </c>
      <c r="R148" s="6">
        <f>E148/N148</f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>(((I149/60)/60)/24)+DATE(1970,1,1)</f>
        <v>42012.762499999997</v>
      </c>
      <c r="K149">
        <v>1417026340</v>
      </c>
      <c r="L149" s="10">
        <f t="shared" si="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5"/>
        <v>0</v>
      </c>
      <c r="R149" s="6" t="e">
        <f>E149/N149</f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>(((I150/60)/60)/24)+DATE(1970,1,1)</f>
        <v>42427.281666666662</v>
      </c>
      <c r="K150">
        <v>1453963536</v>
      </c>
      <c r="L150" s="10">
        <f t="shared" si="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5"/>
        <v>0.08</v>
      </c>
      <c r="R150" s="6">
        <f>E150/N150</f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>(((I151/60)/60)/24)+DATE(1970,1,1)</f>
        <v>41998.333333333328</v>
      </c>
      <c r="K151">
        <v>1416888470</v>
      </c>
      <c r="L151" s="10">
        <f t="shared" si="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5"/>
        <v>0.91999999999999993</v>
      </c>
      <c r="R151" s="6">
        <f>E151/N151</f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>(((I152/60)/60)/24)+DATE(1970,1,1)</f>
        <v>42150.161828703705</v>
      </c>
      <c r="K152">
        <v>1427428382</v>
      </c>
      <c r="L152" s="10">
        <f t="shared" si="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5"/>
        <v>23.163076923076922</v>
      </c>
      <c r="R152" s="6">
        <f>E152/N152</f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>(((I153/60)/60)/24)+DATE(1970,1,1)</f>
        <v>42173.550821759258</v>
      </c>
      <c r="K153">
        <v>1429449191</v>
      </c>
      <c r="L153" s="10">
        <f t="shared" si="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5"/>
        <v>5.5999999999999994E-2</v>
      </c>
      <c r="R153" s="6">
        <f>E153/N153</f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>(((I154/60)/60)/24)+DATE(1970,1,1)</f>
        <v>41905.077546296299</v>
      </c>
      <c r="K154">
        <v>1408845100</v>
      </c>
      <c r="L154" s="10">
        <f t="shared" si="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5"/>
        <v>7.8947368421052634E-3</v>
      </c>
      <c r="R154" s="6">
        <f>E154/N154</f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>(((I155/60)/60)/24)+DATE(1970,1,1)</f>
        <v>41975.627824074079</v>
      </c>
      <c r="K155">
        <v>1413900244</v>
      </c>
      <c r="L155" s="10">
        <f t="shared" si="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5"/>
        <v>0.71799999999999997</v>
      </c>
      <c r="R155" s="6">
        <f>E155/N155</f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>(((I156/60)/60)/24)+DATE(1970,1,1)</f>
        <v>42158.547395833331</v>
      </c>
      <c r="K156">
        <v>1429621695</v>
      </c>
      <c r="L156" s="10">
        <f t="shared" si="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5"/>
        <v>2.666666666666667</v>
      </c>
      <c r="R156" s="6">
        <f>E156/N156</f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>(((I157/60)/60)/24)+DATE(1970,1,1)</f>
        <v>42208.559432870374</v>
      </c>
      <c r="K157">
        <v>1434201935</v>
      </c>
      <c r="L157" s="10">
        <f t="shared" si="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5"/>
        <v>6.0000000000000001E-3</v>
      </c>
      <c r="R157" s="6">
        <f>E157/N157</f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>(((I158/60)/60)/24)+DATE(1970,1,1)</f>
        <v>41854.124953703707</v>
      </c>
      <c r="K158">
        <v>1401850796</v>
      </c>
      <c r="L158" s="10">
        <f t="shared" si="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5"/>
        <v>5.0999999999999996</v>
      </c>
      <c r="R158" s="6">
        <f>E158/N158</f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>(((I159/60)/60)/24)+DATE(1970,1,1)</f>
        <v>42426.911712962959</v>
      </c>
      <c r="K159">
        <v>1453931572</v>
      </c>
      <c r="L159" s="10">
        <f t="shared" si="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5"/>
        <v>0.26711185308848079</v>
      </c>
      <c r="R159" s="6">
        <f>E159/N159</f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>(((I160/60)/60)/24)+DATE(1970,1,1)</f>
        <v>41934.07671296296</v>
      </c>
      <c r="K160">
        <v>1411350628</v>
      </c>
      <c r="L160" s="10">
        <f t="shared" si="4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5"/>
        <v>0</v>
      </c>
      <c r="R160" s="6" t="e">
        <f>E160/N160</f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>(((I161/60)/60)/24)+DATE(1970,1,1)</f>
        <v>42554.434548611112</v>
      </c>
      <c r="K161">
        <v>1464085545</v>
      </c>
      <c r="L161" s="10">
        <f t="shared" si="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5"/>
        <v>2E-3</v>
      </c>
      <c r="R161" s="6">
        <f>E161/N161</f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>(((I162/60)/60)/24)+DATE(1970,1,1)</f>
        <v>42231.913090277783</v>
      </c>
      <c r="K162">
        <v>1434491691</v>
      </c>
      <c r="L162" s="10">
        <f t="shared" si="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5"/>
        <v>0</v>
      </c>
      <c r="R162" s="6" t="e">
        <f>E162/N162</f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>(((I163/60)/60)/24)+DATE(1970,1,1)</f>
        <v>41822.687442129631</v>
      </c>
      <c r="K163">
        <v>1401726595</v>
      </c>
      <c r="L163" s="10">
        <f t="shared" si="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5"/>
        <v>0.01</v>
      </c>
      <c r="R163" s="6">
        <f>E163/N163</f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>(((I164/60)/60)/24)+DATE(1970,1,1)</f>
        <v>41867.987500000003</v>
      </c>
      <c r="K164">
        <v>1405393356</v>
      </c>
      <c r="L164" s="10">
        <f t="shared" si="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5"/>
        <v>15.535714285714286</v>
      </c>
      <c r="R164" s="6">
        <f>E164/N164</f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>(((I165/60)/60)/24)+DATE(1970,1,1)</f>
        <v>42278</v>
      </c>
      <c r="K165">
        <v>1440716654</v>
      </c>
      <c r="L165" s="10">
        <f t="shared" si="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5"/>
        <v>0</v>
      </c>
      <c r="R165" s="6" t="e">
        <f>E165/N165</f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>(((I166/60)/60)/24)+DATE(1970,1,1)</f>
        <v>41901.762743055559</v>
      </c>
      <c r="K166">
        <v>1405966701</v>
      </c>
      <c r="L166" s="10">
        <f t="shared" si="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5"/>
        <v>0.53333333333333333</v>
      </c>
      <c r="R166" s="6">
        <f>E166/N166</f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>(((I167/60)/60)/24)+DATE(1970,1,1)</f>
        <v>42381.658842592587</v>
      </c>
      <c r="K167">
        <v>1450021724</v>
      </c>
      <c r="L167" s="10">
        <f t="shared" si="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5"/>
        <v>0</v>
      </c>
      <c r="R167" s="6" t="e">
        <f>E167/N167</f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>(((I168/60)/60)/24)+DATE(1970,1,1)</f>
        <v>42751.075949074075</v>
      </c>
      <c r="K168">
        <v>1481939362</v>
      </c>
      <c r="L168" s="10">
        <f t="shared" si="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5"/>
        <v>60</v>
      </c>
      <c r="R168" s="6">
        <f>E168/N168</f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>(((I169/60)/60)/24)+DATE(1970,1,1)</f>
        <v>42220.927488425921</v>
      </c>
      <c r="K169">
        <v>1433542535</v>
      </c>
      <c r="L169" s="10">
        <f t="shared" si="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5"/>
        <v>0.01</v>
      </c>
      <c r="R169" s="6">
        <f>E169/N169</f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>(((I170/60)/60)/24)+DATE(1970,1,1)</f>
        <v>42082.793634259258</v>
      </c>
      <c r="K170">
        <v>1424203370</v>
      </c>
      <c r="L170" s="10">
        <f t="shared" si="4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5"/>
        <v>4.0625</v>
      </c>
      <c r="R170" s="6">
        <f>E170/N170</f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>(((I171/60)/60)/24)+DATE(1970,1,1)</f>
        <v>41930.505312499998</v>
      </c>
      <c r="K171">
        <v>1411042059</v>
      </c>
      <c r="L171" s="10">
        <f t="shared" si="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5"/>
        <v>22.400000000000002</v>
      </c>
      <c r="R171" s="6">
        <f>E171/N171</f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>(((I172/60)/60)/24)+DATE(1970,1,1)</f>
        <v>42246.227777777778</v>
      </c>
      <c r="K172">
        <v>1438385283</v>
      </c>
      <c r="L172" s="10">
        <f t="shared" si="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5"/>
        <v>3.25</v>
      </c>
      <c r="R172" s="6">
        <f>E172/N172</f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>(((I173/60)/60)/24)+DATE(1970,1,1)</f>
        <v>42594.180717592593</v>
      </c>
      <c r="K173">
        <v>1465791614</v>
      </c>
      <c r="L173" s="10">
        <f t="shared" si="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5"/>
        <v>2E-3</v>
      </c>
      <c r="R173" s="6">
        <f>E173/N173</f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>(((I174/60)/60)/24)+DATE(1970,1,1)</f>
        <v>42082.353275462956</v>
      </c>
      <c r="K174">
        <v>1423733323</v>
      </c>
      <c r="L174" s="10">
        <f t="shared" si="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5"/>
        <v>0</v>
      </c>
      <c r="R174" s="6" t="e">
        <f>E174/N174</f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>(((I175/60)/60)/24)+DATE(1970,1,1)</f>
        <v>42063.573009259257</v>
      </c>
      <c r="K175">
        <v>1422539108</v>
      </c>
      <c r="L175" s="10">
        <f t="shared" si="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5"/>
        <v>0</v>
      </c>
      <c r="R175" s="6" t="e">
        <f>E175/N175</f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>(((I176/60)/60)/24)+DATE(1970,1,1)</f>
        <v>42132.758981481486</v>
      </c>
      <c r="K176">
        <v>1425924776</v>
      </c>
      <c r="L176" s="10">
        <f t="shared" si="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5"/>
        <v>0</v>
      </c>
      <c r="R176" s="6" t="e">
        <f>E176/N176</f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>(((I177/60)/60)/24)+DATE(1970,1,1)</f>
        <v>41880.777905092589</v>
      </c>
      <c r="K177">
        <v>1407177611</v>
      </c>
      <c r="L177" s="10">
        <f t="shared" si="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5"/>
        <v>6.4850000000000003</v>
      </c>
      <c r="R177" s="6">
        <f>E177/N177</f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>(((I178/60)/60)/24)+DATE(1970,1,1)</f>
        <v>42221.824062500003</v>
      </c>
      <c r="K178">
        <v>1436211999</v>
      </c>
      <c r="L178" s="10">
        <f t="shared" si="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5"/>
        <v>0</v>
      </c>
      <c r="R178" s="6" t="e">
        <f>E178/N178</f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>(((I179/60)/60)/24)+DATE(1970,1,1)</f>
        <v>42087.00608796296</v>
      </c>
      <c r="K179">
        <v>1425690526</v>
      </c>
      <c r="L179" s="10">
        <f t="shared" si="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5"/>
        <v>40</v>
      </c>
      <c r="R179" s="6">
        <f>E179/N179</f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>(((I180/60)/60)/24)+DATE(1970,1,1)</f>
        <v>42334.997048611112</v>
      </c>
      <c r="K180">
        <v>1445986545</v>
      </c>
      <c r="L180" s="10">
        <f t="shared" si="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5"/>
        <v>0</v>
      </c>
      <c r="R180" s="6" t="e">
        <f>E180/N180</f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>(((I181/60)/60)/24)+DATE(1970,1,1)</f>
        <v>42433.080497685187</v>
      </c>
      <c r="K181">
        <v>1454464555</v>
      </c>
      <c r="L181" s="10">
        <f t="shared" si="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5"/>
        <v>20</v>
      </c>
      <c r="R181" s="6">
        <f>E181/N181</f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>(((I182/60)/60)/24)+DATE(1970,1,1)</f>
        <v>42107.791666666672</v>
      </c>
      <c r="K182">
        <v>1425512843</v>
      </c>
      <c r="L182" s="10">
        <f t="shared" si="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5"/>
        <v>33.416666666666664</v>
      </c>
      <c r="R182" s="6">
        <f>E182/N182</f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>(((I183/60)/60)/24)+DATE(1970,1,1)</f>
        <v>42177.741840277777</v>
      </c>
      <c r="K183">
        <v>1432403295</v>
      </c>
      <c r="L183" s="10">
        <f t="shared" si="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5"/>
        <v>21.092608822670172</v>
      </c>
      <c r="R183" s="6">
        <f>E183/N183</f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>(((I184/60)/60)/24)+DATE(1970,1,1)</f>
        <v>42742.011944444443</v>
      </c>
      <c r="K184">
        <v>1481156232</v>
      </c>
      <c r="L184" s="10">
        <f t="shared" si="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5"/>
        <v>0</v>
      </c>
      <c r="R184" s="6" t="e">
        <f>E184/N184</f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>(((I185/60)/60)/24)+DATE(1970,1,1)</f>
        <v>41969.851967592593</v>
      </c>
      <c r="K185">
        <v>1414438010</v>
      </c>
      <c r="L185" s="10">
        <f t="shared" si="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5"/>
        <v>35.856000000000002</v>
      </c>
      <c r="R185" s="6">
        <f>E185/N185</f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>(((I186/60)/60)/24)+DATE(1970,1,1)</f>
        <v>41883.165972222225</v>
      </c>
      <c r="K186">
        <v>1404586762</v>
      </c>
      <c r="L186" s="10">
        <f t="shared" si="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5"/>
        <v>3.4000000000000004</v>
      </c>
      <c r="R186" s="6">
        <f>E186/N186</f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>(((I187/60)/60)/24)+DATE(1970,1,1)</f>
        <v>42600.91133101852</v>
      </c>
      <c r="K187">
        <v>1468965139</v>
      </c>
      <c r="L187" s="10">
        <f t="shared" si="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5"/>
        <v>5.5</v>
      </c>
      <c r="R187" s="6">
        <f>E187/N187</f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>(((I188/60)/60)/24)+DATE(1970,1,1)</f>
        <v>42797.833333333328</v>
      </c>
      <c r="K188">
        <v>1485977434</v>
      </c>
      <c r="L188" s="10">
        <f t="shared" si="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5"/>
        <v>0</v>
      </c>
      <c r="R188" s="6" t="e">
        <f>E188/N188</f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>(((I189/60)/60)/24)+DATE(1970,1,1)</f>
        <v>42206.290972222225</v>
      </c>
      <c r="K189">
        <v>1435383457</v>
      </c>
      <c r="L189" s="10">
        <f t="shared" si="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5"/>
        <v>16</v>
      </c>
      <c r="R189" s="6">
        <f>E189/N189</f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>(((I190/60)/60)/24)+DATE(1970,1,1)</f>
        <v>41887.18304398148</v>
      </c>
      <c r="K190">
        <v>1407299015</v>
      </c>
      <c r="L190" s="10">
        <f t="shared" si="4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5"/>
        <v>0</v>
      </c>
      <c r="R190" s="6" t="e">
        <f>E190/N190</f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>(((I191/60)/60)/24)+DATE(1970,1,1)</f>
        <v>42616.690706018519</v>
      </c>
      <c r="K191">
        <v>1467736477</v>
      </c>
      <c r="L191" s="10">
        <f t="shared" si="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5"/>
        <v>6.8999999999999992E-2</v>
      </c>
      <c r="R191" s="6">
        <f>E191/N191</f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>(((I192/60)/60)/24)+DATE(1970,1,1)</f>
        <v>42537.650995370372</v>
      </c>
      <c r="K192">
        <v>1465227446</v>
      </c>
      <c r="L192" s="10">
        <f t="shared" si="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5"/>
        <v>0.41666666666666669</v>
      </c>
      <c r="R192" s="6">
        <f>E192/N192</f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>(((I193/60)/60)/24)+DATE(1970,1,1)</f>
        <v>42279.441412037035</v>
      </c>
      <c r="K193">
        <v>1440326138</v>
      </c>
      <c r="L193" s="10">
        <f t="shared" si="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5"/>
        <v>5</v>
      </c>
      <c r="R193" s="6">
        <f>E193/N193</f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>(((I194/60)/60)/24)+DATE(1970,1,1)</f>
        <v>41929.792037037041</v>
      </c>
      <c r="K194">
        <v>1410980432</v>
      </c>
      <c r="L194" s="10">
        <f t="shared" si="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5"/>
        <v>1.6999999999999999E-3</v>
      </c>
      <c r="R194" s="6">
        <f>E194/N194</f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>(((I195/60)/60)/24)+DATE(1970,1,1)</f>
        <v>41971.976458333331</v>
      </c>
      <c r="K195">
        <v>1412029566</v>
      </c>
      <c r="L195" s="10">
        <f t="shared" ref="L195:L258" si="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7">(E195/D195)*100</f>
        <v>0</v>
      </c>
      <c r="R195" s="6" t="e">
        <f>E195/N195</f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>(((I196/60)/60)/24)+DATE(1970,1,1)</f>
        <v>42435.996886574074</v>
      </c>
      <c r="K196">
        <v>1452124531</v>
      </c>
      <c r="L196" s="10">
        <f t="shared" si="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7"/>
        <v>0.12</v>
      </c>
      <c r="R196" s="6">
        <f>E196/N196</f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>(((I197/60)/60)/24)+DATE(1970,1,1)</f>
        <v>42195.67050925926</v>
      </c>
      <c r="K197">
        <v>1431360332</v>
      </c>
      <c r="L197" s="10">
        <f t="shared" si="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7"/>
        <v>0</v>
      </c>
      <c r="R197" s="6" t="e">
        <f>E197/N197</f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>(((I198/60)/60)/24)+DATE(1970,1,1)</f>
        <v>42287.875</v>
      </c>
      <c r="K198">
        <v>1442062898</v>
      </c>
      <c r="L198" s="10">
        <f t="shared" si="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7"/>
        <v>41.857142857142861</v>
      </c>
      <c r="R198" s="6">
        <f>E198/N198</f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>(((I199/60)/60)/24)+DATE(1970,1,1)</f>
        <v>42783.875</v>
      </c>
      <c r="K199">
        <v>1483734100</v>
      </c>
      <c r="L199" s="10">
        <f t="shared" si="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7"/>
        <v>10.48</v>
      </c>
      <c r="R199" s="6">
        <f>E199/N199</f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>(((I200/60)/60)/24)+DATE(1970,1,1)</f>
        <v>41917.383356481485</v>
      </c>
      <c r="K200">
        <v>1409908322</v>
      </c>
      <c r="L200" s="10">
        <f t="shared" si="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7"/>
        <v>1.1159999999999999</v>
      </c>
      <c r="R200" s="6">
        <f>E200/N200</f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>(((I201/60)/60)/24)+DATE(1970,1,1)</f>
        <v>42614.123865740738</v>
      </c>
      <c r="K201">
        <v>1470106702</v>
      </c>
      <c r="L201" s="10">
        <f t="shared" si="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7"/>
        <v>0</v>
      </c>
      <c r="R201" s="6" t="e">
        <f>E201/N201</f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>(((I202/60)/60)/24)+DATE(1970,1,1)</f>
        <v>41897.083368055559</v>
      </c>
      <c r="K202">
        <v>1408154403</v>
      </c>
      <c r="L202" s="10">
        <f t="shared" si="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7"/>
        <v>26.192500000000003</v>
      </c>
      <c r="R202" s="6">
        <f>E202/N202</f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>(((I203/60)/60)/24)+DATE(1970,1,1)</f>
        <v>42043.818622685183</v>
      </c>
      <c r="K203">
        <v>1421696329</v>
      </c>
      <c r="L203" s="10">
        <f t="shared" si="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7"/>
        <v>58.461538461538467</v>
      </c>
      <c r="R203" s="6">
        <f>E203/N203</f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>(((I204/60)/60)/24)+DATE(1970,1,1)</f>
        <v>42285.874305555553</v>
      </c>
      <c r="K204">
        <v>1441750564</v>
      </c>
      <c r="L204" s="10">
        <f t="shared" si="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7"/>
        <v>0</v>
      </c>
      <c r="R204" s="6" t="e">
        <f>E204/N204</f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>(((I205/60)/60)/24)+DATE(1970,1,1)</f>
        <v>42033.847962962958</v>
      </c>
      <c r="K205">
        <v>1417378864</v>
      </c>
      <c r="L205" s="10">
        <f t="shared" si="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7"/>
        <v>29.84</v>
      </c>
      <c r="R205" s="6">
        <f>E205/N205</f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>(((I206/60)/60)/24)+DATE(1970,1,1)</f>
        <v>42586.583368055552</v>
      </c>
      <c r="K206">
        <v>1467727203</v>
      </c>
      <c r="L206" s="10">
        <f t="shared" si="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7"/>
        <v>50.721666666666664</v>
      </c>
      <c r="R206" s="6">
        <f>E206/N206</f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>(((I207/60)/60)/24)+DATE(1970,1,1)</f>
        <v>42283.632199074069</v>
      </c>
      <c r="K207">
        <v>1441120222</v>
      </c>
      <c r="L207" s="10">
        <f t="shared" si="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7"/>
        <v>16.25</v>
      </c>
      <c r="R207" s="6">
        <f>E207/N207</f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>(((I208/60)/60)/24)+DATE(1970,1,1)</f>
        <v>42588.004432870366</v>
      </c>
      <c r="K208">
        <v>1468627583</v>
      </c>
      <c r="L208" s="10">
        <f t="shared" si="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7"/>
        <v>0</v>
      </c>
      <c r="R208" s="6" t="e">
        <f>E208/N208</f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>(((I209/60)/60)/24)+DATE(1970,1,1)</f>
        <v>42008.197199074071</v>
      </c>
      <c r="K209">
        <v>1417754638</v>
      </c>
      <c r="L209" s="10">
        <f t="shared" si="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7"/>
        <v>15.214285714285714</v>
      </c>
      <c r="R209" s="6">
        <f>E209/N209</f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>(((I210/60)/60)/24)+DATE(1970,1,1)</f>
        <v>41989.369988425926</v>
      </c>
      <c r="K210">
        <v>1416127967</v>
      </c>
      <c r="L210" s="10">
        <f t="shared" si="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7"/>
        <v>0</v>
      </c>
      <c r="R210" s="6" t="e">
        <f>E210/N210</f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>(((I211/60)/60)/24)+DATE(1970,1,1)</f>
        <v>42195.922858796301</v>
      </c>
      <c r="K211">
        <v>1433974135</v>
      </c>
      <c r="L211" s="10">
        <f t="shared" si="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7"/>
        <v>0</v>
      </c>
      <c r="R211" s="6" t="e">
        <f>E211/N211</f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>(((I212/60)/60)/24)+DATE(1970,1,1)</f>
        <v>42278.208333333328</v>
      </c>
      <c r="K212">
        <v>1441157592</v>
      </c>
      <c r="L212" s="10">
        <f t="shared" si="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7"/>
        <v>25.25</v>
      </c>
      <c r="R212" s="6">
        <f>E212/N212</f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>(((I213/60)/60)/24)+DATE(1970,1,1)</f>
        <v>42266.159918981488</v>
      </c>
      <c r="K213">
        <v>1440042617</v>
      </c>
      <c r="L213" s="10">
        <f t="shared" si="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7"/>
        <v>44.6</v>
      </c>
      <c r="R213" s="6">
        <f>E213/N213</f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>(((I214/60)/60)/24)+DATE(1970,1,1)</f>
        <v>42476.839351851857</v>
      </c>
      <c r="K214">
        <v>1455656920</v>
      </c>
      <c r="L214" s="10">
        <f t="shared" si="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7"/>
        <v>1.5873015873015872E-2</v>
      </c>
      <c r="R214" s="6">
        <f>E214/N214</f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>(((I215/60)/60)/24)+DATE(1970,1,1)</f>
        <v>42232.587974537033</v>
      </c>
      <c r="K215">
        <v>1437142547</v>
      </c>
      <c r="L215" s="10">
        <f t="shared" si="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7"/>
        <v>0.04</v>
      </c>
      <c r="R215" s="6">
        <f>E215/N215</f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>(((I216/60)/60)/24)+DATE(1970,1,1)</f>
        <v>42069.64061342593</v>
      </c>
      <c r="K216">
        <v>1420471349</v>
      </c>
      <c r="L216" s="10">
        <f t="shared" si="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7"/>
        <v>8.0000000000000002E-3</v>
      </c>
      <c r="R216" s="6">
        <f>E216/N216</f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>(((I217/60)/60)/24)+DATE(1970,1,1)</f>
        <v>42417.999305555553</v>
      </c>
      <c r="K217">
        <v>1452058282</v>
      </c>
      <c r="L217" s="10">
        <f t="shared" si="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7"/>
        <v>0.22727272727272727</v>
      </c>
      <c r="R217" s="6">
        <f>E217/N217</f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>(((I218/60)/60)/24)+DATE(1970,1,1)</f>
        <v>42116.917094907403</v>
      </c>
      <c r="K218">
        <v>1425423637</v>
      </c>
      <c r="L218" s="10">
        <f t="shared" si="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7"/>
        <v>55.698440000000005</v>
      </c>
      <c r="R218" s="6">
        <f>E218/N218</f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>(((I219/60)/60)/24)+DATE(1970,1,1)</f>
        <v>42001.64061342593</v>
      </c>
      <c r="K219">
        <v>1417101749</v>
      </c>
      <c r="L219" s="10">
        <f t="shared" si="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7"/>
        <v>11.943</v>
      </c>
      <c r="R219" s="6">
        <f>E219/N219</f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>(((I220/60)/60)/24)+DATE(1970,1,1)</f>
        <v>42139.628344907411</v>
      </c>
      <c r="K220">
        <v>1426518289</v>
      </c>
      <c r="L220" s="10">
        <f t="shared" si="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7"/>
        <v>2</v>
      </c>
      <c r="R220" s="6">
        <f>E220/N220</f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>(((I221/60)/60)/24)+DATE(1970,1,1)</f>
        <v>42461.290972222225</v>
      </c>
      <c r="K221">
        <v>1456732225</v>
      </c>
      <c r="L221" s="10">
        <f t="shared" si="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7"/>
        <v>17.630000000000003</v>
      </c>
      <c r="R221" s="6">
        <f>E221/N221</f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>(((I222/60)/60)/24)+DATE(1970,1,1)</f>
        <v>42236.837499999994</v>
      </c>
      <c r="K222">
        <v>1436542030</v>
      </c>
      <c r="L222" s="10">
        <f t="shared" si="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7"/>
        <v>0.72</v>
      </c>
      <c r="R222" s="6">
        <f>E222/N222</f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>(((I223/60)/60)/24)+DATE(1970,1,1)</f>
        <v>42091.79587962963</v>
      </c>
      <c r="K223">
        <v>1422389164</v>
      </c>
      <c r="L223" s="10">
        <f t="shared" si="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7"/>
        <v>0</v>
      </c>
      <c r="R223" s="6" t="e">
        <f>E223/N223</f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>(((I224/60)/60)/24)+DATE(1970,1,1)</f>
        <v>42090.110416666663</v>
      </c>
      <c r="K224">
        <v>1422383318</v>
      </c>
      <c r="L224" s="10">
        <f t="shared" si="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7"/>
        <v>13</v>
      </c>
      <c r="R224" s="6">
        <f>E224/N224</f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>(((I225/60)/60)/24)+DATE(1970,1,1)</f>
        <v>42512.045138888891</v>
      </c>
      <c r="K225">
        <v>1461287350</v>
      </c>
      <c r="L225" s="10">
        <f t="shared" si="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7"/>
        <v>0</v>
      </c>
      <c r="R225" s="6" t="e">
        <f>E225/N225</f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>(((I226/60)/60)/24)+DATE(1970,1,1)</f>
        <v>42195.235254629632</v>
      </c>
      <c r="K226">
        <v>1431322726</v>
      </c>
      <c r="L226" s="10">
        <f t="shared" si="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7"/>
        <v>0</v>
      </c>
      <c r="R226" s="6" t="e">
        <f>E226/N226</f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>(((I227/60)/60)/24)+DATE(1970,1,1)</f>
        <v>42468.919606481482</v>
      </c>
      <c r="K227">
        <v>1457564654</v>
      </c>
      <c r="L227" s="10">
        <f t="shared" si="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7"/>
        <v>0</v>
      </c>
      <c r="R227" s="6" t="e">
        <f>E227/N227</f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>(((I228/60)/60)/24)+DATE(1970,1,1)</f>
        <v>42155.395138888889</v>
      </c>
      <c r="K228">
        <v>1428854344</v>
      </c>
      <c r="L228" s="10">
        <f t="shared" si="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7"/>
        <v>0.86206896551724133</v>
      </c>
      <c r="R228" s="6">
        <f>E228/N228</f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>(((I229/60)/60)/24)+DATE(1970,1,1)</f>
        <v>42194.893993055557</v>
      </c>
      <c r="K229">
        <v>1433885241</v>
      </c>
      <c r="L229" s="10">
        <f t="shared" si="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7"/>
        <v>0</v>
      </c>
      <c r="R229" s="6" t="e">
        <f>E229/N229</f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>(((I230/60)/60)/24)+DATE(1970,1,1)</f>
        <v>42156.686400462961</v>
      </c>
      <c r="K230">
        <v>1427992105</v>
      </c>
      <c r="L230" s="10">
        <f t="shared" si="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7"/>
        <v>0</v>
      </c>
      <c r="R230" s="6" t="e">
        <f>E230/N230</f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>(((I231/60)/60)/24)+DATE(1970,1,1)</f>
        <v>42413.933993055558</v>
      </c>
      <c r="K231">
        <v>1452810297</v>
      </c>
      <c r="L231" s="10">
        <f t="shared" si="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7"/>
        <v>0</v>
      </c>
      <c r="R231" s="6" t="e">
        <f>E231/N231</f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>(((I232/60)/60)/24)+DATE(1970,1,1)</f>
        <v>42159.777210648142</v>
      </c>
      <c r="K232">
        <v>1430851151</v>
      </c>
      <c r="L232" s="10">
        <f t="shared" si="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7"/>
        <v>0.4</v>
      </c>
      <c r="R232" s="6">
        <f>E232/N232</f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>(((I233/60)/60)/24)+DATE(1970,1,1)</f>
        <v>42371.958923611113</v>
      </c>
      <c r="K233">
        <v>1449183651</v>
      </c>
      <c r="L233" s="10">
        <f t="shared" si="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7"/>
        <v>0</v>
      </c>
      <c r="R233" s="6" t="e">
        <f>E233/N233</f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>(((I234/60)/60)/24)+DATE(1970,1,1)</f>
        <v>42062.82576388889</v>
      </c>
      <c r="K234">
        <v>1422474546</v>
      </c>
      <c r="L234" s="10">
        <f t="shared" si="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7"/>
        <v>2.75</v>
      </c>
      <c r="R234" s="6">
        <f>E234/N234</f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>(((I235/60)/60)/24)+DATE(1970,1,1)</f>
        <v>42642.911712962959</v>
      </c>
      <c r="K235">
        <v>1472593972</v>
      </c>
      <c r="L235" s="10">
        <f t="shared" si="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7"/>
        <v>0</v>
      </c>
      <c r="R235" s="6" t="e">
        <f>E235/N235</f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>(((I236/60)/60)/24)+DATE(1970,1,1)</f>
        <v>42176.035405092596</v>
      </c>
      <c r="K236">
        <v>1431391859</v>
      </c>
      <c r="L236" s="10">
        <f t="shared" si="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7"/>
        <v>40.1</v>
      </c>
      <c r="R236" s="6">
        <f>E236/N236</f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>(((I237/60)/60)/24)+DATE(1970,1,1)</f>
        <v>42194.908530092594</v>
      </c>
      <c r="K237">
        <v>1433886497</v>
      </c>
      <c r="L237" s="10">
        <f t="shared" si="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7"/>
        <v>0</v>
      </c>
      <c r="R237" s="6" t="e">
        <f>E237/N237</f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>(((I238/60)/60)/24)+DATE(1970,1,1)</f>
        <v>42374</v>
      </c>
      <c r="K238">
        <v>1447380099</v>
      </c>
      <c r="L238" s="10">
        <f t="shared" si="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7"/>
        <v>0</v>
      </c>
      <c r="R238" s="6" t="e">
        <f>E238/N238</f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>(((I239/60)/60)/24)+DATE(1970,1,1)</f>
        <v>42437.577187499999</v>
      </c>
      <c r="K239">
        <v>1452261069</v>
      </c>
      <c r="L239" s="10">
        <f t="shared" si="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7"/>
        <v>0.33333333333333337</v>
      </c>
      <c r="R239" s="6">
        <f>E239/N239</f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>(((I240/60)/60)/24)+DATE(1970,1,1)</f>
        <v>42734.375</v>
      </c>
      <c r="K240">
        <v>1481324760</v>
      </c>
      <c r="L240" s="10">
        <f t="shared" si="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7"/>
        <v>0</v>
      </c>
      <c r="R240" s="6" t="e">
        <f>E240/N240</f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>(((I241/60)/60)/24)+DATE(1970,1,1)</f>
        <v>42316.5</v>
      </c>
      <c r="K241">
        <v>1445308730</v>
      </c>
      <c r="L241" s="10">
        <f t="shared" si="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7"/>
        <v>25</v>
      </c>
      <c r="R241" s="6">
        <f>E241/N241</f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>(((I242/60)/60)/24)+DATE(1970,1,1)</f>
        <v>41399.708460648151</v>
      </c>
      <c r="K242">
        <v>1363885211</v>
      </c>
      <c r="L242" s="10">
        <f t="shared" si="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7"/>
        <v>107.63413333333334</v>
      </c>
      <c r="R242" s="6">
        <f>E242/N242</f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>(((I243/60)/60)/24)+DATE(1970,1,1)</f>
        <v>41994.697962962964</v>
      </c>
      <c r="K243">
        <v>1415292304</v>
      </c>
      <c r="L243" s="10">
        <f t="shared" si="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7"/>
        <v>112.63736263736264</v>
      </c>
      <c r="R243" s="6">
        <f>E243/N243</f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>(((I244/60)/60)/24)+DATE(1970,1,1)</f>
        <v>40897.492939814816</v>
      </c>
      <c r="K244">
        <v>1321357790</v>
      </c>
      <c r="L244" s="10">
        <f t="shared" si="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7"/>
        <v>113.46153846153845</v>
      </c>
      <c r="R244" s="6">
        <f>E244/N244</f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>(((I245/60)/60)/24)+DATE(1970,1,1)</f>
        <v>41692.047500000001</v>
      </c>
      <c r="K245">
        <v>1390439304</v>
      </c>
      <c r="L245" s="10">
        <f t="shared" si="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7"/>
        <v>102.592</v>
      </c>
      <c r="R245" s="6">
        <f>E245/N245</f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>(((I246/60)/60)/24)+DATE(1970,1,1)</f>
        <v>40253.29583333333</v>
      </c>
      <c r="K246">
        <v>1265269559</v>
      </c>
      <c r="L246" s="10">
        <f t="shared" si="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7"/>
        <v>113.75714285714287</v>
      </c>
      <c r="R246" s="6">
        <f>E246/N246</f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>(((I247/60)/60)/24)+DATE(1970,1,1)</f>
        <v>41137.053067129629</v>
      </c>
      <c r="K247">
        <v>1342487785</v>
      </c>
      <c r="L247" s="10">
        <f t="shared" si="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7"/>
        <v>103.71999999999998</v>
      </c>
      <c r="R247" s="6">
        <f>E247/N247</f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>(((I248/60)/60)/24)+DATE(1970,1,1)</f>
        <v>40530.405150462961</v>
      </c>
      <c r="K248">
        <v>1288341805</v>
      </c>
      <c r="L248" s="10">
        <f t="shared" si="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7"/>
        <v>305.46000000000004</v>
      </c>
      <c r="R248" s="6">
        <f>E248/N248</f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>(((I249/60)/60)/24)+DATE(1970,1,1)</f>
        <v>40467.152083333334</v>
      </c>
      <c r="K249">
        <v>1284042614</v>
      </c>
      <c r="L249" s="10">
        <f t="shared" si="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7"/>
        <v>134.1</v>
      </c>
      <c r="R249" s="6">
        <f>E249/N249</f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>(((I250/60)/60)/24)+DATE(1970,1,1)</f>
        <v>40915.774409722224</v>
      </c>
      <c r="K250">
        <v>1322073309</v>
      </c>
      <c r="L250" s="10">
        <f t="shared" si="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7"/>
        <v>101.33294117647058</v>
      </c>
      <c r="R250" s="6">
        <f>E250/N250</f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>(((I251/60)/60)/24)+DATE(1970,1,1)</f>
        <v>40412.736111111109</v>
      </c>
      <c r="K251">
        <v>1275603020</v>
      </c>
      <c r="L251" s="10">
        <f t="shared" si="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7"/>
        <v>112.92</v>
      </c>
      <c r="R251" s="6">
        <f>E251/N251</f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>(((I252/60)/60)/24)+DATE(1970,1,1)</f>
        <v>41431.565868055557</v>
      </c>
      <c r="K252">
        <v>1367933691</v>
      </c>
      <c r="L252" s="10">
        <f t="shared" si="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7"/>
        <v>105.58333333333334</v>
      </c>
      <c r="R252" s="6">
        <f>E252/N252</f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>(((I253/60)/60)/24)+DATE(1970,1,1)</f>
        <v>41045.791666666664</v>
      </c>
      <c r="K253">
        <v>1334429646</v>
      </c>
      <c r="L253" s="10">
        <f t="shared" si="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7"/>
        <v>125.57142857142858</v>
      </c>
      <c r="R253" s="6">
        <f>E253/N253</f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>(((I254/60)/60)/24)+DATE(1970,1,1)</f>
        <v>40330.165972222225</v>
      </c>
      <c r="K254">
        <v>1269878058</v>
      </c>
      <c r="L254" s="10">
        <f t="shared" si="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7"/>
        <v>184.56</v>
      </c>
      <c r="R254" s="6">
        <f>E254/N254</f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>(((I255/60)/60)/24)+DATE(1970,1,1)</f>
        <v>40954.650868055556</v>
      </c>
      <c r="K255">
        <v>1326728235</v>
      </c>
      <c r="L255" s="10">
        <f t="shared" si="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7"/>
        <v>100.73333333333335</v>
      </c>
      <c r="R255" s="6">
        <f>E255/N255</f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>(((I256/60)/60)/24)+DATE(1970,1,1)</f>
        <v>42294.083333333328</v>
      </c>
      <c r="K256">
        <v>1442443910</v>
      </c>
      <c r="L256" s="10">
        <f t="shared" si="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7"/>
        <v>116.94725</v>
      </c>
      <c r="R256" s="6">
        <f>E256/N256</f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>(((I257/60)/60)/24)+DATE(1970,1,1)</f>
        <v>40618.48474537037</v>
      </c>
      <c r="K257">
        <v>1297687082</v>
      </c>
      <c r="L257" s="10">
        <f t="shared" si="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7"/>
        <v>106.73325</v>
      </c>
      <c r="R257" s="6">
        <f>E257/N257</f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>(((I258/60)/60)/24)+DATE(1970,1,1)</f>
        <v>41349.769293981481</v>
      </c>
      <c r="K258">
        <v>1360866467</v>
      </c>
      <c r="L258" s="10">
        <f t="shared" si="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7"/>
        <v>139.1</v>
      </c>
      <c r="R258" s="6">
        <f>E258/N258</f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>(((I259/60)/60)/24)+DATE(1970,1,1)</f>
        <v>42509.626875000002</v>
      </c>
      <c r="K259">
        <v>1461078162</v>
      </c>
      <c r="L259" s="10">
        <f t="shared" ref="L259:L322" si="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9">(E259/D259)*100</f>
        <v>106.72648571428572</v>
      </c>
      <c r="R259" s="6">
        <f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>(((I260/60)/60)/24)+DATE(1970,1,1)</f>
        <v>40712.051689814813</v>
      </c>
      <c r="K260">
        <v>1305767666</v>
      </c>
      <c r="L260" s="10">
        <f t="shared" si="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9"/>
        <v>191.14</v>
      </c>
      <c r="R260" s="6">
        <f>E260/N260</f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>(((I261/60)/60)/24)+DATE(1970,1,1)</f>
        <v>42102.738067129627</v>
      </c>
      <c r="K261">
        <v>1425922969</v>
      </c>
      <c r="L261" s="10">
        <f t="shared" si="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9"/>
        <v>131.93789333333334</v>
      </c>
      <c r="R261" s="6">
        <f>E261/N261</f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>(((I262/60)/60)/24)+DATE(1970,1,1)</f>
        <v>40376.415972222225</v>
      </c>
      <c r="K262">
        <v>1275415679</v>
      </c>
      <c r="L262" s="10">
        <f t="shared" si="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9"/>
        <v>106.4</v>
      </c>
      <c r="R262" s="6">
        <f>E262/N262</f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>(((I263/60)/60)/24)+DATE(1970,1,1)</f>
        <v>41067.621527777781</v>
      </c>
      <c r="K263">
        <v>1334783704</v>
      </c>
      <c r="L263" s="10">
        <f t="shared" si="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9"/>
        <v>107.4</v>
      </c>
      <c r="R263" s="6">
        <f>E263/N263</f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>(((I264/60)/60)/24)+DATE(1970,1,1)</f>
        <v>40600.24800925926</v>
      </c>
      <c r="K264">
        <v>1294811828</v>
      </c>
      <c r="L264" s="10">
        <f t="shared" si="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9"/>
        <v>240</v>
      </c>
      <c r="R264" s="6">
        <f>E264/N264</f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>(((I265/60)/60)/24)+DATE(1970,1,1)</f>
        <v>41179.954791666663</v>
      </c>
      <c r="K265">
        <v>1346194494</v>
      </c>
      <c r="L265" s="10">
        <f t="shared" si="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9"/>
        <v>118.08108</v>
      </c>
      <c r="R265" s="6">
        <f>E265/N265</f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>(((I266/60)/60)/24)+DATE(1970,1,1)</f>
        <v>41040.620312500003</v>
      </c>
      <c r="K266">
        <v>1334155995</v>
      </c>
      <c r="L266" s="10">
        <f t="shared" si="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9"/>
        <v>118.19999999999999</v>
      </c>
      <c r="R266" s="6">
        <f>E266/N266</f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>(((I267/60)/60)/24)+DATE(1970,1,1)</f>
        <v>40308.844444444447</v>
      </c>
      <c r="K267">
        <v>1269928430</v>
      </c>
      <c r="L267" s="10">
        <f t="shared" si="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9"/>
        <v>111.1</v>
      </c>
      <c r="R267" s="6">
        <f>E267/N267</f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>(((I268/60)/60)/24)+DATE(1970,1,1)</f>
        <v>40291.160416666666</v>
      </c>
      <c r="K268">
        <v>1264565507</v>
      </c>
      <c r="L268" s="10">
        <f t="shared" si="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9"/>
        <v>145.5</v>
      </c>
      <c r="R268" s="6">
        <f>E268/N268</f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>(((I269/60)/60)/24)+DATE(1970,1,1)</f>
        <v>41815.452534722222</v>
      </c>
      <c r="K269">
        <v>1401101499</v>
      </c>
      <c r="L269" s="10">
        <f t="shared" si="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9"/>
        <v>131.62883248730967</v>
      </c>
      <c r="R269" s="6">
        <f>E269/N269</f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>(((I270/60)/60)/24)+DATE(1970,1,1)</f>
        <v>40854.194189814814</v>
      </c>
      <c r="K270">
        <v>1316749178</v>
      </c>
      <c r="L270" s="10">
        <f t="shared" si="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9"/>
        <v>111.4</v>
      </c>
      <c r="R270" s="6">
        <f>E270/N270</f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>(((I271/60)/60)/24)+DATE(1970,1,1)</f>
        <v>42788.197013888886</v>
      </c>
      <c r="K271">
        <v>1485146622</v>
      </c>
      <c r="L271" s="10">
        <f t="shared" si="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9"/>
        <v>147.23376999999999</v>
      </c>
      <c r="R271" s="6">
        <f>E271/N271</f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>(((I272/60)/60)/24)+DATE(1970,1,1)</f>
        <v>40688.166666666664</v>
      </c>
      <c r="K272">
        <v>1301950070</v>
      </c>
      <c r="L272" s="10">
        <f t="shared" si="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9"/>
        <v>152.60869565217391</v>
      </c>
      <c r="R272" s="6">
        <f>E272/N272</f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>(((I273/60)/60)/24)+DATE(1970,1,1)</f>
        <v>41641.333333333336</v>
      </c>
      <c r="K273">
        <v>1386123861</v>
      </c>
      <c r="L273" s="10">
        <f t="shared" si="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9"/>
        <v>104.67999999999999</v>
      </c>
      <c r="R273" s="6">
        <f>E273/N273</f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>(((I274/60)/60)/24)+DATE(1970,1,1)</f>
        <v>40296.78402777778</v>
      </c>
      <c r="K274">
        <v>1267220191</v>
      </c>
      <c r="L274" s="10">
        <f t="shared" si="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9"/>
        <v>177.43366666666668</v>
      </c>
      <c r="R274" s="6">
        <f>E274/N274</f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>(((I275/60)/60)/24)+DATE(1970,1,1)</f>
        <v>40727.498449074075</v>
      </c>
      <c r="K275">
        <v>1307102266</v>
      </c>
      <c r="L275" s="10">
        <f t="shared" si="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9"/>
        <v>107.7758</v>
      </c>
      <c r="R275" s="6">
        <f>E275/N275</f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>(((I276/60)/60)/24)+DATE(1970,1,1)</f>
        <v>41004.290972222225</v>
      </c>
      <c r="K276">
        <v>1330638829</v>
      </c>
      <c r="L276" s="10">
        <f t="shared" si="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9"/>
        <v>156</v>
      </c>
      <c r="R276" s="6">
        <f>E276/N276</f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>(((I277/60)/60)/24)+DATE(1970,1,1)</f>
        <v>41223.073680555557</v>
      </c>
      <c r="K277">
        <v>1349916366</v>
      </c>
      <c r="L277" s="10">
        <f t="shared" si="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9"/>
        <v>108.395</v>
      </c>
      <c r="R277" s="6">
        <f>E277/N277</f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>(((I278/60)/60)/24)+DATE(1970,1,1)</f>
        <v>41027.040208333332</v>
      </c>
      <c r="K278">
        <v>1330394274</v>
      </c>
      <c r="L278" s="10">
        <f t="shared" si="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9"/>
        <v>147.6</v>
      </c>
      <c r="R278" s="6">
        <f>E278/N278</f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>(((I279/60)/60)/24)+DATE(1970,1,1)</f>
        <v>42147.891423611116</v>
      </c>
      <c r="K279">
        <v>1429824219</v>
      </c>
      <c r="L279" s="10">
        <f t="shared" si="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9"/>
        <v>110.38153846153847</v>
      </c>
      <c r="R279" s="6">
        <f>E279/N279</f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>(((I280/60)/60)/24)+DATE(1970,1,1)</f>
        <v>41194.040960648148</v>
      </c>
      <c r="K280">
        <v>1347411539</v>
      </c>
      <c r="L280" s="10">
        <f t="shared" si="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9"/>
        <v>150.34814814814814</v>
      </c>
      <c r="R280" s="6">
        <f>E280/N280</f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>(((I281/60)/60)/24)+DATE(1970,1,1)</f>
        <v>42793.084027777775</v>
      </c>
      <c r="K281">
        <v>1485237096</v>
      </c>
      <c r="L281" s="10">
        <f t="shared" si="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9"/>
        <v>157.31829411764707</v>
      </c>
      <c r="R281" s="6">
        <f>E281/N281</f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>(((I282/60)/60)/24)+DATE(1970,1,1)</f>
        <v>41789.590682870366</v>
      </c>
      <c r="K282">
        <v>1397571035</v>
      </c>
      <c r="L282" s="10">
        <f t="shared" si="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9"/>
        <v>156.14400000000001</v>
      </c>
      <c r="R282" s="6">
        <f>E282/N282</f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>(((I283/60)/60)/24)+DATE(1970,1,1)</f>
        <v>40035.80972222222</v>
      </c>
      <c r="K283">
        <v>1242532513</v>
      </c>
      <c r="L283" s="10">
        <f t="shared" si="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9"/>
        <v>120.58763636363636</v>
      </c>
      <c r="R283" s="6">
        <f>E283/N283</f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>(((I284/60)/60)/24)+DATE(1970,1,1)</f>
        <v>40231.916666666664</v>
      </c>
      <c r="K284">
        <v>1263679492</v>
      </c>
      <c r="L284" s="10">
        <f t="shared" si="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9"/>
        <v>101.18888888888888</v>
      </c>
      <c r="R284" s="6">
        <f>E284/N284</f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>(((I285/60)/60)/24)+DATE(1970,1,1)</f>
        <v>40695.207638888889</v>
      </c>
      <c r="K285">
        <v>1305219744</v>
      </c>
      <c r="L285" s="10">
        <f t="shared" si="8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9"/>
        <v>114.27249999999999</v>
      </c>
      <c r="R285" s="6">
        <f>E285/N285</f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>(((I286/60)/60)/24)+DATE(1970,1,1)</f>
        <v>40929.738194444442</v>
      </c>
      <c r="K286">
        <v>1325007780</v>
      </c>
      <c r="L286" s="10">
        <f t="shared" si="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9"/>
        <v>104.62615</v>
      </c>
      <c r="R286" s="6">
        <f>E286/N286</f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>(((I287/60)/60)/24)+DATE(1970,1,1)</f>
        <v>41536.756111111114</v>
      </c>
      <c r="K287">
        <v>1377022128</v>
      </c>
      <c r="L287" s="10">
        <f t="shared" si="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9"/>
        <v>228.82507142857142</v>
      </c>
      <c r="R287" s="6">
        <f>E287/N287</f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>(((I288/60)/60)/24)+DATE(1970,1,1)</f>
        <v>41358.774583333332</v>
      </c>
      <c r="K288">
        <v>1360352124</v>
      </c>
      <c r="L288" s="10">
        <f t="shared" si="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9"/>
        <v>109.15333333333332</v>
      </c>
      <c r="R288" s="6">
        <f>E288/N288</f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>(((I289/60)/60)/24)+DATE(1970,1,1)</f>
        <v>41215.166666666664</v>
      </c>
      <c r="K289">
        <v>1349160018</v>
      </c>
      <c r="L289" s="10">
        <f t="shared" si="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9"/>
        <v>176.29999999999998</v>
      </c>
      <c r="R289" s="6">
        <f>E289/N289</f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>(((I290/60)/60)/24)+DATE(1970,1,1)</f>
        <v>41086.168900462959</v>
      </c>
      <c r="K290">
        <v>1337659393</v>
      </c>
      <c r="L290" s="10">
        <f t="shared" si="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9"/>
        <v>103.21061999999999</v>
      </c>
      <c r="R290" s="6">
        <f>E290/N290</f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>(((I291/60)/60)/24)+DATE(1970,1,1)</f>
        <v>41580.456412037034</v>
      </c>
      <c r="K291">
        <v>1380797834</v>
      </c>
      <c r="L291" s="10">
        <f t="shared" si="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9"/>
        <v>104.82000000000001</v>
      </c>
      <c r="R291" s="6">
        <f>E291/N291</f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>(((I292/60)/60)/24)+DATE(1970,1,1)</f>
        <v>40576.332638888889</v>
      </c>
      <c r="K292">
        <v>1292316697</v>
      </c>
      <c r="L292" s="10">
        <f t="shared" si="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9"/>
        <v>106.68444444444445</v>
      </c>
      <c r="R292" s="6">
        <f>E292/N292</f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>(((I293/60)/60)/24)+DATE(1970,1,1)</f>
        <v>41395.000694444447</v>
      </c>
      <c r="K293">
        <v>1365791246</v>
      </c>
      <c r="L293" s="10">
        <f t="shared" si="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9"/>
        <v>120.02</v>
      </c>
      <c r="R293" s="6">
        <f>E293/N293</f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>(((I294/60)/60)/24)+DATE(1970,1,1)</f>
        <v>40845.165972222225</v>
      </c>
      <c r="K294">
        <v>1317064599</v>
      </c>
      <c r="L294" s="10">
        <f t="shared" si="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9"/>
        <v>101.50693333333334</v>
      </c>
      <c r="R294" s="6">
        <f>E294/N294</f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>(((I295/60)/60)/24)+DATE(1970,1,1)</f>
        <v>41749.667986111112</v>
      </c>
      <c r="K295">
        <v>1395417714</v>
      </c>
      <c r="L295" s="10">
        <f t="shared" si="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9"/>
        <v>101.38461538461539</v>
      </c>
      <c r="R295" s="6">
        <f>E295/N295</f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>(((I296/60)/60)/24)+DATE(1970,1,1)</f>
        <v>40378.666666666664</v>
      </c>
      <c r="K296">
        <v>1276480894</v>
      </c>
      <c r="L296" s="10">
        <f t="shared" si="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9"/>
        <v>100</v>
      </c>
      <c r="R296" s="6">
        <f>E296/N296</f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>(((I297/60)/60)/24)+DATE(1970,1,1)</f>
        <v>41579</v>
      </c>
      <c r="K297">
        <v>1378080409</v>
      </c>
      <c r="L297" s="10">
        <f t="shared" si="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9"/>
        <v>133.10911999999999</v>
      </c>
      <c r="R297" s="6">
        <f>E297/N297</f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>(((I298/60)/60)/24)+DATE(1970,1,1)</f>
        <v>41159.475497685184</v>
      </c>
      <c r="K298">
        <v>1344857083</v>
      </c>
      <c r="L298" s="10">
        <f t="shared" si="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9"/>
        <v>118.72620000000001</v>
      </c>
      <c r="R298" s="6">
        <f>E298/N298</f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>(((I299/60)/60)/24)+DATE(1970,1,1)</f>
        <v>42125.165972222225</v>
      </c>
      <c r="K299">
        <v>1427390901</v>
      </c>
      <c r="L299" s="10">
        <f t="shared" si="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9"/>
        <v>100.64</v>
      </c>
      <c r="R299" s="6">
        <f>E299/N299</f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>(((I300/60)/60)/24)+DATE(1970,1,1)</f>
        <v>41768.875</v>
      </c>
      <c r="K300">
        <v>1394536048</v>
      </c>
      <c r="L300" s="10">
        <f t="shared" si="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9"/>
        <v>108.93241269841269</v>
      </c>
      <c r="R300" s="6">
        <f>E300/N300</f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>(((I301/60)/60)/24)+DATE(1970,1,1)</f>
        <v>40499.266898148147</v>
      </c>
      <c r="K301">
        <v>1287379460</v>
      </c>
      <c r="L301" s="10">
        <f t="shared" si="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9"/>
        <v>178.95250000000001</v>
      </c>
      <c r="R301" s="6">
        <f>E301/N301</f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>(((I302/60)/60)/24)+DATE(1970,1,1)</f>
        <v>40657.959930555553</v>
      </c>
      <c r="K302">
        <v>1301007738</v>
      </c>
      <c r="L302" s="10">
        <f t="shared" si="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9"/>
        <v>101.72264</v>
      </c>
      <c r="R302" s="6">
        <f>E302/N302</f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>(((I303/60)/60)/24)+DATE(1970,1,1)</f>
        <v>41352.696006944447</v>
      </c>
      <c r="K303">
        <v>1360258935</v>
      </c>
      <c r="L303" s="10">
        <f t="shared" si="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9"/>
        <v>118.73499999999999</v>
      </c>
      <c r="R303" s="6">
        <f>E303/N303</f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>(((I304/60)/60)/24)+DATE(1970,1,1)</f>
        <v>40963.856921296298</v>
      </c>
      <c r="K304">
        <v>1327523638</v>
      </c>
      <c r="L304" s="10">
        <f t="shared" si="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9"/>
        <v>100.46</v>
      </c>
      <c r="R304" s="6">
        <f>E304/N304</f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>(((I305/60)/60)/24)+DATE(1970,1,1)</f>
        <v>41062.071134259262</v>
      </c>
      <c r="K305">
        <v>1336009346</v>
      </c>
      <c r="L305" s="10">
        <f t="shared" si="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9"/>
        <v>137.46666666666667</v>
      </c>
      <c r="R305" s="6">
        <f>E305/N305</f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>(((I306/60)/60)/24)+DATE(1970,1,1)</f>
        <v>41153.083333333336</v>
      </c>
      <c r="K306">
        <v>1343096197</v>
      </c>
      <c r="L306" s="10">
        <f t="shared" si="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9"/>
        <v>231.64705882352939</v>
      </c>
      <c r="R306" s="6">
        <f>E306/N306</f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>(((I307/60)/60)/24)+DATE(1970,1,1)</f>
        <v>40978.630196759259</v>
      </c>
      <c r="K307">
        <v>1328800049</v>
      </c>
      <c r="L307" s="10">
        <f t="shared" si="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9"/>
        <v>130.33333333333331</v>
      </c>
      <c r="R307" s="6">
        <f>E307/N307</f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>(((I308/60)/60)/24)+DATE(1970,1,1)</f>
        <v>41353.795520833337</v>
      </c>
      <c r="K308">
        <v>1362081933</v>
      </c>
      <c r="L308" s="10">
        <f t="shared" si="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9"/>
        <v>292.89999999999998</v>
      </c>
      <c r="R308" s="6">
        <f>E308/N308</f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>(((I309/60)/60)/24)+DATE(1970,1,1)</f>
        <v>41312.944456018515</v>
      </c>
      <c r="K309">
        <v>1357684801</v>
      </c>
      <c r="L309" s="10">
        <f t="shared" si="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9"/>
        <v>111.31818181818183</v>
      </c>
      <c r="R309" s="6">
        <f>E309/N309</f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>(((I310/60)/60)/24)+DATE(1970,1,1)</f>
        <v>40612.694560185184</v>
      </c>
      <c r="K310">
        <v>1295887210</v>
      </c>
      <c r="L310" s="10">
        <f t="shared" si="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9"/>
        <v>105.56666666666668</v>
      </c>
      <c r="R310" s="6">
        <f>E310/N310</f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>(((I311/60)/60)/24)+DATE(1970,1,1)</f>
        <v>41155.751550925925</v>
      </c>
      <c r="K311">
        <v>1344880934</v>
      </c>
      <c r="L311" s="10">
        <f t="shared" si="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9"/>
        <v>118.94444444444446</v>
      </c>
      <c r="R311" s="6">
        <f>E311/N311</f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>(((I312/60)/60)/24)+DATE(1970,1,1)</f>
        <v>40836.083333333336</v>
      </c>
      <c r="K312">
        <v>1317788623</v>
      </c>
      <c r="L312" s="10">
        <f t="shared" si="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9"/>
        <v>104.129</v>
      </c>
      <c r="R312" s="6">
        <f>E312/N312</f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>(((I313/60)/60)/24)+DATE(1970,1,1)</f>
        <v>40909.332638888889</v>
      </c>
      <c r="K313">
        <v>1321852592</v>
      </c>
      <c r="L313" s="10">
        <f t="shared" si="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9"/>
        <v>104.10165000000001</v>
      </c>
      <c r="R313" s="6">
        <f>E313/N313</f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>(((I314/60)/60)/24)+DATE(1970,1,1)</f>
        <v>41378.877685185187</v>
      </c>
      <c r="K314">
        <v>1363381432</v>
      </c>
      <c r="L314" s="10">
        <f t="shared" si="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9"/>
        <v>111.87499999999999</v>
      </c>
      <c r="R314" s="6">
        <f>E314/N314</f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>(((I315/60)/60)/24)+DATE(1970,1,1)</f>
        <v>40401.665972222225</v>
      </c>
      <c r="K315">
        <v>1277702894</v>
      </c>
      <c r="L315" s="10">
        <f t="shared" si="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9"/>
        <v>104.73529411764706</v>
      </c>
      <c r="R315" s="6">
        <f>E315/N315</f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>(((I316/60)/60)/24)+DATE(1970,1,1)</f>
        <v>41334.833194444444</v>
      </c>
      <c r="K316">
        <v>1359575988</v>
      </c>
      <c r="L316" s="10">
        <f t="shared" si="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9"/>
        <v>385.15000000000003</v>
      </c>
      <c r="R316" s="6">
        <f>E316/N316</f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>(((I317/60)/60)/24)+DATE(1970,1,1)</f>
        <v>41143.77238425926</v>
      </c>
      <c r="K317">
        <v>1343068334</v>
      </c>
      <c r="L317" s="10">
        <f t="shared" si="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9"/>
        <v>101.248</v>
      </c>
      <c r="R317" s="6">
        <f>E317/N317</f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>(((I318/60)/60)/24)+DATE(1970,1,1)</f>
        <v>41984.207638888889</v>
      </c>
      <c r="K318">
        <v>1415398197</v>
      </c>
      <c r="L318" s="10">
        <f t="shared" si="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9"/>
        <v>113.77333333333333</v>
      </c>
      <c r="R318" s="6">
        <f>E318/N318</f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>(((I319/60)/60)/24)+DATE(1970,1,1)</f>
        <v>41619.676886574074</v>
      </c>
      <c r="K319">
        <v>1384186483</v>
      </c>
      <c r="L319" s="10">
        <f t="shared" si="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9"/>
        <v>100.80333333333333</v>
      </c>
      <c r="R319" s="6">
        <f>E319/N319</f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>(((I320/60)/60)/24)+DATE(1970,1,1)</f>
        <v>41359.997118055559</v>
      </c>
      <c r="K320">
        <v>1361753751</v>
      </c>
      <c r="L320" s="10">
        <f t="shared" si="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9"/>
        <v>283.32</v>
      </c>
      <c r="R320" s="6">
        <f>E320/N320</f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>(((I321/60)/60)/24)+DATE(1970,1,1)</f>
        <v>40211.332638888889</v>
      </c>
      <c r="K321">
        <v>1257538029</v>
      </c>
      <c r="L321" s="10">
        <f t="shared" si="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9"/>
        <v>112.68</v>
      </c>
      <c r="R321" s="6">
        <f>E321/N321</f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>(((I322/60)/60)/24)+DATE(1970,1,1)</f>
        <v>42360.958333333328</v>
      </c>
      <c r="K322">
        <v>1448284433</v>
      </c>
      <c r="L322" s="10">
        <f t="shared" si="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9"/>
        <v>106.58000000000001</v>
      </c>
      <c r="R322" s="6">
        <f>E322/N322</f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>(((I323/60)/60)/24)+DATE(1970,1,1)</f>
        <v>42682.488263888896</v>
      </c>
      <c r="K323">
        <v>1475577786</v>
      </c>
      <c r="L323" s="10">
        <f t="shared" ref="L323:L386" si="10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1">(E323/D323)*100</f>
        <v>102.66285714285715</v>
      </c>
      <c r="R323" s="6">
        <f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>(((I324/60)/60)/24)+DATE(1970,1,1)</f>
        <v>42503.57</v>
      </c>
      <c r="K324">
        <v>1460554848</v>
      </c>
      <c r="L324" s="10">
        <f t="shared" si="10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11"/>
        <v>107.91200000000001</v>
      </c>
      <c r="R324" s="6">
        <f>E324/N324</f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>(((I325/60)/60)/24)+DATE(1970,1,1)</f>
        <v>42725.332638888889</v>
      </c>
      <c r="K325">
        <v>1479886966</v>
      </c>
      <c r="L325" s="10">
        <f t="shared" si="1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11"/>
        <v>123.07407407407408</v>
      </c>
      <c r="R325" s="6">
        <f>E325/N325</f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>(((I326/60)/60)/24)+DATE(1970,1,1)</f>
        <v>42217.626250000001</v>
      </c>
      <c r="K326">
        <v>1435590108</v>
      </c>
      <c r="L326" s="10">
        <f t="shared" si="1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11"/>
        <v>101.6</v>
      </c>
      <c r="R326" s="6">
        <f>E326/N326</f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>(((I327/60)/60)/24)+DATE(1970,1,1)</f>
        <v>42724.187881944439</v>
      </c>
      <c r="K327">
        <v>1479184233</v>
      </c>
      <c r="L327" s="10">
        <f t="shared" si="1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11"/>
        <v>104.396</v>
      </c>
      <c r="R327" s="6">
        <f>E327/N327</f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>(((I328/60)/60)/24)+DATE(1970,1,1)</f>
        <v>42808.956250000003</v>
      </c>
      <c r="K328">
        <v>1486625606</v>
      </c>
      <c r="L328" s="10">
        <f t="shared" si="1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1"/>
        <v>112.92973333333333</v>
      </c>
      <c r="R328" s="6">
        <f>E328/N328</f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>(((I329/60)/60)/24)+DATE(1970,1,1)</f>
        <v>42085.333333333328</v>
      </c>
      <c r="K329">
        <v>1424669929</v>
      </c>
      <c r="L329" s="10">
        <f t="shared" si="10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11"/>
        <v>136.4</v>
      </c>
      <c r="R329" s="6">
        <f>E329/N329</f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>(((I330/60)/60)/24)+DATE(1970,1,1)</f>
        <v>42309.166666666672</v>
      </c>
      <c r="K330">
        <v>1443739388</v>
      </c>
      <c r="L330" s="10">
        <f t="shared" si="10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11"/>
        <v>103.61439999999999</v>
      </c>
      <c r="R330" s="6">
        <f>E330/N330</f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>(((I331/60)/60)/24)+DATE(1970,1,1)</f>
        <v>42315.166666666672</v>
      </c>
      <c r="K331">
        <v>1444821127</v>
      </c>
      <c r="L331" s="10">
        <f t="shared" si="10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11"/>
        <v>105.5</v>
      </c>
      <c r="R331" s="6">
        <f>E331/N331</f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>(((I332/60)/60)/24)+DATE(1970,1,1)</f>
        <v>41411.165972222225</v>
      </c>
      <c r="K332">
        <v>1366028563</v>
      </c>
      <c r="L332" s="10">
        <f t="shared" si="10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11"/>
        <v>101.82857142857142</v>
      </c>
      <c r="R332" s="6">
        <f>E332/N332</f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>(((I333/60)/60)/24)+DATE(1970,1,1)</f>
        <v>42538.581412037034</v>
      </c>
      <c r="K333">
        <v>1463493434</v>
      </c>
      <c r="L333" s="10">
        <f t="shared" si="10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1"/>
        <v>106.60499999999999</v>
      </c>
      <c r="R333" s="6">
        <f>E333/N333</f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>(((I334/60)/60)/24)+DATE(1970,1,1)</f>
        <v>42305.333333333328</v>
      </c>
      <c r="K334">
        <v>1442420377</v>
      </c>
      <c r="L334" s="10">
        <f t="shared" si="10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11"/>
        <v>113.015</v>
      </c>
      <c r="R334" s="6">
        <f>E334/N334</f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>(((I335/60)/60)/24)+DATE(1970,1,1)</f>
        <v>42467.59480324074</v>
      </c>
      <c r="K335">
        <v>1457450191</v>
      </c>
      <c r="L335" s="10">
        <f t="shared" si="10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11"/>
        <v>125.22750000000001</v>
      </c>
      <c r="R335" s="6">
        <f>E335/N335</f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>(((I336/60)/60)/24)+DATE(1970,1,1)</f>
        <v>42139.791666666672</v>
      </c>
      <c r="K336">
        <v>1428423757</v>
      </c>
      <c r="L336" s="10">
        <f t="shared" si="10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11"/>
        <v>101.19</v>
      </c>
      <c r="R336" s="6">
        <f>E336/N336</f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>(((I337/60)/60)/24)+DATE(1970,1,1)</f>
        <v>42132.916666666672</v>
      </c>
      <c r="K337">
        <v>1428428515</v>
      </c>
      <c r="L337" s="10">
        <f t="shared" si="10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11"/>
        <v>102.76470588235294</v>
      </c>
      <c r="R337" s="6">
        <f>E337/N337</f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>(((I338/60)/60)/24)+DATE(1970,1,1)</f>
        <v>42321.637939814813</v>
      </c>
      <c r="K338">
        <v>1444832318</v>
      </c>
      <c r="L338" s="10">
        <f t="shared" si="10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11"/>
        <v>116.83911999999998</v>
      </c>
      <c r="R338" s="6">
        <f>E338/N338</f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>(((I339/60)/60)/24)+DATE(1970,1,1)</f>
        <v>42077.086898148147</v>
      </c>
      <c r="K339">
        <v>1423710308</v>
      </c>
      <c r="L339" s="10">
        <f t="shared" si="10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11"/>
        <v>101.16833333333335</v>
      </c>
      <c r="R339" s="6">
        <f>E339/N339</f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>(((I340/60)/60)/24)+DATE(1970,1,1)</f>
        <v>42616.041666666672</v>
      </c>
      <c r="K340">
        <v>1468001290</v>
      </c>
      <c r="L340" s="10">
        <f t="shared" si="10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11"/>
        <v>110.13360000000002</v>
      </c>
      <c r="R340" s="6">
        <f>E340/N340</f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>(((I341/60)/60)/24)+DATE(1970,1,1)</f>
        <v>42123.760046296295</v>
      </c>
      <c r="K341">
        <v>1427739268</v>
      </c>
      <c r="L341" s="10">
        <f t="shared" si="10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11"/>
        <v>108.08333333333333</v>
      </c>
      <c r="R341" s="6">
        <f>E341/N341</f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>(((I342/60)/60)/24)+DATE(1970,1,1)</f>
        <v>42802.875</v>
      </c>
      <c r="K342">
        <v>1486397007</v>
      </c>
      <c r="L342" s="10">
        <f t="shared" si="10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11"/>
        <v>125.02285714285715</v>
      </c>
      <c r="R342" s="6">
        <f>E342/N342</f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>(((I343/60)/60)/24)+DATE(1970,1,1)</f>
        <v>41913.165972222225</v>
      </c>
      <c r="K343">
        <v>1410555998</v>
      </c>
      <c r="L343" s="10">
        <f t="shared" si="10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11"/>
        <v>106.71428571428572</v>
      </c>
      <c r="R343" s="6">
        <f>E343/N343</f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>(((I344/60)/60)/24)+DATE(1970,1,1)</f>
        <v>42489.780844907407</v>
      </c>
      <c r="K344">
        <v>1459363465</v>
      </c>
      <c r="L344" s="10">
        <f t="shared" si="10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11"/>
        <v>100.36639999999998</v>
      </c>
      <c r="R344" s="6">
        <f>E344/N344</f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>(((I345/60)/60)/24)+DATE(1970,1,1)</f>
        <v>41957.125</v>
      </c>
      <c r="K345">
        <v>1413308545</v>
      </c>
      <c r="L345" s="10">
        <f t="shared" si="10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1"/>
        <v>102.02863333333335</v>
      </c>
      <c r="R345" s="6">
        <f>E345/N345</f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>(((I346/60)/60)/24)+DATE(1970,1,1)</f>
        <v>42156.097222222219</v>
      </c>
      <c r="K346">
        <v>1429312694</v>
      </c>
      <c r="L346" s="10">
        <f t="shared" si="10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11"/>
        <v>102.08358208955224</v>
      </c>
      <c r="R346" s="6">
        <f>E346/N346</f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>(((I347/60)/60)/24)+DATE(1970,1,1)</f>
        <v>42144.944328703699</v>
      </c>
      <c r="K347">
        <v>1429569590</v>
      </c>
      <c r="L347" s="10">
        <f t="shared" si="10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11"/>
        <v>123.27586206896552</v>
      </c>
      <c r="R347" s="6">
        <f>E347/N347</f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>(((I348/60)/60)/24)+DATE(1970,1,1)</f>
        <v>42291.500243055561</v>
      </c>
      <c r="K348">
        <v>1442232021</v>
      </c>
      <c r="L348" s="10">
        <f t="shared" si="10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1"/>
        <v>170.28880000000001</v>
      </c>
      <c r="R348" s="6">
        <f>E348/N348</f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>(((I349/60)/60)/24)+DATE(1970,1,1)</f>
        <v>42322.537141203706</v>
      </c>
      <c r="K349">
        <v>1444910009</v>
      </c>
      <c r="L349" s="10">
        <f t="shared" si="10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11"/>
        <v>111.59049999999999</v>
      </c>
      <c r="R349" s="6">
        <f>E349/N349</f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>(((I350/60)/60)/24)+DATE(1970,1,1)</f>
        <v>42237.58699074074</v>
      </c>
      <c r="K350">
        <v>1437573916</v>
      </c>
      <c r="L350" s="10">
        <f t="shared" si="10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1"/>
        <v>103</v>
      </c>
      <c r="R350" s="6">
        <f>E350/N350</f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>(((I351/60)/60)/24)+DATE(1970,1,1)</f>
        <v>42790.498935185184</v>
      </c>
      <c r="K351">
        <v>1485345508</v>
      </c>
      <c r="L351" s="10">
        <f t="shared" si="10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11"/>
        <v>106.63570159857905</v>
      </c>
      <c r="R351" s="6">
        <f>E351/N351</f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>(((I352/60)/60)/24)+DATE(1970,1,1)</f>
        <v>42624.165972222225</v>
      </c>
      <c r="K352">
        <v>1470274509</v>
      </c>
      <c r="L352" s="10">
        <f t="shared" si="10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11"/>
        <v>114.75999999999999</v>
      </c>
      <c r="R352" s="6">
        <f>E352/N352</f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>(((I353/60)/60)/24)+DATE(1970,1,1)</f>
        <v>42467.923078703709</v>
      </c>
      <c r="K353">
        <v>1456614554</v>
      </c>
      <c r="L353" s="10">
        <f t="shared" si="10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11"/>
        <v>127.34117647058822</v>
      </c>
      <c r="R353" s="6">
        <f>E353/N353</f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>(((I354/60)/60)/24)+DATE(1970,1,1)</f>
        <v>41920.167453703703</v>
      </c>
      <c r="K354">
        <v>1410148868</v>
      </c>
      <c r="L354" s="10">
        <f t="shared" si="10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11"/>
        <v>116.56</v>
      </c>
      <c r="R354" s="6">
        <f>E354/N354</f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>(((I355/60)/60)/24)+DATE(1970,1,1)</f>
        <v>42327.833553240736</v>
      </c>
      <c r="K355">
        <v>1445367619</v>
      </c>
      <c r="L355" s="10">
        <f t="shared" si="10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11"/>
        <v>108.61819426615318</v>
      </c>
      <c r="R355" s="6">
        <f>E355/N355</f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>(((I356/60)/60)/24)+DATE(1970,1,1)</f>
        <v>42468.786122685182</v>
      </c>
      <c r="K356">
        <v>1457553121</v>
      </c>
      <c r="L356" s="10">
        <f t="shared" si="10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11"/>
        <v>103.94285714285714</v>
      </c>
      <c r="R356" s="6">
        <f>E356/N356</f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>(((I357/60)/60)/24)+DATE(1970,1,1)</f>
        <v>41974.3355787037</v>
      </c>
      <c r="K357">
        <v>1414738994</v>
      </c>
      <c r="L357" s="10">
        <f t="shared" si="10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11"/>
        <v>116.25714285714285</v>
      </c>
      <c r="R357" s="6">
        <f>E357/N357</f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>(((I358/60)/60)/24)+DATE(1970,1,1)</f>
        <v>42445.761493055557</v>
      </c>
      <c r="K358">
        <v>1455563793</v>
      </c>
      <c r="L358" s="10">
        <f t="shared" si="10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11"/>
        <v>102.69239999999999</v>
      </c>
      <c r="R358" s="6">
        <f>E358/N358</f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>(((I359/60)/60)/24)+DATE(1970,1,1)</f>
        <v>42118.222187499996</v>
      </c>
      <c r="K359">
        <v>1426396797</v>
      </c>
      <c r="L359" s="10">
        <f t="shared" si="10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1"/>
        <v>174</v>
      </c>
      <c r="R359" s="6">
        <f>E359/N359</f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>(((I360/60)/60)/24)+DATE(1970,1,1)</f>
        <v>42536.625</v>
      </c>
      <c r="K360">
        <v>1463517521</v>
      </c>
      <c r="L360" s="10">
        <f t="shared" si="10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11"/>
        <v>103.08800000000001</v>
      </c>
      <c r="R360" s="6">
        <f>E360/N360</f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>(((I361/60)/60)/24)+DATE(1970,1,1)</f>
        <v>41957.216666666667</v>
      </c>
      <c r="K361">
        <v>1414028490</v>
      </c>
      <c r="L361" s="10">
        <f t="shared" si="10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1"/>
        <v>104.85537190082646</v>
      </c>
      <c r="R361" s="6">
        <f>E361/N361</f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>(((I362/60)/60)/24)+DATE(1970,1,1)</f>
        <v>42208.132638888885</v>
      </c>
      <c r="K362">
        <v>1433799180</v>
      </c>
      <c r="L362" s="10">
        <f t="shared" si="10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11"/>
        <v>101.375</v>
      </c>
      <c r="R362" s="6">
        <f>E362/N362</f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>(((I363/60)/60)/24)+DATE(1970,1,1)</f>
        <v>41966.042893518519</v>
      </c>
      <c r="K363">
        <v>1414108906</v>
      </c>
      <c r="L363" s="10">
        <f t="shared" si="10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11"/>
        <v>111.07699999999998</v>
      </c>
      <c r="R363" s="6">
        <f>E363/N363</f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>(((I364/60)/60)/24)+DATE(1970,1,1)</f>
        <v>41859</v>
      </c>
      <c r="K364">
        <v>1405573391</v>
      </c>
      <c r="L364" s="10">
        <f t="shared" si="10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11"/>
        <v>124.15933781686496</v>
      </c>
      <c r="R364" s="6">
        <f>E364/N364</f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>(((I365/60)/60)/24)+DATE(1970,1,1)</f>
        <v>40300.806944444441</v>
      </c>
      <c r="K365">
        <v>1268934736</v>
      </c>
      <c r="L365" s="10">
        <f t="shared" si="10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11"/>
        <v>101.33333333333334</v>
      </c>
      <c r="R365" s="6">
        <f>E365/N365</f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>(((I366/60)/60)/24)+DATE(1970,1,1)</f>
        <v>41811.165972222225</v>
      </c>
      <c r="K366">
        <v>1400704672</v>
      </c>
      <c r="L366" s="10">
        <f t="shared" si="10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11"/>
        <v>110.16142857142856</v>
      </c>
      <c r="R366" s="6">
        <f>E366/N366</f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>(((I367/60)/60)/24)+DATE(1970,1,1)</f>
        <v>41698.606469907405</v>
      </c>
      <c r="K367">
        <v>1391005999</v>
      </c>
      <c r="L367" s="10">
        <f t="shared" si="10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11"/>
        <v>103.97333333333334</v>
      </c>
      <c r="R367" s="6">
        <f>E367/N367</f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>(((I368/60)/60)/24)+DATE(1970,1,1)</f>
        <v>41049.793032407404</v>
      </c>
      <c r="K368">
        <v>1334948518</v>
      </c>
      <c r="L368" s="10">
        <f t="shared" si="10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11"/>
        <v>101.31578947368421</v>
      </c>
      <c r="R368" s="6">
        <f>E368/N368</f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>(((I369/60)/60)/24)+DATE(1970,1,1)</f>
        <v>41395.207638888889</v>
      </c>
      <c r="K369">
        <v>1363960278</v>
      </c>
      <c r="L369" s="10">
        <f t="shared" si="10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11"/>
        <v>103.3501</v>
      </c>
      <c r="R369" s="6">
        <f>E369/N369</f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>(((I370/60)/60)/24)+DATE(1970,1,1)</f>
        <v>42078.563912037032</v>
      </c>
      <c r="K370">
        <v>1423405922</v>
      </c>
      <c r="L370" s="10">
        <f t="shared" si="10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11"/>
        <v>104.11200000000001</v>
      </c>
      <c r="R370" s="6">
        <f>E370/N370</f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>(((I371/60)/60)/24)+DATE(1970,1,1)</f>
        <v>40923.551724537036</v>
      </c>
      <c r="K371">
        <v>1324041269</v>
      </c>
      <c r="L371" s="10">
        <f t="shared" si="10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11"/>
        <v>110.15569230769231</v>
      </c>
      <c r="R371" s="6">
        <f>E371/N371</f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>(((I372/60)/60)/24)+DATE(1970,1,1)</f>
        <v>42741.795138888891</v>
      </c>
      <c r="K372">
        <v>1481137500</v>
      </c>
      <c r="L372" s="10">
        <f t="shared" si="10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11"/>
        <v>122.02</v>
      </c>
      <c r="R372" s="6">
        <f>E372/N372</f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>(((I373/60)/60)/24)+DATE(1970,1,1)</f>
        <v>41306.767812500002</v>
      </c>
      <c r="K373">
        <v>1355855139</v>
      </c>
      <c r="L373" s="10">
        <f t="shared" si="10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1"/>
        <v>114.16866666666667</v>
      </c>
      <c r="R373" s="6">
        <f>E373/N373</f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>(((I374/60)/60)/24)+DATE(1970,1,1)</f>
        <v>42465.666666666672</v>
      </c>
      <c r="K374">
        <v>1456408244</v>
      </c>
      <c r="L374" s="10">
        <f t="shared" si="10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11"/>
        <v>125.33333333333334</v>
      </c>
      <c r="R374" s="6">
        <f>E374/N374</f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>(((I375/60)/60)/24)+DATE(1970,1,1)</f>
        <v>41108.91201388889</v>
      </c>
      <c r="K375">
        <v>1340056398</v>
      </c>
      <c r="L375" s="10">
        <f t="shared" si="10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11"/>
        <v>106.66666666666667</v>
      </c>
      <c r="R375" s="6">
        <f>E375/N375</f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>(((I376/60)/60)/24)+DATE(1970,1,1)</f>
        <v>40802.889247685183</v>
      </c>
      <c r="K376">
        <v>1312320031</v>
      </c>
      <c r="L376" s="10">
        <f t="shared" si="10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11"/>
        <v>130.65</v>
      </c>
      <c r="R376" s="6">
        <f>E376/N376</f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>(((I377/60)/60)/24)+DATE(1970,1,1)</f>
        <v>41699.720833333333</v>
      </c>
      <c r="K377">
        <v>1390088311</v>
      </c>
      <c r="L377" s="10">
        <f t="shared" si="10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11"/>
        <v>120</v>
      </c>
      <c r="R377" s="6">
        <f>E377/N377</f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>(((I378/60)/60)/24)+DATE(1970,1,1)</f>
        <v>42607.452731481477</v>
      </c>
      <c r="K378">
        <v>1469443916</v>
      </c>
      <c r="L378" s="10">
        <f t="shared" si="10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11"/>
        <v>105.9591836734694</v>
      </c>
      <c r="R378" s="6">
        <f>E378/N378</f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>(((I379/60)/60)/24)+DATE(1970,1,1)</f>
        <v>42322.292361111111</v>
      </c>
      <c r="K379">
        <v>1444888868</v>
      </c>
      <c r="L379" s="10">
        <f t="shared" si="10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11"/>
        <v>114.39999999999999</v>
      </c>
      <c r="R379" s="6">
        <f>E379/N379</f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>(((I380/60)/60)/24)+DATE(1970,1,1)</f>
        <v>42394.994444444441</v>
      </c>
      <c r="K380">
        <v>1451655808</v>
      </c>
      <c r="L380" s="10">
        <f t="shared" si="10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11"/>
        <v>111.76666666666665</v>
      </c>
      <c r="R380" s="6">
        <f>E380/N380</f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>(((I381/60)/60)/24)+DATE(1970,1,1)</f>
        <v>41032.688333333332</v>
      </c>
      <c r="K381">
        <v>1332174672</v>
      </c>
      <c r="L381" s="10">
        <f t="shared" si="10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1"/>
        <v>116.08000000000001</v>
      </c>
      <c r="R381" s="6">
        <f>E381/N381</f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>(((I382/60)/60)/24)+DATE(1970,1,1)</f>
        <v>42392.719814814816</v>
      </c>
      <c r="K382">
        <v>1451409392</v>
      </c>
      <c r="L382" s="10">
        <f t="shared" si="10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11"/>
        <v>141.5</v>
      </c>
      <c r="R382" s="6">
        <f>E382/N382</f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>(((I383/60)/60)/24)+DATE(1970,1,1)</f>
        <v>41120.208333333336</v>
      </c>
      <c r="K383">
        <v>1340642717</v>
      </c>
      <c r="L383" s="10">
        <f t="shared" si="10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11"/>
        <v>104.72999999999999</v>
      </c>
      <c r="R383" s="6">
        <f>E383/N383</f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>(((I384/60)/60)/24)+DATE(1970,1,1)</f>
        <v>41158.709490740745</v>
      </c>
      <c r="K384">
        <v>1345741300</v>
      </c>
      <c r="L384" s="10">
        <f t="shared" si="10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11"/>
        <v>255.83333333333331</v>
      </c>
      <c r="R384" s="6">
        <f>E384/N384</f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>(((I385/60)/60)/24)+DATE(1970,1,1)</f>
        <v>41778.117581018516</v>
      </c>
      <c r="K385">
        <v>1398480559</v>
      </c>
      <c r="L385" s="10">
        <f t="shared" si="10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11"/>
        <v>206.70670670670671</v>
      </c>
      <c r="R385" s="6">
        <f>E385/N385</f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>(((I386/60)/60)/24)+DATE(1970,1,1)</f>
        <v>42010.781793981485</v>
      </c>
      <c r="K386">
        <v>1417977947</v>
      </c>
      <c r="L386" s="10">
        <f t="shared" si="10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11"/>
        <v>112.105</v>
      </c>
      <c r="R386" s="6">
        <f>E386/N386</f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>(((I387/60)/60)/24)+DATE(1970,1,1)</f>
        <v>41964.626168981486</v>
      </c>
      <c r="K387">
        <v>1413986501</v>
      </c>
      <c r="L387" s="10">
        <f t="shared" ref="L387:L450" si="1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13">(E387/D387)*100</f>
        <v>105.982</v>
      </c>
      <c r="R387" s="6">
        <f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>(((I388/60)/60)/24)+DATE(1970,1,1)</f>
        <v>42226.951284722221</v>
      </c>
      <c r="K388">
        <v>1437950991</v>
      </c>
      <c r="L388" s="10">
        <f t="shared" si="1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13"/>
        <v>100.16666666666667</v>
      </c>
      <c r="R388" s="6">
        <f>E388/N388</f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>(((I389/60)/60)/24)+DATE(1970,1,1)</f>
        <v>42231.25</v>
      </c>
      <c r="K389">
        <v>1436976858</v>
      </c>
      <c r="L389" s="10">
        <f t="shared" si="1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13"/>
        <v>213.98947368421051</v>
      </c>
      <c r="R389" s="6">
        <f>E389/N389</f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>(((I390/60)/60)/24)+DATE(1970,1,1)</f>
        <v>42579.076157407413</v>
      </c>
      <c r="K390">
        <v>1467078580</v>
      </c>
      <c r="L390" s="10">
        <f t="shared" si="1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13"/>
        <v>126.16000000000001</v>
      </c>
      <c r="R390" s="6">
        <f>E390/N390</f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>(((I391/60)/60)/24)+DATE(1970,1,1)</f>
        <v>41705.957638888889</v>
      </c>
      <c r="K391">
        <v>1391477450</v>
      </c>
      <c r="L391" s="10">
        <f t="shared" si="1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3"/>
        <v>181.53547058823528</v>
      </c>
      <c r="R391" s="6">
        <f>E391/N391</f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>(((I392/60)/60)/24)+DATE(1970,1,1)</f>
        <v>42132.036712962959</v>
      </c>
      <c r="K392">
        <v>1429318372</v>
      </c>
      <c r="L392" s="10">
        <f t="shared" si="1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13"/>
        <v>100</v>
      </c>
      <c r="R392" s="6">
        <f>E392/N392</f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>(((I393/60)/60)/24)+DATE(1970,1,1)</f>
        <v>40895.040972222225</v>
      </c>
      <c r="K393">
        <v>1321578051</v>
      </c>
      <c r="L393" s="10">
        <f t="shared" si="1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13"/>
        <v>100.61</v>
      </c>
      <c r="R393" s="6">
        <f>E393/N393</f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>(((I394/60)/60)/24)+DATE(1970,1,1)</f>
        <v>40794.125</v>
      </c>
      <c r="K394">
        <v>1312823571</v>
      </c>
      <c r="L394" s="10">
        <f t="shared" si="1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13"/>
        <v>100.9027027027027</v>
      </c>
      <c r="R394" s="6">
        <f>E394/N394</f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>(((I395/60)/60)/24)+DATE(1970,1,1)</f>
        <v>41557.708935185183</v>
      </c>
      <c r="K395">
        <v>1378746052</v>
      </c>
      <c r="L395" s="10">
        <f t="shared" si="1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13"/>
        <v>110.446</v>
      </c>
      <c r="R395" s="6">
        <f>E395/N395</f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>(((I396/60)/60)/24)+DATE(1970,1,1)</f>
        <v>42477.776412037041</v>
      </c>
      <c r="K396">
        <v>1455737882</v>
      </c>
      <c r="L396" s="10">
        <f t="shared" si="1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13"/>
        <v>111.8936170212766</v>
      </c>
      <c r="R396" s="6">
        <f>E396/N396</f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>(((I397/60)/60)/24)+DATE(1970,1,1)</f>
        <v>41026.897222222222</v>
      </c>
      <c r="K397">
        <v>1332452960</v>
      </c>
      <c r="L397" s="10">
        <f t="shared" si="1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13"/>
        <v>108.04450000000001</v>
      </c>
      <c r="R397" s="6">
        <f>E397/N397</f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>(((I398/60)/60)/24)+DATE(1970,1,1)</f>
        <v>41097.564884259256</v>
      </c>
      <c r="K398">
        <v>1340372006</v>
      </c>
      <c r="L398" s="10">
        <f t="shared" si="1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13"/>
        <v>106.66666666666667</v>
      </c>
      <c r="R398" s="6">
        <f>E398/N398</f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>(((I399/60)/60)/24)+DATE(1970,1,1)</f>
        <v>40422.155555555553</v>
      </c>
      <c r="K399">
        <v>1279651084</v>
      </c>
      <c r="L399" s="10">
        <f t="shared" si="1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13"/>
        <v>103.90027322404372</v>
      </c>
      <c r="R399" s="6">
        <f>E399/N399</f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>(((I400/60)/60)/24)+DATE(1970,1,1)</f>
        <v>42123.793124999997</v>
      </c>
      <c r="K400">
        <v>1426446126</v>
      </c>
      <c r="L400" s="10">
        <f t="shared" si="1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13"/>
        <v>125.16000000000001</v>
      </c>
      <c r="R400" s="6">
        <f>E400/N400</f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>(((I401/60)/60)/24)+DATE(1970,1,1)</f>
        <v>42718.5</v>
      </c>
      <c r="K401">
        <v>1479070867</v>
      </c>
      <c r="L401" s="10">
        <f t="shared" si="1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13"/>
        <v>106.80499999999999</v>
      </c>
      <c r="R401" s="6">
        <f>E401/N401</f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>(((I402/60)/60)/24)+DATE(1970,1,1)</f>
        <v>41776.145833333336</v>
      </c>
      <c r="K402">
        <v>1397661347</v>
      </c>
      <c r="L402" s="10">
        <f t="shared" si="1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13"/>
        <v>112.30249999999999</v>
      </c>
      <c r="R402" s="6">
        <f>E402/N402</f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>(((I403/60)/60)/24)+DATE(1970,1,1)</f>
        <v>40762.842245370368</v>
      </c>
      <c r="K403">
        <v>1310155970</v>
      </c>
      <c r="L403" s="10">
        <f t="shared" si="1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13"/>
        <v>103.812</v>
      </c>
      <c r="R403" s="6">
        <f>E403/N403</f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>(((I404/60)/60)/24)+DATE(1970,1,1)</f>
        <v>42313.58121527778</v>
      </c>
      <c r="K404">
        <v>1444913817</v>
      </c>
      <c r="L404" s="10">
        <f t="shared" si="1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13"/>
        <v>141.65</v>
      </c>
      <c r="R404" s="6">
        <f>E404/N404</f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>(((I405/60)/60)/24)+DATE(1970,1,1)</f>
        <v>40765.297222222223</v>
      </c>
      <c r="K405">
        <v>1308900441</v>
      </c>
      <c r="L405" s="10">
        <f t="shared" si="1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13"/>
        <v>105.25999999999999</v>
      </c>
      <c r="R405" s="6">
        <f>E405/N405</f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>(((I406/60)/60)/24)+DATE(1970,1,1)</f>
        <v>41675.961111111108</v>
      </c>
      <c r="K406">
        <v>1389107062</v>
      </c>
      <c r="L406" s="10">
        <f t="shared" si="1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13"/>
        <v>103.09142857142857</v>
      </c>
      <c r="R406" s="6">
        <f>E406/N406</f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>(((I407/60)/60)/24)+DATE(1970,1,1)</f>
        <v>41704.08494212963</v>
      </c>
      <c r="K407">
        <v>1391479339</v>
      </c>
      <c r="L407" s="10">
        <f t="shared" si="1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13"/>
        <v>107.65957446808511</v>
      </c>
      <c r="R407" s="6">
        <f>E407/N407</f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>(((I408/60)/60)/24)+DATE(1970,1,1)</f>
        <v>40672.249305555553</v>
      </c>
      <c r="K408">
        <v>1301975637</v>
      </c>
      <c r="L408" s="10">
        <f t="shared" si="1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13"/>
        <v>107.70464285714286</v>
      </c>
      <c r="R408" s="6">
        <f>E408/N408</f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>(((I409/60)/60)/24)+DATE(1970,1,1)</f>
        <v>40866.912615740745</v>
      </c>
      <c r="K409">
        <v>1316552050</v>
      </c>
      <c r="L409" s="10">
        <f t="shared" si="1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13"/>
        <v>101.55000000000001</v>
      </c>
      <c r="R409" s="6">
        <f>E409/N409</f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>(((I410/60)/60)/24)+DATE(1970,1,1)</f>
        <v>41583.777662037035</v>
      </c>
      <c r="K410">
        <v>1380217190</v>
      </c>
      <c r="L410" s="10">
        <f t="shared" si="1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13"/>
        <v>101.43766666666667</v>
      </c>
      <c r="R410" s="6">
        <f>E410/N410</f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>(((I411/60)/60)/24)+DATE(1970,1,1)</f>
        <v>42573.862777777773</v>
      </c>
      <c r="K411">
        <v>1466628144</v>
      </c>
      <c r="L411" s="10">
        <f t="shared" si="1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13"/>
        <v>136.80000000000001</v>
      </c>
      <c r="R411" s="6">
        <f>E411/N411</f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>(((I412/60)/60)/24)+DATE(1970,1,1)</f>
        <v>42173.981446759266</v>
      </c>
      <c r="K412">
        <v>1429486397</v>
      </c>
      <c r="L412" s="10">
        <f t="shared" si="1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13"/>
        <v>128.29999999999998</v>
      </c>
      <c r="R412" s="6">
        <f>E412/N412</f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>(((I413/60)/60)/24)+DATE(1970,1,1)</f>
        <v>41630.208333333336</v>
      </c>
      <c r="K413">
        <v>1384920804</v>
      </c>
      <c r="L413" s="10">
        <f t="shared" si="1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13"/>
        <v>101.05</v>
      </c>
      <c r="R413" s="6">
        <f>E413/N413</f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>(((I414/60)/60)/24)+DATE(1970,1,1)</f>
        <v>41115.742800925924</v>
      </c>
      <c r="K414">
        <v>1341856178</v>
      </c>
      <c r="L414" s="10">
        <f t="shared" si="1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13"/>
        <v>126.84</v>
      </c>
      <c r="R414" s="6">
        <f>E414/N414</f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>(((I415/60)/60)/24)+DATE(1970,1,1)</f>
        <v>41109.877442129626</v>
      </c>
      <c r="K415">
        <v>1340139811</v>
      </c>
      <c r="L415" s="10">
        <f t="shared" si="1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13"/>
        <v>105.0859375</v>
      </c>
      <c r="R415" s="6">
        <f>E415/N415</f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>(((I416/60)/60)/24)+DATE(1970,1,1)</f>
        <v>41559.063252314816</v>
      </c>
      <c r="K416">
        <v>1378949465</v>
      </c>
      <c r="L416" s="10">
        <f t="shared" si="1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13"/>
        <v>102.85405405405406</v>
      </c>
      <c r="R416" s="6">
        <f>E416/N416</f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>(((I417/60)/60)/24)+DATE(1970,1,1)</f>
        <v>41929.5</v>
      </c>
      <c r="K417">
        <v>1411417602</v>
      </c>
      <c r="L417" s="10">
        <f t="shared" si="12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13"/>
        <v>102.14714285714285</v>
      </c>
      <c r="R417" s="6">
        <f>E417/N417</f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>(((I418/60)/60)/24)+DATE(1970,1,1)</f>
        <v>41678.396192129629</v>
      </c>
      <c r="K418">
        <v>1389259831</v>
      </c>
      <c r="L418" s="10">
        <f t="shared" si="1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13"/>
        <v>120.21700000000001</v>
      </c>
      <c r="R418" s="6">
        <f>E418/N418</f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>(((I419/60)/60)/24)+DATE(1970,1,1)</f>
        <v>41372.189583333333</v>
      </c>
      <c r="K419">
        <v>1364426260</v>
      </c>
      <c r="L419" s="10">
        <f t="shared" si="1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13"/>
        <v>100.24761904761905</v>
      </c>
      <c r="R419" s="6">
        <f>E419/N419</f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>(((I420/60)/60)/24)+DATE(1970,1,1)</f>
        <v>42208.282372685186</v>
      </c>
      <c r="K420">
        <v>1435041997</v>
      </c>
      <c r="L420" s="10">
        <f t="shared" si="1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13"/>
        <v>100.63392857142857</v>
      </c>
      <c r="R420" s="6">
        <f>E420/N420</f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>(((I421/60)/60)/24)+DATE(1970,1,1)</f>
        <v>41454.842442129629</v>
      </c>
      <c r="K421">
        <v>1367352787</v>
      </c>
      <c r="L421" s="10">
        <f t="shared" si="1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13"/>
        <v>100.4375</v>
      </c>
      <c r="R421" s="6">
        <f>E421/N421</f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>(((I422/60)/60)/24)+DATE(1970,1,1)</f>
        <v>41712.194803240738</v>
      </c>
      <c r="K422">
        <v>1392183631</v>
      </c>
      <c r="L422" s="10">
        <f t="shared" si="12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13"/>
        <v>0.43939393939393934</v>
      </c>
      <c r="R422" s="6">
        <f>E422/N422</f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>(((I423/60)/60)/24)+DATE(1970,1,1)</f>
        <v>42237.491388888884</v>
      </c>
      <c r="K423">
        <v>1434973656</v>
      </c>
      <c r="L423" s="10">
        <f t="shared" si="1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13"/>
        <v>2.0066666666666668</v>
      </c>
      <c r="R423" s="6">
        <f>E423/N423</f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>(((I424/60)/60)/24)+DATE(1970,1,1)</f>
        <v>41893.260381944441</v>
      </c>
      <c r="K424">
        <v>1407824097</v>
      </c>
      <c r="L424" s="10">
        <f t="shared" si="1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13"/>
        <v>1.075</v>
      </c>
      <c r="R424" s="6">
        <f>E424/N424</f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>(((I425/60)/60)/24)+DATE(1970,1,1)</f>
        <v>41430.92627314815</v>
      </c>
      <c r="K425">
        <v>1367878430</v>
      </c>
      <c r="L425" s="10">
        <f t="shared" si="1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13"/>
        <v>0.76500000000000001</v>
      </c>
      <c r="R425" s="6">
        <f>E425/N425</f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>(((I426/60)/60)/24)+DATE(1970,1,1)</f>
        <v>40994.334479166668</v>
      </c>
      <c r="K426">
        <v>1327568499</v>
      </c>
      <c r="L426" s="10">
        <f t="shared" si="1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13"/>
        <v>6.7966666666666677</v>
      </c>
      <c r="R426" s="6">
        <f>E426/N426</f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>(((I427/60)/60)/24)+DATE(1970,1,1)</f>
        <v>42335.902824074074</v>
      </c>
      <c r="K427">
        <v>1443472804</v>
      </c>
      <c r="L427" s="10">
        <f t="shared" si="1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13"/>
        <v>1.2E-2</v>
      </c>
      <c r="R427" s="6">
        <f>E427/N427</f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>(((I428/60)/60)/24)+DATE(1970,1,1)</f>
        <v>42430.711967592593</v>
      </c>
      <c r="K428">
        <v>1454259914</v>
      </c>
      <c r="L428" s="10">
        <f t="shared" si="1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13"/>
        <v>1.3299999999999998</v>
      </c>
      <c r="R428" s="6">
        <f>E428/N428</f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>(((I429/60)/60)/24)+DATE(1970,1,1)</f>
        <v>42299.790972222225</v>
      </c>
      <c r="K429">
        <v>1444340940</v>
      </c>
      <c r="L429" s="10">
        <f t="shared" si="1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13"/>
        <v>0</v>
      </c>
      <c r="R429" s="6" t="e">
        <f>E429/N429</f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>(((I430/60)/60)/24)+DATE(1970,1,1)</f>
        <v>41806.916666666664</v>
      </c>
      <c r="K430">
        <v>1400523845</v>
      </c>
      <c r="L430" s="10">
        <f t="shared" si="1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13"/>
        <v>5.6333333333333329</v>
      </c>
      <c r="R430" s="6">
        <f>E430/N430</f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>(((I431/60)/60)/24)+DATE(1970,1,1)</f>
        <v>40144.207638888889</v>
      </c>
      <c r="K431">
        <v>1252964282</v>
      </c>
      <c r="L431" s="10">
        <f t="shared" si="1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13"/>
        <v>0</v>
      </c>
      <c r="R431" s="6" t="e">
        <f>E431/N431</f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>(((I432/60)/60)/24)+DATE(1970,1,1)</f>
        <v>41528.107256944444</v>
      </c>
      <c r="K432">
        <v>1377570867</v>
      </c>
      <c r="L432" s="10">
        <f t="shared" si="1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13"/>
        <v>2.4</v>
      </c>
      <c r="R432" s="6">
        <f>E432/N432</f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>(((I433/60)/60)/24)+DATE(1970,1,1)</f>
        <v>42556.871331018512</v>
      </c>
      <c r="K433">
        <v>1465160083</v>
      </c>
      <c r="L433" s="10">
        <f t="shared" si="1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13"/>
        <v>13.833333333333334</v>
      </c>
      <c r="R433" s="6">
        <f>E433/N433</f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>(((I434/60)/60)/24)+DATE(1970,1,1)</f>
        <v>42298.726631944446</v>
      </c>
      <c r="K434">
        <v>1440264381</v>
      </c>
      <c r="L434" s="10">
        <f t="shared" si="1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13"/>
        <v>9.5</v>
      </c>
      <c r="R434" s="6">
        <f>E434/N434</f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>(((I435/60)/60)/24)+DATE(1970,1,1)</f>
        <v>42288.629884259266</v>
      </c>
      <c r="K435">
        <v>1439392022</v>
      </c>
      <c r="L435" s="10">
        <f t="shared" si="1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13"/>
        <v>0</v>
      </c>
      <c r="R435" s="6" t="e">
        <f>E435/N435</f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>(((I436/60)/60)/24)+DATE(1970,1,1)</f>
        <v>41609.876180555555</v>
      </c>
      <c r="K436">
        <v>1383076902</v>
      </c>
      <c r="L436" s="10">
        <f t="shared" si="1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13"/>
        <v>5</v>
      </c>
      <c r="R436" s="6">
        <f>E436/N436</f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>(((I437/60)/60)/24)+DATE(1970,1,1)</f>
        <v>41530.747453703705</v>
      </c>
      <c r="K437">
        <v>1376502980</v>
      </c>
      <c r="L437" s="10">
        <f t="shared" si="1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13"/>
        <v>2.7272727272727275E-3</v>
      </c>
      <c r="R437" s="6">
        <f>E437/N437</f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>(((I438/60)/60)/24)+DATE(1970,1,1)</f>
        <v>41486.36241898148</v>
      </c>
      <c r="K438">
        <v>1372668113</v>
      </c>
      <c r="L438" s="10">
        <f t="shared" si="12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13"/>
        <v>0</v>
      </c>
      <c r="R438" s="6" t="e">
        <f>E438/N438</f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>(((I439/60)/60)/24)+DATE(1970,1,1)</f>
        <v>42651.31858796296</v>
      </c>
      <c r="K439">
        <v>1470728326</v>
      </c>
      <c r="L439" s="10">
        <f t="shared" si="12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13"/>
        <v>0</v>
      </c>
      <c r="R439" s="6" t="e">
        <f>E439/N439</f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>(((I440/60)/60)/24)+DATE(1970,1,1)</f>
        <v>42326.302754629629</v>
      </c>
      <c r="K440">
        <v>1445235358</v>
      </c>
      <c r="L440" s="10">
        <f t="shared" si="1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13"/>
        <v>9.379999999999999</v>
      </c>
      <c r="R440" s="6">
        <f>E440/N440</f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>(((I441/60)/60)/24)+DATE(1970,1,1)</f>
        <v>41929.761782407404</v>
      </c>
      <c r="K441">
        <v>1412705818</v>
      </c>
      <c r="L441" s="10">
        <f t="shared" si="1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13"/>
        <v>0</v>
      </c>
      <c r="R441" s="6" t="e">
        <f>E441/N441</f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>(((I442/60)/60)/24)+DATE(1970,1,1)</f>
        <v>42453.943900462968</v>
      </c>
      <c r="K442">
        <v>1456270753</v>
      </c>
      <c r="L442" s="10">
        <f t="shared" si="1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13"/>
        <v>0.1</v>
      </c>
      <c r="R442" s="6">
        <f>E442/N442</f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>(((I443/60)/60)/24)+DATE(1970,1,1)</f>
        <v>41580.793935185182</v>
      </c>
      <c r="K443">
        <v>1380826996</v>
      </c>
      <c r="L443" s="10">
        <f t="shared" si="1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13"/>
        <v>0</v>
      </c>
      <c r="R443" s="6" t="e">
        <f>E443/N443</f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>(((I444/60)/60)/24)+DATE(1970,1,1)</f>
        <v>42054.888692129629</v>
      </c>
      <c r="K444">
        <v>1421788783</v>
      </c>
      <c r="L444" s="10">
        <f t="shared" si="1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13"/>
        <v>39.358823529411765</v>
      </c>
      <c r="R444" s="6">
        <f>E444/N444</f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>(((I445/60)/60)/24)+DATE(1970,1,1)</f>
        <v>41680.015057870369</v>
      </c>
      <c r="K445">
        <v>1389399701</v>
      </c>
      <c r="L445" s="10">
        <f t="shared" si="1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13"/>
        <v>0.1</v>
      </c>
      <c r="R445" s="6">
        <f>E445/N445</f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>(((I446/60)/60)/24)+DATE(1970,1,1)</f>
        <v>40954.906956018516</v>
      </c>
      <c r="K446">
        <v>1324158361</v>
      </c>
      <c r="L446" s="10">
        <f t="shared" si="1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13"/>
        <v>5</v>
      </c>
      <c r="R446" s="6">
        <f>E446/N446</f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>(((I447/60)/60)/24)+DATE(1970,1,1)</f>
        <v>42145.335358796292</v>
      </c>
      <c r="K447">
        <v>1430899375</v>
      </c>
      <c r="L447" s="10">
        <f t="shared" si="1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13"/>
        <v>3.3333333333333335E-3</v>
      </c>
      <c r="R447" s="6">
        <f>E447/N447</f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>(((I448/60)/60)/24)+DATE(1970,1,1)</f>
        <v>42067.083564814813</v>
      </c>
      <c r="K448">
        <v>1422842420</v>
      </c>
      <c r="L448" s="10">
        <f t="shared" si="1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13"/>
        <v>7.2952380952380951</v>
      </c>
      <c r="R448" s="6">
        <f>E448/N448</f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>(((I449/60)/60)/24)+DATE(1970,1,1)</f>
        <v>41356.513460648144</v>
      </c>
      <c r="K449">
        <v>1361884763</v>
      </c>
      <c r="L449" s="10">
        <f t="shared" si="1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13"/>
        <v>1.6666666666666666E-2</v>
      </c>
      <c r="R449" s="6">
        <f>E449/N449</f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>(((I450/60)/60)/24)+DATE(1970,1,1)</f>
        <v>41773.758043981477</v>
      </c>
      <c r="K450">
        <v>1398363095</v>
      </c>
      <c r="L450" s="10">
        <f t="shared" si="1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13"/>
        <v>3.2804000000000002</v>
      </c>
      <c r="R450" s="6">
        <f>E450/N450</f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>(((I451/60)/60)/24)+DATE(1970,1,1)</f>
        <v>41564.568113425928</v>
      </c>
      <c r="K451">
        <v>1379425085</v>
      </c>
      <c r="L451" s="10">
        <f t="shared" ref="L451:L514" si="1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15">(E451/D451)*100</f>
        <v>2.25</v>
      </c>
      <c r="R451" s="6">
        <f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>(((I452/60)/60)/24)+DATE(1970,1,1)</f>
        <v>41684.946759259255</v>
      </c>
      <c r="K452">
        <v>1389825800</v>
      </c>
      <c r="L452" s="10">
        <f t="shared" si="1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15"/>
        <v>0.79200000000000004</v>
      </c>
      <c r="R452" s="6">
        <f>E452/N452</f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>(((I453/60)/60)/24)+DATE(1970,1,1)</f>
        <v>41664.715173611112</v>
      </c>
      <c r="K453">
        <v>1388077791</v>
      </c>
      <c r="L453" s="10">
        <f t="shared" si="1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15"/>
        <v>0</v>
      </c>
      <c r="R453" s="6" t="e">
        <f>E453/N453</f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>(((I454/60)/60)/24)+DATE(1970,1,1)</f>
        <v>42137.703877314809</v>
      </c>
      <c r="K454">
        <v>1428944015</v>
      </c>
      <c r="L454" s="10">
        <f t="shared" si="1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15"/>
        <v>64</v>
      </c>
      <c r="R454" s="6">
        <f>E454/N454</f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>(((I455/60)/60)/24)+DATE(1970,1,1)</f>
        <v>42054.824988425928</v>
      </c>
      <c r="K455">
        <v>1422992879</v>
      </c>
      <c r="L455" s="10">
        <f t="shared" si="1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15"/>
        <v>2.7404479578392621E-2</v>
      </c>
      <c r="R455" s="6">
        <f>E455/N455</f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>(((I456/60)/60)/24)+DATE(1970,1,1)</f>
        <v>41969.551388888889</v>
      </c>
      <c r="K456">
        <v>1414343571</v>
      </c>
      <c r="L456" s="10">
        <f t="shared" si="1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15"/>
        <v>0.82000000000000006</v>
      </c>
      <c r="R456" s="6">
        <f>E456/N456</f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>(((I457/60)/60)/24)+DATE(1970,1,1)</f>
        <v>41016.021527777775</v>
      </c>
      <c r="K457">
        <v>1330733022</v>
      </c>
      <c r="L457" s="10">
        <f t="shared" si="1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15"/>
        <v>6.9230769230769221E-2</v>
      </c>
      <c r="R457" s="6">
        <f>E457/N457</f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>(((I458/60)/60)/24)+DATE(1970,1,1)</f>
        <v>41569.165972222225</v>
      </c>
      <c r="K458">
        <v>1380559201</v>
      </c>
      <c r="L458" s="10">
        <f t="shared" si="1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15"/>
        <v>0.68631863186318631</v>
      </c>
      <c r="R458" s="6">
        <f>E458/N458</f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>(((I459/60)/60)/24)+DATE(1970,1,1)</f>
        <v>41867.767500000002</v>
      </c>
      <c r="K459">
        <v>1405621512</v>
      </c>
      <c r="L459" s="10">
        <f t="shared" si="1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15"/>
        <v>0</v>
      </c>
      <c r="R459" s="6" t="e">
        <f>E459/N459</f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>(((I460/60)/60)/24)+DATE(1970,1,1)</f>
        <v>41408.69976851852</v>
      </c>
      <c r="K460">
        <v>1365958060</v>
      </c>
      <c r="L460" s="10">
        <f t="shared" si="1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15"/>
        <v>8.2100000000000009</v>
      </c>
      <c r="R460" s="6">
        <f>E460/N460</f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>(((I461/60)/60)/24)+DATE(1970,1,1)</f>
        <v>40860.682025462964</v>
      </c>
      <c r="K461">
        <v>1316013727</v>
      </c>
      <c r="L461" s="10">
        <f t="shared" si="14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15"/>
        <v>6.4102564102564097E-2</v>
      </c>
      <c r="R461" s="6">
        <f>E461/N461</f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>(((I462/60)/60)/24)+DATE(1970,1,1)</f>
        <v>41791.166666666664</v>
      </c>
      <c r="K462">
        <v>1398862875</v>
      </c>
      <c r="L462" s="10">
        <f t="shared" si="1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15"/>
        <v>0.29411764705882354</v>
      </c>
      <c r="R462" s="6">
        <f>E462/N462</f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>(((I463/60)/60)/24)+DATE(1970,1,1)</f>
        <v>41427.84684027778</v>
      </c>
      <c r="K463">
        <v>1368476367</v>
      </c>
      <c r="L463" s="10">
        <f t="shared" si="14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15"/>
        <v>0</v>
      </c>
      <c r="R463" s="6" t="e">
        <f>E463/N463</f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>(((I464/60)/60)/24)+DATE(1970,1,1)</f>
        <v>40765.126631944448</v>
      </c>
      <c r="K464">
        <v>1307761341</v>
      </c>
      <c r="L464" s="10">
        <f t="shared" si="1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15"/>
        <v>0</v>
      </c>
      <c r="R464" s="6" t="e">
        <f>E464/N464</f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>(((I465/60)/60)/24)+DATE(1970,1,1)</f>
        <v>40810.710104166668</v>
      </c>
      <c r="K465">
        <v>1311699753</v>
      </c>
      <c r="L465" s="10">
        <f t="shared" si="1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15"/>
        <v>2.2727272727272729</v>
      </c>
      <c r="R465" s="6">
        <f>E465/N465</f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>(((I466/60)/60)/24)+DATE(1970,1,1)</f>
        <v>42508.848784722228</v>
      </c>
      <c r="K466">
        <v>1461874935</v>
      </c>
      <c r="L466" s="10">
        <f t="shared" si="1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15"/>
        <v>9.9009900990099015E-2</v>
      </c>
      <c r="R466" s="6">
        <f>E466/N466</f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>(((I467/60)/60)/24)+DATE(1970,1,1)</f>
        <v>41817.120069444441</v>
      </c>
      <c r="K467">
        <v>1402455174</v>
      </c>
      <c r="L467" s="10">
        <f t="shared" si="1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15"/>
        <v>26.953125</v>
      </c>
      <c r="R467" s="6">
        <f>E467/N467</f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>(((I468/60)/60)/24)+DATE(1970,1,1)</f>
        <v>41159.942870370374</v>
      </c>
      <c r="K468">
        <v>1344465464</v>
      </c>
      <c r="L468" s="10">
        <f t="shared" si="1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15"/>
        <v>0.76</v>
      </c>
      <c r="R468" s="6">
        <f>E468/N468</f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>(((I469/60)/60)/24)+DATE(1970,1,1)</f>
        <v>41180.679791666669</v>
      </c>
      <c r="K469">
        <v>1344961134</v>
      </c>
      <c r="L469" s="10">
        <f t="shared" si="1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15"/>
        <v>21.574999999999999</v>
      </c>
      <c r="R469" s="6">
        <f>E469/N469</f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>(((I470/60)/60)/24)+DATE(1970,1,1)</f>
        <v>41101.160474537035</v>
      </c>
      <c r="K470">
        <v>1336795283</v>
      </c>
      <c r="L470" s="10">
        <f t="shared" si="1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15"/>
        <v>0</v>
      </c>
      <c r="R470" s="6" t="e">
        <f>E470/N470</f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>(((I471/60)/60)/24)+DATE(1970,1,1)</f>
        <v>41887.989861111113</v>
      </c>
      <c r="K471">
        <v>1404776724</v>
      </c>
      <c r="L471" s="10">
        <f t="shared" si="1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15"/>
        <v>0</v>
      </c>
      <c r="R471" s="6" t="e">
        <f>E471/N471</f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>(((I472/60)/60)/24)+DATE(1970,1,1)</f>
        <v>41655.166666666664</v>
      </c>
      <c r="K472">
        <v>1385524889</v>
      </c>
      <c r="L472" s="10">
        <f t="shared" si="1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15"/>
        <v>1.02</v>
      </c>
      <c r="R472" s="6">
        <f>E472/N472</f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>(((I473/60)/60)/24)+DATE(1970,1,1)</f>
        <v>41748.680312500001</v>
      </c>
      <c r="K473">
        <v>1394039979</v>
      </c>
      <c r="L473" s="10">
        <f t="shared" si="1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15"/>
        <v>11.892727272727273</v>
      </c>
      <c r="R473" s="6">
        <f>E473/N473</f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>(((I474/60)/60)/24)+DATE(1970,1,1)</f>
        <v>41874.922662037039</v>
      </c>
      <c r="K474">
        <v>1406239718</v>
      </c>
      <c r="L474" s="10">
        <f t="shared" si="1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15"/>
        <v>17.625</v>
      </c>
      <c r="R474" s="6">
        <f>E474/N474</f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>(((I475/60)/60)/24)+DATE(1970,1,1)</f>
        <v>41899.698136574072</v>
      </c>
      <c r="K475">
        <v>1408380319</v>
      </c>
      <c r="L475" s="10">
        <f t="shared" si="1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15"/>
        <v>2.87</v>
      </c>
      <c r="R475" s="6">
        <f>E475/N475</f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>(((I476/60)/60)/24)+DATE(1970,1,1)</f>
        <v>42783.329039351855</v>
      </c>
      <c r="K476">
        <v>1484726029</v>
      </c>
      <c r="L476" s="10">
        <f t="shared" si="1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15"/>
        <v>3.0303030303030304E-2</v>
      </c>
      <c r="R476" s="6">
        <f>E476/N476</f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>(((I477/60)/60)/24)+DATE(1970,1,1)</f>
        <v>42130.086145833338</v>
      </c>
      <c r="K477">
        <v>1428285843</v>
      </c>
      <c r="L477" s="10">
        <f t="shared" si="1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15"/>
        <v>0</v>
      </c>
      <c r="R477" s="6" t="e">
        <f>E477/N477</f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>(((I478/60)/60)/24)+DATE(1970,1,1)</f>
        <v>41793.165972222225</v>
      </c>
      <c r="K478">
        <v>1398727441</v>
      </c>
      <c r="L478" s="10">
        <f t="shared" si="1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15"/>
        <v>2.230268181818182</v>
      </c>
      <c r="R478" s="6">
        <f>E478/N478</f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>(((I479/60)/60)/24)+DATE(1970,1,1)</f>
        <v>41047.83488425926</v>
      </c>
      <c r="K479">
        <v>1332187334</v>
      </c>
      <c r="L479" s="10">
        <f t="shared" si="14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15"/>
        <v>0</v>
      </c>
      <c r="R479" s="6" t="e">
        <f>E479/N479</f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>(((I480/60)/60)/24)+DATE(1970,1,1)</f>
        <v>42095.869317129633</v>
      </c>
      <c r="K480">
        <v>1425333109</v>
      </c>
      <c r="L480" s="10">
        <f t="shared" si="1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15"/>
        <v>0</v>
      </c>
      <c r="R480" s="6" t="e">
        <f>E480/N480</f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>(((I481/60)/60)/24)+DATE(1970,1,1)</f>
        <v>41964.449479166666</v>
      </c>
      <c r="K481">
        <v>1411379235</v>
      </c>
      <c r="L481" s="10">
        <f t="shared" si="1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15"/>
        <v>32.56</v>
      </c>
      <c r="R481" s="6">
        <f>E481/N481</f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>(((I482/60)/60)/24)+DATE(1970,1,1)</f>
        <v>41495.500173611108</v>
      </c>
      <c r="K482">
        <v>1373457615</v>
      </c>
      <c r="L482" s="10">
        <f t="shared" si="1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15"/>
        <v>19.41</v>
      </c>
      <c r="R482" s="6">
        <f>E482/N482</f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>(((I483/60)/60)/24)+DATE(1970,1,1)</f>
        <v>41192.672326388885</v>
      </c>
      <c r="K483">
        <v>1347293289</v>
      </c>
      <c r="L483" s="10">
        <f t="shared" si="1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15"/>
        <v>6.1</v>
      </c>
      <c r="R483" s="6">
        <f>E483/N483</f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>(((I484/60)/60)/24)+DATE(1970,1,1)</f>
        <v>42474.606944444444</v>
      </c>
      <c r="K484">
        <v>1458336690</v>
      </c>
      <c r="L484" s="10">
        <f t="shared" si="1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15"/>
        <v>0.1</v>
      </c>
      <c r="R484" s="6">
        <f>E484/N484</f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>(((I485/60)/60)/24)+DATE(1970,1,1)</f>
        <v>41303.197592592594</v>
      </c>
      <c r="K485">
        <v>1354250672</v>
      </c>
      <c r="L485" s="10">
        <f t="shared" si="1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15"/>
        <v>50.2</v>
      </c>
      <c r="R485" s="6">
        <f>E485/N485</f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>(((I486/60)/60)/24)+DATE(1970,1,1)</f>
        <v>42313.981157407412</v>
      </c>
      <c r="K486">
        <v>1443220372</v>
      </c>
      <c r="L486" s="10">
        <f t="shared" si="1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15"/>
        <v>0.18625</v>
      </c>
      <c r="R486" s="6">
        <f>E486/N486</f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>(((I487/60)/60)/24)+DATE(1970,1,1)</f>
        <v>41411.50577546296</v>
      </c>
      <c r="K487">
        <v>1366200499</v>
      </c>
      <c r="L487" s="10">
        <f t="shared" si="1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15"/>
        <v>21.906971229845084</v>
      </c>
      <c r="R487" s="6">
        <f>E487/N487</f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>(((I488/60)/60)/24)+DATE(1970,1,1)</f>
        <v>41791.94258101852</v>
      </c>
      <c r="K488">
        <v>1399070239</v>
      </c>
      <c r="L488" s="10">
        <f t="shared" si="14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15"/>
        <v>9.0909090909090905E-3</v>
      </c>
      <c r="R488" s="6">
        <f>E488/N488</f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>(((I489/60)/60)/24)+DATE(1970,1,1)</f>
        <v>42729.636504629627</v>
      </c>
      <c r="K489">
        <v>1477491394</v>
      </c>
      <c r="L489" s="10">
        <f t="shared" si="1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15"/>
        <v>0</v>
      </c>
      <c r="R489" s="6" t="e">
        <f>E489/N489</f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>(((I490/60)/60)/24)+DATE(1970,1,1)</f>
        <v>42744.054398148146</v>
      </c>
      <c r="K490">
        <v>1481332700</v>
      </c>
      <c r="L490" s="10">
        <f t="shared" si="1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15"/>
        <v>0</v>
      </c>
      <c r="R490" s="6" t="e">
        <f>E490/N490</f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>(((I491/60)/60)/24)+DATE(1970,1,1)</f>
        <v>40913.481249999997</v>
      </c>
      <c r="K491">
        <v>1323084816</v>
      </c>
      <c r="L491" s="10">
        <f t="shared" si="1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15"/>
        <v>0.28667813379201834</v>
      </c>
      <c r="R491" s="6">
        <f>E491/N491</f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>(((I492/60)/60)/24)+DATE(1970,1,1)</f>
        <v>41143.968576388892</v>
      </c>
      <c r="K492">
        <v>1343085285</v>
      </c>
      <c r="L492" s="10">
        <f t="shared" si="1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15"/>
        <v>0</v>
      </c>
      <c r="R492" s="6" t="e">
        <f>E492/N492</f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>(((I493/60)/60)/24)+DATE(1970,1,1)</f>
        <v>42396.982627314821</v>
      </c>
      <c r="K493">
        <v>1451345699</v>
      </c>
      <c r="L493" s="10">
        <f t="shared" si="1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15"/>
        <v>0</v>
      </c>
      <c r="R493" s="6" t="e">
        <f>E493/N493</f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>(((I494/60)/60)/24)+DATE(1970,1,1)</f>
        <v>42656.03506944445</v>
      </c>
      <c r="K494">
        <v>1471135830</v>
      </c>
      <c r="L494" s="10">
        <f t="shared" si="14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15"/>
        <v>0</v>
      </c>
      <c r="R494" s="6" t="e">
        <f>E494/N494</f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>(((I495/60)/60)/24)+DATE(1970,1,1)</f>
        <v>42144.726134259254</v>
      </c>
      <c r="K495">
        <v>1429550738</v>
      </c>
      <c r="L495" s="10">
        <f t="shared" si="1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15"/>
        <v>0</v>
      </c>
      <c r="R495" s="6" t="e">
        <f>E495/N495</f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>(((I496/60)/60)/24)+DATE(1970,1,1)</f>
        <v>41823.125</v>
      </c>
      <c r="K496">
        <v>1402343765</v>
      </c>
      <c r="L496" s="10">
        <f t="shared" si="1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15"/>
        <v>0.155</v>
      </c>
      <c r="R496" s="6">
        <f>E496/N496</f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>(((I497/60)/60)/24)+DATE(1970,1,1)</f>
        <v>42201.827604166669</v>
      </c>
      <c r="K497">
        <v>1434484305</v>
      </c>
      <c r="L497" s="10">
        <f t="shared" si="1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15"/>
        <v>0</v>
      </c>
      <c r="R497" s="6" t="e">
        <f>E497/N497</f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>(((I498/60)/60)/24)+DATE(1970,1,1)</f>
        <v>41680.93141203704</v>
      </c>
      <c r="K498">
        <v>1386886874</v>
      </c>
      <c r="L498" s="10">
        <f t="shared" si="14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15"/>
        <v>1.6666666666666668E-3</v>
      </c>
      <c r="R498" s="6">
        <f>E498/N498</f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>(((I499/60)/60)/24)+DATE(1970,1,1)</f>
        <v>41998.208333333328</v>
      </c>
      <c r="K499">
        <v>1414889665</v>
      </c>
      <c r="L499" s="10">
        <f t="shared" si="1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15"/>
        <v>0.6696428571428571</v>
      </c>
      <c r="R499" s="6">
        <f>E499/N499</f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>(((I500/60)/60)/24)+DATE(1970,1,1)</f>
        <v>40900.762141203704</v>
      </c>
      <c r="K500">
        <v>1321035449</v>
      </c>
      <c r="L500" s="10">
        <f t="shared" si="1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15"/>
        <v>4.5985132395404564</v>
      </c>
      <c r="R500" s="6">
        <f>E500/N500</f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>(((I501/60)/60)/24)+DATE(1970,1,1)</f>
        <v>40098.874305555553</v>
      </c>
      <c r="K501">
        <v>1250630968</v>
      </c>
      <c r="L501" s="10">
        <f t="shared" si="1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15"/>
        <v>9.5500000000000007</v>
      </c>
      <c r="R501" s="6">
        <f>E501/N501</f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>(((I502/60)/60)/24)+DATE(1970,1,1)</f>
        <v>40306.927777777775</v>
      </c>
      <c r="K502">
        <v>1268255751</v>
      </c>
      <c r="L502" s="10">
        <f t="shared" si="1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15"/>
        <v>3.3076923076923079</v>
      </c>
      <c r="R502" s="6">
        <f>E502/N502</f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>(((I503/60)/60)/24)+DATE(1970,1,1)</f>
        <v>40733.234386574077</v>
      </c>
      <c r="K503">
        <v>1307597851</v>
      </c>
      <c r="L503" s="10">
        <f t="shared" si="1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15"/>
        <v>0</v>
      </c>
      <c r="R503" s="6" t="e">
        <f>E503/N503</f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>(((I504/60)/60)/24)+DATE(1970,1,1)</f>
        <v>40986.511863425927</v>
      </c>
      <c r="K504">
        <v>1329484625</v>
      </c>
      <c r="L504" s="10">
        <f t="shared" si="1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15"/>
        <v>1.1499999999999999</v>
      </c>
      <c r="R504" s="6">
        <f>E504/N504</f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>(((I505/60)/60)/24)+DATE(1970,1,1)</f>
        <v>42021.526655092588</v>
      </c>
      <c r="K505">
        <v>1418906303</v>
      </c>
      <c r="L505" s="10">
        <f t="shared" si="1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15"/>
        <v>1.7538461538461538</v>
      </c>
      <c r="R505" s="6">
        <f>E505/N505</f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>(((I506/60)/60)/24)+DATE(1970,1,1)</f>
        <v>41009.941979166666</v>
      </c>
      <c r="K506">
        <v>1328916987</v>
      </c>
      <c r="L506" s="10">
        <f t="shared" si="14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15"/>
        <v>1.3673469387755102</v>
      </c>
      <c r="R506" s="6">
        <f>E506/N506</f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>(((I507/60)/60)/24)+DATE(1970,1,1)</f>
        <v>42363.098217592589</v>
      </c>
      <c r="K507">
        <v>1447122086</v>
      </c>
      <c r="L507" s="10">
        <f t="shared" si="1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15"/>
        <v>0.43333333333333329</v>
      </c>
      <c r="R507" s="6">
        <f>E507/N507</f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>(((I508/60)/60)/24)+DATE(1970,1,1)</f>
        <v>41496.552314814813</v>
      </c>
      <c r="K508">
        <v>1373548520</v>
      </c>
      <c r="L508" s="10">
        <f t="shared" si="1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15"/>
        <v>0.125</v>
      </c>
      <c r="R508" s="6">
        <f>E508/N508</f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>(((I509/60)/60)/24)+DATE(1970,1,1)</f>
        <v>41201.958993055552</v>
      </c>
      <c r="K509">
        <v>1346799657</v>
      </c>
      <c r="L509" s="10">
        <f t="shared" si="1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15"/>
        <v>3.2</v>
      </c>
      <c r="R509" s="6">
        <f>E509/N509</f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>(((I510/60)/60)/24)+DATE(1970,1,1)</f>
        <v>41054.593055555553</v>
      </c>
      <c r="K510">
        <v>1332808501</v>
      </c>
      <c r="L510" s="10">
        <f t="shared" si="1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15"/>
        <v>0.8</v>
      </c>
      <c r="R510" s="6">
        <f>E510/N510</f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>(((I511/60)/60)/24)+DATE(1970,1,1)</f>
        <v>42183.631597222222</v>
      </c>
      <c r="K511">
        <v>1432912170</v>
      </c>
      <c r="L511" s="10">
        <f t="shared" si="1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15"/>
        <v>0.2</v>
      </c>
      <c r="R511" s="6">
        <f>E511/N511</f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>(((I512/60)/60)/24)+DATE(1970,1,1)</f>
        <v>42430.176377314812</v>
      </c>
      <c r="K512">
        <v>1454213639</v>
      </c>
      <c r="L512" s="10">
        <f t="shared" si="1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15"/>
        <v>0</v>
      </c>
      <c r="R512" s="6" t="e">
        <f>E512/N512</f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>(((I513/60)/60)/24)+DATE(1970,1,1)</f>
        <v>41370.261365740742</v>
      </c>
      <c r="K513">
        <v>1362640582</v>
      </c>
      <c r="L513" s="10">
        <f t="shared" si="1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15"/>
        <v>3</v>
      </c>
      <c r="R513" s="6">
        <f>E513/N513</f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>(((I514/60)/60)/24)+DATE(1970,1,1)</f>
        <v>42694.783877314811</v>
      </c>
      <c r="K514">
        <v>1475776127</v>
      </c>
      <c r="L514" s="10">
        <f t="shared" si="1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15"/>
        <v>0.13749999999999998</v>
      </c>
      <c r="R514" s="6">
        <f>E514/N514</f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>(((I515/60)/60)/24)+DATE(1970,1,1)</f>
        <v>42597.291666666672</v>
      </c>
      <c r="K515">
        <v>1467387705</v>
      </c>
      <c r="L515" s="10">
        <f t="shared" ref="L515:L578" si="16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17">(E515/D515)*100</f>
        <v>13.923999999999999</v>
      </c>
      <c r="R515" s="6">
        <f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>(((I516/60)/60)/24)+DATE(1970,1,1)</f>
        <v>41860.613969907405</v>
      </c>
      <c r="K516">
        <v>1405003447</v>
      </c>
      <c r="L516" s="10">
        <f t="shared" si="16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17"/>
        <v>3.3333333333333335</v>
      </c>
      <c r="R516" s="6">
        <f>E516/N516</f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>(((I517/60)/60)/24)+DATE(1970,1,1)</f>
        <v>42367.490752314814</v>
      </c>
      <c r="K517">
        <v>1447933601</v>
      </c>
      <c r="L517" s="10">
        <f t="shared" si="16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17"/>
        <v>25.41340206185567</v>
      </c>
      <c r="R517" s="6">
        <f>E517/N517</f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>(((I518/60)/60)/24)+DATE(1970,1,1)</f>
        <v>42151.778703703705</v>
      </c>
      <c r="K518">
        <v>1427568080</v>
      </c>
      <c r="L518" s="10">
        <f t="shared" si="16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17"/>
        <v>0</v>
      </c>
      <c r="R518" s="6" t="e">
        <f>E518/N518</f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>(((I519/60)/60)/24)+DATE(1970,1,1)</f>
        <v>42768.615289351852</v>
      </c>
      <c r="K519">
        <v>1483454761</v>
      </c>
      <c r="L519" s="10">
        <f t="shared" si="16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17"/>
        <v>1.3666666666666667</v>
      </c>
      <c r="R519" s="6">
        <f>E519/N519</f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>(((I520/60)/60)/24)+DATE(1970,1,1)</f>
        <v>42253.615277777775</v>
      </c>
      <c r="K520">
        <v>1438958824</v>
      </c>
      <c r="L520" s="10">
        <f t="shared" si="16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17"/>
        <v>0</v>
      </c>
      <c r="R520" s="6" t="e">
        <f>E520/N520</f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>(((I521/60)/60)/24)+DATE(1970,1,1)</f>
        <v>41248.391446759262</v>
      </c>
      <c r="K521">
        <v>1352107421</v>
      </c>
      <c r="L521" s="10">
        <f t="shared" si="16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17"/>
        <v>22.881426547787683</v>
      </c>
      <c r="R521" s="6">
        <f>E521/N521</f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>(((I522/60)/60)/24)+DATE(1970,1,1)</f>
        <v>42348.702094907407</v>
      </c>
      <c r="K522">
        <v>1447174261</v>
      </c>
      <c r="L522" s="10">
        <f t="shared" si="16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17"/>
        <v>102.1</v>
      </c>
      <c r="R522" s="6">
        <f>E522/N522</f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>(((I523/60)/60)/24)+DATE(1970,1,1)</f>
        <v>42675.207638888889</v>
      </c>
      <c r="K523">
        <v>1475460819</v>
      </c>
      <c r="L523" s="10">
        <f t="shared" si="16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17"/>
        <v>104.64</v>
      </c>
      <c r="R523" s="6">
        <f>E523/N523</f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>(((I524/60)/60)/24)+DATE(1970,1,1)</f>
        <v>42449.999131944445</v>
      </c>
      <c r="K524">
        <v>1456793925</v>
      </c>
      <c r="L524" s="10">
        <f t="shared" si="16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17"/>
        <v>114.66666666666667</v>
      </c>
      <c r="R524" s="6">
        <f>E524/N524</f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>(((I525/60)/60)/24)+DATE(1970,1,1)</f>
        <v>42268.13282407407</v>
      </c>
      <c r="K525">
        <v>1440213076</v>
      </c>
      <c r="L525" s="10">
        <f t="shared" si="16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17"/>
        <v>120.6</v>
      </c>
      <c r="R525" s="6">
        <f>E525/N525</f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>(((I526/60)/60)/24)+DATE(1970,1,1)</f>
        <v>42522.717233796298</v>
      </c>
      <c r="K526">
        <v>1462209169</v>
      </c>
      <c r="L526" s="10">
        <f t="shared" si="16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17"/>
        <v>108.67285714285715</v>
      </c>
      <c r="R526" s="6">
        <f>E526/N526</f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>(((I527/60)/60)/24)+DATE(1970,1,1)</f>
        <v>41895.400937500002</v>
      </c>
      <c r="K527">
        <v>1406713041</v>
      </c>
      <c r="L527" s="10">
        <f t="shared" si="16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17"/>
        <v>100</v>
      </c>
      <c r="R527" s="6">
        <f>E527/N527</f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>(((I528/60)/60)/24)+DATE(1970,1,1)</f>
        <v>42223.708333333328</v>
      </c>
      <c r="K528">
        <v>1436278344</v>
      </c>
      <c r="L528" s="10">
        <f t="shared" si="16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17"/>
        <v>113.99999999999999</v>
      </c>
      <c r="R528" s="6">
        <f>E528/N528</f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>(((I529/60)/60)/24)+DATE(1970,1,1)</f>
        <v>42783.670138888891</v>
      </c>
      <c r="K529">
        <v>1484715366</v>
      </c>
      <c r="L529" s="10">
        <f t="shared" si="16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17"/>
        <v>100.85</v>
      </c>
      <c r="R529" s="6">
        <f>E529/N529</f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>(((I530/60)/60)/24)+DATE(1970,1,1)</f>
        <v>42176.888888888891</v>
      </c>
      <c r="K530">
        <v>1433109907</v>
      </c>
      <c r="L530" s="10">
        <f t="shared" si="1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17"/>
        <v>115.65217391304347</v>
      </c>
      <c r="R530" s="6">
        <f>E530/N530</f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>(((I531/60)/60)/24)+DATE(1970,1,1)</f>
        <v>42746.208333333328</v>
      </c>
      <c r="K531">
        <v>1482281094</v>
      </c>
      <c r="L531" s="10">
        <f t="shared" si="1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17"/>
        <v>130.41666666666666</v>
      </c>
      <c r="R531" s="6">
        <f>E531/N531</f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>(((I532/60)/60)/24)+DATE(1970,1,1)</f>
        <v>42179.083333333328</v>
      </c>
      <c r="K532">
        <v>1433254268</v>
      </c>
      <c r="L532" s="10">
        <f t="shared" si="1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17"/>
        <v>107.78267254038178</v>
      </c>
      <c r="R532" s="6">
        <f>E532/N532</f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>(((I533/60)/60)/24)+DATE(1970,1,1)</f>
        <v>42721.290972222225</v>
      </c>
      <c r="K533">
        <v>1478050429</v>
      </c>
      <c r="L533" s="10">
        <f t="shared" si="1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17"/>
        <v>100</v>
      </c>
      <c r="R533" s="6">
        <f>E533/N533</f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>(((I534/60)/60)/24)+DATE(1970,1,1)</f>
        <v>42503.007037037038</v>
      </c>
      <c r="K534">
        <v>1460506208</v>
      </c>
      <c r="L534" s="10">
        <f t="shared" si="1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17"/>
        <v>123.25</v>
      </c>
      <c r="R534" s="6">
        <f>E534/N534</f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>(((I535/60)/60)/24)+DATE(1970,1,1)</f>
        <v>42506.43478009259</v>
      </c>
      <c r="K535">
        <v>1461320765</v>
      </c>
      <c r="L535" s="10">
        <f t="shared" si="1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17"/>
        <v>100.2</v>
      </c>
      <c r="R535" s="6">
        <f>E535/N535</f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>(((I536/60)/60)/24)+DATE(1970,1,1)</f>
        <v>42309.958333333328</v>
      </c>
      <c r="K536">
        <v>1443036470</v>
      </c>
      <c r="L536" s="10">
        <f t="shared" si="1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17"/>
        <v>104.66666666666666</v>
      </c>
      <c r="R536" s="6">
        <f>E536/N536</f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>(((I537/60)/60)/24)+DATE(1970,1,1)</f>
        <v>42741.545196759253</v>
      </c>
      <c r="K537">
        <v>1481115905</v>
      </c>
      <c r="L537" s="10">
        <f t="shared" si="1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17"/>
        <v>102.49999999999999</v>
      </c>
      <c r="R537" s="6">
        <f>E537/N537</f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>(((I538/60)/60)/24)+DATE(1970,1,1)</f>
        <v>42219.75</v>
      </c>
      <c r="K538">
        <v>1435133807</v>
      </c>
      <c r="L538" s="10">
        <f t="shared" si="1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17"/>
        <v>118.25757575757576</v>
      </c>
      <c r="R538" s="6">
        <f>E538/N538</f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>(((I539/60)/60)/24)+DATE(1970,1,1)</f>
        <v>42312.810081018513</v>
      </c>
      <c r="K539">
        <v>1444069591</v>
      </c>
      <c r="L539" s="10">
        <f t="shared" si="1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17"/>
        <v>120.5</v>
      </c>
      <c r="R539" s="6">
        <f>E539/N539</f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>(((I540/60)/60)/24)+DATE(1970,1,1)</f>
        <v>42503.794710648144</v>
      </c>
      <c r="K540">
        <v>1460574263</v>
      </c>
      <c r="L540" s="10">
        <f t="shared" si="1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17"/>
        <v>302.42</v>
      </c>
      <c r="R540" s="6">
        <f>E540/N540</f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>(((I541/60)/60)/24)+DATE(1970,1,1)</f>
        <v>42556.049849537041</v>
      </c>
      <c r="K541">
        <v>1465866707</v>
      </c>
      <c r="L541" s="10">
        <f t="shared" si="1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17"/>
        <v>100.64400000000001</v>
      </c>
      <c r="R541" s="6">
        <f>E541/N541</f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>(((I542/60)/60)/24)+DATE(1970,1,1)</f>
        <v>42039.817199074074</v>
      </c>
      <c r="K542">
        <v>1420486606</v>
      </c>
      <c r="L542" s="10">
        <f t="shared" si="1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17"/>
        <v>6.6666666666666671E-3</v>
      </c>
      <c r="R542" s="6">
        <f>E542/N542</f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>(((I543/60)/60)/24)+DATE(1970,1,1)</f>
        <v>42306.046689814815</v>
      </c>
      <c r="K543">
        <v>1443488834</v>
      </c>
      <c r="L543" s="10">
        <f t="shared" si="1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17"/>
        <v>0.55555555555555558</v>
      </c>
      <c r="R543" s="6">
        <f>E543/N543</f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>(((I544/60)/60)/24)+DATE(1970,1,1)</f>
        <v>42493.695787037039</v>
      </c>
      <c r="K544">
        <v>1457113316</v>
      </c>
      <c r="L544" s="10">
        <f t="shared" si="1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17"/>
        <v>3.9999999999999996E-4</v>
      </c>
      <c r="R544" s="6">
        <f>E544/N544</f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>(((I545/60)/60)/24)+DATE(1970,1,1)</f>
        <v>41944.092152777775</v>
      </c>
      <c r="K545">
        <v>1412215962</v>
      </c>
      <c r="L545" s="10">
        <f t="shared" si="1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17"/>
        <v>0.31818181818181818</v>
      </c>
      <c r="R545" s="6">
        <f>E545/N545</f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>(((I546/60)/60)/24)+DATE(1970,1,1)</f>
        <v>42555.656944444447</v>
      </c>
      <c r="K546">
        <v>1465055160</v>
      </c>
      <c r="L546" s="10">
        <f t="shared" si="1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17"/>
        <v>1.2</v>
      </c>
      <c r="R546" s="6">
        <f>E546/N546</f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>(((I547/60)/60)/24)+DATE(1970,1,1)</f>
        <v>42323.634131944447</v>
      </c>
      <c r="K547">
        <v>1444140789</v>
      </c>
      <c r="L547" s="10">
        <f t="shared" si="1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17"/>
        <v>27.383999999999997</v>
      </c>
      <c r="R547" s="6">
        <f>E547/N547</f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>(((I548/60)/60)/24)+DATE(1970,1,1)</f>
        <v>42294.667997685188</v>
      </c>
      <c r="K548">
        <v>1441209715</v>
      </c>
      <c r="L548" s="10">
        <f t="shared" si="1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17"/>
        <v>8.666666666666667E-2</v>
      </c>
      <c r="R548" s="6">
        <f>E548/N548</f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>(((I549/60)/60)/24)+DATE(1970,1,1)</f>
        <v>42410.696342592593</v>
      </c>
      <c r="K549">
        <v>1452530564</v>
      </c>
      <c r="L549" s="10">
        <f t="shared" si="1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17"/>
        <v>0</v>
      </c>
      <c r="R549" s="6" t="e">
        <f>E549/N549</f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>(((I550/60)/60)/24)+DATE(1970,1,1)</f>
        <v>42306.903333333335</v>
      </c>
      <c r="K550">
        <v>1443562848</v>
      </c>
      <c r="L550" s="10">
        <f t="shared" si="1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17"/>
        <v>0.09</v>
      </c>
      <c r="R550" s="6">
        <f>E550/N550</f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>(((I551/60)/60)/24)+DATE(1970,1,1)</f>
        <v>42193.636828703704</v>
      </c>
      <c r="K551">
        <v>1433776622</v>
      </c>
      <c r="L551" s="10">
        <f t="shared" si="1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17"/>
        <v>2.7199999999999998</v>
      </c>
      <c r="R551" s="6">
        <f>E551/N551</f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>(((I552/60)/60)/24)+DATE(1970,1,1)</f>
        <v>42766.208333333328</v>
      </c>
      <c r="K552">
        <v>1484756245</v>
      </c>
      <c r="L552" s="10">
        <f t="shared" si="1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17"/>
        <v>0.70000000000000007</v>
      </c>
      <c r="R552" s="6">
        <f>E552/N552</f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>(((I553/60)/60)/24)+DATE(1970,1,1)</f>
        <v>42217.745138888888</v>
      </c>
      <c r="K553">
        <v>1434609424</v>
      </c>
      <c r="L553" s="10">
        <f t="shared" si="1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17"/>
        <v>5.0413333333333332</v>
      </c>
      <c r="R553" s="6">
        <f>E553/N553</f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>(((I554/60)/60)/24)+DATE(1970,1,1)</f>
        <v>42378.616851851853</v>
      </c>
      <c r="K554">
        <v>1447166896</v>
      </c>
      <c r="L554" s="10">
        <f t="shared" si="1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17"/>
        <v>0</v>
      </c>
      <c r="R554" s="6" t="e">
        <f>E554/N554</f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>(((I555/60)/60)/24)+DATE(1970,1,1)</f>
        <v>41957.761469907404</v>
      </c>
      <c r="K555">
        <v>1413393391</v>
      </c>
      <c r="L555" s="10">
        <f t="shared" si="16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17"/>
        <v>0.49199999999999999</v>
      </c>
      <c r="R555" s="6">
        <f>E555/N555</f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>(((I556/60)/60)/24)+DATE(1970,1,1)</f>
        <v>41931.684861111113</v>
      </c>
      <c r="K556">
        <v>1411143972</v>
      </c>
      <c r="L556" s="10">
        <f t="shared" si="1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17"/>
        <v>36.589147286821706</v>
      </c>
      <c r="R556" s="6">
        <f>E556/N556</f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>(((I557/60)/60)/24)+DATE(1970,1,1)</f>
        <v>42533.353506944448</v>
      </c>
      <c r="K557">
        <v>1463128143</v>
      </c>
      <c r="L557" s="10">
        <f t="shared" si="1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17"/>
        <v>0</v>
      </c>
      <c r="R557" s="6" t="e">
        <f>E557/N557</f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>(((I558/60)/60)/24)+DATE(1970,1,1)</f>
        <v>42375.860150462962</v>
      </c>
      <c r="K558">
        <v>1449520717</v>
      </c>
      <c r="L558" s="10">
        <f t="shared" si="1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17"/>
        <v>2.5</v>
      </c>
      <c r="R558" s="6">
        <f>E558/N558</f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>(((I559/60)/60)/24)+DATE(1970,1,1)</f>
        <v>42706.983831018515</v>
      </c>
      <c r="K559">
        <v>1478126203</v>
      </c>
      <c r="L559" s="10">
        <f t="shared" si="1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17"/>
        <v>0.91066666666666674</v>
      </c>
      <c r="R559" s="6">
        <f>E559/N559</f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>(((I560/60)/60)/24)+DATE(1970,1,1)</f>
        <v>42087.841493055559</v>
      </c>
      <c r="K560">
        <v>1424639505</v>
      </c>
      <c r="L560" s="10">
        <f t="shared" si="1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17"/>
        <v>0</v>
      </c>
      <c r="R560" s="6" t="e">
        <f>E560/N560</f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>(((I561/60)/60)/24)+DATE(1970,1,1)</f>
        <v>42351.283101851848</v>
      </c>
      <c r="K561">
        <v>1447397260</v>
      </c>
      <c r="L561" s="10">
        <f t="shared" si="1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17"/>
        <v>2.0833333333333336E-2</v>
      </c>
      <c r="R561" s="6">
        <f>E561/N561</f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>(((I562/60)/60)/24)+DATE(1970,1,1)</f>
        <v>41990.771354166667</v>
      </c>
      <c r="K562">
        <v>1416249045</v>
      </c>
      <c r="L562" s="10">
        <f t="shared" si="1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17"/>
        <v>1.2E-2</v>
      </c>
      <c r="R562" s="6">
        <f>E562/N562</f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>(((I563/60)/60)/24)+DATE(1970,1,1)</f>
        <v>42303.658715277779</v>
      </c>
      <c r="K563">
        <v>1442850513</v>
      </c>
      <c r="L563" s="10">
        <f t="shared" si="1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17"/>
        <v>0.36666666666666664</v>
      </c>
      <c r="R563" s="6">
        <f>E563/N563</f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>(((I564/60)/60)/24)+DATE(1970,1,1)</f>
        <v>42722.389062500006</v>
      </c>
      <c r="K564">
        <v>1479460815</v>
      </c>
      <c r="L564" s="10">
        <f t="shared" si="1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17"/>
        <v>0</v>
      </c>
      <c r="R564" s="6" t="e">
        <f>E564/N564</f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>(((I565/60)/60)/24)+DATE(1970,1,1)</f>
        <v>42052.069988425923</v>
      </c>
      <c r="K565">
        <v>1421545247</v>
      </c>
      <c r="L565" s="10">
        <f t="shared" si="1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17"/>
        <v>9.0666666666666659E-2</v>
      </c>
      <c r="R565" s="6">
        <f>E565/N565</f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>(((I566/60)/60)/24)+DATE(1970,1,1)</f>
        <v>42441.942997685182</v>
      </c>
      <c r="K566">
        <v>1455230275</v>
      </c>
      <c r="L566" s="10">
        <f t="shared" si="1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17"/>
        <v>5.5555555555555558E-3</v>
      </c>
      <c r="R566" s="6">
        <f>E566/N566</f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>(((I567/60)/60)/24)+DATE(1970,1,1)</f>
        <v>42195.785289351858</v>
      </c>
      <c r="K567">
        <v>1433962249</v>
      </c>
      <c r="L567" s="10">
        <f t="shared" si="1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17"/>
        <v>0</v>
      </c>
      <c r="R567" s="6" t="e">
        <f>E567/N567</f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>(((I568/60)/60)/24)+DATE(1970,1,1)</f>
        <v>42565.68440972222</v>
      </c>
      <c r="K568">
        <v>1465921533</v>
      </c>
      <c r="L568" s="10">
        <f t="shared" si="16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17"/>
        <v>0.02</v>
      </c>
      <c r="R568" s="6">
        <f>E568/N568</f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>(((I569/60)/60)/24)+DATE(1970,1,1)</f>
        <v>42005.842523148152</v>
      </c>
      <c r="K569">
        <v>1417551194</v>
      </c>
      <c r="L569" s="10">
        <f t="shared" si="1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17"/>
        <v>0</v>
      </c>
      <c r="R569" s="6" t="e">
        <f>E569/N569</f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>(((I570/60)/60)/24)+DATE(1970,1,1)</f>
        <v>42385.458333333328</v>
      </c>
      <c r="K570">
        <v>1449785223</v>
      </c>
      <c r="L570" s="10">
        <f t="shared" si="16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17"/>
        <v>1</v>
      </c>
      <c r="R570" s="6">
        <f>E570/N570</f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>(((I571/60)/60)/24)+DATE(1970,1,1)</f>
        <v>42370.847361111111</v>
      </c>
      <c r="K571">
        <v>1449087612</v>
      </c>
      <c r="L571" s="10">
        <f t="shared" si="1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17"/>
        <v>0.8</v>
      </c>
      <c r="R571" s="6">
        <f>E571/N571</f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>(((I572/60)/60)/24)+DATE(1970,1,1)</f>
        <v>42418.798252314817</v>
      </c>
      <c r="K572">
        <v>1453230569</v>
      </c>
      <c r="L572" s="10">
        <f t="shared" si="1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17"/>
        <v>0.16705882352941176</v>
      </c>
      <c r="R572" s="6">
        <f>E572/N572</f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>(((I573/60)/60)/24)+DATE(1970,1,1)</f>
        <v>42212.165972222225</v>
      </c>
      <c r="K573">
        <v>1436297723</v>
      </c>
      <c r="L573" s="10">
        <f t="shared" si="1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17"/>
        <v>0.42399999999999999</v>
      </c>
      <c r="R573" s="6">
        <f>E573/N573</f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>(((I574/60)/60)/24)+DATE(1970,1,1)</f>
        <v>42312.757962962962</v>
      </c>
      <c r="K574">
        <v>1444065088</v>
      </c>
      <c r="L574" s="10">
        <f t="shared" si="16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17"/>
        <v>0</v>
      </c>
      <c r="R574" s="6" t="e">
        <f>E574/N574</f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>(((I575/60)/60)/24)+DATE(1970,1,1)</f>
        <v>42022.05</v>
      </c>
      <c r="K575">
        <v>1416445931</v>
      </c>
      <c r="L575" s="10">
        <f t="shared" si="1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17"/>
        <v>0.38925389253892539</v>
      </c>
      <c r="R575" s="6">
        <f>E575/N575</f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>(((I576/60)/60)/24)+DATE(1970,1,1)</f>
        <v>42662.443368055552</v>
      </c>
      <c r="K576">
        <v>1474281507</v>
      </c>
      <c r="L576" s="10">
        <f t="shared" si="1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17"/>
        <v>0.7155635062611807</v>
      </c>
      <c r="R576" s="6">
        <f>E576/N576</f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>(((I577/60)/60)/24)+DATE(1970,1,1)</f>
        <v>42168.692627314813</v>
      </c>
      <c r="K577">
        <v>1431621443</v>
      </c>
      <c r="L577" s="10">
        <f t="shared" si="1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17"/>
        <v>0.43166666666666664</v>
      </c>
      <c r="R577" s="6">
        <f>E577/N577</f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>(((I578/60)/60)/24)+DATE(1970,1,1)</f>
        <v>42091.43</v>
      </c>
      <c r="K578">
        <v>1422357552</v>
      </c>
      <c r="L578" s="10">
        <f t="shared" si="1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17"/>
        <v>1.25E-3</v>
      </c>
      <c r="R578" s="6">
        <f>E578/N578</f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>(((I579/60)/60)/24)+DATE(1970,1,1)</f>
        <v>42510.589143518519</v>
      </c>
      <c r="K579">
        <v>1458569302</v>
      </c>
      <c r="L579" s="10">
        <f t="shared" ref="L579:L642" si="1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19">(E579/D579)*100</f>
        <v>0.2</v>
      </c>
      <c r="R579" s="6">
        <f>E579/N579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>(((I580/60)/60)/24)+DATE(1970,1,1)</f>
        <v>42254.578622685185</v>
      </c>
      <c r="K580">
        <v>1439560393</v>
      </c>
      <c r="L580" s="10">
        <f t="shared" si="1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19"/>
        <v>1.12E-2</v>
      </c>
      <c r="R580" s="6">
        <f>E580/N580</f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>(((I581/60)/60)/24)+DATE(1970,1,1)</f>
        <v>41998.852118055554</v>
      </c>
      <c r="K581">
        <v>1416947223</v>
      </c>
      <c r="L581" s="10">
        <f t="shared" si="1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19"/>
        <v>1.4583333333333333</v>
      </c>
      <c r="R581" s="6">
        <f>E581/N581</f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>(((I582/60)/60)/24)+DATE(1970,1,1)</f>
        <v>42635.908182870371</v>
      </c>
      <c r="K582">
        <v>1471988867</v>
      </c>
      <c r="L582" s="10">
        <f t="shared" si="1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19"/>
        <v>3.3333333333333333E-2</v>
      </c>
      <c r="R582" s="6">
        <f>E582/N582</f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>(((I583/60)/60)/24)+DATE(1970,1,1)</f>
        <v>42218.012777777782</v>
      </c>
      <c r="K583">
        <v>1435882704</v>
      </c>
      <c r="L583" s="10">
        <f t="shared" si="1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19"/>
        <v>0</v>
      </c>
      <c r="R583" s="6" t="e">
        <f>E583/N583</f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>(((I584/60)/60)/24)+DATE(1970,1,1)</f>
        <v>42078.75</v>
      </c>
      <c r="K584">
        <v>1424454319</v>
      </c>
      <c r="L584" s="10">
        <f t="shared" si="1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19"/>
        <v>0</v>
      </c>
      <c r="R584" s="6" t="e">
        <f>E584/N584</f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>(((I585/60)/60)/24)+DATE(1970,1,1)</f>
        <v>42082.896840277783</v>
      </c>
      <c r="K585">
        <v>1424212287</v>
      </c>
      <c r="L585" s="10">
        <f t="shared" si="18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19"/>
        <v>1.1111111111111112E-2</v>
      </c>
      <c r="R585" s="6">
        <f>E585/N585</f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>(((I586/60)/60)/24)+DATE(1970,1,1)</f>
        <v>42079.674953703703</v>
      </c>
      <c r="K586">
        <v>1423933916</v>
      </c>
      <c r="L586" s="10">
        <f t="shared" si="1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19"/>
        <v>1</v>
      </c>
      <c r="R586" s="6">
        <f>E586/N586</f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>(((I587/60)/60)/24)+DATE(1970,1,1)</f>
        <v>42339</v>
      </c>
      <c r="K587">
        <v>1444123377</v>
      </c>
      <c r="L587" s="10">
        <f t="shared" si="18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19"/>
        <v>0</v>
      </c>
      <c r="R587" s="6" t="e">
        <f>E587/N587</f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>(((I588/60)/60)/24)+DATE(1970,1,1)</f>
        <v>42050.854247685187</v>
      </c>
      <c r="K588">
        <v>1421440207</v>
      </c>
      <c r="L588" s="10">
        <f t="shared" si="1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19"/>
        <v>0.55999999999999994</v>
      </c>
      <c r="R588" s="6">
        <f>E588/N588</f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>(((I589/60)/60)/24)+DATE(1970,1,1)</f>
        <v>42110.757326388892</v>
      </c>
      <c r="K589">
        <v>1426615833</v>
      </c>
      <c r="L589" s="10">
        <f t="shared" si="1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19"/>
        <v>9.0833333333333339</v>
      </c>
      <c r="R589" s="6">
        <f>E589/N589</f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>(((I590/60)/60)/24)+DATE(1970,1,1)</f>
        <v>42691.811180555553</v>
      </c>
      <c r="K590">
        <v>1474223286</v>
      </c>
      <c r="L590" s="10">
        <f t="shared" si="1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19"/>
        <v>3.3444444444444441</v>
      </c>
      <c r="R590" s="6">
        <f>E590/N590</f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>(((I591/60)/60)/24)+DATE(1970,1,1)</f>
        <v>42193.614571759259</v>
      </c>
      <c r="K591">
        <v>1435070699</v>
      </c>
      <c r="L591" s="10">
        <f t="shared" si="1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19"/>
        <v>1.3333333333333334E-2</v>
      </c>
      <c r="R591" s="6">
        <f>E591/N591</f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>(((I592/60)/60)/24)+DATE(1970,1,1)</f>
        <v>42408.542361111111</v>
      </c>
      <c r="K592">
        <v>1452259131</v>
      </c>
      <c r="L592" s="10">
        <f t="shared" si="1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19"/>
        <v>4.46</v>
      </c>
      <c r="R592" s="6">
        <f>E592/N592</f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>(((I593/60)/60)/24)+DATE(1970,1,1)</f>
        <v>42207.543171296296</v>
      </c>
      <c r="K593">
        <v>1434978130</v>
      </c>
      <c r="L593" s="10">
        <f t="shared" si="1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19"/>
        <v>6.0999999999999999E-2</v>
      </c>
      <c r="R593" s="6">
        <f>E593/N593</f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>(((I594/60)/60)/24)+DATE(1970,1,1)</f>
        <v>41976.232175925921</v>
      </c>
      <c r="K594">
        <v>1414992860</v>
      </c>
      <c r="L594" s="10">
        <f t="shared" si="1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19"/>
        <v>3.3333333333333335</v>
      </c>
      <c r="R594" s="6">
        <f>E594/N594</f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>(((I595/60)/60)/24)+DATE(1970,1,1)</f>
        <v>42100.635937500003</v>
      </c>
      <c r="K595">
        <v>1425744945</v>
      </c>
      <c r="L595" s="10">
        <f t="shared" si="1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19"/>
        <v>23</v>
      </c>
      <c r="R595" s="6">
        <f>E595/N595</f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>(((I596/60)/60)/24)+DATE(1970,1,1)</f>
        <v>42476.780162037037</v>
      </c>
      <c r="K596">
        <v>1458240206</v>
      </c>
      <c r="L596" s="10">
        <f t="shared" si="1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19"/>
        <v>0.104</v>
      </c>
      <c r="R596" s="6">
        <f>E596/N596</f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>(((I597/60)/60)/24)+DATE(1970,1,1)</f>
        <v>42128.069884259254</v>
      </c>
      <c r="K597">
        <v>1426815638</v>
      </c>
      <c r="L597" s="10">
        <f t="shared" si="1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19"/>
        <v>0.42599999999999999</v>
      </c>
      <c r="R597" s="6">
        <f>E597/N597</f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>(((I598/60)/60)/24)+DATE(1970,1,1)</f>
        <v>42676.896898148145</v>
      </c>
      <c r="K598">
        <v>1475530292</v>
      </c>
      <c r="L598" s="10">
        <f t="shared" si="1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19"/>
        <v>0.03</v>
      </c>
      <c r="R598" s="6">
        <f>E598/N598</f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>(((I599/60)/60)/24)+DATE(1970,1,1)</f>
        <v>42582.666666666672</v>
      </c>
      <c r="K599">
        <v>1466787335</v>
      </c>
      <c r="L599" s="10">
        <f t="shared" si="1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19"/>
        <v>0.26666666666666666</v>
      </c>
      <c r="R599" s="6">
        <f>E599/N599</f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>(((I600/60)/60)/24)+DATE(1970,1,1)</f>
        <v>41978.00209490741</v>
      </c>
      <c r="K600">
        <v>1415145781</v>
      </c>
      <c r="L600" s="10">
        <f t="shared" si="18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19"/>
        <v>34</v>
      </c>
      <c r="R600" s="6">
        <f>E600/N600</f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>(((I601/60)/60)/24)+DATE(1970,1,1)</f>
        <v>42071.636111111111</v>
      </c>
      <c r="K601">
        <v>1423769402</v>
      </c>
      <c r="L601" s="10">
        <f t="shared" si="1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19"/>
        <v>6.2E-2</v>
      </c>
      <c r="R601" s="6">
        <f>E601/N601</f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>(((I602/60)/60)/24)+DATE(1970,1,1)</f>
        <v>42133.798171296294</v>
      </c>
      <c r="K602">
        <v>1426014562</v>
      </c>
      <c r="L602" s="10">
        <f t="shared" si="1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19"/>
        <v>2</v>
      </c>
      <c r="R602" s="6">
        <f>E602/N602</f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>(((I603/60)/60)/24)+DATE(1970,1,1)</f>
        <v>41999.858090277776</v>
      </c>
      <c r="K603">
        <v>1417034139</v>
      </c>
      <c r="L603" s="10">
        <f t="shared" si="1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19"/>
        <v>1.4000000000000001</v>
      </c>
      <c r="R603" s="6">
        <f>E603/N603</f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>(((I604/60)/60)/24)+DATE(1970,1,1)</f>
        <v>42173.79415509259</v>
      </c>
      <c r="K604">
        <v>1432062215</v>
      </c>
      <c r="L604" s="10">
        <f t="shared" si="18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19"/>
        <v>0</v>
      </c>
      <c r="R604" s="6" t="e">
        <f>E604/N604</f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>(((I605/60)/60)/24)+DATE(1970,1,1)</f>
        <v>41865.639155092591</v>
      </c>
      <c r="K605">
        <v>1405437623</v>
      </c>
      <c r="L605" s="10">
        <f t="shared" si="1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19"/>
        <v>3.9334666666666664</v>
      </c>
      <c r="R605" s="6">
        <f>E605/N605</f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>(((I606/60)/60)/24)+DATE(1970,1,1)</f>
        <v>41879.035370370373</v>
      </c>
      <c r="K606">
        <v>1406595056</v>
      </c>
      <c r="L606" s="10">
        <f t="shared" si="1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19"/>
        <v>0</v>
      </c>
      <c r="R606" s="6" t="e">
        <f>E606/N606</f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>(((I607/60)/60)/24)+DATE(1970,1,1)</f>
        <v>42239.357731481476</v>
      </c>
      <c r="K607">
        <v>1436430908</v>
      </c>
      <c r="L607" s="10">
        <f t="shared" si="1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19"/>
        <v>2.62</v>
      </c>
      <c r="R607" s="6">
        <f>E607/N607</f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>(((I608/60)/60)/24)+DATE(1970,1,1)</f>
        <v>42148.625</v>
      </c>
      <c r="K608">
        <v>1428507409</v>
      </c>
      <c r="L608" s="10">
        <f t="shared" si="1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19"/>
        <v>0.2</v>
      </c>
      <c r="R608" s="6">
        <f>E608/N608</f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>(((I609/60)/60)/24)+DATE(1970,1,1)</f>
        <v>42330.867314814815</v>
      </c>
      <c r="K609">
        <v>1445629736</v>
      </c>
      <c r="L609" s="10">
        <f t="shared" si="1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19"/>
        <v>0</v>
      </c>
      <c r="R609" s="6" t="e">
        <f>E609/N609</f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>(((I610/60)/60)/24)+DATE(1970,1,1)</f>
        <v>42170.921064814815</v>
      </c>
      <c r="K610">
        <v>1431813980</v>
      </c>
      <c r="L610" s="10">
        <f t="shared" si="1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19"/>
        <v>0.97400000000000009</v>
      </c>
      <c r="R610" s="6">
        <f>E610/N610</f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>(((I611/60)/60)/24)+DATE(1970,1,1)</f>
        <v>42337.075740740736</v>
      </c>
      <c r="K611">
        <v>1446166144</v>
      </c>
      <c r="L611" s="10">
        <f t="shared" si="1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19"/>
        <v>0.64102564102564097</v>
      </c>
      <c r="R611" s="6">
        <f>E611/N611</f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>(((I612/60)/60)/24)+DATE(1970,1,1)</f>
        <v>42116.83085648148</v>
      </c>
      <c r="K612">
        <v>1427140586</v>
      </c>
      <c r="L612" s="10">
        <f t="shared" si="18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19"/>
        <v>0</v>
      </c>
      <c r="R612" s="6" t="e">
        <f>E612/N612</f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>(((I613/60)/60)/24)+DATE(1970,1,1)</f>
        <v>42388.560613425929</v>
      </c>
      <c r="K613">
        <v>1448026037</v>
      </c>
      <c r="L613" s="10">
        <f t="shared" si="1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19"/>
        <v>0</v>
      </c>
      <c r="R613" s="6" t="e">
        <f>E613/N613</f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>(((I614/60)/60)/24)+DATE(1970,1,1)</f>
        <v>42615.031782407401</v>
      </c>
      <c r="K614">
        <v>1470185146</v>
      </c>
      <c r="L614" s="10">
        <f t="shared" si="1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19"/>
        <v>0</v>
      </c>
      <c r="R614" s="6" t="e">
        <f>E614/N614</f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>(((I615/60)/60)/24)+DATE(1970,1,1)</f>
        <v>42278.207638888889</v>
      </c>
      <c r="K615">
        <v>1441022120</v>
      </c>
      <c r="L615" s="10">
        <f t="shared" si="1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19"/>
        <v>21.363333333333333</v>
      </c>
      <c r="R615" s="6">
        <f>E615/N615</f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>(((I616/60)/60)/24)+DATE(1970,1,1)</f>
        <v>42545.061805555553</v>
      </c>
      <c r="K616">
        <v>1464139740</v>
      </c>
      <c r="L616" s="10">
        <f t="shared" si="1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19"/>
        <v>0</v>
      </c>
      <c r="R616" s="6" t="e">
        <f>E616/N616</f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>(((I617/60)/60)/24)+DATE(1970,1,1)</f>
        <v>42272.122210648144</v>
      </c>
      <c r="K617">
        <v>1440557759</v>
      </c>
      <c r="L617" s="10">
        <f t="shared" si="1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19"/>
        <v>0</v>
      </c>
      <c r="R617" s="6" t="e">
        <f>E617/N617</f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>(((I618/60)/60)/24)+DATE(1970,1,1)</f>
        <v>42791.376238425932</v>
      </c>
      <c r="K618">
        <v>1485421307</v>
      </c>
      <c r="L618" s="10">
        <f t="shared" si="1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19"/>
        <v>0</v>
      </c>
      <c r="R618" s="6" t="e">
        <f>E618/N618</f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>(((I619/60)/60)/24)+DATE(1970,1,1)</f>
        <v>42132.343090277776</v>
      </c>
      <c r="K619">
        <v>1427184843</v>
      </c>
      <c r="L619" s="10">
        <f t="shared" si="1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19"/>
        <v>3</v>
      </c>
      <c r="R619" s="6">
        <f>E619/N619</f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>(((I620/60)/60)/24)+DATE(1970,1,1)</f>
        <v>42347.810219907406</v>
      </c>
      <c r="K620">
        <v>1447097203</v>
      </c>
      <c r="L620" s="10">
        <f t="shared" si="1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19"/>
        <v>0</v>
      </c>
      <c r="R620" s="6" t="e">
        <f>E620/N620</f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>(((I621/60)/60)/24)+DATE(1970,1,1)</f>
        <v>41968.692013888889</v>
      </c>
      <c r="K621">
        <v>1411745790</v>
      </c>
      <c r="L621" s="10">
        <f t="shared" si="1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19"/>
        <v>3.9999999999999996E-5</v>
      </c>
      <c r="R621" s="6">
        <f>E621/N621</f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>(((I622/60)/60)/24)+DATE(1970,1,1)</f>
        <v>41876.716874999998</v>
      </c>
      <c r="K622">
        <v>1405098738</v>
      </c>
      <c r="L622" s="10">
        <f t="shared" si="1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19"/>
        <v>1</v>
      </c>
      <c r="R622" s="6">
        <f>E622/N622</f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>(((I623/60)/60)/24)+DATE(1970,1,1)</f>
        <v>42558.987696759257</v>
      </c>
      <c r="K623">
        <v>1465342937</v>
      </c>
      <c r="L623" s="10">
        <f t="shared" si="1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19"/>
        <v>1.044</v>
      </c>
      <c r="R623" s="6">
        <f>E623/N623</f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>(((I624/60)/60)/24)+DATE(1970,1,1)</f>
        <v>42552.774745370371</v>
      </c>
      <c r="K624">
        <v>1465670138</v>
      </c>
      <c r="L624" s="10">
        <f t="shared" si="1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19"/>
        <v>5.6833333333333336</v>
      </c>
      <c r="R624" s="6">
        <f>E624/N624</f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>(((I625/60)/60)/24)+DATE(1970,1,1)</f>
        <v>42152.009224537032</v>
      </c>
      <c r="K625">
        <v>1430179997</v>
      </c>
      <c r="L625" s="10">
        <f t="shared" si="1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19"/>
        <v>0</v>
      </c>
      <c r="R625" s="6" t="e">
        <f>E625/N625</f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>(((I626/60)/60)/24)+DATE(1970,1,1)</f>
        <v>42138.988900462966</v>
      </c>
      <c r="K626">
        <v>1429055041</v>
      </c>
      <c r="L626" s="10">
        <f t="shared" si="1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19"/>
        <v>0</v>
      </c>
      <c r="R626" s="6" t="e">
        <f>E626/N626</f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>(((I627/60)/60)/24)+DATE(1970,1,1)</f>
        <v>42820.853900462964</v>
      </c>
      <c r="K627">
        <v>1487971777</v>
      </c>
      <c r="L627" s="10">
        <f t="shared" si="1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19"/>
        <v>0</v>
      </c>
      <c r="R627" s="6" t="e">
        <f>E627/N627</f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>(((I628/60)/60)/24)+DATE(1970,1,1)</f>
        <v>42231.556944444441</v>
      </c>
      <c r="K628">
        <v>1436793939</v>
      </c>
      <c r="L628" s="10">
        <f t="shared" si="1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19"/>
        <v>17.380000000000003</v>
      </c>
      <c r="R628" s="6">
        <f>E628/N628</f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>(((I629/60)/60)/24)+DATE(1970,1,1)</f>
        <v>42443.958333333328</v>
      </c>
      <c r="K629">
        <v>1452842511</v>
      </c>
      <c r="L629" s="10">
        <f t="shared" si="1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19"/>
        <v>0.02</v>
      </c>
      <c r="R629" s="6">
        <f>E629/N629</f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>(((I630/60)/60)/24)+DATE(1970,1,1)</f>
        <v>41833.692789351851</v>
      </c>
      <c r="K630">
        <v>1402677457</v>
      </c>
      <c r="L630" s="10">
        <f t="shared" si="1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19"/>
        <v>0</v>
      </c>
      <c r="R630" s="6" t="e">
        <f>E630/N630</f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>(((I631/60)/60)/24)+DATE(1970,1,1)</f>
        <v>42504.637824074074</v>
      </c>
      <c r="K631">
        <v>1460647108</v>
      </c>
      <c r="L631" s="10">
        <f t="shared" si="1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19"/>
        <v>0.17500000000000002</v>
      </c>
      <c r="R631" s="6">
        <f>E631/N631</f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>(((I632/60)/60)/24)+DATE(1970,1,1)</f>
        <v>42253.215277777781</v>
      </c>
      <c r="K632">
        <v>1438959121</v>
      </c>
      <c r="L632" s="10">
        <f t="shared" si="1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19"/>
        <v>8.3340278356529712E-2</v>
      </c>
      <c r="R632" s="6">
        <f>E632/N632</f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>(((I633/60)/60)/24)+DATE(1970,1,1)</f>
        <v>42518.772326388891</v>
      </c>
      <c r="K633">
        <v>1461954729</v>
      </c>
      <c r="L633" s="10">
        <f t="shared" si="1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19"/>
        <v>1.38</v>
      </c>
      <c r="R633" s="6">
        <f>E633/N633</f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>(((I634/60)/60)/24)+DATE(1970,1,1)</f>
        <v>42333.700983796298</v>
      </c>
      <c r="K634">
        <v>1445874565</v>
      </c>
      <c r="L634" s="10">
        <f t="shared" si="1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19"/>
        <v>0</v>
      </c>
      <c r="R634" s="6" t="e">
        <f>E634/N634</f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>(((I635/60)/60)/24)+DATE(1970,1,1)</f>
        <v>42538.958333333328</v>
      </c>
      <c r="K635">
        <v>1463469062</v>
      </c>
      <c r="L635" s="10">
        <f t="shared" si="1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19"/>
        <v>12.45</v>
      </c>
      <c r="R635" s="6">
        <f>E635/N635</f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>(((I636/60)/60)/24)+DATE(1970,1,1)</f>
        <v>42061.928576388891</v>
      </c>
      <c r="K636">
        <v>1422397029</v>
      </c>
      <c r="L636" s="10">
        <f t="shared" si="1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19"/>
        <v>0.02</v>
      </c>
      <c r="R636" s="6">
        <f>E636/N636</f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>(((I637/60)/60)/24)+DATE(1970,1,1)</f>
        <v>42106.092152777783</v>
      </c>
      <c r="K637">
        <v>1426212762</v>
      </c>
      <c r="L637" s="10">
        <f t="shared" si="1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19"/>
        <v>8.0000000000000002E-3</v>
      </c>
      <c r="R637" s="6">
        <f>E637/N637</f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>(((I638/60)/60)/24)+DATE(1970,1,1)</f>
        <v>42161.44930555555</v>
      </c>
      <c r="K638">
        <v>1430996150</v>
      </c>
      <c r="L638" s="10">
        <f t="shared" si="1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19"/>
        <v>0.2</v>
      </c>
      <c r="R638" s="6">
        <f>E638/N638</f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>(((I639/60)/60)/24)+DATE(1970,1,1)</f>
        <v>42791.961111111115</v>
      </c>
      <c r="K639">
        <v>1485558318</v>
      </c>
      <c r="L639" s="10">
        <f t="shared" si="1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19"/>
        <v>0</v>
      </c>
      <c r="R639" s="6" t="e">
        <f>E639/N639</f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>(((I640/60)/60)/24)+DATE(1970,1,1)</f>
        <v>42819.55164351852</v>
      </c>
      <c r="K640">
        <v>1485267262</v>
      </c>
      <c r="L640" s="10">
        <f t="shared" si="1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19"/>
        <v>9.0000000000000011E-3</v>
      </c>
      <c r="R640" s="6">
        <f>E640/N640</f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>(((I641/60)/60)/24)+DATE(1970,1,1)</f>
        <v>41925.583275462966</v>
      </c>
      <c r="K641">
        <v>1408024795</v>
      </c>
      <c r="L641" s="10">
        <f t="shared" si="1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19"/>
        <v>9.9999999999999991E-5</v>
      </c>
      <c r="R641" s="6">
        <f>E641/N641</f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>(((I642/60)/60)/24)+DATE(1970,1,1)</f>
        <v>42698.958333333328</v>
      </c>
      <c r="K642">
        <v>1478685915</v>
      </c>
      <c r="L642" s="10">
        <f t="shared" si="1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19"/>
        <v>144.28571428571428</v>
      </c>
      <c r="R642" s="6">
        <f>E642/N642</f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>(((I643/60)/60)/24)+DATE(1970,1,1)</f>
        <v>42229.57</v>
      </c>
      <c r="K643">
        <v>1436881248</v>
      </c>
      <c r="L643" s="10">
        <f t="shared" ref="L643:L706" si="20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21">(E643/D643)*100</f>
        <v>119.16249999999999</v>
      </c>
      <c r="R643" s="6">
        <f>E643/N643</f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>(((I644/60)/60)/24)+DATE(1970,1,1)</f>
        <v>42235.651319444441</v>
      </c>
      <c r="K644">
        <v>1436888274</v>
      </c>
      <c r="L644" s="10">
        <f t="shared" si="2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21"/>
        <v>1460.4850000000001</v>
      </c>
      <c r="R644" s="6">
        <f>E644/N644</f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>(((I645/60)/60)/24)+DATE(1970,1,1)</f>
        <v>42155.642071759255</v>
      </c>
      <c r="K645">
        <v>1428333875</v>
      </c>
      <c r="L645" s="10">
        <f t="shared" si="2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21"/>
        <v>105.80799999999999</v>
      </c>
      <c r="R645" s="6">
        <f>E645/N645</f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>(((I646/60)/60)/24)+DATE(1970,1,1)</f>
        <v>41941.041666666664</v>
      </c>
      <c r="K646">
        <v>1410883139</v>
      </c>
      <c r="L646" s="10">
        <f t="shared" si="2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21"/>
        <v>300.11791999999997</v>
      </c>
      <c r="R646" s="6">
        <f>E646/N646</f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>(((I647/60)/60)/24)+DATE(1970,1,1)</f>
        <v>42594.026319444441</v>
      </c>
      <c r="K647">
        <v>1468370274</v>
      </c>
      <c r="L647" s="10">
        <f t="shared" si="2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21"/>
        <v>278.7</v>
      </c>
      <c r="R647" s="6">
        <f>E647/N647</f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>(((I648/60)/60)/24)+DATE(1970,1,1)</f>
        <v>41862.852627314816</v>
      </c>
      <c r="K648">
        <v>1405196867</v>
      </c>
      <c r="L648" s="10">
        <f t="shared" si="2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21"/>
        <v>131.87625</v>
      </c>
      <c r="R648" s="6">
        <f>E648/N648</f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>(((I649/60)/60)/24)+DATE(1970,1,1)</f>
        <v>42446.726261574076</v>
      </c>
      <c r="K649">
        <v>1455647149</v>
      </c>
      <c r="L649" s="10">
        <f t="shared" si="2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21"/>
        <v>107.05</v>
      </c>
      <c r="R649" s="6">
        <f>E649/N649</f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>(((I650/60)/60)/24)+DATE(1970,1,1)</f>
        <v>41926.693379629629</v>
      </c>
      <c r="K650">
        <v>1410280708</v>
      </c>
      <c r="L650" s="10">
        <f t="shared" si="2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21"/>
        <v>126.82285714285715</v>
      </c>
      <c r="R650" s="6">
        <f>E650/N650</f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>(((I651/60)/60)/24)+DATE(1970,1,1)</f>
        <v>41898.912187499998</v>
      </c>
      <c r="K651">
        <v>1409090013</v>
      </c>
      <c r="L651" s="10">
        <f t="shared" si="2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21"/>
        <v>139.96</v>
      </c>
      <c r="R651" s="6">
        <f>E651/N651</f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>(((I652/60)/60)/24)+DATE(1970,1,1)</f>
        <v>41992.078518518523</v>
      </c>
      <c r="K652">
        <v>1413766384</v>
      </c>
      <c r="L652" s="10">
        <f t="shared" si="2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21"/>
        <v>112.4</v>
      </c>
      <c r="R652" s="6">
        <f>E652/N652</f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>(((I653/60)/60)/24)+DATE(1970,1,1)</f>
        <v>41986.017488425925</v>
      </c>
      <c r="K653">
        <v>1415838311</v>
      </c>
      <c r="L653" s="10">
        <f t="shared" si="2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21"/>
        <v>100.52799999999999</v>
      </c>
      <c r="R653" s="6">
        <f>E653/N653</f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>(((I654/60)/60)/24)+DATE(1970,1,1)</f>
        <v>42705.732060185182</v>
      </c>
      <c r="K654">
        <v>1478018050</v>
      </c>
      <c r="L654" s="10">
        <f t="shared" si="2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21"/>
        <v>100.46666666666665</v>
      </c>
      <c r="R654" s="6">
        <f>E654/N654</f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>(((I655/60)/60)/24)+DATE(1970,1,1)</f>
        <v>42236.618518518517</v>
      </c>
      <c r="K655">
        <v>1436885440</v>
      </c>
      <c r="L655" s="10">
        <f t="shared" si="2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21"/>
        <v>141.446</v>
      </c>
      <c r="R655" s="6">
        <f>E655/N655</f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>(((I656/60)/60)/24)+DATE(1970,1,1)</f>
        <v>42193.957326388889</v>
      </c>
      <c r="K656">
        <v>1433804313</v>
      </c>
      <c r="L656" s="10">
        <f t="shared" si="2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21"/>
        <v>267.29166666666669</v>
      </c>
      <c r="R656" s="6">
        <f>E656/N656</f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>(((I657/60)/60)/24)+DATE(1970,1,1)</f>
        <v>42075.915648148148</v>
      </c>
      <c r="K657">
        <v>1423609112</v>
      </c>
      <c r="L657" s="10">
        <f t="shared" si="2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21"/>
        <v>146.88749999999999</v>
      </c>
      <c r="R657" s="6">
        <f>E657/N657</f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>(((I658/60)/60)/24)+DATE(1970,1,1)</f>
        <v>42477.762951388882</v>
      </c>
      <c r="K658">
        <v>1455736719</v>
      </c>
      <c r="L658" s="10">
        <f t="shared" si="2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21"/>
        <v>213.56</v>
      </c>
      <c r="R658" s="6">
        <f>E658/N658</f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>(((I659/60)/60)/24)+DATE(1970,1,1)</f>
        <v>42361.84574074074</v>
      </c>
      <c r="K659">
        <v>1448309872</v>
      </c>
      <c r="L659" s="10">
        <f t="shared" si="2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21"/>
        <v>125.69999999999999</v>
      </c>
      <c r="R659" s="6">
        <f>E659/N659</f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>(((I660/60)/60)/24)+DATE(1970,1,1)</f>
        <v>42211.75</v>
      </c>
      <c r="K660">
        <v>1435117889</v>
      </c>
      <c r="L660" s="10">
        <f t="shared" si="2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21"/>
        <v>104.46206037108834</v>
      </c>
      <c r="R660" s="6">
        <f>E660/N660</f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>(((I661/60)/60)/24)+DATE(1970,1,1)</f>
        <v>42239.593692129631</v>
      </c>
      <c r="K661">
        <v>1437747295</v>
      </c>
      <c r="L661" s="10">
        <f t="shared" si="2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21"/>
        <v>100.56666666666668</v>
      </c>
      <c r="R661" s="6">
        <f>E661/N661</f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>(((I662/60)/60)/24)+DATE(1970,1,1)</f>
        <v>41952.783321759263</v>
      </c>
      <c r="K662">
        <v>1412963279</v>
      </c>
      <c r="L662" s="10">
        <f t="shared" si="2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21"/>
        <v>3.0579999999999998</v>
      </c>
      <c r="R662" s="6">
        <f>E662/N662</f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>(((I663/60)/60)/24)+DATE(1970,1,1)</f>
        <v>42666.645358796297</v>
      </c>
      <c r="K663">
        <v>1474644559</v>
      </c>
      <c r="L663" s="10">
        <f t="shared" si="2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21"/>
        <v>0.95</v>
      </c>
      <c r="R663" s="6">
        <f>E663/N663</f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>(((I664/60)/60)/24)+DATE(1970,1,1)</f>
        <v>42020.438043981485</v>
      </c>
      <c r="K664">
        <v>1418812247</v>
      </c>
      <c r="L664" s="10">
        <f t="shared" si="2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21"/>
        <v>0.4</v>
      </c>
      <c r="R664" s="6">
        <f>E664/N664</f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>(((I665/60)/60)/24)+DATE(1970,1,1)</f>
        <v>42203.843240740738</v>
      </c>
      <c r="K665">
        <v>1434658456</v>
      </c>
      <c r="L665" s="10">
        <f t="shared" si="2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21"/>
        <v>0.35000000000000003</v>
      </c>
      <c r="R665" s="6">
        <f>E665/N665</f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>(((I666/60)/60)/24)+DATE(1970,1,1)</f>
        <v>42107.666377314818</v>
      </c>
      <c r="K666">
        <v>1426348775</v>
      </c>
      <c r="L666" s="10">
        <f t="shared" si="2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21"/>
        <v>7.5333333333333332</v>
      </c>
      <c r="R666" s="6">
        <f>E666/N666</f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>(((I667/60)/60)/24)+DATE(1970,1,1)</f>
        <v>42748.711354166662</v>
      </c>
      <c r="K667">
        <v>1479143061</v>
      </c>
      <c r="L667" s="10">
        <f t="shared" si="2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21"/>
        <v>18.64</v>
      </c>
      <c r="R667" s="6">
        <f>E667/N667</f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>(((I668/60)/60)/24)+DATE(1970,1,1)</f>
        <v>41868.832152777781</v>
      </c>
      <c r="K668">
        <v>1405713498</v>
      </c>
      <c r="L668" s="10">
        <f t="shared" si="2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21"/>
        <v>4.0000000000000001E-3</v>
      </c>
      <c r="R668" s="6">
        <f>E668/N668</f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>(((I669/60)/60)/24)+DATE(1970,1,1)</f>
        <v>42672.373414351852</v>
      </c>
      <c r="K669">
        <v>1474275463</v>
      </c>
      <c r="L669" s="10">
        <f t="shared" si="2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21"/>
        <v>10.02</v>
      </c>
      <c r="R669" s="6">
        <f>E669/N669</f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>(((I670/60)/60)/24)+DATE(1970,1,1)</f>
        <v>42135.831273148149</v>
      </c>
      <c r="K670">
        <v>1427486222</v>
      </c>
      <c r="L670" s="10">
        <f t="shared" si="2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21"/>
        <v>4.5600000000000005</v>
      </c>
      <c r="R670" s="6">
        <f>E670/N670</f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>(((I671/60)/60)/24)+DATE(1970,1,1)</f>
        <v>42557.625671296293</v>
      </c>
      <c r="K671">
        <v>1465225258</v>
      </c>
      <c r="L671" s="10">
        <f t="shared" si="2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21"/>
        <v>21.5075</v>
      </c>
      <c r="R671" s="6">
        <f>E671/N671</f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>(((I672/60)/60)/24)+DATE(1970,1,1)</f>
        <v>42540.340277777781</v>
      </c>
      <c r="K672">
        <v>1463418120</v>
      </c>
      <c r="L672" s="10">
        <f t="shared" si="2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21"/>
        <v>29.276666666666667</v>
      </c>
      <c r="R672" s="6">
        <f>E672/N672</f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>(((I673/60)/60)/24)+DATE(1970,1,1)</f>
        <v>42018.166666666672</v>
      </c>
      <c r="K673">
        <v>1418315852</v>
      </c>
      <c r="L673" s="10">
        <f t="shared" si="2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21"/>
        <v>39.426666666666662</v>
      </c>
      <c r="R673" s="6">
        <f>E673/N673</f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>(((I674/60)/60)/24)+DATE(1970,1,1)</f>
        <v>42005.207638888889</v>
      </c>
      <c r="K674">
        <v>1417410964</v>
      </c>
      <c r="L674" s="10">
        <f t="shared" si="2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21"/>
        <v>21.628</v>
      </c>
      <c r="R674" s="6">
        <f>E674/N674</f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>(((I675/60)/60)/24)+DATE(1970,1,1)</f>
        <v>41883.840474537035</v>
      </c>
      <c r="K675">
        <v>1405714217</v>
      </c>
      <c r="L675" s="10">
        <f t="shared" si="2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21"/>
        <v>0.20500000000000002</v>
      </c>
      <c r="R675" s="6">
        <f>E675/N675</f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>(((I676/60)/60)/24)+DATE(1970,1,1)</f>
        <v>41863.116053240738</v>
      </c>
      <c r="K676">
        <v>1402627627</v>
      </c>
      <c r="L676" s="10">
        <f t="shared" si="2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21"/>
        <v>0.03</v>
      </c>
      <c r="R676" s="6">
        <f>E676/N676</f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>(((I677/60)/60)/24)+DATE(1970,1,1)</f>
        <v>42005.290972222225</v>
      </c>
      <c r="K677">
        <v>1417558804</v>
      </c>
      <c r="L677" s="10">
        <f t="shared" si="2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21"/>
        <v>14.85</v>
      </c>
      <c r="R677" s="6">
        <f>E677/N677</f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>(((I678/60)/60)/24)+DATE(1970,1,1)</f>
        <v>42042.768298611118</v>
      </c>
      <c r="K678">
        <v>1420741581</v>
      </c>
      <c r="L678" s="10">
        <f t="shared" si="2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21"/>
        <v>1.4710000000000001</v>
      </c>
      <c r="R678" s="6">
        <f>E678/N678</f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>(((I679/60)/60)/24)+DATE(1970,1,1)</f>
        <v>42549.403877314813</v>
      </c>
      <c r="K679">
        <v>1463218895</v>
      </c>
      <c r="L679" s="10">
        <f t="shared" si="2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21"/>
        <v>25.584</v>
      </c>
      <c r="R679" s="6">
        <f>E679/N679</f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>(((I680/60)/60)/24)+DATE(1970,1,1)</f>
        <v>42511.376597222217</v>
      </c>
      <c r="K680">
        <v>1461229338</v>
      </c>
      <c r="L680" s="10">
        <f t="shared" si="2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21"/>
        <v>3.8206896551724134</v>
      </c>
      <c r="R680" s="6">
        <f>E680/N680</f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>(((I681/60)/60)/24)+DATE(1970,1,1)</f>
        <v>42616.695706018523</v>
      </c>
      <c r="K681">
        <v>1467736909</v>
      </c>
      <c r="L681" s="10">
        <f t="shared" si="2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21"/>
        <v>15.485964912280703</v>
      </c>
      <c r="R681" s="6">
        <f>E681/N681</f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>(((I682/60)/60)/24)+DATE(1970,1,1)</f>
        <v>41899.501516203702</v>
      </c>
      <c r="K682">
        <v>1407931331</v>
      </c>
      <c r="L682" s="10">
        <f t="shared" si="2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21"/>
        <v>25.912000000000003</v>
      </c>
      <c r="R682" s="6">
        <f>E682/N682</f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>(((I683/60)/60)/24)+DATE(1970,1,1)</f>
        <v>42669.805601851855</v>
      </c>
      <c r="K683">
        <v>1474917604</v>
      </c>
      <c r="L683" s="10">
        <f t="shared" si="2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21"/>
        <v>0.04</v>
      </c>
      <c r="R683" s="6">
        <f>E683/N683</f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>(((I684/60)/60)/24)+DATE(1970,1,1)</f>
        <v>42808.723634259266</v>
      </c>
      <c r="K684">
        <v>1486923722</v>
      </c>
      <c r="L684" s="10">
        <f t="shared" si="2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21"/>
        <v>0.106</v>
      </c>
      <c r="R684" s="6">
        <f>E684/N684</f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>(((I685/60)/60)/24)+DATE(1970,1,1)</f>
        <v>42674.900046296301</v>
      </c>
      <c r="K685">
        <v>1474493764</v>
      </c>
      <c r="L685" s="10">
        <f t="shared" si="2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21"/>
        <v>0.85142857142857142</v>
      </c>
      <c r="R685" s="6">
        <f>E685/N685</f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>(((I686/60)/60)/24)+DATE(1970,1,1)</f>
        <v>41845.125</v>
      </c>
      <c r="K686">
        <v>1403176891</v>
      </c>
      <c r="L686" s="10">
        <f t="shared" si="2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21"/>
        <v>7.4837500000000006</v>
      </c>
      <c r="R686" s="6">
        <f>E686/N686</f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>(((I687/60)/60)/24)+DATE(1970,1,1)</f>
        <v>42016.866574074069</v>
      </c>
      <c r="K687">
        <v>1417207672</v>
      </c>
      <c r="L687" s="10">
        <f t="shared" si="2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21"/>
        <v>27.650000000000002</v>
      </c>
      <c r="R687" s="6">
        <f>E687/N687</f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>(((I688/60)/60)/24)+DATE(1970,1,1)</f>
        <v>42219.673263888893</v>
      </c>
      <c r="K688">
        <v>1436026170</v>
      </c>
      <c r="L688" s="10">
        <f t="shared" si="2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21"/>
        <v>0</v>
      </c>
      <c r="R688" s="6" t="e">
        <f>E688/N688</f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>(((I689/60)/60)/24)+DATE(1970,1,1)</f>
        <v>42771.750613425931</v>
      </c>
      <c r="K689">
        <v>1481133653</v>
      </c>
      <c r="L689" s="10">
        <f t="shared" si="2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21"/>
        <v>3.55</v>
      </c>
      <c r="R689" s="6">
        <f>E689/N689</f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>(((I690/60)/60)/24)+DATE(1970,1,1)</f>
        <v>42292.104780092588</v>
      </c>
      <c r="K690">
        <v>1442284253</v>
      </c>
      <c r="L690" s="10">
        <f t="shared" si="2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21"/>
        <v>72.989999999999995</v>
      </c>
      <c r="R690" s="6">
        <f>E690/N690</f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>(((I691/60)/60)/24)+DATE(1970,1,1)</f>
        <v>42712.207638888889</v>
      </c>
      <c r="K691">
        <v>1478016097</v>
      </c>
      <c r="L691" s="10">
        <f t="shared" si="2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21"/>
        <v>57.648750000000007</v>
      </c>
      <c r="R691" s="6">
        <f>E691/N691</f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>(((I692/60)/60)/24)+DATE(1970,1,1)</f>
        <v>42622.25</v>
      </c>
      <c r="K692">
        <v>1469718841</v>
      </c>
      <c r="L692" s="10">
        <f t="shared" si="2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21"/>
        <v>12.34</v>
      </c>
      <c r="R692" s="6">
        <f>E692/N692</f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>(((I693/60)/60)/24)+DATE(1970,1,1)</f>
        <v>42186.028310185182</v>
      </c>
      <c r="K693">
        <v>1433292046</v>
      </c>
      <c r="L693" s="10">
        <f t="shared" si="2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21"/>
        <v>0.52</v>
      </c>
      <c r="R693" s="6">
        <f>E693/N693</f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>(((I694/60)/60)/24)+DATE(1970,1,1)</f>
        <v>42726.37572916667</v>
      </c>
      <c r="K694">
        <v>1479805263</v>
      </c>
      <c r="L694" s="10">
        <f t="shared" si="2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21"/>
        <v>6.5299999999999994</v>
      </c>
      <c r="R694" s="6">
        <f>E694/N694</f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>(((I695/60)/60)/24)+DATE(1970,1,1)</f>
        <v>42124.808182870373</v>
      </c>
      <c r="K695">
        <v>1427829827</v>
      </c>
      <c r="L695" s="10">
        <f t="shared" si="2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21"/>
        <v>35.338000000000001</v>
      </c>
      <c r="R695" s="6">
        <f>E695/N695</f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>(((I696/60)/60)/24)+DATE(1970,1,1)</f>
        <v>42767.663877314815</v>
      </c>
      <c r="K696">
        <v>1483372559</v>
      </c>
      <c r="L696" s="10">
        <f t="shared" si="2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21"/>
        <v>0.39333333333333331</v>
      </c>
      <c r="R696" s="6">
        <f>E696/N696</f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>(((I697/60)/60)/24)+DATE(1970,1,1)</f>
        <v>41943.521064814813</v>
      </c>
      <c r="K697">
        <v>1412166620</v>
      </c>
      <c r="L697" s="10">
        <f t="shared" si="2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21"/>
        <v>1.06</v>
      </c>
      <c r="R697" s="6">
        <f>E697/N697</f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>(((I698/60)/60)/24)+DATE(1970,1,1)</f>
        <v>41845.927106481482</v>
      </c>
      <c r="K698">
        <v>1403734502</v>
      </c>
      <c r="L698" s="10">
        <f t="shared" si="2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21"/>
        <v>5.7142857142857147E-4</v>
      </c>
      <c r="R698" s="6">
        <f>E698/N698</f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>(((I699/60)/60)/24)+DATE(1970,1,1)</f>
        <v>42403.523020833338</v>
      </c>
      <c r="K699">
        <v>1453206789</v>
      </c>
      <c r="L699" s="10">
        <f t="shared" si="2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21"/>
        <v>46.379999999999995</v>
      </c>
      <c r="R699" s="6">
        <f>E699/N699</f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>(((I700/60)/60)/24)+DATE(1970,1,1)</f>
        <v>41900.083333333336</v>
      </c>
      <c r="K700">
        <v>1408141245</v>
      </c>
      <c r="L700" s="10">
        <f t="shared" si="2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21"/>
        <v>15.39</v>
      </c>
      <c r="R700" s="6">
        <f>E700/N700</f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>(((I701/60)/60)/24)+DATE(1970,1,1)</f>
        <v>41600.666666666664</v>
      </c>
      <c r="K701">
        <v>1381923548</v>
      </c>
      <c r="L701" s="10">
        <f t="shared" si="2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21"/>
        <v>82.422107692307705</v>
      </c>
      <c r="R701" s="6">
        <f>E701/N701</f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>(((I702/60)/60)/24)+DATE(1970,1,1)</f>
        <v>42745.688437500001</v>
      </c>
      <c r="K702">
        <v>1481473881</v>
      </c>
      <c r="L702" s="10">
        <f t="shared" si="2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21"/>
        <v>2.6866666666666665</v>
      </c>
      <c r="R702" s="6">
        <f>E702/N702</f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>(((I703/60)/60)/24)+DATE(1970,1,1)</f>
        <v>41843.662962962961</v>
      </c>
      <c r="K703">
        <v>1403538880</v>
      </c>
      <c r="L703" s="10">
        <f t="shared" si="2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21"/>
        <v>26.6</v>
      </c>
      <c r="R703" s="6">
        <f>E703/N703</f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>(((I704/60)/60)/24)+DATE(1970,1,1)</f>
        <v>42698.768368055549</v>
      </c>
      <c r="K704">
        <v>1477416387</v>
      </c>
      <c r="L704" s="10">
        <f t="shared" si="2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21"/>
        <v>30.813400000000001</v>
      </c>
      <c r="R704" s="6">
        <f>E704/N704</f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>(((I705/60)/60)/24)+DATE(1970,1,1)</f>
        <v>42766.98055555555</v>
      </c>
      <c r="K705">
        <v>1481150949</v>
      </c>
      <c r="L705" s="10">
        <f t="shared" si="2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21"/>
        <v>5.58</v>
      </c>
      <c r="R705" s="6">
        <f>E705/N705</f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>(((I706/60)/60)/24)+DATE(1970,1,1)</f>
        <v>42786.192916666667</v>
      </c>
      <c r="K706">
        <v>1482381468</v>
      </c>
      <c r="L706" s="10">
        <f t="shared" si="2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21"/>
        <v>0.87454545454545463</v>
      </c>
      <c r="R706" s="6">
        <f>E706/N706</f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>(((I707/60)/60)/24)+DATE(1970,1,1)</f>
        <v>42756.491643518515</v>
      </c>
      <c r="K707">
        <v>1482407278</v>
      </c>
      <c r="L707" s="10">
        <f t="shared" ref="L707:L770" si="22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23">(E707/D707)*100</f>
        <v>0.97699999999999987</v>
      </c>
      <c r="R707" s="6">
        <f>E707/N707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>(((I708/60)/60)/24)+DATE(1970,1,1)</f>
        <v>42718.777083333334</v>
      </c>
      <c r="K708">
        <v>1478130783</v>
      </c>
      <c r="L708" s="10">
        <f t="shared" si="22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23"/>
        <v>0</v>
      </c>
      <c r="R708" s="6" t="e">
        <f>E708/N708</f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>(((I709/60)/60)/24)+DATE(1970,1,1)</f>
        <v>42736.663506944446</v>
      </c>
      <c r="K709">
        <v>1479830127</v>
      </c>
      <c r="L709" s="10">
        <f t="shared" si="22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23"/>
        <v>78.927352941176466</v>
      </c>
      <c r="R709" s="6">
        <f>E709/N709</f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>(((I710/60)/60)/24)+DATE(1970,1,1)</f>
        <v>41895.581018518518</v>
      </c>
      <c r="K710">
        <v>1405432600</v>
      </c>
      <c r="L710" s="10">
        <f t="shared" si="22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23"/>
        <v>22.092500000000001</v>
      </c>
      <c r="R710" s="6">
        <f>E710/N710</f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>(((I711/60)/60)/24)+DATE(1970,1,1)</f>
        <v>41978.041192129633</v>
      </c>
      <c r="K711">
        <v>1415149159</v>
      </c>
      <c r="L711" s="10">
        <f t="shared" si="22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23"/>
        <v>0.40666666666666662</v>
      </c>
      <c r="R711" s="6">
        <f>E711/N711</f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>(((I712/60)/60)/24)+DATE(1970,1,1)</f>
        <v>41871.030555555553</v>
      </c>
      <c r="K712">
        <v>1405640302</v>
      </c>
      <c r="L712" s="10">
        <f t="shared" si="22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23"/>
        <v>0</v>
      </c>
      <c r="R712" s="6" t="e">
        <f>E712/N712</f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>(((I713/60)/60)/24)+DATE(1970,1,1)</f>
        <v>42718.500787037032</v>
      </c>
      <c r="K713">
        <v>1478257268</v>
      </c>
      <c r="L713" s="10">
        <f t="shared" si="22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23"/>
        <v>33.790999999999997</v>
      </c>
      <c r="R713" s="6">
        <f>E713/N713</f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>(((I714/60)/60)/24)+DATE(1970,1,1)</f>
        <v>42414.680925925932</v>
      </c>
      <c r="K714">
        <v>1452874832</v>
      </c>
      <c r="L714" s="10">
        <f t="shared" si="22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23"/>
        <v>0.21649484536082475</v>
      </c>
      <c r="R714" s="6">
        <f>E714/N714</f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>(((I715/60)/60)/24)+DATE(1970,1,1)</f>
        <v>42526.529305555552</v>
      </c>
      <c r="K715">
        <v>1462538532</v>
      </c>
      <c r="L715" s="10">
        <f t="shared" si="22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23"/>
        <v>0.79600000000000004</v>
      </c>
      <c r="R715" s="6">
        <f>E715/N715</f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>(((I716/60)/60)/24)+DATE(1970,1,1)</f>
        <v>42794.787986111114</v>
      </c>
      <c r="K716">
        <v>1483124082</v>
      </c>
      <c r="L716" s="10">
        <f t="shared" si="22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23"/>
        <v>14.993333333333334</v>
      </c>
      <c r="R716" s="6">
        <f>E716/N716</f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>(((I717/60)/60)/24)+DATE(1970,1,1)</f>
        <v>42313.132407407407</v>
      </c>
      <c r="K717">
        <v>1443233440</v>
      </c>
      <c r="L717" s="10">
        <f t="shared" si="22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23"/>
        <v>5.0509090909090908</v>
      </c>
      <c r="R717" s="6">
        <f>E717/N717</f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>(((I718/60)/60)/24)+DATE(1970,1,1)</f>
        <v>41974</v>
      </c>
      <c r="K718">
        <v>1414511307</v>
      </c>
      <c r="L718" s="10">
        <f t="shared" si="22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23"/>
        <v>10.214285714285715</v>
      </c>
      <c r="R718" s="6">
        <f>E718/N718</f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>(((I719/60)/60)/24)+DATE(1970,1,1)</f>
        <v>41887.854189814818</v>
      </c>
      <c r="K719">
        <v>1407357002</v>
      </c>
      <c r="L719" s="10">
        <f t="shared" si="22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23"/>
        <v>0.30499999999999999</v>
      </c>
      <c r="R719" s="6">
        <f>E719/N719</f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>(((I720/60)/60)/24)+DATE(1970,1,1)</f>
        <v>42784.249305555553</v>
      </c>
      <c r="K720">
        <v>1484684247</v>
      </c>
      <c r="L720" s="10">
        <f t="shared" si="22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23"/>
        <v>0.75</v>
      </c>
      <c r="R720" s="6">
        <f>E720/N720</f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>(((I721/60)/60)/24)+DATE(1970,1,1)</f>
        <v>42423.040231481486</v>
      </c>
      <c r="K721">
        <v>1454979476</v>
      </c>
      <c r="L721" s="10">
        <f t="shared" si="22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23"/>
        <v>1.2933333333333332</v>
      </c>
      <c r="R721" s="6">
        <f>E721/N721</f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>(((I722/60)/60)/24)+DATE(1970,1,1)</f>
        <v>40937.649201388893</v>
      </c>
      <c r="K722">
        <v>1325432091</v>
      </c>
      <c r="L722" s="10">
        <f t="shared" si="22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23"/>
        <v>143.94736842105263</v>
      </c>
      <c r="R722" s="6">
        <f>E722/N722</f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>(((I723/60)/60)/24)+DATE(1970,1,1)</f>
        <v>41852.571840277778</v>
      </c>
      <c r="K723">
        <v>1403012607</v>
      </c>
      <c r="L723" s="10">
        <f t="shared" si="22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23"/>
        <v>122.10975609756099</v>
      </c>
      <c r="R723" s="6">
        <f>E723/N723</f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>(((I724/60)/60)/24)+DATE(1970,1,1)</f>
        <v>41007.76363425926</v>
      </c>
      <c r="K724">
        <v>1331320778</v>
      </c>
      <c r="L724" s="10">
        <f t="shared" si="22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23"/>
        <v>132.024</v>
      </c>
      <c r="R724" s="6">
        <f>E724/N724</f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>(((I725/60)/60)/24)+DATE(1970,1,1)</f>
        <v>42215.165972222225</v>
      </c>
      <c r="K725">
        <v>1435606549</v>
      </c>
      <c r="L725" s="10">
        <f t="shared" si="22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23"/>
        <v>109.38000000000001</v>
      </c>
      <c r="R725" s="6">
        <f>E725/N725</f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>(((I726/60)/60)/24)+DATE(1970,1,1)</f>
        <v>40724.638460648144</v>
      </c>
      <c r="K726">
        <v>1306855163</v>
      </c>
      <c r="L726" s="10">
        <f t="shared" si="22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23"/>
        <v>105.47157142857144</v>
      </c>
      <c r="R726" s="6">
        <f>E726/N726</f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>(((I727/60)/60)/24)+DATE(1970,1,1)</f>
        <v>42351.626296296294</v>
      </c>
      <c r="K727">
        <v>1447426912</v>
      </c>
      <c r="L727" s="10">
        <f t="shared" si="22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23"/>
        <v>100.35000000000001</v>
      </c>
      <c r="R727" s="6">
        <f>E727/N727</f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>(((I728/60)/60)/24)+DATE(1970,1,1)</f>
        <v>41376.042673611111</v>
      </c>
      <c r="K728">
        <v>1363136487</v>
      </c>
      <c r="L728" s="10">
        <f t="shared" si="22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23"/>
        <v>101.4</v>
      </c>
      <c r="R728" s="6">
        <f>E728/N728</f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>(((I729/60)/60)/24)+DATE(1970,1,1)</f>
        <v>41288.888888888891</v>
      </c>
      <c r="K729">
        <v>1354580949</v>
      </c>
      <c r="L729" s="10">
        <f t="shared" si="22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23"/>
        <v>155.51428571428571</v>
      </c>
      <c r="R729" s="6">
        <f>E729/N729</f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>(((I730/60)/60)/24)+DATE(1970,1,1)</f>
        <v>40776.837465277778</v>
      </c>
      <c r="K730">
        <v>1310069157</v>
      </c>
      <c r="L730" s="10">
        <f t="shared" si="22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23"/>
        <v>105.566</v>
      </c>
      <c r="R730" s="6">
        <f>E730/N730</f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>(((I731/60)/60)/24)+DATE(1970,1,1)</f>
        <v>41171.185891203706</v>
      </c>
      <c r="K731">
        <v>1342844861</v>
      </c>
      <c r="L731" s="10">
        <f t="shared" si="22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23"/>
        <v>130.65</v>
      </c>
      <c r="R731" s="6">
        <f>E731/N731</f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>(((I732/60)/60)/24)+DATE(1970,1,1)</f>
        <v>40884.745266203703</v>
      </c>
      <c r="K732">
        <v>1320688391</v>
      </c>
      <c r="L732" s="10">
        <f t="shared" si="22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23"/>
        <v>132.19</v>
      </c>
      <c r="R732" s="6">
        <f>E732/N732</f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>(((I733/60)/60)/24)+DATE(1970,1,1)</f>
        <v>40930.25</v>
      </c>
      <c r="K733">
        <v>1322852747</v>
      </c>
      <c r="L733" s="10">
        <f t="shared" si="22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23"/>
        <v>126</v>
      </c>
      <c r="R733" s="6">
        <f>E733/N733</f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>(((I734/60)/60)/24)+DATE(1970,1,1)</f>
        <v>41546.424317129626</v>
      </c>
      <c r="K734">
        <v>1375265461</v>
      </c>
      <c r="L734" s="10">
        <f t="shared" si="22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23"/>
        <v>160</v>
      </c>
      <c r="R734" s="6">
        <f>E734/N734</f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>(((I735/60)/60)/24)+DATE(1970,1,1)</f>
        <v>41628.420046296298</v>
      </c>
      <c r="K735">
        <v>1384941892</v>
      </c>
      <c r="L735" s="10">
        <f t="shared" si="22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23"/>
        <v>120.48</v>
      </c>
      <c r="R735" s="6">
        <f>E735/N735</f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>(((I736/60)/60)/24)+DATE(1970,1,1)</f>
        <v>42133.208333333328</v>
      </c>
      <c r="K736">
        <v>1428465420</v>
      </c>
      <c r="L736" s="10">
        <f t="shared" si="22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23"/>
        <v>125.52941176470588</v>
      </c>
      <c r="R736" s="6">
        <f>E736/N736</f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>(((I737/60)/60)/24)+DATE(1970,1,1)</f>
        <v>41977.027083333334</v>
      </c>
      <c r="K737">
        <v>1414975346</v>
      </c>
      <c r="L737" s="10">
        <f t="shared" si="22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23"/>
        <v>114.40638297872341</v>
      </c>
      <c r="R737" s="6">
        <f>E737/N737</f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>(((I738/60)/60)/24)+DATE(1970,1,1)</f>
        <v>41599.207638888889</v>
      </c>
      <c r="K738">
        <v>1383327440</v>
      </c>
      <c r="L738" s="10">
        <f t="shared" si="22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23"/>
        <v>315.13888888888891</v>
      </c>
      <c r="R738" s="6">
        <f>E738/N738</f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>(((I739/60)/60)/24)+DATE(1970,1,1)</f>
        <v>41684.833333333336</v>
      </c>
      <c r="K739">
        <v>1390890987</v>
      </c>
      <c r="L739" s="10">
        <f t="shared" si="22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23"/>
        <v>122.39999999999999</v>
      </c>
      <c r="R739" s="6">
        <f>E739/N739</f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>(((I740/60)/60)/24)+DATE(1970,1,1)</f>
        <v>41974.207638888889</v>
      </c>
      <c r="K740">
        <v>1414765794</v>
      </c>
      <c r="L740" s="10">
        <f t="shared" si="22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23"/>
        <v>106.73333333333332</v>
      </c>
      <c r="R740" s="6">
        <f>E740/N740</f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>(((I741/60)/60)/24)+DATE(1970,1,1)</f>
        <v>41862.502650462964</v>
      </c>
      <c r="K741">
        <v>1404907429</v>
      </c>
      <c r="L741" s="10">
        <f t="shared" si="22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23"/>
        <v>158.33333333333331</v>
      </c>
      <c r="R741" s="6">
        <f>E741/N741</f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>(((I742/60)/60)/24)+DATE(1970,1,1)</f>
        <v>42176.146782407406</v>
      </c>
      <c r="K742">
        <v>1433647882</v>
      </c>
      <c r="L742" s="10">
        <f t="shared" si="22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23"/>
        <v>107.4</v>
      </c>
      <c r="R742" s="6">
        <f>E742/N742</f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>(((I743/60)/60)/24)+DATE(1970,1,1)</f>
        <v>41436.648217592592</v>
      </c>
      <c r="K743">
        <v>1367940806</v>
      </c>
      <c r="L743" s="10">
        <f t="shared" si="22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23"/>
        <v>102.25999999999999</v>
      </c>
      <c r="R743" s="6">
        <f>E743/N743</f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>(((I744/60)/60)/24)+DATE(1970,1,1)</f>
        <v>41719.876296296294</v>
      </c>
      <c r="K744">
        <v>1392847312</v>
      </c>
      <c r="L744" s="10">
        <f t="shared" si="22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23"/>
        <v>110.71428571428572</v>
      </c>
      <c r="R744" s="6">
        <f>E744/N744</f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>(((I745/60)/60)/24)+DATE(1970,1,1)</f>
        <v>41015.875</v>
      </c>
      <c r="K745">
        <v>1332435685</v>
      </c>
      <c r="L745" s="10">
        <f t="shared" si="22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23"/>
        <v>148</v>
      </c>
      <c r="R745" s="6">
        <f>E745/N745</f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>(((I746/60)/60)/24)+DATE(1970,1,1)</f>
        <v>41256.95721064815</v>
      </c>
      <c r="K746">
        <v>1352847503</v>
      </c>
      <c r="L746" s="10">
        <f t="shared" si="22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23"/>
        <v>102.32000000000001</v>
      </c>
      <c r="R746" s="6">
        <f>E746/N746</f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>(((I747/60)/60)/24)+DATE(1970,1,1)</f>
        <v>41397.572280092594</v>
      </c>
      <c r="K747">
        <v>1364996645</v>
      </c>
      <c r="L747" s="10">
        <f t="shared" si="22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23"/>
        <v>179.09909909909908</v>
      </c>
      <c r="R747" s="6">
        <f>E747/N747</f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>(((I748/60)/60)/24)+DATE(1970,1,1)</f>
        <v>41175.165972222225</v>
      </c>
      <c r="K748">
        <v>1346806909</v>
      </c>
      <c r="L748" s="10">
        <f t="shared" si="22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23"/>
        <v>111.08135252761969</v>
      </c>
      <c r="R748" s="6">
        <f>E748/N748</f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>(((I749/60)/60)/24)+DATE(1970,1,1)</f>
        <v>42019.454166666663</v>
      </c>
      <c r="K749">
        <v>1418649019</v>
      </c>
      <c r="L749" s="10">
        <f t="shared" si="22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23"/>
        <v>100.04285714285714</v>
      </c>
      <c r="R749" s="6">
        <f>E749/N749</f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>(((I750/60)/60)/24)+DATE(1970,1,1)</f>
        <v>41861.846828703703</v>
      </c>
      <c r="K750">
        <v>1405109966</v>
      </c>
      <c r="L750" s="10">
        <f t="shared" si="22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23"/>
        <v>100.25</v>
      </c>
      <c r="R750" s="6">
        <f>E750/N750</f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>(((I751/60)/60)/24)+DATE(1970,1,1)</f>
        <v>42763.94131944445</v>
      </c>
      <c r="K751">
        <v>1483050930</v>
      </c>
      <c r="L751" s="10">
        <f t="shared" si="22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23"/>
        <v>105.56</v>
      </c>
      <c r="R751" s="6">
        <f>E751/N751</f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>(((I752/60)/60)/24)+DATE(1970,1,1)</f>
        <v>41329.878148148149</v>
      </c>
      <c r="K752">
        <v>1359147872</v>
      </c>
      <c r="L752" s="10">
        <f t="shared" si="22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23"/>
        <v>102.58775877587757</v>
      </c>
      <c r="R752" s="6">
        <f>E752/N752</f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>(((I753/60)/60)/24)+DATE(1970,1,1)</f>
        <v>40759.630497685182</v>
      </c>
      <c r="K753">
        <v>1308496075</v>
      </c>
      <c r="L753" s="10">
        <f t="shared" si="22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23"/>
        <v>118.5</v>
      </c>
      <c r="R753" s="6">
        <f>E753/N753</f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>(((I754/60)/60)/24)+DATE(1970,1,1)</f>
        <v>42659.458333333328</v>
      </c>
      <c r="K754">
        <v>1474884417</v>
      </c>
      <c r="L754" s="10">
        <f t="shared" si="22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23"/>
        <v>111.7</v>
      </c>
      <c r="R754" s="6">
        <f>E754/N754</f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>(((I755/60)/60)/24)+DATE(1970,1,1)</f>
        <v>42049.590173611112</v>
      </c>
      <c r="K755">
        <v>1421330991</v>
      </c>
      <c r="L755" s="10">
        <f t="shared" si="22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23"/>
        <v>128</v>
      </c>
      <c r="R755" s="6">
        <f>E755/N755</f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>(((I756/60)/60)/24)+DATE(1970,1,1)</f>
        <v>41279.749085648145</v>
      </c>
      <c r="K756">
        <v>1354816721</v>
      </c>
      <c r="L756" s="10">
        <f t="shared" si="22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23"/>
        <v>103.75000000000001</v>
      </c>
      <c r="R756" s="6">
        <f>E756/N756</f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>(((I757/60)/60)/24)+DATE(1970,1,1)</f>
        <v>41414.02847222222</v>
      </c>
      <c r="K757">
        <v>1366381877</v>
      </c>
      <c r="L757" s="10">
        <f t="shared" si="22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23"/>
        <v>101.9076</v>
      </c>
      <c r="R757" s="6">
        <f>E757/N757</f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>(((I758/60)/60)/24)+DATE(1970,1,1)</f>
        <v>40651.725219907406</v>
      </c>
      <c r="K758">
        <v>1297880659</v>
      </c>
      <c r="L758" s="10">
        <f t="shared" si="22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23"/>
        <v>117.71428571428571</v>
      </c>
      <c r="R758" s="6">
        <f>E758/N758</f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>(((I759/60)/60)/24)+DATE(1970,1,1)</f>
        <v>41249.054560185185</v>
      </c>
      <c r="K759">
        <v>1353547114</v>
      </c>
      <c r="L759" s="10">
        <f t="shared" si="22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23"/>
        <v>238</v>
      </c>
      <c r="R759" s="6">
        <f>E759/N759</f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>(((I760/60)/60)/24)+DATE(1970,1,1)</f>
        <v>40459.836435185185</v>
      </c>
      <c r="K760">
        <v>1283976268</v>
      </c>
      <c r="L760" s="10">
        <f t="shared" si="22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23"/>
        <v>102</v>
      </c>
      <c r="R760" s="6">
        <f>E760/N760</f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>(((I761/60)/60)/24)+DATE(1970,1,1)</f>
        <v>41829.330312500002</v>
      </c>
      <c r="K761">
        <v>1401436539</v>
      </c>
      <c r="L761" s="10">
        <f t="shared" si="22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23"/>
        <v>101.92000000000002</v>
      </c>
      <c r="R761" s="6">
        <f>E761/N761</f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>(((I762/60)/60)/24)+DATE(1970,1,1)</f>
        <v>42700.805706018517</v>
      </c>
      <c r="K762">
        <v>1477592413</v>
      </c>
      <c r="L762" s="10">
        <f t="shared" si="22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23"/>
        <v>0</v>
      </c>
      <c r="R762" s="6" t="e">
        <f>E762/N762</f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>(((I763/60)/60)/24)+DATE(1970,1,1)</f>
        <v>41672.751458333332</v>
      </c>
      <c r="K763">
        <v>1388772126</v>
      </c>
      <c r="L763" s="10">
        <f t="shared" si="22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23"/>
        <v>4.7</v>
      </c>
      <c r="R763" s="6">
        <f>E763/N763</f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>(((I764/60)/60)/24)+DATE(1970,1,1)</f>
        <v>42708.25</v>
      </c>
      <c r="K764">
        <v>1479328570</v>
      </c>
      <c r="L764" s="10">
        <f t="shared" si="22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23"/>
        <v>0</v>
      </c>
      <c r="R764" s="6" t="e">
        <f>E764/N764</f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>(((I765/60)/60)/24)+DATE(1970,1,1)</f>
        <v>41501.446851851848</v>
      </c>
      <c r="K765">
        <v>1373971408</v>
      </c>
      <c r="L765" s="10">
        <f t="shared" si="22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23"/>
        <v>0.11655011655011654</v>
      </c>
      <c r="R765" s="6">
        <f>E765/N765</f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>(((I766/60)/60)/24)+DATE(1970,1,1)</f>
        <v>42257.173159722224</v>
      </c>
      <c r="K766">
        <v>1439266161</v>
      </c>
      <c r="L766" s="10">
        <f t="shared" si="22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23"/>
        <v>0</v>
      </c>
      <c r="R766" s="6" t="e">
        <f>E766/N766</f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>(((I767/60)/60)/24)+DATE(1970,1,1)</f>
        <v>41931.542638888888</v>
      </c>
      <c r="K767">
        <v>1411131684</v>
      </c>
      <c r="L767" s="10">
        <f t="shared" si="22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23"/>
        <v>36.014285714285712</v>
      </c>
      <c r="R767" s="6">
        <f>E767/N767</f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>(((I768/60)/60)/24)+DATE(1970,1,1)</f>
        <v>42051.783368055556</v>
      </c>
      <c r="K768">
        <v>1421520483</v>
      </c>
      <c r="L768" s="10">
        <f t="shared" si="22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23"/>
        <v>0</v>
      </c>
      <c r="R768" s="6" t="e">
        <f>E768/N768</f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>(((I769/60)/60)/24)+DATE(1970,1,1)</f>
        <v>42145.143634259264</v>
      </c>
      <c r="K769">
        <v>1429586810</v>
      </c>
      <c r="L769" s="10">
        <f t="shared" si="22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23"/>
        <v>3.54</v>
      </c>
      <c r="R769" s="6">
        <f>E769/N769</f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>(((I770/60)/60)/24)+DATE(1970,1,1)</f>
        <v>41624.207060185188</v>
      </c>
      <c r="K770">
        <v>1384577890</v>
      </c>
      <c r="L770" s="10">
        <f t="shared" si="22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23"/>
        <v>0</v>
      </c>
      <c r="R770" s="6" t="e">
        <f>E770/N770</f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>(((I771/60)/60)/24)+DATE(1970,1,1)</f>
        <v>41634.996458333335</v>
      </c>
      <c r="K771">
        <v>1385510094</v>
      </c>
      <c r="L771" s="10">
        <f t="shared" ref="L771:L834" si="2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25">(E771/D771)*100</f>
        <v>41.4</v>
      </c>
      <c r="R771" s="6">
        <f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>(((I772/60)/60)/24)+DATE(1970,1,1)</f>
        <v>41329.999641203707</v>
      </c>
      <c r="K772">
        <v>1358294369</v>
      </c>
      <c r="L772" s="10">
        <f t="shared" si="2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25"/>
        <v>0</v>
      </c>
      <c r="R772" s="6" t="e">
        <f>E772/N772</f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>(((I773/60)/60)/24)+DATE(1970,1,1)</f>
        <v>42399.824097222227</v>
      </c>
      <c r="K773">
        <v>1449863202</v>
      </c>
      <c r="L773" s="10">
        <f t="shared" si="2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25"/>
        <v>2.6315789473684209E-2</v>
      </c>
      <c r="R773" s="6">
        <f>E773/N773</f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>(((I774/60)/60)/24)+DATE(1970,1,1)</f>
        <v>40118.165972222225</v>
      </c>
      <c r="K774">
        <v>1252718519</v>
      </c>
      <c r="L774" s="10">
        <f t="shared" si="2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25"/>
        <v>3.3333333333333335</v>
      </c>
      <c r="R774" s="6">
        <f>E774/N774</f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>(((I775/60)/60)/24)+DATE(1970,1,1)</f>
        <v>42134.959027777775</v>
      </c>
      <c r="K775">
        <v>1428341985</v>
      </c>
      <c r="L775" s="10">
        <f t="shared" si="2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25"/>
        <v>0.85129023676509719</v>
      </c>
      <c r="R775" s="6">
        <f>E775/N775</f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>(((I776/60)/60)/24)+DATE(1970,1,1)</f>
        <v>41693.780300925922</v>
      </c>
      <c r="K776">
        <v>1390589018</v>
      </c>
      <c r="L776" s="10">
        <f t="shared" si="2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25"/>
        <v>70.199999999999989</v>
      </c>
      <c r="R776" s="6">
        <f>E776/N776</f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>(((I777/60)/60)/24)+DATE(1970,1,1)</f>
        <v>40893.060127314813</v>
      </c>
      <c r="K777">
        <v>1321406795</v>
      </c>
      <c r="L777" s="10">
        <f t="shared" si="2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25"/>
        <v>1.7000000000000002</v>
      </c>
      <c r="R777" s="6">
        <f>E777/N777</f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>(((I778/60)/60)/24)+DATE(1970,1,1)</f>
        <v>42288.208333333328</v>
      </c>
      <c r="K778">
        <v>1441297645</v>
      </c>
      <c r="L778" s="10">
        <f t="shared" si="2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25"/>
        <v>51.4</v>
      </c>
      <c r="R778" s="6">
        <f>E778/N778</f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>(((I779/60)/60)/24)+DATE(1970,1,1)</f>
        <v>41486.981215277774</v>
      </c>
      <c r="K779">
        <v>1372721577</v>
      </c>
      <c r="L779" s="10">
        <f t="shared" si="2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25"/>
        <v>0.70000000000000007</v>
      </c>
      <c r="R779" s="6">
        <f>E779/N779</f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>(((I780/60)/60)/24)+DATE(1970,1,1)</f>
        <v>41759.702314814815</v>
      </c>
      <c r="K780">
        <v>1396284680</v>
      </c>
      <c r="L780" s="10">
        <f t="shared" si="2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25"/>
        <v>0.4</v>
      </c>
      <c r="R780" s="6">
        <f>E780/N780</f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>(((I781/60)/60)/24)+DATE(1970,1,1)</f>
        <v>40466.166666666664</v>
      </c>
      <c r="K781">
        <v>1284567905</v>
      </c>
      <c r="L781" s="10">
        <f t="shared" si="24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25"/>
        <v>2.666666666666667</v>
      </c>
      <c r="R781" s="6">
        <f>E781/N781</f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>(((I782/60)/60)/24)+DATE(1970,1,1)</f>
        <v>40666.673900462964</v>
      </c>
      <c r="K782">
        <v>1301847025</v>
      </c>
      <c r="L782" s="10">
        <f t="shared" si="2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25"/>
        <v>104</v>
      </c>
      <c r="R782" s="6">
        <f>E782/N782</f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>(((I783/60)/60)/24)+DATE(1970,1,1)</f>
        <v>41433.000856481485</v>
      </c>
      <c r="K783">
        <v>1368057674</v>
      </c>
      <c r="L783" s="10">
        <f t="shared" si="2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25"/>
        <v>133.15375</v>
      </c>
      <c r="R783" s="6">
        <f>E783/N783</f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>(((I784/60)/60)/24)+DATE(1970,1,1)</f>
        <v>41146.758125</v>
      </c>
      <c r="K784">
        <v>1343326302</v>
      </c>
      <c r="L784" s="10">
        <f t="shared" si="24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25"/>
        <v>100</v>
      </c>
      <c r="R784" s="6">
        <f>E784/N784</f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>(((I785/60)/60)/24)+DATE(1970,1,1)</f>
        <v>41026.916666666664</v>
      </c>
      <c r="K785">
        <v>1332182049</v>
      </c>
      <c r="L785" s="10">
        <f t="shared" si="2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25"/>
        <v>148.13333333333333</v>
      </c>
      <c r="R785" s="6">
        <f>E785/N785</f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>(((I786/60)/60)/24)+DATE(1970,1,1)</f>
        <v>41715.107858796298</v>
      </c>
      <c r="K786">
        <v>1391571319</v>
      </c>
      <c r="L786" s="10">
        <f t="shared" si="2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25"/>
        <v>102.49999999999999</v>
      </c>
      <c r="R786" s="6">
        <f>E786/N786</f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>(((I787/60)/60)/24)+DATE(1970,1,1)</f>
        <v>41333.593923611108</v>
      </c>
      <c r="K787">
        <v>1359468915</v>
      </c>
      <c r="L787" s="10">
        <f t="shared" si="2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25"/>
        <v>180.62799999999999</v>
      </c>
      <c r="R787" s="6">
        <f>E787/N787</f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>(((I788/60)/60)/24)+DATE(1970,1,1)</f>
        <v>41040.657638888886</v>
      </c>
      <c r="K788">
        <v>1331774434</v>
      </c>
      <c r="L788" s="10">
        <f t="shared" si="2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25"/>
        <v>142.79999999999998</v>
      </c>
      <c r="R788" s="6">
        <f>E788/N788</f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>(((I789/60)/60)/24)+DATE(1970,1,1)</f>
        <v>41579.627615740741</v>
      </c>
      <c r="K789">
        <v>1380726226</v>
      </c>
      <c r="L789" s="10">
        <f t="shared" si="2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25"/>
        <v>114.16666666666666</v>
      </c>
      <c r="R789" s="6">
        <f>E789/N789</f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>(((I790/60)/60)/24)+DATE(1970,1,1)</f>
        <v>41097.165972222225</v>
      </c>
      <c r="K790">
        <v>1338336588</v>
      </c>
      <c r="L790" s="10">
        <f t="shared" si="2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25"/>
        <v>203.505</v>
      </c>
      <c r="R790" s="6">
        <f>E790/N790</f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>(((I791/60)/60)/24)+DATE(1970,1,1)</f>
        <v>41295.332638888889</v>
      </c>
      <c r="K791">
        <v>1357187280</v>
      </c>
      <c r="L791" s="10">
        <f t="shared" si="2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25"/>
        <v>109.41176470588236</v>
      </c>
      <c r="R791" s="6">
        <f>E791/N791</f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>(((I792/60)/60)/24)+DATE(1970,1,1)</f>
        <v>41306.047905092593</v>
      </c>
      <c r="K792">
        <v>1357088939</v>
      </c>
      <c r="L792" s="10">
        <f t="shared" si="2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25"/>
        <v>144.37459999999999</v>
      </c>
      <c r="R792" s="6">
        <f>E792/N792</f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>(((I793/60)/60)/24)+DATE(1970,1,1)</f>
        <v>41591.249305555553</v>
      </c>
      <c r="K793">
        <v>1381430646</v>
      </c>
      <c r="L793" s="10">
        <f t="shared" si="2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25"/>
        <v>103.86666666666666</v>
      </c>
      <c r="R793" s="6">
        <f>E793/N793</f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>(((I794/60)/60)/24)+DATE(1970,1,1)</f>
        <v>41585.915312500001</v>
      </c>
      <c r="K794">
        <v>1381265883</v>
      </c>
      <c r="L794" s="10">
        <f t="shared" si="2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25"/>
        <v>100.44440000000002</v>
      </c>
      <c r="R794" s="6">
        <f>E794/N794</f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>(((I795/60)/60)/24)+DATE(1970,1,1)</f>
        <v>41458.207638888889</v>
      </c>
      <c r="K795">
        <v>1371491244</v>
      </c>
      <c r="L795" s="10">
        <f t="shared" si="2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25"/>
        <v>102.77927272727271</v>
      </c>
      <c r="R795" s="6">
        <f>E795/N795</f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>(((I796/60)/60)/24)+DATE(1970,1,1)</f>
        <v>40791.712500000001</v>
      </c>
      <c r="K796">
        <v>1310438737</v>
      </c>
      <c r="L796" s="10">
        <f t="shared" si="2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25"/>
        <v>105.31250000000001</v>
      </c>
      <c r="R796" s="6">
        <f>E796/N796</f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>(((I797/60)/60)/24)+DATE(1970,1,1)</f>
        <v>41006.207638888889</v>
      </c>
      <c r="K797">
        <v>1330094566</v>
      </c>
      <c r="L797" s="10">
        <f t="shared" si="2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25"/>
        <v>111.78571428571429</v>
      </c>
      <c r="R797" s="6">
        <f>E797/N797</f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>(((I798/60)/60)/24)+DATE(1970,1,1)</f>
        <v>41532.881944444445</v>
      </c>
      <c r="K798">
        <v>1376687485</v>
      </c>
      <c r="L798" s="10">
        <f t="shared" si="2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25"/>
        <v>101.35000000000001</v>
      </c>
      <c r="R798" s="6">
        <f>E798/N798</f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>(((I799/60)/60)/24)+DATE(1970,1,1)</f>
        <v>41028.166666666664</v>
      </c>
      <c r="K799">
        <v>1332978688</v>
      </c>
      <c r="L799" s="10">
        <f t="shared" si="2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25"/>
        <v>107.53333333333333</v>
      </c>
      <c r="R799" s="6">
        <f>E799/N799</f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>(((I800/60)/60)/24)+DATE(1970,1,1)</f>
        <v>41912.590127314819</v>
      </c>
      <c r="K800">
        <v>1409494187</v>
      </c>
      <c r="L800" s="10">
        <f t="shared" si="2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25"/>
        <v>114.88571428571429</v>
      </c>
      <c r="R800" s="6">
        <f>E800/N800</f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>(((I801/60)/60)/24)+DATE(1970,1,1)</f>
        <v>41026.667199074072</v>
      </c>
      <c r="K801">
        <v>1332950446</v>
      </c>
      <c r="L801" s="10">
        <f t="shared" si="2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25"/>
        <v>100.02</v>
      </c>
      <c r="R801" s="6">
        <f>E801/N801</f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>(((I802/60)/60)/24)+DATE(1970,1,1)</f>
        <v>41893.433495370373</v>
      </c>
      <c r="K802">
        <v>1407839054</v>
      </c>
      <c r="L802" s="10">
        <f t="shared" si="2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25"/>
        <v>152.13333333333335</v>
      </c>
      <c r="R802" s="6">
        <f>E802/N802</f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>(((I803/60)/60)/24)+DATE(1970,1,1)</f>
        <v>40725.795370370368</v>
      </c>
      <c r="K803">
        <v>1306955120</v>
      </c>
      <c r="L803" s="10">
        <f t="shared" si="2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25"/>
        <v>111.52149999999999</v>
      </c>
      <c r="R803" s="6">
        <f>E803/N803</f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>(((I804/60)/60)/24)+DATE(1970,1,1)</f>
        <v>41169.170138888891</v>
      </c>
      <c r="K804">
        <v>1343867524</v>
      </c>
      <c r="L804" s="10">
        <f t="shared" si="2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25"/>
        <v>101.33333333333334</v>
      </c>
      <c r="R804" s="6">
        <f>E804/N804</f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>(((I805/60)/60)/24)+DATE(1970,1,1)</f>
        <v>40692.041666666664</v>
      </c>
      <c r="K805">
        <v>1304376478</v>
      </c>
      <c r="L805" s="10">
        <f t="shared" si="2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25"/>
        <v>123.2608695652174</v>
      </c>
      <c r="R805" s="6">
        <f>E805/N805</f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>(((I806/60)/60)/24)+DATE(1970,1,1)</f>
        <v>40747.165972222225</v>
      </c>
      <c r="K806">
        <v>1309919526</v>
      </c>
      <c r="L806" s="10">
        <f t="shared" si="2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25"/>
        <v>100</v>
      </c>
      <c r="R806" s="6">
        <f>E806/N806</f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>(((I807/60)/60)/24)+DATE(1970,1,1)</f>
        <v>40740.958333333336</v>
      </c>
      <c r="K807">
        <v>1306525512</v>
      </c>
      <c r="L807" s="10">
        <f t="shared" si="2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25"/>
        <v>105</v>
      </c>
      <c r="R807" s="6">
        <f>E807/N807</f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>(((I808/60)/60)/24)+DATE(1970,1,1)</f>
        <v>40793.691423611112</v>
      </c>
      <c r="K808">
        <v>1312821339</v>
      </c>
      <c r="L808" s="10">
        <f t="shared" si="2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25"/>
        <v>104.4375</v>
      </c>
      <c r="R808" s="6">
        <f>E808/N808</f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>(((I809/60)/60)/24)+DATE(1970,1,1)</f>
        <v>42795.083333333328</v>
      </c>
      <c r="K809">
        <v>1485270311</v>
      </c>
      <c r="L809" s="10">
        <f t="shared" si="2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25"/>
        <v>105.125</v>
      </c>
      <c r="R809" s="6">
        <f>E809/N809</f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>(((I810/60)/60)/24)+DATE(1970,1,1)</f>
        <v>41995.207638888889</v>
      </c>
      <c r="K810">
        <v>1416363886</v>
      </c>
      <c r="L810" s="10">
        <f t="shared" si="2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25"/>
        <v>100</v>
      </c>
      <c r="R810" s="6">
        <f>E810/N810</f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>(((I811/60)/60)/24)+DATE(1970,1,1)</f>
        <v>41658.833680555559</v>
      </c>
      <c r="K811">
        <v>1387569630</v>
      </c>
      <c r="L811" s="10">
        <f t="shared" si="2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25"/>
        <v>103.77499999999999</v>
      </c>
      <c r="R811" s="6">
        <f>E811/N811</f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>(((I812/60)/60)/24)+DATE(1970,1,1)</f>
        <v>41153.056273148148</v>
      </c>
      <c r="K812">
        <v>1343870462</v>
      </c>
      <c r="L812" s="10">
        <f t="shared" si="2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25"/>
        <v>105</v>
      </c>
      <c r="R812" s="6">
        <f>E812/N812</f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>(((I813/60)/60)/24)+DATE(1970,1,1)</f>
        <v>41465.702777777777</v>
      </c>
      <c r="K813">
        <v>1371569202</v>
      </c>
      <c r="L813" s="10">
        <f t="shared" si="2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25"/>
        <v>104</v>
      </c>
      <c r="R813" s="6">
        <f>E813/N813</f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>(((I814/60)/60)/24)+DATE(1970,1,1)</f>
        <v>41334.581944444442</v>
      </c>
      <c r="K814">
        <v>1357604752</v>
      </c>
      <c r="L814" s="10">
        <f t="shared" si="2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25"/>
        <v>151.83333333333334</v>
      </c>
      <c r="R814" s="6">
        <f>E814/N814</f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>(((I815/60)/60)/24)+DATE(1970,1,1)</f>
        <v>41110.960243055553</v>
      </c>
      <c r="K815">
        <v>1340233365</v>
      </c>
      <c r="L815" s="10">
        <f t="shared" si="2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25"/>
        <v>159.99600000000001</v>
      </c>
      <c r="R815" s="6">
        <f>E815/N815</f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>(((I816/60)/60)/24)+DATE(1970,1,1)</f>
        <v>40694.75277777778</v>
      </c>
      <c r="K816">
        <v>1305568201</v>
      </c>
      <c r="L816" s="10">
        <f t="shared" si="2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25"/>
        <v>127.3</v>
      </c>
      <c r="R816" s="6">
        <f>E816/N816</f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>(((I817/60)/60)/24)+DATE(1970,1,1)</f>
        <v>41944.917858796296</v>
      </c>
      <c r="K817">
        <v>1412287303</v>
      </c>
      <c r="L817" s="10">
        <f t="shared" si="2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25"/>
        <v>107</v>
      </c>
      <c r="R817" s="6">
        <f>E817/N817</f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>(((I818/60)/60)/24)+DATE(1970,1,1)</f>
        <v>41373.270833333336</v>
      </c>
      <c r="K818">
        <v>1362776043</v>
      </c>
      <c r="L818" s="10">
        <f t="shared" si="2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25"/>
        <v>115.12214285714286</v>
      </c>
      <c r="R818" s="6">
        <f>E818/N818</f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>(((I819/60)/60)/24)+DATE(1970,1,1)</f>
        <v>40979.207638888889</v>
      </c>
      <c r="K819">
        <v>1326810211</v>
      </c>
      <c r="L819" s="10">
        <f t="shared" si="2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25"/>
        <v>137.11066666666665</v>
      </c>
      <c r="R819" s="6">
        <f>E819/N819</f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>(((I820/60)/60)/24)+DATE(1970,1,1)</f>
        <v>41128.709027777775</v>
      </c>
      <c r="K820">
        <v>1343682681</v>
      </c>
      <c r="L820" s="10">
        <f t="shared" si="2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25"/>
        <v>155.71428571428572</v>
      </c>
      <c r="R820" s="6">
        <f>E820/N820</f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>(((I821/60)/60)/24)+DATE(1970,1,1)</f>
        <v>41629.197222222225</v>
      </c>
      <c r="K821">
        <v>1386806254</v>
      </c>
      <c r="L821" s="10">
        <f t="shared" si="2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25"/>
        <v>108.74999999999999</v>
      </c>
      <c r="R821" s="6">
        <f>E821/N821</f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>(((I822/60)/60)/24)+DATE(1970,1,1)</f>
        <v>41799.208333333336</v>
      </c>
      <c r="K822">
        <v>1399666342</v>
      </c>
      <c r="L822" s="10">
        <f t="shared" si="2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25"/>
        <v>134.05000000000001</v>
      </c>
      <c r="R822" s="6">
        <f>E822/N822</f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>(((I823/60)/60)/24)+DATE(1970,1,1)</f>
        <v>42128.167361111111</v>
      </c>
      <c r="K823">
        <v>1427753265</v>
      </c>
      <c r="L823" s="10">
        <f t="shared" si="2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25"/>
        <v>100</v>
      </c>
      <c r="R823" s="6">
        <f>E823/N823</f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>(((I824/60)/60)/24)+DATE(1970,1,1)</f>
        <v>41187.947337962964</v>
      </c>
      <c r="K824">
        <v>1346885050</v>
      </c>
      <c r="L824" s="10">
        <f t="shared" si="2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25"/>
        <v>119.16666666666667</v>
      </c>
      <c r="R824" s="6">
        <f>E824/N824</f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>(((I825/60)/60)/24)+DATE(1970,1,1)</f>
        <v>42085.931157407409</v>
      </c>
      <c r="K825">
        <v>1424474452</v>
      </c>
      <c r="L825" s="10">
        <f t="shared" si="2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25"/>
        <v>179.5</v>
      </c>
      <c r="R825" s="6">
        <f>E825/N825</f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>(((I826/60)/60)/24)+DATE(1970,1,1)</f>
        <v>40286.290972222225</v>
      </c>
      <c r="K826">
        <v>1268459318</v>
      </c>
      <c r="L826" s="10">
        <f t="shared" si="2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25"/>
        <v>134.38124999999999</v>
      </c>
      <c r="R826" s="6">
        <f>E826/N826</f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>(((I827/60)/60)/24)+DATE(1970,1,1)</f>
        <v>41211.306527777779</v>
      </c>
      <c r="K827">
        <v>1349335284</v>
      </c>
      <c r="L827" s="10">
        <f t="shared" si="2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25"/>
        <v>100.43200000000002</v>
      </c>
      <c r="R827" s="6">
        <f>E827/N827</f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>(((I828/60)/60)/24)+DATE(1970,1,1)</f>
        <v>40993.996874999997</v>
      </c>
      <c r="K828">
        <v>1330908930</v>
      </c>
      <c r="L828" s="10">
        <f t="shared" si="2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25"/>
        <v>101.45454545454547</v>
      </c>
      <c r="R828" s="6">
        <f>E828/N828</f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>(((I829/60)/60)/24)+DATE(1970,1,1)</f>
        <v>40953.825694444444</v>
      </c>
      <c r="K829">
        <v>1326972107</v>
      </c>
      <c r="L829" s="10">
        <f t="shared" si="2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25"/>
        <v>103.33333333333334</v>
      </c>
      <c r="R829" s="6">
        <f>E829/N829</f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>(((I830/60)/60)/24)+DATE(1970,1,1)</f>
        <v>41085.683333333334</v>
      </c>
      <c r="K830">
        <v>1339549982</v>
      </c>
      <c r="L830" s="10">
        <f t="shared" si="2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25"/>
        <v>107</v>
      </c>
      <c r="R830" s="6">
        <f>E830/N830</f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>(((I831/60)/60)/24)+DATE(1970,1,1)</f>
        <v>42564.801388888889</v>
      </c>
      <c r="K831">
        <v>1463253240</v>
      </c>
      <c r="L831" s="10">
        <f t="shared" si="2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25"/>
        <v>104</v>
      </c>
      <c r="R831" s="6">
        <f>E831/N831</f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>(((I832/60)/60)/24)+DATE(1970,1,1)</f>
        <v>41355.484085648146</v>
      </c>
      <c r="K832">
        <v>1361363825</v>
      </c>
      <c r="L832" s="10">
        <f t="shared" si="2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25"/>
        <v>107.83333333333334</v>
      </c>
      <c r="R832" s="6">
        <f>E832/N832</f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>(((I833/60)/60)/24)+DATE(1970,1,1)</f>
        <v>41026.646921296298</v>
      </c>
      <c r="K833">
        <v>1332948694</v>
      </c>
      <c r="L833" s="10">
        <f t="shared" si="2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25"/>
        <v>233.33333333333334</v>
      </c>
      <c r="R833" s="6">
        <f>E833/N833</f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>(((I834/60)/60)/24)+DATE(1970,1,1)</f>
        <v>40929.342361111114</v>
      </c>
      <c r="K834">
        <v>1321978335</v>
      </c>
      <c r="L834" s="10">
        <f t="shared" si="2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25"/>
        <v>100.60706666666665</v>
      </c>
      <c r="R834" s="6">
        <f>E834/N834</f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>(((I835/60)/60)/24)+DATE(1970,1,1)</f>
        <v>41748.878182870372</v>
      </c>
      <c r="K835">
        <v>1395349475</v>
      </c>
      <c r="L835" s="10">
        <f t="shared" ref="L835:L898" si="2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27">(E835/D835)*100</f>
        <v>101.66666666666666</v>
      </c>
      <c r="R835" s="6">
        <f>E835/N835</f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>(((I836/60)/60)/24)+DATE(1970,1,1)</f>
        <v>41456.165972222225</v>
      </c>
      <c r="K836">
        <v>1369770292</v>
      </c>
      <c r="L836" s="10">
        <f t="shared" si="2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27"/>
        <v>131.0181818181818</v>
      </c>
      <c r="R836" s="6">
        <f>E836/N836</f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>(((I837/60)/60)/24)+DATE(1970,1,1)</f>
        <v>41048.125</v>
      </c>
      <c r="K837">
        <v>1333709958</v>
      </c>
      <c r="L837" s="10">
        <f t="shared" si="2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27"/>
        <v>117.25000000000001</v>
      </c>
      <c r="R837" s="6">
        <f>E837/N837</f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>(((I838/60)/60)/24)+DATE(1970,1,1)</f>
        <v>41554.056921296295</v>
      </c>
      <c r="K838">
        <v>1378516918</v>
      </c>
      <c r="L838" s="10">
        <f t="shared" si="2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27"/>
        <v>100.93039999999999</v>
      </c>
      <c r="R838" s="6">
        <f>E838/N838</f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>(((I839/60)/60)/24)+DATE(1970,1,1)</f>
        <v>41760.998402777775</v>
      </c>
      <c r="K839">
        <v>1396396662</v>
      </c>
      <c r="L839" s="10">
        <f t="shared" si="2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27"/>
        <v>121.8</v>
      </c>
      <c r="R839" s="6">
        <f>E839/N839</f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>(((I840/60)/60)/24)+DATE(1970,1,1)</f>
        <v>40925.897974537038</v>
      </c>
      <c r="K840">
        <v>1324243985</v>
      </c>
      <c r="L840" s="10">
        <f t="shared" si="2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27"/>
        <v>145.4</v>
      </c>
      <c r="R840" s="6">
        <f>E840/N840</f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>(((I841/60)/60)/24)+DATE(1970,1,1)</f>
        <v>41174.763379629629</v>
      </c>
      <c r="K841">
        <v>1345745956</v>
      </c>
      <c r="L841" s="10">
        <f t="shared" si="2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27"/>
        <v>116.61660000000001</v>
      </c>
      <c r="R841" s="6">
        <f>E841/N841</f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>(((I842/60)/60)/24)+DATE(1970,1,1)</f>
        <v>42637.226701388892</v>
      </c>
      <c r="K842">
        <v>1472102787</v>
      </c>
      <c r="L842" s="10">
        <f t="shared" si="2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27"/>
        <v>120.4166</v>
      </c>
      <c r="R842" s="6">
        <f>E842/N842</f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>(((I843/60)/60)/24)+DATE(1970,1,1)</f>
        <v>41953.88035879629</v>
      </c>
      <c r="K843">
        <v>1413058063</v>
      </c>
      <c r="L843" s="10">
        <f t="shared" si="2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27"/>
        <v>101.32000000000001</v>
      </c>
      <c r="R843" s="6">
        <f>E843/N843</f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>(((I844/60)/60)/24)+DATE(1970,1,1)</f>
        <v>41561.165972222225</v>
      </c>
      <c r="K844">
        <v>1378735983</v>
      </c>
      <c r="L844" s="10">
        <f t="shared" si="2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27"/>
        <v>104.32</v>
      </c>
      <c r="R844" s="6">
        <f>E844/N844</f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>(((I845/60)/60)/24)+DATE(1970,1,1)</f>
        <v>42712.333333333328</v>
      </c>
      <c r="K845">
        <v>1479708680</v>
      </c>
      <c r="L845" s="10">
        <f t="shared" si="2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27"/>
        <v>267.13333333333333</v>
      </c>
      <c r="R845" s="6">
        <f>E845/N845</f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>(((I846/60)/60)/24)+DATE(1970,1,1)</f>
        <v>41944.207638888889</v>
      </c>
      <c r="K846">
        <v>1411489552</v>
      </c>
      <c r="L846" s="10">
        <f t="shared" si="2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27"/>
        <v>194.13333333333333</v>
      </c>
      <c r="R846" s="6">
        <f>E846/N846</f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>(((I847/60)/60)/24)+DATE(1970,1,1)</f>
        <v>42618.165972222225</v>
      </c>
      <c r="K847">
        <v>1469595396</v>
      </c>
      <c r="L847" s="10">
        <f t="shared" si="2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27"/>
        <v>120.3802</v>
      </c>
      <c r="R847" s="6">
        <f>E847/N847</f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>(((I848/60)/60)/24)+DATE(1970,1,1)</f>
        <v>41708.583333333336</v>
      </c>
      <c r="K848">
        <v>1393233855</v>
      </c>
      <c r="L848" s="10">
        <f t="shared" si="2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27"/>
        <v>122.00090909090908</v>
      </c>
      <c r="R848" s="6">
        <f>E848/N848</f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>(((I849/60)/60)/24)+DATE(1970,1,1)</f>
        <v>42195.79833333334</v>
      </c>
      <c r="K849">
        <v>1433963376</v>
      </c>
      <c r="L849" s="10">
        <f t="shared" si="2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27"/>
        <v>100</v>
      </c>
      <c r="R849" s="6">
        <f>E849/N849</f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>(((I850/60)/60)/24)+DATE(1970,1,1)</f>
        <v>42108.792048611111</v>
      </c>
      <c r="K850">
        <v>1426446033</v>
      </c>
      <c r="L850" s="10">
        <f t="shared" si="2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27"/>
        <v>100</v>
      </c>
      <c r="R850" s="6">
        <f>E850/N850</f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>(((I851/60)/60)/24)+DATE(1970,1,1)</f>
        <v>42079.107222222221</v>
      </c>
      <c r="K851">
        <v>1424057664</v>
      </c>
      <c r="L851" s="10">
        <f t="shared" si="2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27"/>
        <v>119.9</v>
      </c>
      <c r="R851" s="6">
        <f>E851/N851</f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>(((I852/60)/60)/24)+DATE(1970,1,1)</f>
        <v>42485.207638888889</v>
      </c>
      <c r="K852">
        <v>1458762717</v>
      </c>
      <c r="L852" s="10">
        <f t="shared" si="2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27"/>
        <v>155.17499999999998</v>
      </c>
      <c r="R852" s="6">
        <f>E852/N852</f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>(((I853/60)/60)/24)+DATE(1970,1,1)</f>
        <v>42582.822916666672</v>
      </c>
      <c r="K853">
        <v>1464815253</v>
      </c>
      <c r="L853" s="10">
        <f t="shared" si="2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27"/>
        <v>130.44999999999999</v>
      </c>
      <c r="R853" s="6">
        <f>E853/N853</f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>(((I854/60)/60)/24)+DATE(1970,1,1)</f>
        <v>42667.875</v>
      </c>
      <c r="K854">
        <v>1476386395</v>
      </c>
      <c r="L854" s="10">
        <f t="shared" si="2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27"/>
        <v>104.97142857142859</v>
      </c>
      <c r="R854" s="6">
        <f>E854/N854</f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>(((I855/60)/60)/24)+DATE(1970,1,1)</f>
        <v>42051.832280092596</v>
      </c>
      <c r="K855">
        <v>1421524709</v>
      </c>
      <c r="L855" s="10">
        <f t="shared" si="2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27"/>
        <v>100</v>
      </c>
      <c r="R855" s="6">
        <f>E855/N855</f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>(((I856/60)/60)/24)+DATE(1970,1,1)</f>
        <v>42732.212337962963</v>
      </c>
      <c r="K856">
        <v>1480309546</v>
      </c>
      <c r="L856" s="10">
        <f t="shared" si="2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27"/>
        <v>118.2205035971223</v>
      </c>
      <c r="R856" s="6">
        <f>E856/N856</f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>(((I857/60)/60)/24)+DATE(1970,1,1)</f>
        <v>42575.125196759262</v>
      </c>
      <c r="K857">
        <v>1466737217</v>
      </c>
      <c r="L857" s="10">
        <f t="shared" si="2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27"/>
        <v>103.44827586206897</v>
      </c>
      <c r="R857" s="6">
        <f>E857/N857</f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>(((I858/60)/60)/24)+DATE(1970,1,1)</f>
        <v>42668.791666666672</v>
      </c>
      <c r="K858">
        <v>1472282956</v>
      </c>
      <c r="L858" s="10">
        <f t="shared" si="2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27"/>
        <v>218.00000000000003</v>
      </c>
      <c r="R858" s="6">
        <f>E858/N858</f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>(((I859/60)/60)/24)+DATE(1970,1,1)</f>
        <v>42333.623043981483</v>
      </c>
      <c r="K859">
        <v>1444831031</v>
      </c>
      <c r="L859" s="10">
        <f t="shared" si="2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27"/>
        <v>100</v>
      </c>
      <c r="R859" s="6">
        <f>E859/N859</f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>(((I860/60)/60)/24)+DATE(1970,1,1)</f>
        <v>42109.957638888889</v>
      </c>
      <c r="K860">
        <v>1426528418</v>
      </c>
      <c r="L860" s="10">
        <f t="shared" si="2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27"/>
        <v>144.00583333333333</v>
      </c>
      <c r="R860" s="6">
        <f>E860/N860</f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>(((I861/60)/60)/24)+DATE(1970,1,1)</f>
        <v>42159</v>
      </c>
      <c r="K861">
        <v>1430768468</v>
      </c>
      <c r="L861" s="10">
        <f t="shared" si="2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27"/>
        <v>104.67500000000001</v>
      </c>
      <c r="R861" s="6">
        <f>E861/N861</f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>(((I862/60)/60)/24)+DATE(1970,1,1)</f>
        <v>41600.524456018517</v>
      </c>
      <c r="K862">
        <v>1382528113</v>
      </c>
      <c r="L862" s="10">
        <f t="shared" si="2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27"/>
        <v>18.142857142857142</v>
      </c>
      <c r="R862" s="6">
        <f>E862/N862</f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>(((I863/60)/60)/24)+DATE(1970,1,1)</f>
        <v>42629.965324074074</v>
      </c>
      <c r="K863">
        <v>1471475404</v>
      </c>
      <c r="L863" s="10">
        <f t="shared" si="2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27"/>
        <v>2.2444444444444445</v>
      </c>
      <c r="R863" s="6">
        <f>E863/N863</f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>(((I864/60)/60)/24)+DATE(1970,1,1)</f>
        <v>41589.596620370372</v>
      </c>
      <c r="K864">
        <v>1381583948</v>
      </c>
      <c r="L864" s="10">
        <f t="shared" si="2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27"/>
        <v>0.33999999999999997</v>
      </c>
      <c r="R864" s="6">
        <f>E864/N864</f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>(((I865/60)/60)/24)+DATE(1970,1,1)</f>
        <v>40951.117662037039</v>
      </c>
      <c r="K865">
        <v>1326422966</v>
      </c>
      <c r="L865" s="10">
        <f t="shared" si="2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27"/>
        <v>4.5</v>
      </c>
      <c r="R865" s="6">
        <f>E865/N865</f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>(((I866/60)/60)/24)+DATE(1970,1,1)</f>
        <v>41563.415972222225</v>
      </c>
      <c r="K866">
        <v>1379990038</v>
      </c>
      <c r="L866" s="10">
        <f t="shared" si="2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27"/>
        <v>41.53846153846154</v>
      </c>
      <c r="R866" s="6">
        <f>E866/N866</f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>(((I867/60)/60)/24)+DATE(1970,1,1)</f>
        <v>41290.77311342593</v>
      </c>
      <c r="K867">
        <v>1353177197</v>
      </c>
      <c r="L867" s="10">
        <f t="shared" si="2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27"/>
        <v>2.0454545454545454</v>
      </c>
      <c r="R867" s="6">
        <f>E867/N867</f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>(((I868/60)/60)/24)+DATE(1970,1,1)</f>
        <v>42063.631944444445</v>
      </c>
      <c r="K868">
        <v>1421853518</v>
      </c>
      <c r="L868" s="10">
        <f t="shared" si="2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27"/>
        <v>18.285714285714285</v>
      </c>
      <c r="R868" s="6">
        <f>E868/N868</f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>(((I869/60)/60)/24)+DATE(1970,1,1)</f>
        <v>40148.207638888889</v>
      </c>
      <c r="K869">
        <v>1254450706</v>
      </c>
      <c r="L869" s="10">
        <f t="shared" si="2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27"/>
        <v>24.02</v>
      </c>
      <c r="R869" s="6">
        <f>E869/N869</f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>(((I870/60)/60)/24)+DATE(1970,1,1)</f>
        <v>41646.027754629627</v>
      </c>
      <c r="K870">
        <v>1386463198</v>
      </c>
      <c r="L870" s="10">
        <f t="shared" si="2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27"/>
        <v>0.1111111111111111</v>
      </c>
      <c r="R870" s="6">
        <f>E870/N870</f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>(((I871/60)/60)/24)+DATE(1970,1,1)</f>
        <v>41372.803900462961</v>
      </c>
      <c r="K871">
        <v>1362860257</v>
      </c>
      <c r="L871" s="10">
        <f t="shared" si="2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27"/>
        <v>11.818181818181818</v>
      </c>
      <c r="R871" s="6">
        <f>E871/N871</f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>(((I872/60)/60)/24)+DATE(1970,1,1)</f>
        <v>41518.022256944445</v>
      </c>
      <c r="K872">
        <v>1375403523</v>
      </c>
      <c r="L872" s="10">
        <f t="shared" si="2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27"/>
        <v>0.31</v>
      </c>
      <c r="R872" s="6">
        <f>E872/N872</f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>(((I873/60)/60)/24)+DATE(1970,1,1)</f>
        <v>41607.602951388886</v>
      </c>
      <c r="K873">
        <v>1383139695</v>
      </c>
      <c r="L873" s="10">
        <f t="shared" si="2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27"/>
        <v>5.416666666666667</v>
      </c>
      <c r="R873" s="6">
        <f>E873/N873</f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>(((I874/60)/60)/24)+DATE(1970,1,1)</f>
        <v>40612.825543981482</v>
      </c>
      <c r="K874">
        <v>1295898527</v>
      </c>
      <c r="L874" s="10">
        <f t="shared" si="2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27"/>
        <v>0.8125</v>
      </c>
      <c r="R874" s="6">
        <f>E874/N874</f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>(((I875/60)/60)/24)+DATE(1970,1,1)</f>
        <v>41224.208796296298</v>
      </c>
      <c r="K875">
        <v>1349150440</v>
      </c>
      <c r="L875" s="10">
        <f t="shared" si="2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27"/>
        <v>1.2857142857142856</v>
      </c>
      <c r="R875" s="6">
        <f>E875/N875</f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>(((I876/60)/60)/24)+DATE(1970,1,1)</f>
        <v>41398.583726851852</v>
      </c>
      <c r="K876">
        <v>1365084034</v>
      </c>
      <c r="L876" s="10">
        <f t="shared" si="2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27"/>
        <v>24.333333333333336</v>
      </c>
      <c r="R876" s="6">
        <f>E876/N876</f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>(((I877/60)/60)/24)+DATE(1970,1,1)</f>
        <v>42268.723738425921</v>
      </c>
      <c r="K877">
        <v>1441128131</v>
      </c>
      <c r="L877" s="10">
        <f t="shared" si="2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27"/>
        <v>0</v>
      </c>
      <c r="R877" s="6" t="e">
        <f>E877/N877</f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>(((I878/60)/60)/24)+DATE(1970,1,1)</f>
        <v>41309.496840277774</v>
      </c>
      <c r="K878">
        <v>1357127727</v>
      </c>
      <c r="L878" s="10">
        <f t="shared" si="2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27"/>
        <v>40.799492385786799</v>
      </c>
      <c r="R878" s="6">
        <f>E878/N878</f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>(((I879/60)/60)/24)+DATE(1970,1,1)</f>
        <v>41627.788888888892</v>
      </c>
      <c r="K879">
        <v>1384887360</v>
      </c>
      <c r="L879" s="10">
        <f t="shared" si="2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27"/>
        <v>67.55</v>
      </c>
      <c r="R879" s="6">
        <f>E879/N879</f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>(((I880/60)/60)/24)+DATE(1970,1,1)</f>
        <v>40535.232916666668</v>
      </c>
      <c r="K880">
        <v>1290490524</v>
      </c>
      <c r="L880" s="10">
        <f t="shared" si="2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27"/>
        <v>1.3</v>
      </c>
      <c r="R880" s="6">
        <f>E880/N880</f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>(((I881/60)/60)/24)+DATE(1970,1,1)</f>
        <v>41058.829918981479</v>
      </c>
      <c r="K881">
        <v>1336506905</v>
      </c>
      <c r="L881" s="10">
        <f t="shared" si="2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27"/>
        <v>30.666666666666664</v>
      </c>
      <c r="R881" s="6">
        <f>E881/N881</f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>(((I882/60)/60)/24)+DATE(1970,1,1)</f>
        <v>41212.32104166667</v>
      </c>
      <c r="K882">
        <v>1348731738</v>
      </c>
      <c r="L882" s="10">
        <f t="shared" si="2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27"/>
        <v>2.9894179894179893</v>
      </c>
      <c r="R882" s="6">
        <f>E882/N882</f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>(((I883/60)/60)/24)+DATE(1970,1,1)</f>
        <v>40922.25099537037</v>
      </c>
      <c r="K883">
        <v>1322632886</v>
      </c>
      <c r="L883" s="10">
        <f t="shared" si="2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27"/>
        <v>0.8</v>
      </c>
      <c r="R883" s="6">
        <f>E883/N883</f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>(((I884/60)/60)/24)+DATE(1970,1,1)</f>
        <v>40792.860532407409</v>
      </c>
      <c r="K884">
        <v>1312490350</v>
      </c>
      <c r="L884" s="10">
        <f t="shared" si="2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27"/>
        <v>20.133333333333333</v>
      </c>
      <c r="R884" s="6">
        <f>E884/N884</f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>(((I885/60)/60)/24)+DATE(1970,1,1)</f>
        <v>42431.935590277775</v>
      </c>
      <c r="K885">
        <v>1451773635</v>
      </c>
      <c r="L885" s="10">
        <f t="shared" si="2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27"/>
        <v>40.020000000000003</v>
      </c>
      <c r="R885" s="6">
        <f>E885/N885</f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>(((I886/60)/60)/24)+DATE(1970,1,1)</f>
        <v>41041.104861111111</v>
      </c>
      <c r="K886">
        <v>1331666146</v>
      </c>
      <c r="L886" s="10">
        <f t="shared" si="2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27"/>
        <v>1</v>
      </c>
      <c r="R886" s="6">
        <f>E886/N886</f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>(((I887/60)/60)/24)+DATE(1970,1,1)</f>
        <v>42734.941099537042</v>
      </c>
      <c r="K887">
        <v>1481322911</v>
      </c>
      <c r="L887" s="10">
        <f t="shared" si="2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27"/>
        <v>75</v>
      </c>
      <c r="R887" s="6">
        <f>E887/N887</f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>(((I888/60)/60)/24)+DATE(1970,1,1)</f>
        <v>42628.870520833334</v>
      </c>
      <c r="K888">
        <v>1471812813</v>
      </c>
      <c r="L888" s="10">
        <f t="shared" si="2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27"/>
        <v>41</v>
      </c>
      <c r="R888" s="6">
        <f>E888/N888</f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>(((I889/60)/60)/24)+DATE(1970,1,1)</f>
        <v>41056.958969907406</v>
      </c>
      <c r="K889">
        <v>1335567655</v>
      </c>
      <c r="L889" s="10">
        <f t="shared" si="2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27"/>
        <v>0</v>
      </c>
      <c r="R889" s="6" t="e">
        <f>E889/N889</f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>(((I890/60)/60)/24)+DATE(1970,1,1)</f>
        <v>40787.25</v>
      </c>
      <c r="K890">
        <v>1311789885</v>
      </c>
      <c r="L890" s="10">
        <f t="shared" si="2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27"/>
        <v>7.1999999999999993</v>
      </c>
      <c r="R890" s="6">
        <f>E890/N890</f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>(((I891/60)/60)/24)+DATE(1970,1,1)</f>
        <v>41917.784062500003</v>
      </c>
      <c r="K891">
        <v>1409942943</v>
      </c>
      <c r="L891" s="10">
        <f t="shared" si="2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27"/>
        <v>9.4412800000000008</v>
      </c>
      <c r="R891" s="6">
        <f>E891/N891</f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>(((I892/60)/60)/24)+DATE(1970,1,1)</f>
        <v>41599.740497685183</v>
      </c>
      <c r="K892">
        <v>1382460379</v>
      </c>
      <c r="L892" s="10">
        <f t="shared" si="2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27"/>
        <v>4.1666666666666661</v>
      </c>
      <c r="R892" s="6">
        <f>E892/N892</f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>(((I893/60)/60)/24)+DATE(1970,1,1)</f>
        <v>41872.031597222223</v>
      </c>
      <c r="K893">
        <v>1405989930</v>
      </c>
      <c r="L893" s="10">
        <f t="shared" si="2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27"/>
        <v>3.25</v>
      </c>
      <c r="R893" s="6">
        <f>E893/N893</f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>(((I894/60)/60)/24)+DATE(1970,1,1)</f>
        <v>40391.166666666664</v>
      </c>
      <c r="K894">
        <v>1273121283</v>
      </c>
      <c r="L894" s="10">
        <f t="shared" si="2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27"/>
        <v>40.75</v>
      </c>
      <c r="R894" s="6">
        <f>E894/N894</f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>(((I895/60)/60)/24)+DATE(1970,1,1)</f>
        <v>42095.856053240743</v>
      </c>
      <c r="K895">
        <v>1425331963</v>
      </c>
      <c r="L895" s="10">
        <f t="shared" si="2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27"/>
        <v>10</v>
      </c>
      <c r="R895" s="6">
        <f>E895/N895</f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>(((I896/60)/60)/24)+DATE(1970,1,1)</f>
        <v>42526.981597222228</v>
      </c>
      <c r="K896">
        <v>1462577610</v>
      </c>
      <c r="L896" s="10">
        <f t="shared" si="2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27"/>
        <v>39.17</v>
      </c>
      <c r="R896" s="6">
        <f>E896/N896</f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>(((I897/60)/60)/24)+DATE(1970,1,1)</f>
        <v>40476.127650462964</v>
      </c>
      <c r="K897">
        <v>1284087829</v>
      </c>
      <c r="L897" s="10">
        <f t="shared" si="2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27"/>
        <v>2.4375</v>
      </c>
      <c r="R897" s="6">
        <f>E897/N897</f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>(((I898/60)/60)/24)+DATE(1970,1,1)</f>
        <v>42244.166666666672</v>
      </c>
      <c r="K898">
        <v>1438549026</v>
      </c>
      <c r="L898" s="10">
        <f t="shared" si="2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27"/>
        <v>40</v>
      </c>
      <c r="R898" s="6">
        <f>E898/N898</f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>(((I899/60)/60)/24)+DATE(1970,1,1)</f>
        <v>41241.730416666665</v>
      </c>
      <c r="K899">
        <v>1351528308</v>
      </c>
      <c r="L899" s="10">
        <f t="shared" ref="L899:L962" si="2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29">(E899/D899)*100</f>
        <v>0</v>
      </c>
      <c r="R899" s="6" t="e">
        <f>E899/N899</f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>(((I900/60)/60)/24)+DATE(1970,1,1)</f>
        <v>40923.758217592593</v>
      </c>
      <c r="K900">
        <v>1322763110</v>
      </c>
      <c r="L900" s="10">
        <f t="shared" si="2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29"/>
        <v>2.8000000000000003</v>
      </c>
      <c r="R900" s="6">
        <f>E900/N900</f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>(((I901/60)/60)/24)+DATE(1970,1,1)</f>
        <v>40691.099097222221</v>
      </c>
      <c r="K901">
        <v>1302661362</v>
      </c>
      <c r="L901" s="10">
        <f t="shared" si="2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29"/>
        <v>37.333333333333336</v>
      </c>
      <c r="R901" s="6">
        <f>E901/N901</f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>(((I902/60)/60)/24)+DATE(1970,1,1)</f>
        <v>42459.807893518519</v>
      </c>
      <c r="K902">
        <v>1456777402</v>
      </c>
      <c r="L902" s="10">
        <f t="shared" si="28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29"/>
        <v>0.42</v>
      </c>
      <c r="R902" s="6">
        <f>E902/N902</f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>(((I903/60)/60)/24)+DATE(1970,1,1)</f>
        <v>40337.799305555556</v>
      </c>
      <c r="K903">
        <v>1272050914</v>
      </c>
      <c r="L903" s="10">
        <f t="shared" si="28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29"/>
        <v>0</v>
      </c>
      <c r="R903" s="6" t="e">
        <f>E903/N903</f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>(((I904/60)/60)/24)+DATE(1970,1,1)</f>
        <v>41881.645833333336</v>
      </c>
      <c r="K904">
        <v>1404947422</v>
      </c>
      <c r="L904" s="10">
        <f t="shared" si="2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29"/>
        <v>0.3</v>
      </c>
      <c r="R904" s="6">
        <f>E904/N904</f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>(((I905/60)/60)/24)+DATE(1970,1,1)</f>
        <v>41175.100694444445</v>
      </c>
      <c r="K905">
        <v>1346180780</v>
      </c>
      <c r="L905" s="10">
        <f t="shared" si="2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29"/>
        <v>3.2</v>
      </c>
      <c r="R905" s="6">
        <f>E905/N905</f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>(((I906/60)/60)/24)+DATE(1970,1,1)</f>
        <v>42372.080289351856</v>
      </c>
      <c r="K906">
        <v>1449194137</v>
      </c>
      <c r="L906" s="10">
        <f t="shared" si="2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29"/>
        <v>0.30199999999999999</v>
      </c>
      <c r="R906" s="6">
        <f>E906/N906</f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>(((I907/60)/60)/24)+DATE(1970,1,1)</f>
        <v>40567.239884259259</v>
      </c>
      <c r="K907">
        <v>1290663926</v>
      </c>
      <c r="L907" s="10">
        <f t="shared" si="2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29"/>
        <v>3.0153846153846153</v>
      </c>
      <c r="R907" s="6">
        <f>E907/N907</f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>(((I908/60)/60)/24)+DATE(1970,1,1)</f>
        <v>41711.148032407407</v>
      </c>
      <c r="K908">
        <v>1392093190</v>
      </c>
      <c r="L908" s="10">
        <f t="shared" si="2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29"/>
        <v>0</v>
      </c>
      <c r="R908" s="6" t="e">
        <f>E908/N908</f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>(((I909/60)/60)/24)+DATE(1970,1,1)</f>
        <v>40797.192395833335</v>
      </c>
      <c r="K909">
        <v>1313123823</v>
      </c>
      <c r="L909" s="10">
        <f t="shared" si="2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29"/>
        <v>0</v>
      </c>
      <c r="R909" s="6" t="e">
        <f>E909/N909</f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>(((I910/60)/60)/24)+DATE(1970,1,1)</f>
        <v>40386.207638888889</v>
      </c>
      <c r="K910">
        <v>1276283655</v>
      </c>
      <c r="L910" s="10">
        <f t="shared" si="2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29"/>
        <v>0</v>
      </c>
      <c r="R910" s="6" t="e">
        <f>E910/N910</f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>(((I911/60)/60)/24)+DATE(1970,1,1)</f>
        <v>41113.166666666664</v>
      </c>
      <c r="K911">
        <v>1340296440</v>
      </c>
      <c r="L911" s="10">
        <f t="shared" si="28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29"/>
        <v>3.25</v>
      </c>
      <c r="R911" s="6">
        <f>E911/N911</f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>(((I912/60)/60)/24)+DATE(1970,1,1)</f>
        <v>42797.545358796298</v>
      </c>
      <c r="K912">
        <v>1483362319</v>
      </c>
      <c r="L912" s="10">
        <f t="shared" si="2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29"/>
        <v>22.363636363636363</v>
      </c>
      <c r="R912" s="6">
        <f>E912/N912</f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>(((I913/60)/60)/24)+DATE(1970,1,1)</f>
        <v>41663.005150462966</v>
      </c>
      <c r="K913">
        <v>1388707645</v>
      </c>
      <c r="L913" s="10">
        <f t="shared" si="2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29"/>
        <v>0</v>
      </c>
      <c r="R913" s="6" t="e">
        <f>E913/N913</f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>(((I914/60)/60)/24)+DATE(1970,1,1)</f>
        <v>41254.151006944441</v>
      </c>
      <c r="K914">
        <v>1350009447</v>
      </c>
      <c r="L914" s="10">
        <f t="shared" si="2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29"/>
        <v>0.85714285714285721</v>
      </c>
      <c r="R914" s="6">
        <f>E914/N914</f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>(((I915/60)/60)/24)+DATE(1970,1,1)</f>
        <v>41034.139108796298</v>
      </c>
      <c r="K915">
        <v>1333596019</v>
      </c>
      <c r="L915" s="10">
        <f t="shared" si="2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29"/>
        <v>6.6066666666666665</v>
      </c>
      <c r="R915" s="6">
        <f>E915/N915</f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>(((I916/60)/60)/24)+DATE(1970,1,1)</f>
        <v>41146.763275462967</v>
      </c>
      <c r="K916">
        <v>1343326747</v>
      </c>
      <c r="L916" s="10">
        <f t="shared" si="2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29"/>
        <v>0</v>
      </c>
      <c r="R916" s="6" t="e">
        <f>E916/N916</f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>(((I917/60)/60)/24)+DATE(1970,1,1)</f>
        <v>40969.207638888889</v>
      </c>
      <c r="K917">
        <v>1327853914</v>
      </c>
      <c r="L917" s="10">
        <f t="shared" si="2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29"/>
        <v>5.7692307692307692</v>
      </c>
      <c r="R917" s="6">
        <f>E917/N917</f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>(((I918/60)/60)/24)+DATE(1970,1,1)</f>
        <v>40473.208333333336</v>
      </c>
      <c r="K918">
        <v>1284409734</v>
      </c>
      <c r="L918" s="10">
        <f t="shared" si="2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29"/>
        <v>0</v>
      </c>
      <c r="R918" s="6" t="e">
        <f>E918/N918</f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>(((I919/60)/60)/24)+DATE(1970,1,1)</f>
        <v>41834.104166666664</v>
      </c>
      <c r="K919">
        <v>1402612730</v>
      </c>
      <c r="L919" s="10">
        <f t="shared" si="28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29"/>
        <v>0.6</v>
      </c>
      <c r="R919" s="6">
        <f>E919/N919</f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>(((I920/60)/60)/24)+DATE(1970,1,1)</f>
        <v>41974.957881944443</v>
      </c>
      <c r="K920">
        <v>1414879161</v>
      </c>
      <c r="L920" s="10">
        <f t="shared" si="2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29"/>
        <v>5.0256410256410255</v>
      </c>
      <c r="R920" s="6">
        <f>E920/N920</f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>(((I921/60)/60)/24)+DATE(1970,1,1)</f>
        <v>41262.641724537039</v>
      </c>
      <c r="K921">
        <v>1352906645</v>
      </c>
      <c r="L921" s="10">
        <f t="shared" si="2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29"/>
        <v>0.5</v>
      </c>
      <c r="R921" s="6">
        <f>E921/N921</f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>(((I922/60)/60)/24)+DATE(1970,1,1)</f>
        <v>41592.713217592594</v>
      </c>
      <c r="K922">
        <v>1381853222</v>
      </c>
      <c r="L922" s="10">
        <f t="shared" si="28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29"/>
        <v>0</v>
      </c>
      <c r="R922" s="6" t="e">
        <f>E922/N922</f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>(((I923/60)/60)/24)+DATE(1970,1,1)</f>
        <v>40889.212685185186</v>
      </c>
      <c r="K923">
        <v>1320033976</v>
      </c>
      <c r="L923" s="10">
        <f t="shared" si="2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29"/>
        <v>30.9</v>
      </c>
      <c r="R923" s="6">
        <f>E923/N923</f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>(((I924/60)/60)/24)+DATE(1970,1,1)</f>
        <v>41913.530011574076</v>
      </c>
      <c r="K924">
        <v>1409143393</v>
      </c>
      <c r="L924" s="10">
        <f t="shared" si="2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29"/>
        <v>21.037037037037038</v>
      </c>
      <c r="R924" s="6">
        <f>E924/N924</f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>(((I925/60)/60)/24)+DATE(1970,1,1)</f>
        <v>41965.001423611116</v>
      </c>
      <c r="K925">
        <v>1414018923</v>
      </c>
      <c r="L925" s="10">
        <f t="shared" si="2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29"/>
        <v>2.1999999999999997</v>
      </c>
      <c r="R925" s="6">
        <f>E925/N925</f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>(((I926/60)/60)/24)+DATE(1970,1,1)</f>
        <v>41318.942928240744</v>
      </c>
      <c r="K926">
        <v>1358203069</v>
      </c>
      <c r="L926" s="10">
        <f t="shared" si="2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29"/>
        <v>10.9</v>
      </c>
      <c r="R926" s="6">
        <f>E926/N926</f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>(((I927/60)/60)/24)+DATE(1970,1,1)</f>
        <v>41605.922581018516</v>
      </c>
      <c r="K927">
        <v>1382994511</v>
      </c>
      <c r="L927" s="10">
        <f t="shared" si="2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29"/>
        <v>2.666666666666667</v>
      </c>
      <c r="R927" s="6">
        <f>E927/N927</f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>(((I928/60)/60)/24)+DATE(1970,1,1)</f>
        <v>40367.944444444445</v>
      </c>
      <c r="K928">
        <v>1276043330</v>
      </c>
      <c r="L928" s="10">
        <f t="shared" si="28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29"/>
        <v>0</v>
      </c>
      <c r="R928" s="6" t="e">
        <f>E928/N928</f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>(((I929/60)/60)/24)+DATE(1970,1,1)</f>
        <v>41043.822858796295</v>
      </c>
      <c r="K929">
        <v>1334432695</v>
      </c>
      <c r="L929" s="10">
        <f t="shared" si="2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29"/>
        <v>0</v>
      </c>
      <c r="R929" s="6" t="e">
        <f>E929/N929</f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>(((I930/60)/60)/24)+DATE(1970,1,1)</f>
        <v>41231</v>
      </c>
      <c r="K930">
        <v>1348864913</v>
      </c>
      <c r="L930" s="10">
        <f t="shared" si="2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29"/>
        <v>10.86206896551724</v>
      </c>
      <c r="R930" s="6">
        <f>E930/N930</f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>(((I931/60)/60)/24)+DATE(1970,1,1)</f>
        <v>41008.196400462963</v>
      </c>
      <c r="K931">
        <v>1331358169</v>
      </c>
      <c r="L931" s="10">
        <f t="shared" si="2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29"/>
        <v>0</v>
      </c>
      <c r="R931" s="6" t="e">
        <f>E931/N931</f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>(((I932/60)/60)/24)+DATE(1970,1,1)</f>
        <v>40354.897222222222</v>
      </c>
      <c r="K932">
        <v>1273874306</v>
      </c>
      <c r="L932" s="10">
        <f t="shared" si="2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29"/>
        <v>38.333333333333336</v>
      </c>
      <c r="R932" s="6">
        <f>E932/N932</f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>(((I933/60)/60)/24)+DATE(1970,1,1)</f>
        <v>41714.916666666664</v>
      </c>
      <c r="K933">
        <v>1392021502</v>
      </c>
      <c r="L933" s="10">
        <f t="shared" si="2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29"/>
        <v>6.5500000000000007</v>
      </c>
      <c r="R933" s="6">
        <f>E933/N933</f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>(((I934/60)/60)/24)+DATE(1970,1,1)</f>
        <v>41355.927604166667</v>
      </c>
      <c r="K934">
        <v>1360106145</v>
      </c>
      <c r="L934" s="10">
        <f t="shared" si="2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29"/>
        <v>14.536842105263158</v>
      </c>
      <c r="R934" s="6">
        <f>E934/N934</f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>(((I935/60)/60)/24)+DATE(1970,1,1)</f>
        <v>41771.169085648151</v>
      </c>
      <c r="K935">
        <v>1394683409</v>
      </c>
      <c r="L935" s="10">
        <f t="shared" si="2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29"/>
        <v>6</v>
      </c>
      <c r="R935" s="6">
        <f>E935/N935</f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>(((I936/60)/60)/24)+DATE(1970,1,1)</f>
        <v>41763.25</v>
      </c>
      <c r="K936">
        <v>1396633284</v>
      </c>
      <c r="L936" s="10">
        <f t="shared" si="2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29"/>
        <v>30.4</v>
      </c>
      <c r="R936" s="6">
        <f>E936/N936</f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>(((I937/60)/60)/24)+DATE(1970,1,1)</f>
        <v>42398.333668981482</v>
      </c>
      <c r="K937">
        <v>1451462429</v>
      </c>
      <c r="L937" s="10">
        <f t="shared" si="2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29"/>
        <v>1.4285714285714286</v>
      </c>
      <c r="R937" s="6">
        <f>E937/N937</f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>(((I938/60)/60)/24)+DATE(1970,1,1)</f>
        <v>40926.833333333336</v>
      </c>
      <c r="K938">
        <v>1323131689</v>
      </c>
      <c r="L938" s="10">
        <f t="shared" si="2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29"/>
        <v>0</v>
      </c>
      <c r="R938" s="6" t="e">
        <f>E938/N938</f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>(((I939/60)/60)/24)+DATE(1970,1,1)</f>
        <v>41581.839780092596</v>
      </c>
      <c r="K939">
        <v>1380913757</v>
      </c>
      <c r="L939" s="10">
        <f t="shared" si="2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29"/>
        <v>1.1428571428571428</v>
      </c>
      <c r="R939" s="6">
        <f>E939/N939</f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>(((I940/60)/60)/24)+DATE(1970,1,1)</f>
        <v>41154.479722222226</v>
      </c>
      <c r="K940">
        <v>1343993448</v>
      </c>
      <c r="L940" s="10">
        <f t="shared" si="2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29"/>
        <v>0.35714285714285715</v>
      </c>
      <c r="R940" s="6">
        <f>E940/N940</f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>(((I941/60)/60)/24)+DATE(1970,1,1)</f>
        <v>41455.831944444442</v>
      </c>
      <c r="K941">
        <v>1369246738</v>
      </c>
      <c r="L941" s="10">
        <f t="shared" si="2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29"/>
        <v>1.4545454545454546</v>
      </c>
      <c r="R941" s="6">
        <f>E941/N941</f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>(((I942/60)/60)/24)+DATE(1970,1,1)</f>
        <v>42227.008402777778</v>
      </c>
      <c r="K942">
        <v>1435363926</v>
      </c>
      <c r="L942" s="10">
        <f t="shared" si="2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29"/>
        <v>17.155555555555555</v>
      </c>
      <c r="R942" s="6">
        <f>E942/N942</f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>(((I943/60)/60)/24)+DATE(1970,1,1)</f>
        <v>42776.096585648149</v>
      </c>
      <c r="K943">
        <v>1484101145</v>
      </c>
      <c r="L943" s="10">
        <f t="shared" si="2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29"/>
        <v>2.3220000000000001</v>
      </c>
      <c r="R943" s="6">
        <f>E943/N943</f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>(((I944/60)/60)/24)+DATE(1970,1,1)</f>
        <v>42418.843287037031</v>
      </c>
      <c r="K944">
        <v>1452716060</v>
      </c>
      <c r="L944" s="10">
        <f t="shared" si="2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29"/>
        <v>8.9066666666666663</v>
      </c>
      <c r="R944" s="6">
        <f>E944/N944</f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>(((I945/60)/60)/24)+DATE(1970,1,1)</f>
        <v>42703.709548611107</v>
      </c>
      <c r="K945">
        <v>1477843305</v>
      </c>
      <c r="L945" s="10">
        <f t="shared" si="2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29"/>
        <v>9.6333333333333346</v>
      </c>
      <c r="R945" s="6">
        <f>E945/N945</f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>(((I946/60)/60)/24)+DATE(1970,1,1)</f>
        <v>42478.583333333328</v>
      </c>
      <c r="K946">
        <v>1458050450</v>
      </c>
      <c r="L946" s="10">
        <f t="shared" si="2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29"/>
        <v>13.325999999999999</v>
      </c>
      <c r="R946" s="6">
        <f>E946/N946</f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>(((I947/60)/60)/24)+DATE(1970,1,1)</f>
        <v>42784.999305555553</v>
      </c>
      <c r="K947">
        <v>1482958626</v>
      </c>
      <c r="L947" s="10">
        <f t="shared" si="2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29"/>
        <v>2.484</v>
      </c>
      <c r="R947" s="6">
        <f>E947/N947</f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>(((I948/60)/60)/24)+DATE(1970,1,1)</f>
        <v>42622.750555555554</v>
      </c>
      <c r="K948">
        <v>1470852048</v>
      </c>
      <c r="L948" s="10">
        <f t="shared" si="2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29"/>
        <v>1.9066666666666665</v>
      </c>
      <c r="R948" s="6">
        <f>E948/N948</f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>(((I949/60)/60)/24)+DATE(1970,1,1)</f>
        <v>42551.781319444446</v>
      </c>
      <c r="K949">
        <v>1462128306</v>
      </c>
      <c r="L949" s="10">
        <f t="shared" si="2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29"/>
        <v>0</v>
      </c>
      <c r="R949" s="6" t="e">
        <f>E949/N949</f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>(((I950/60)/60)/24)+DATE(1970,1,1)</f>
        <v>42441.828287037039</v>
      </c>
      <c r="K950">
        <v>1455220364</v>
      </c>
      <c r="L950" s="10">
        <f t="shared" si="2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29"/>
        <v>12</v>
      </c>
      <c r="R950" s="6">
        <f>E950/N950</f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>(((I951/60)/60)/24)+DATE(1970,1,1)</f>
        <v>42421.043703703705</v>
      </c>
      <c r="K951">
        <v>1450832576</v>
      </c>
      <c r="L951" s="10">
        <f t="shared" si="2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29"/>
        <v>1.365</v>
      </c>
      <c r="R951" s="6">
        <f>E951/N951</f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>(((I952/60)/60)/24)+DATE(1970,1,1)</f>
        <v>42386.750706018516</v>
      </c>
      <c r="K952">
        <v>1450461661</v>
      </c>
      <c r="L952" s="10">
        <f t="shared" si="2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29"/>
        <v>28.04</v>
      </c>
      <c r="R952" s="6">
        <f>E952/N952</f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>(((I953/60)/60)/24)+DATE(1970,1,1)</f>
        <v>42525.653611111105</v>
      </c>
      <c r="K953">
        <v>1461166872</v>
      </c>
      <c r="L953" s="10">
        <f t="shared" si="2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29"/>
        <v>38.39</v>
      </c>
      <c r="R953" s="6">
        <f>E953/N953</f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>(((I954/60)/60)/24)+DATE(1970,1,1)</f>
        <v>42692.655231481483</v>
      </c>
      <c r="K954">
        <v>1476888212</v>
      </c>
      <c r="L954" s="10">
        <f t="shared" si="2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29"/>
        <v>39.942857142857143</v>
      </c>
      <c r="R954" s="6">
        <f>E954/N954</f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>(((I955/60)/60)/24)+DATE(1970,1,1)</f>
        <v>42029.164340277777</v>
      </c>
      <c r="K955">
        <v>1419566199</v>
      </c>
      <c r="L955" s="10">
        <f t="shared" si="2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29"/>
        <v>0.84</v>
      </c>
      <c r="R955" s="6">
        <f>E955/N955</f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>(((I956/60)/60)/24)+DATE(1970,1,1)</f>
        <v>42236.833784722221</v>
      </c>
      <c r="K956">
        <v>1436472039</v>
      </c>
      <c r="L956" s="10">
        <f t="shared" si="2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29"/>
        <v>43.406666666666666</v>
      </c>
      <c r="R956" s="6">
        <f>E956/N956</f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>(((I957/60)/60)/24)+DATE(1970,1,1)</f>
        <v>42626.295138888891</v>
      </c>
      <c r="K957">
        <v>1470294300</v>
      </c>
      <c r="L957" s="10">
        <f t="shared" si="2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29"/>
        <v>5.6613333333333333</v>
      </c>
      <c r="R957" s="6">
        <f>E957/N957</f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>(((I958/60)/60)/24)+DATE(1970,1,1)</f>
        <v>42120.872210648144</v>
      </c>
      <c r="K958">
        <v>1424901359</v>
      </c>
      <c r="L958" s="10">
        <f t="shared" si="2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29"/>
        <v>1.722</v>
      </c>
      <c r="R958" s="6">
        <f>E958/N958</f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>(((I959/60)/60)/24)+DATE(1970,1,1)</f>
        <v>42691.594131944439</v>
      </c>
      <c r="K959">
        <v>1476710133</v>
      </c>
      <c r="L959" s="10">
        <f t="shared" si="2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29"/>
        <v>1.9416666666666664</v>
      </c>
      <c r="R959" s="6">
        <f>E959/N959</f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>(((I960/60)/60)/24)+DATE(1970,1,1)</f>
        <v>42104.207638888889</v>
      </c>
      <c r="K960">
        <v>1426792563</v>
      </c>
      <c r="L960" s="10">
        <f t="shared" si="2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29"/>
        <v>11.328275684711327</v>
      </c>
      <c r="R960" s="6">
        <f>E960/N960</f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>(((I961/60)/60)/24)+DATE(1970,1,1)</f>
        <v>42023.174363425926</v>
      </c>
      <c r="K961">
        <v>1419048665</v>
      </c>
      <c r="L961" s="10">
        <f t="shared" si="2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29"/>
        <v>38.86</v>
      </c>
      <c r="R961" s="6">
        <f>E961/N961</f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>(((I962/60)/60)/24)+DATE(1970,1,1)</f>
        <v>42808.585127314815</v>
      </c>
      <c r="K962">
        <v>1485874955</v>
      </c>
      <c r="L962" s="10">
        <f t="shared" si="2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29"/>
        <v>46.100628930817614</v>
      </c>
      <c r="R962" s="6">
        <f>E962/N962</f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>(((I963/60)/60)/24)+DATE(1970,1,1)</f>
        <v>42786.791666666672</v>
      </c>
      <c r="K963">
        <v>1483634335</v>
      </c>
      <c r="L963" s="10">
        <f t="shared" ref="L963:L1026" si="30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31">(E963/D963)*100</f>
        <v>42.188421052631583</v>
      </c>
      <c r="R963" s="6">
        <f>E963/N963</f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>(((I964/60)/60)/24)+DATE(1970,1,1)</f>
        <v>42411.712418981479</v>
      </c>
      <c r="K964">
        <v>1451927153</v>
      </c>
      <c r="L964" s="10">
        <f t="shared" si="3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31"/>
        <v>28.48</v>
      </c>
      <c r="R964" s="6">
        <f>E964/N964</f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>(((I965/60)/60)/24)+DATE(1970,1,1)</f>
        <v>42660.635636574079</v>
      </c>
      <c r="K965">
        <v>1473693319</v>
      </c>
      <c r="L965" s="10">
        <f t="shared" si="3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31"/>
        <v>1.077142857142857</v>
      </c>
      <c r="R965" s="6">
        <f>E965/N965</f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>(((I966/60)/60)/24)+DATE(1970,1,1)</f>
        <v>42248.628692129627</v>
      </c>
      <c r="K966">
        <v>1437663919</v>
      </c>
      <c r="L966" s="10">
        <f t="shared" si="3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31"/>
        <v>0.79909090909090907</v>
      </c>
      <c r="R966" s="6">
        <f>E966/N966</f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>(((I967/60)/60)/24)+DATE(1970,1,1)</f>
        <v>42669.165972222225</v>
      </c>
      <c r="K967">
        <v>1474676646</v>
      </c>
      <c r="L967" s="10">
        <f t="shared" si="3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31"/>
        <v>1.1919999999999999</v>
      </c>
      <c r="R967" s="6">
        <f>E967/N967</f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>(((I968/60)/60)/24)+DATE(1970,1,1)</f>
        <v>42649.635787037041</v>
      </c>
      <c r="K968">
        <v>1473174932</v>
      </c>
      <c r="L968" s="10">
        <f t="shared" si="3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31"/>
        <v>14.799999999999999</v>
      </c>
      <c r="R968" s="6">
        <f>E968/N968</f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>(((I969/60)/60)/24)+DATE(1970,1,1)</f>
        <v>42482.21266203704</v>
      </c>
      <c r="K969">
        <v>1456121174</v>
      </c>
      <c r="L969" s="10">
        <f t="shared" si="30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31"/>
        <v>17.810000000000002</v>
      </c>
      <c r="R969" s="6">
        <f>E969/N969</f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>(((I970/60)/60)/24)+DATE(1970,1,1)</f>
        <v>41866.847615740742</v>
      </c>
      <c r="K970">
        <v>1405542034</v>
      </c>
      <c r="L970" s="10">
        <f t="shared" si="30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31"/>
        <v>1.325</v>
      </c>
      <c r="R970" s="6">
        <f>E970/N970</f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>(((I971/60)/60)/24)+DATE(1970,1,1)</f>
        <v>42775.30332175926</v>
      </c>
      <c r="K971">
        <v>1483773407</v>
      </c>
      <c r="L971" s="10">
        <f t="shared" si="30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31"/>
        <v>46.666666666666664</v>
      </c>
      <c r="R971" s="6">
        <f>E971/N971</f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>(((I972/60)/60)/24)+DATE(1970,1,1)</f>
        <v>42758.207638888889</v>
      </c>
      <c r="K972">
        <v>1481951853</v>
      </c>
      <c r="L972" s="10">
        <f t="shared" si="30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31"/>
        <v>45.92</v>
      </c>
      <c r="R972" s="6">
        <f>E972/N972</f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>(((I973/60)/60)/24)+DATE(1970,1,1)</f>
        <v>42156.709027777775</v>
      </c>
      <c r="K973">
        <v>1429290060</v>
      </c>
      <c r="L973" s="10">
        <f t="shared" si="30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31"/>
        <v>0.22599999999999998</v>
      </c>
      <c r="R973" s="6">
        <f>E973/N973</f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>(((I974/60)/60)/24)+DATE(1970,1,1)</f>
        <v>41886.290972222225</v>
      </c>
      <c r="K974">
        <v>1407271598</v>
      </c>
      <c r="L974" s="10">
        <f t="shared" si="30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31"/>
        <v>34.625</v>
      </c>
      <c r="R974" s="6">
        <f>E974/N974</f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>(((I975/60)/60)/24)+DATE(1970,1,1)</f>
        <v>42317.056631944448</v>
      </c>
      <c r="K975">
        <v>1441844493</v>
      </c>
      <c r="L975" s="10">
        <f t="shared" si="30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31"/>
        <v>2.0549999999999997</v>
      </c>
      <c r="R975" s="6">
        <f>E975/N975</f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>(((I976/60)/60)/24)+DATE(1970,1,1)</f>
        <v>42454.707824074074</v>
      </c>
      <c r="K976">
        <v>1456336756</v>
      </c>
      <c r="L976" s="10">
        <f t="shared" si="30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31"/>
        <v>0.55999999999999994</v>
      </c>
      <c r="R976" s="6">
        <f>E976/N976</f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>(((I977/60)/60)/24)+DATE(1970,1,1)</f>
        <v>42549.696585648147</v>
      </c>
      <c r="K977">
        <v>1461948185</v>
      </c>
      <c r="L977" s="10">
        <f t="shared" si="30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31"/>
        <v>2.6069999999999998</v>
      </c>
      <c r="R977" s="6">
        <f>E977/N977</f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>(((I978/60)/60)/24)+DATE(1970,1,1)</f>
        <v>42230.058993055558</v>
      </c>
      <c r="K978">
        <v>1435627497</v>
      </c>
      <c r="L978" s="10">
        <f t="shared" si="30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31"/>
        <v>1.9259999999999999</v>
      </c>
      <c r="R978" s="6">
        <f>E978/N978</f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>(((I979/60)/60)/24)+DATE(1970,1,1)</f>
        <v>42421.942094907412</v>
      </c>
      <c r="K979">
        <v>1453502197</v>
      </c>
      <c r="L979" s="10">
        <f t="shared" si="30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31"/>
        <v>33.666666666666664</v>
      </c>
      <c r="R979" s="6">
        <f>E979/N979</f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>(((I980/60)/60)/24)+DATE(1970,1,1)</f>
        <v>42425.309039351851</v>
      </c>
      <c r="K980">
        <v>1453793101</v>
      </c>
      <c r="L980" s="10">
        <f t="shared" si="30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31"/>
        <v>56.263267182990241</v>
      </c>
      <c r="R980" s="6">
        <f>E980/N980</f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>(((I981/60)/60)/24)+DATE(1970,1,1)</f>
        <v>42541.790972222225</v>
      </c>
      <c r="K981">
        <v>1463392828</v>
      </c>
      <c r="L981" s="10">
        <f t="shared" si="30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31"/>
        <v>82.817599999999999</v>
      </c>
      <c r="R981" s="6">
        <f>E981/N981</f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>(((I982/60)/60)/24)+DATE(1970,1,1)</f>
        <v>41973.945856481485</v>
      </c>
      <c r="K982">
        <v>1413495722</v>
      </c>
      <c r="L982" s="10">
        <f t="shared" si="30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31"/>
        <v>14.860000000000001</v>
      </c>
      <c r="R982" s="6">
        <f>E982/N982</f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>(((I983/60)/60)/24)+DATE(1970,1,1)</f>
        <v>41860.947013888886</v>
      </c>
      <c r="K983">
        <v>1405032222</v>
      </c>
      <c r="L983" s="10">
        <f t="shared" si="30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31"/>
        <v>1.2375123751237513E-2</v>
      </c>
      <c r="R983" s="6">
        <f>E983/N983</f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>(((I984/60)/60)/24)+DATE(1970,1,1)</f>
        <v>42645.753310185188</v>
      </c>
      <c r="K984">
        <v>1472839486</v>
      </c>
      <c r="L984" s="10">
        <f t="shared" si="30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31"/>
        <v>1.7142857142857144E-2</v>
      </c>
      <c r="R984" s="6">
        <f>E984/N984</f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>(((I985/60)/60)/24)+DATE(1970,1,1)</f>
        <v>42605.870833333334</v>
      </c>
      <c r="K985">
        <v>1469289685</v>
      </c>
      <c r="L985" s="10">
        <f t="shared" si="30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31"/>
        <v>29.506136117214709</v>
      </c>
      <c r="R985" s="6">
        <f>E985/N985</f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>(((I986/60)/60)/24)+DATE(1970,1,1)</f>
        <v>42091.074166666673</v>
      </c>
      <c r="K986">
        <v>1424918808</v>
      </c>
      <c r="L986" s="10">
        <f t="shared" si="30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31"/>
        <v>1.06</v>
      </c>
      <c r="R986" s="6">
        <f>E986/N986</f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>(((I987/60)/60)/24)+DATE(1970,1,1)</f>
        <v>42369.958333333328</v>
      </c>
      <c r="K987">
        <v>1449011610</v>
      </c>
      <c r="L987" s="10">
        <f t="shared" si="30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31"/>
        <v>6.293333333333333</v>
      </c>
      <c r="R987" s="6">
        <f>E987/N987</f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>(((I988/60)/60)/24)+DATE(1970,1,1)</f>
        <v>42379</v>
      </c>
      <c r="K988">
        <v>1447698300</v>
      </c>
      <c r="L988" s="10">
        <f t="shared" si="30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31"/>
        <v>12.75</v>
      </c>
      <c r="R988" s="6">
        <f>E988/N988</f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>(((I989/60)/60)/24)+DATE(1970,1,1)</f>
        <v>41813.294560185182</v>
      </c>
      <c r="K989">
        <v>1400051050</v>
      </c>
      <c r="L989" s="10">
        <f t="shared" si="30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31"/>
        <v>13.22</v>
      </c>
      <c r="R989" s="6">
        <f>E989/N989</f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>(((I990/60)/60)/24)+DATE(1970,1,1)</f>
        <v>42644.356770833328</v>
      </c>
      <c r="K990">
        <v>1472718825</v>
      </c>
      <c r="L990" s="10">
        <f t="shared" si="30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31"/>
        <v>0</v>
      </c>
      <c r="R990" s="6" t="e">
        <f>E990/N990</f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>(((I991/60)/60)/24)+DATE(1970,1,1)</f>
        <v>42641.933969907404</v>
      </c>
      <c r="K991">
        <v>1472509495</v>
      </c>
      <c r="L991" s="10">
        <f t="shared" si="30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31"/>
        <v>16.77</v>
      </c>
      <c r="R991" s="6">
        <f>E991/N991</f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>(((I992/60)/60)/24)+DATE(1970,1,1)</f>
        <v>41885.784305555557</v>
      </c>
      <c r="K992">
        <v>1407178164</v>
      </c>
      <c r="L992" s="10">
        <f t="shared" si="30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31"/>
        <v>0.104</v>
      </c>
      <c r="R992" s="6">
        <f>E992/N992</f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>(((I993/60)/60)/24)+DATE(1970,1,1)</f>
        <v>42563.785416666666</v>
      </c>
      <c r="K993">
        <v>1466186988</v>
      </c>
      <c r="L993" s="10">
        <f t="shared" si="30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31"/>
        <v>4.24</v>
      </c>
      <c r="R993" s="6">
        <f>E993/N993</f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>(((I994/60)/60)/24)+DATE(1970,1,1)</f>
        <v>42497.883321759262</v>
      </c>
      <c r="K994">
        <v>1457475119</v>
      </c>
      <c r="L994" s="10">
        <f t="shared" si="30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31"/>
        <v>0.46699999999999997</v>
      </c>
      <c r="R994" s="6">
        <f>E994/N994</f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>(((I995/60)/60)/24)+DATE(1970,1,1)</f>
        <v>42686.208333333328</v>
      </c>
      <c r="K995">
        <v>1476054568</v>
      </c>
      <c r="L995" s="10">
        <f t="shared" si="30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31"/>
        <v>25.087142857142858</v>
      </c>
      <c r="R995" s="6">
        <f>E995/N995</f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>(((I996/60)/60)/24)+DATE(1970,1,1)</f>
        <v>41973.957638888889</v>
      </c>
      <c r="K996">
        <v>1412835530</v>
      </c>
      <c r="L996" s="10">
        <f t="shared" si="30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31"/>
        <v>2.3345000000000002</v>
      </c>
      <c r="R996" s="6">
        <f>E996/N996</f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>(((I997/60)/60)/24)+DATE(1970,1,1)</f>
        <v>41972.666666666672</v>
      </c>
      <c r="K997">
        <v>1415140480</v>
      </c>
      <c r="L997" s="10">
        <f t="shared" si="30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31"/>
        <v>7.26</v>
      </c>
      <c r="R997" s="6">
        <f>E997/N997</f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>(((I998/60)/60)/24)+DATE(1970,1,1)</f>
        <v>41847.643750000003</v>
      </c>
      <c r="K998">
        <v>1403902060</v>
      </c>
      <c r="L998" s="10">
        <f t="shared" si="30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31"/>
        <v>1.625</v>
      </c>
      <c r="R998" s="6">
        <f>E998/N998</f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>(((I999/60)/60)/24)+DATE(1970,1,1)</f>
        <v>41971.144641203704</v>
      </c>
      <c r="K999">
        <v>1414549697</v>
      </c>
      <c r="L999" s="10">
        <f t="shared" si="30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31"/>
        <v>1.3</v>
      </c>
      <c r="R999" s="6">
        <f>E999/N999</f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>(((I1000/60)/60)/24)+DATE(1970,1,1)</f>
        <v>42327.210659722223</v>
      </c>
      <c r="K1000">
        <v>1444017801</v>
      </c>
      <c r="L1000" s="10">
        <f t="shared" si="30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31"/>
        <v>58.558333333333337</v>
      </c>
      <c r="R1000" s="6">
        <f>E1000/N1000</f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>(((I1001/60)/60)/24)+DATE(1970,1,1)</f>
        <v>41956.334722222222</v>
      </c>
      <c r="K1001">
        <v>1413270690</v>
      </c>
      <c r="L1001" s="10">
        <f t="shared" si="30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31"/>
        <v>7.7886666666666677</v>
      </c>
      <c r="R1001" s="6">
        <f>E1001/N1001</f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>(((I1002/60)/60)/24)+DATE(1970,1,1)</f>
        <v>42809.018055555556</v>
      </c>
      <c r="K1002">
        <v>1484357160</v>
      </c>
      <c r="L1002" s="10">
        <f t="shared" si="30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31"/>
        <v>2.2157147647256061</v>
      </c>
      <c r="R1002" s="6">
        <f>E1002/N1002</f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>(((I1003/60)/60)/24)+DATE(1970,1,1)</f>
        <v>42765.720057870371</v>
      </c>
      <c r="K1003">
        <v>1481908613</v>
      </c>
      <c r="L1003" s="10">
        <f t="shared" si="30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31"/>
        <v>104</v>
      </c>
      <c r="R1003" s="6">
        <f>E1003/N1003</f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>(((I1004/60)/60)/24)+DATE(1970,1,1)</f>
        <v>42355.249305555553</v>
      </c>
      <c r="K1004">
        <v>1447777514</v>
      </c>
      <c r="L1004" s="10">
        <f t="shared" si="30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31"/>
        <v>29.6029602960296</v>
      </c>
      <c r="R1004" s="6">
        <f>E1004/N1004</f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>(((I1005/60)/60)/24)+DATE(1970,1,1)</f>
        <v>42810.667372685188</v>
      </c>
      <c r="K1005">
        <v>1487091661</v>
      </c>
      <c r="L1005" s="10">
        <f t="shared" si="30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31"/>
        <v>16.055</v>
      </c>
      <c r="R1005" s="6">
        <f>E1005/N1005</f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>(((I1006/60)/60)/24)+DATE(1970,1,1)</f>
        <v>42418.708645833336</v>
      </c>
      <c r="K1006">
        <v>1453222827</v>
      </c>
      <c r="L1006" s="10">
        <f t="shared" si="30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31"/>
        <v>82.207999999999998</v>
      </c>
      <c r="R1006" s="6">
        <f>E1006/N1006</f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>(((I1007/60)/60)/24)+DATE(1970,1,1)</f>
        <v>42307.624803240738</v>
      </c>
      <c r="K1007">
        <v>1443538783</v>
      </c>
      <c r="L1007" s="10">
        <f t="shared" si="30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31"/>
        <v>75.051000000000002</v>
      </c>
      <c r="R1007" s="6">
        <f>E1007/N1007</f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>(((I1008/60)/60)/24)+DATE(1970,1,1)</f>
        <v>41985.299305555556</v>
      </c>
      <c r="K1008">
        <v>1417654672</v>
      </c>
      <c r="L1008" s="10">
        <f t="shared" si="30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31"/>
        <v>5.8500000000000005</v>
      </c>
      <c r="R1008" s="6">
        <f>E1008/N1008</f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>(((I1009/60)/60)/24)+DATE(1970,1,1)</f>
        <v>42718.6252662037</v>
      </c>
      <c r="K1009">
        <v>1478095223</v>
      </c>
      <c r="L1009" s="10">
        <f t="shared" si="30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31"/>
        <v>44.32</v>
      </c>
      <c r="R1009" s="6">
        <f>E1009/N1009</f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>(((I1010/60)/60)/24)+DATE(1970,1,1)</f>
        <v>42732.809201388889</v>
      </c>
      <c r="K1010">
        <v>1480361115</v>
      </c>
      <c r="L1010" s="10">
        <f t="shared" si="30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31"/>
        <v>0.26737967914438499</v>
      </c>
      <c r="R1010" s="6">
        <f>E1010/N1010</f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>(((I1011/60)/60)/24)+DATE(1970,1,1)</f>
        <v>42540.604699074072</v>
      </c>
      <c r="K1011">
        <v>1463754646</v>
      </c>
      <c r="L1011" s="10">
        <f t="shared" si="30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31"/>
        <v>13.13</v>
      </c>
      <c r="R1011" s="6">
        <f>E1011/N1011</f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>(((I1012/60)/60)/24)+DATE(1970,1,1)</f>
        <v>42618.124305555553</v>
      </c>
      <c r="K1012">
        <v>1468180462</v>
      </c>
      <c r="L1012" s="10">
        <f t="shared" si="30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31"/>
        <v>0.19088937093275488</v>
      </c>
      <c r="R1012" s="6">
        <f>E1012/N1012</f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>(((I1013/60)/60)/24)+DATE(1970,1,1)</f>
        <v>41991.898090277777</v>
      </c>
      <c r="K1013">
        <v>1415050395</v>
      </c>
      <c r="L1013" s="10">
        <f t="shared" si="30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31"/>
        <v>0.375</v>
      </c>
      <c r="R1013" s="6">
        <f>E1013/N1013</f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>(((I1014/60)/60)/24)+DATE(1970,1,1)</f>
        <v>42759.440416666665</v>
      </c>
      <c r="K1014">
        <v>1481366052</v>
      </c>
      <c r="L1014" s="10">
        <f t="shared" si="30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31"/>
        <v>21535.021000000001</v>
      </c>
      <c r="R1014" s="6">
        <f>E1014/N1014</f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>(((I1015/60)/60)/24)+DATE(1970,1,1)</f>
        <v>42367.833333333328</v>
      </c>
      <c r="K1015">
        <v>1449000056</v>
      </c>
      <c r="L1015" s="10">
        <f t="shared" si="30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31"/>
        <v>34.527999999999999</v>
      </c>
      <c r="R1015" s="6">
        <f>E1015/N1015</f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>(((I1016/60)/60)/24)+DATE(1970,1,1)</f>
        <v>42005.002488425926</v>
      </c>
      <c r="K1016">
        <v>1415750615</v>
      </c>
      <c r="L1016" s="10">
        <f t="shared" si="30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31"/>
        <v>30.599999999999998</v>
      </c>
      <c r="R1016" s="6">
        <f>E1016/N1016</f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>(((I1017/60)/60)/24)+DATE(1970,1,1)</f>
        <v>42333.920081018514</v>
      </c>
      <c r="K1017">
        <v>1445893495</v>
      </c>
      <c r="L1017" s="10">
        <f t="shared" si="30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31"/>
        <v>2.666666666666667</v>
      </c>
      <c r="R1017" s="6">
        <f>E1017/N1017</f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>(((I1018/60)/60)/24)+DATE(1970,1,1)</f>
        <v>42467.065462962957</v>
      </c>
      <c r="K1018">
        <v>1456108456</v>
      </c>
      <c r="L1018" s="10">
        <f t="shared" si="30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31"/>
        <v>2.8420000000000001</v>
      </c>
      <c r="R1018" s="6">
        <f>E1018/N1018</f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>(((I1019/60)/60)/24)+DATE(1970,1,1)</f>
        <v>42329.716840277775</v>
      </c>
      <c r="K1019">
        <v>1444666335</v>
      </c>
      <c r="L1019" s="10">
        <f t="shared" si="30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31"/>
        <v>22.878799999999998</v>
      </c>
      <c r="R1019" s="6">
        <f>E1019/N1019</f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>(((I1020/60)/60)/24)+DATE(1970,1,1)</f>
        <v>42565.492280092592</v>
      </c>
      <c r="K1020">
        <v>1465904933</v>
      </c>
      <c r="L1020" s="10">
        <f t="shared" si="30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31"/>
        <v>3.105</v>
      </c>
      <c r="R1020" s="6">
        <f>E1020/N1020</f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>(((I1021/60)/60)/24)+DATE(1970,1,1)</f>
        <v>42039.973946759259</v>
      </c>
      <c r="K1021">
        <v>1420500149</v>
      </c>
      <c r="L1021" s="10">
        <f t="shared" si="30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31"/>
        <v>47.333333333333336</v>
      </c>
      <c r="R1021" s="6">
        <f>E1021/N1021</f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>(((I1022/60)/60)/24)+DATE(1970,1,1)</f>
        <v>42157.032638888893</v>
      </c>
      <c r="K1022">
        <v>1430617209</v>
      </c>
      <c r="L1022" s="10">
        <f t="shared" si="30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31"/>
        <v>205.54838709677421</v>
      </c>
      <c r="R1022" s="6">
        <f>E1022/N1022</f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>(((I1023/60)/60)/24)+DATE(1970,1,1)</f>
        <v>42294.166666666672</v>
      </c>
      <c r="K1023">
        <v>1443074571</v>
      </c>
      <c r="L1023" s="10">
        <f t="shared" si="30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31"/>
        <v>351.80366666666669</v>
      </c>
      <c r="R1023" s="6">
        <f>E1023/N1023</f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>(((I1024/60)/60)/24)+DATE(1970,1,1)</f>
        <v>42141.646724537044</v>
      </c>
      <c r="K1024">
        <v>1429284677</v>
      </c>
      <c r="L1024" s="10">
        <f t="shared" si="30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31"/>
        <v>114.9</v>
      </c>
      <c r="R1024" s="6">
        <f>E1024/N1024</f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>(((I1025/60)/60)/24)+DATE(1970,1,1)</f>
        <v>42175.919687500005</v>
      </c>
      <c r="K1025">
        <v>1432245861</v>
      </c>
      <c r="L1025" s="10">
        <f t="shared" si="30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31"/>
        <v>237.15</v>
      </c>
      <c r="R1025" s="6">
        <f>E1025/N1025</f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>(((I1026/60)/60)/24)+DATE(1970,1,1)</f>
        <v>42400.580590277779</v>
      </c>
      <c r="K1026">
        <v>1451656563</v>
      </c>
      <c r="L1026" s="10">
        <f t="shared" si="30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31"/>
        <v>118.63774999999998</v>
      </c>
      <c r="R1026" s="6">
        <f>E1026/N1026</f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>(((I1027/60)/60)/24)+DATE(1970,1,1)</f>
        <v>42079.792094907403</v>
      </c>
      <c r="K1027">
        <v>1423944037</v>
      </c>
      <c r="L1027" s="10">
        <f t="shared" ref="L1027:L1090" si="32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33">(E1027/D1027)*100</f>
        <v>109.92831428571431</v>
      </c>
      <c r="R1027" s="6">
        <f>E1027/N1027</f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>(((I1028/60)/60)/24)+DATE(1970,1,1)</f>
        <v>42460.365925925929</v>
      </c>
      <c r="K1028">
        <v>1456480016</v>
      </c>
      <c r="L1028" s="10">
        <f t="shared" si="32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33"/>
        <v>100.00828571428571</v>
      </c>
      <c r="R1028" s="6">
        <f>E1028/N1028</f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>(((I1029/60)/60)/24)+DATE(1970,1,1)</f>
        <v>41935.034108796295</v>
      </c>
      <c r="K1029">
        <v>1411433347</v>
      </c>
      <c r="L1029" s="10">
        <f t="shared" si="32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33"/>
        <v>103.09292094387415</v>
      </c>
      <c r="R1029" s="6">
        <f>E1029/N1029</f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>(((I1030/60)/60)/24)+DATE(1970,1,1)</f>
        <v>42800.833333333328</v>
      </c>
      <c r="K1030">
        <v>1484924605</v>
      </c>
      <c r="L1030" s="10">
        <f t="shared" si="32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33"/>
        <v>117.27000000000001</v>
      </c>
      <c r="R1030" s="6">
        <f>E1030/N1030</f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>(((I1031/60)/60)/24)+DATE(1970,1,1)</f>
        <v>42098.915972222225</v>
      </c>
      <c r="K1031">
        <v>1423501507</v>
      </c>
      <c r="L1031" s="10">
        <f t="shared" si="32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33"/>
        <v>111.75999999999999</v>
      </c>
      <c r="R1031" s="6">
        <f>E1031/N1031</f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>(((I1032/60)/60)/24)+DATE(1970,1,1)</f>
        <v>42625.483206018514</v>
      </c>
      <c r="K1032">
        <v>1472470549</v>
      </c>
      <c r="L1032" s="10">
        <f t="shared" si="32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33"/>
        <v>342.09999999999997</v>
      </c>
      <c r="R1032" s="6">
        <f>E1032/N1032</f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>(((I1033/60)/60)/24)+DATE(1970,1,1)</f>
        <v>42354.764004629629</v>
      </c>
      <c r="K1033">
        <v>1447698010</v>
      </c>
      <c r="L1033" s="10">
        <f t="shared" si="32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33"/>
        <v>107.4</v>
      </c>
      <c r="R1033" s="6">
        <f>E1033/N1033</f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>(((I1034/60)/60)/24)+DATE(1970,1,1)</f>
        <v>42544.666956018518</v>
      </c>
      <c r="K1034">
        <v>1464105625</v>
      </c>
      <c r="L1034" s="10">
        <f t="shared" si="32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33"/>
        <v>108.49703703703703</v>
      </c>
      <c r="R1034" s="6">
        <f>E1034/N1034</f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>(((I1035/60)/60)/24)+DATE(1970,1,1)</f>
        <v>42716.732407407413</v>
      </c>
      <c r="K1035">
        <v>1479144880</v>
      </c>
      <c r="L1035" s="10">
        <f t="shared" si="32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33"/>
        <v>102.86144578313252</v>
      </c>
      <c r="R1035" s="6">
        <f>E1035/N1035</f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>(((I1036/60)/60)/24)+DATE(1970,1,1)</f>
        <v>42587.165972222225</v>
      </c>
      <c r="K1036">
        <v>1467604804</v>
      </c>
      <c r="L1036" s="10">
        <f t="shared" si="32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33"/>
        <v>130.0018</v>
      </c>
      <c r="R1036" s="6">
        <f>E1036/N1036</f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>(((I1037/60)/60)/24)+DATE(1970,1,1)</f>
        <v>42046.641435185185</v>
      </c>
      <c r="K1037">
        <v>1421076220</v>
      </c>
      <c r="L1037" s="10">
        <f t="shared" si="32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33"/>
        <v>107.65217391304347</v>
      </c>
      <c r="R1037" s="6">
        <f>E1037/N1037</f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>(((I1038/60)/60)/24)+DATE(1970,1,1)</f>
        <v>41281.333333333336</v>
      </c>
      <c r="K1038">
        <v>1354790790</v>
      </c>
      <c r="L1038" s="10">
        <f t="shared" si="32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33"/>
        <v>112.36044444444444</v>
      </c>
      <c r="R1038" s="6">
        <f>E1038/N1038</f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>(((I1039/60)/60)/24)+DATE(1970,1,1)</f>
        <v>42142.208333333328</v>
      </c>
      <c r="K1039">
        <v>1429991062</v>
      </c>
      <c r="L1039" s="10">
        <f t="shared" si="32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33"/>
        <v>102.1</v>
      </c>
      <c r="R1039" s="6">
        <f>E1039/N1039</f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>(((I1040/60)/60)/24)+DATE(1970,1,1)</f>
        <v>42448.190081018518</v>
      </c>
      <c r="K1040">
        <v>1455773623</v>
      </c>
      <c r="L1040" s="10">
        <f t="shared" si="32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33"/>
        <v>145.33333333333334</v>
      </c>
      <c r="R1040" s="6">
        <f>E1040/N1040</f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>(((I1041/60)/60)/24)+DATE(1970,1,1)</f>
        <v>42717.332638888889</v>
      </c>
      <c r="K1041">
        <v>1479436646</v>
      </c>
      <c r="L1041" s="10">
        <f t="shared" si="32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33"/>
        <v>128.19999999999999</v>
      </c>
      <c r="R1041" s="6">
        <f>E1041/N1041</f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>(((I1042/60)/60)/24)+DATE(1970,1,1)</f>
        <v>42609.708437499998</v>
      </c>
      <c r="K1042">
        <v>1469725209</v>
      </c>
      <c r="L1042" s="10">
        <f t="shared" si="32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33"/>
        <v>0.29411764705882354</v>
      </c>
      <c r="R1042" s="6">
        <f>E1042/N1042</f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>(((I1043/60)/60)/24)+DATE(1970,1,1)</f>
        <v>41851.060092592597</v>
      </c>
      <c r="K1043">
        <v>1405041992</v>
      </c>
      <c r="L1043" s="10">
        <f t="shared" si="32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33"/>
        <v>0</v>
      </c>
      <c r="R1043" s="6" t="e">
        <f>E1043/N1043</f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>(((I1044/60)/60)/24)+DATE(1970,1,1)</f>
        <v>41894.416666666664</v>
      </c>
      <c r="K1044">
        <v>1406824948</v>
      </c>
      <c r="L1044" s="10">
        <f t="shared" si="32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33"/>
        <v>1.5384615384615385</v>
      </c>
      <c r="R1044" s="6">
        <f>E1044/N1044</f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>(((I1045/60)/60)/24)+DATE(1970,1,1)</f>
        <v>42144.252951388888</v>
      </c>
      <c r="K1045">
        <v>1429509855</v>
      </c>
      <c r="L1045" s="10">
        <f t="shared" si="32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33"/>
        <v>8.5370000000000008</v>
      </c>
      <c r="R1045" s="6">
        <f>E1045/N1045</f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>(((I1046/60)/60)/24)+DATE(1970,1,1)</f>
        <v>42068.852083333331</v>
      </c>
      <c r="K1046">
        <v>1420668801</v>
      </c>
      <c r="L1046" s="10">
        <f t="shared" si="32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33"/>
        <v>8.5714285714285715E-2</v>
      </c>
      <c r="R1046" s="6">
        <f>E1046/N1046</f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>(((I1047/60)/60)/24)+DATE(1970,1,1)</f>
        <v>41874.874421296299</v>
      </c>
      <c r="K1047">
        <v>1406235550</v>
      </c>
      <c r="L1047" s="10">
        <f t="shared" si="32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33"/>
        <v>2.6599999999999997</v>
      </c>
      <c r="R1047" s="6">
        <f>E1047/N1047</f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>(((I1048/60)/60)/24)+DATE(1970,1,1)</f>
        <v>42364.851388888885</v>
      </c>
      <c r="K1048">
        <v>1447273560</v>
      </c>
      <c r="L1048" s="10">
        <f t="shared" si="32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33"/>
        <v>0</v>
      </c>
      <c r="R1048" s="6" t="e">
        <f>E1048/N1048</f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>(((I1049/60)/60)/24)+DATE(1970,1,1)</f>
        <v>41948.860127314816</v>
      </c>
      <c r="K1049">
        <v>1412624315</v>
      </c>
      <c r="L1049" s="10">
        <f t="shared" si="32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33"/>
        <v>0.05</v>
      </c>
      <c r="R1049" s="6">
        <f>E1049/N1049</f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>(((I1050/60)/60)/24)+DATE(1970,1,1)</f>
        <v>42638.053113425922</v>
      </c>
      <c r="K1050">
        <v>1471310189</v>
      </c>
      <c r="L1050" s="10">
        <f t="shared" si="32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33"/>
        <v>1.4133333333333333</v>
      </c>
      <c r="R1050" s="6">
        <f>E1050/N1050</f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>(((I1051/60)/60)/24)+DATE(1970,1,1)</f>
        <v>42412.431076388893</v>
      </c>
      <c r="K1051">
        <v>1452680445</v>
      </c>
      <c r="L1051" s="10">
        <f t="shared" si="32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33"/>
        <v>0</v>
      </c>
      <c r="R1051" s="6" t="e">
        <f>E1051/N1051</f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>(((I1052/60)/60)/24)+DATE(1970,1,1)</f>
        <v>42261.7971875</v>
      </c>
      <c r="K1052">
        <v>1439665677</v>
      </c>
      <c r="L1052" s="10">
        <f t="shared" si="32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33"/>
        <v>0</v>
      </c>
      <c r="R1052" s="6" t="e">
        <f>E1052/N1052</f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>(((I1053/60)/60)/24)+DATE(1970,1,1)</f>
        <v>41878.014178240745</v>
      </c>
      <c r="K1053">
        <v>1406679625</v>
      </c>
      <c r="L1053" s="10">
        <f t="shared" si="32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33"/>
        <v>0</v>
      </c>
      <c r="R1053" s="6" t="e">
        <f>E1053/N1053</f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>(((I1054/60)/60)/24)+DATE(1970,1,1)</f>
        <v>42527.839583333334</v>
      </c>
      <c r="K1054">
        <v>1461438495</v>
      </c>
      <c r="L1054" s="10">
        <f t="shared" si="32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33"/>
        <v>0</v>
      </c>
      <c r="R1054" s="6" t="e">
        <f>E1054/N1054</f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>(((I1055/60)/60)/24)+DATE(1970,1,1)</f>
        <v>42800.172824074078</v>
      </c>
      <c r="K1055">
        <v>1486613332</v>
      </c>
      <c r="L1055" s="10">
        <f t="shared" si="32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33"/>
        <v>1</v>
      </c>
      <c r="R1055" s="6">
        <f>E1055/N1055</f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>(((I1056/60)/60)/24)+DATE(1970,1,1)</f>
        <v>41861.916666666664</v>
      </c>
      <c r="K1056">
        <v>1405110399</v>
      </c>
      <c r="L1056" s="10">
        <f t="shared" si="32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33"/>
        <v>0</v>
      </c>
      <c r="R1056" s="6" t="e">
        <f>E1056/N1056</f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>(((I1057/60)/60)/24)+DATE(1970,1,1)</f>
        <v>42436.992418981477</v>
      </c>
      <c r="K1057">
        <v>1454802545</v>
      </c>
      <c r="L1057" s="10">
        <f t="shared" si="32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33"/>
        <v>0</v>
      </c>
      <c r="R1057" s="6" t="e">
        <f>E1057/N1057</f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>(((I1058/60)/60)/24)+DATE(1970,1,1)</f>
        <v>42118.677974537044</v>
      </c>
      <c r="K1058">
        <v>1424711777</v>
      </c>
      <c r="L1058" s="10">
        <f t="shared" si="32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33"/>
        <v>0</v>
      </c>
      <c r="R1058" s="6" t="e">
        <f>E1058/N1058</f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>(((I1059/60)/60)/24)+DATE(1970,1,1)</f>
        <v>42708.912997685184</v>
      </c>
      <c r="K1059">
        <v>1478292883</v>
      </c>
      <c r="L1059" s="10">
        <f t="shared" si="32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33"/>
        <v>0</v>
      </c>
      <c r="R1059" s="6" t="e">
        <f>E1059/N1059</f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>(((I1060/60)/60)/24)+DATE(1970,1,1)</f>
        <v>42089</v>
      </c>
      <c r="K1060">
        <v>1423777043</v>
      </c>
      <c r="L1060" s="10">
        <f t="shared" si="32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33"/>
        <v>0</v>
      </c>
      <c r="R1060" s="6" t="e">
        <f>E1060/N1060</f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>(((I1061/60)/60)/24)+DATE(1970,1,1)</f>
        <v>42076.748333333337</v>
      </c>
      <c r="K1061">
        <v>1423681056</v>
      </c>
      <c r="L1061" s="10">
        <f t="shared" si="32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33"/>
        <v>0</v>
      </c>
      <c r="R1061" s="6" t="e">
        <f>E1061/N1061</f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>(((I1062/60)/60)/24)+DATE(1970,1,1)</f>
        <v>42109.913113425922</v>
      </c>
      <c r="K1062">
        <v>1426542893</v>
      </c>
      <c r="L1062" s="10">
        <f t="shared" si="32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33"/>
        <v>1</v>
      </c>
      <c r="R1062" s="6">
        <f>E1062/N1062</f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>(((I1063/60)/60)/24)+DATE(1970,1,1)</f>
        <v>42492.041666666672</v>
      </c>
      <c r="K1063">
        <v>1456987108</v>
      </c>
      <c r="L1063" s="10">
        <f t="shared" si="32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33"/>
        <v>0</v>
      </c>
      <c r="R1063" s="6" t="e">
        <f>E1063/N1063</f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>(((I1064/60)/60)/24)+DATE(1970,1,1)</f>
        <v>42563.807187500002</v>
      </c>
      <c r="K1064">
        <v>1467746541</v>
      </c>
      <c r="L1064" s="10">
        <f t="shared" si="32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33"/>
        <v>95.477386934673376</v>
      </c>
      <c r="R1064" s="6">
        <f>E1064/N1064</f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>(((I1065/60)/60)/24)+DATE(1970,1,1)</f>
        <v>42613.030810185184</v>
      </c>
      <c r="K1065">
        <v>1470012262</v>
      </c>
      <c r="L1065" s="10">
        <f t="shared" si="32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33"/>
        <v>0</v>
      </c>
      <c r="R1065" s="6" t="e">
        <f>E1065/N1065</f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>(((I1066/60)/60)/24)+DATE(1970,1,1)</f>
        <v>41462.228043981479</v>
      </c>
      <c r="K1066">
        <v>1369286903</v>
      </c>
      <c r="L1066" s="10">
        <f t="shared" si="32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33"/>
        <v>8.974444444444444</v>
      </c>
      <c r="R1066" s="6">
        <f>E1066/N1066</f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>(((I1067/60)/60)/24)+DATE(1970,1,1)</f>
        <v>41689.381041666667</v>
      </c>
      <c r="K1067">
        <v>1390381722</v>
      </c>
      <c r="L1067" s="10">
        <f t="shared" si="32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33"/>
        <v>2.7</v>
      </c>
      <c r="R1067" s="6">
        <f>E1067/N1067</f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>(((I1068/60)/60)/24)+DATE(1970,1,1)</f>
        <v>41490.962754629632</v>
      </c>
      <c r="K1068">
        <v>1371769582</v>
      </c>
      <c r="L1068" s="10">
        <f t="shared" si="32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33"/>
        <v>3.3673333333333333</v>
      </c>
      <c r="R1068" s="6">
        <f>E1068/N1068</f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>(((I1069/60)/60)/24)+DATE(1970,1,1)</f>
        <v>41629.855682870373</v>
      </c>
      <c r="K1069">
        <v>1385065931</v>
      </c>
      <c r="L1069" s="10">
        <f t="shared" si="32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33"/>
        <v>26</v>
      </c>
      <c r="R1069" s="6">
        <f>E1069/N1069</f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>(((I1070/60)/60)/24)+DATE(1970,1,1)</f>
        <v>42470.329444444447</v>
      </c>
      <c r="K1070">
        <v>1457686464</v>
      </c>
      <c r="L1070" s="10">
        <f t="shared" si="32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33"/>
        <v>0.15</v>
      </c>
      <c r="R1070" s="6">
        <f>E1070/N1070</f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>(((I1071/60)/60)/24)+DATE(1970,1,1)</f>
        <v>41604.271516203706</v>
      </c>
      <c r="K1071">
        <v>1382679059</v>
      </c>
      <c r="L1071" s="10">
        <f t="shared" si="32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33"/>
        <v>38.636363636363633</v>
      </c>
      <c r="R1071" s="6">
        <f>E1071/N1071</f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>(((I1072/60)/60)/24)+DATE(1970,1,1)</f>
        <v>41183.011828703704</v>
      </c>
      <c r="K1072">
        <v>1347322622</v>
      </c>
      <c r="L1072" s="10">
        <f t="shared" si="32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33"/>
        <v>0.70000000000000007</v>
      </c>
      <c r="R1072" s="6">
        <f>E1072/N1072</f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>(((I1073/60)/60)/24)+DATE(1970,1,1)</f>
        <v>42325.795057870375</v>
      </c>
      <c r="K1073">
        <v>1445191493</v>
      </c>
      <c r="L1073" s="10">
        <f t="shared" si="32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33"/>
        <v>0</v>
      </c>
      <c r="R1073" s="6" t="e">
        <f>E1073/N1073</f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>(((I1074/60)/60)/24)+DATE(1970,1,1)</f>
        <v>41675.832141203704</v>
      </c>
      <c r="K1074">
        <v>1389038297</v>
      </c>
      <c r="L1074" s="10">
        <f t="shared" si="32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33"/>
        <v>6.8000000000000005E-2</v>
      </c>
      <c r="R1074" s="6">
        <f>E1074/N1074</f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>(((I1075/60)/60)/24)+DATE(1970,1,1)</f>
        <v>40832.964594907404</v>
      </c>
      <c r="K1075">
        <v>1316214541</v>
      </c>
      <c r="L1075" s="10">
        <f t="shared" si="32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33"/>
        <v>1.3333333333333335</v>
      </c>
      <c r="R1075" s="6">
        <f>E1075/N1075</f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>(((I1076/60)/60)/24)+DATE(1970,1,1)</f>
        <v>41643.172974537039</v>
      </c>
      <c r="K1076">
        <v>1386216545</v>
      </c>
      <c r="L1076" s="10">
        <f t="shared" si="32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33"/>
        <v>6.3092592592592585</v>
      </c>
      <c r="R1076" s="6">
        <f>E1076/N1076</f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>(((I1077/60)/60)/24)+DATE(1970,1,1)</f>
        <v>41035.904120370367</v>
      </c>
      <c r="K1077">
        <v>1333748516</v>
      </c>
      <c r="L1077" s="10">
        <f t="shared" si="32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33"/>
        <v>4.5</v>
      </c>
      <c r="R1077" s="6">
        <f>E1077/N1077</f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>(((I1078/60)/60)/24)+DATE(1970,1,1)</f>
        <v>41893.377893518518</v>
      </c>
      <c r="K1078">
        <v>1405674250</v>
      </c>
      <c r="L1078" s="10">
        <f t="shared" si="32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33"/>
        <v>62.765333333333331</v>
      </c>
      <c r="R1078" s="6">
        <f>E1078/N1078</f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>(((I1079/60)/60)/24)+DATE(1970,1,1)</f>
        <v>42383.16679398148</v>
      </c>
      <c r="K1079">
        <v>1450152011</v>
      </c>
      <c r="L1079" s="10">
        <f t="shared" si="32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33"/>
        <v>29.376000000000001</v>
      </c>
      <c r="R1079" s="6">
        <f>E1079/N1079</f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>(((I1080/60)/60)/24)+DATE(1970,1,1)</f>
        <v>40746.195844907408</v>
      </c>
      <c r="K1080">
        <v>1307421721</v>
      </c>
      <c r="L1080" s="10">
        <f t="shared" si="32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33"/>
        <v>7.5</v>
      </c>
      <c r="R1080" s="6">
        <f>E1080/N1080</f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>(((I1081/60)/60)/24)+DATE(1970,1,1)</f>
        <v>42504.566388888896</v>
      </c>
      <c r="K1081">
        <v>1461072936</v>
      </c>
      <c r="L1081" s="10">
        <f t="shared" si="32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33"/>
        <v>2.6076923076923078</v>
      </c>
      <c r="R1081" s="6">
        <f>E1081/N1081</f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>(((I1082/60)/60)/24)+DATE(1970,1,1)</f>
        <v>41770.138113425928</v>
      </c>
      <c r="K1082">
        <v>1397186333</v>
      </c>
      <c r="L1082" s="10">
        <f t="shared" si="32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33"/>
        <v>9.1050000000000004</v>
      </c>
      <c r="R1082" s="6">
        <f>E1082/N1082</f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>(((I1083/60)/60)/24)+DATE(1970,1,1)</f>
        <v>42032.926990740743</v>
      </c>
      <c r="K1083">
        <v>1419891292</v>
      </c>
      <c r="L1083" s="10">
        <f t="shared" si="32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33"/>
        <v>1.7647058823529412E-2</v>
      </c>
      <c r="R1083" s="6">
        <f>E1083/N1083</f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>(((I1084/60)/60)/24)+DATE(1970,1,1)</f>
        <v>41131.906111111115</v>
      </c>
      <c r="K1084">
        <v>1342043088</v>
      </c>
      <c r="L1084" s="10">
        <f t="shared" si="32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33"/>
        <v>0.55999999999999994</v>
      </c>
      <c r="R1084" s="6">
        <f>E1084/N1084</f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>(((I1085/60)/60)/24)+DATE(1970,1,1)</f>
        <v>41853.659525462965</v>
      </c>
      <c r="K1085">
        <v>1401810583</v>
      </c>
      <c r="L1085" s="10">
        <f t="shared" si="32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33"/>
        <v>0.82000000000000006</v>
      </c>
      <c r="R1085" s="6">
        <f>E1085/N1085</f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>(((I1086/60)/60)/24)+DATE(1970,1,1)</f>
        <v>41859.912083333329</v>
      </c>
      <c r="K1086">
        <v>1404942804</v>
      </c>
      <c r="L1086" s="10">
        <f t="shared" si="32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33"/>
        <v>0</v>
      </c>
      <c r="R1086" s="6" t="e">
        <f>E1086/N1086</f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>(((I1087/60)/60)/24)+DATE(1970,1,1)</f>
        <v>42443.629340277781</v>
      </c>
      <c r="K1087">
        <v>1455379575</v>
      </c>
      <c r="L1087" s="10">
        <f t="shared" si="32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33"/>
        <v>3.42</v>
      </c>
      <c r="R1087" s="6">
        <f>E1087/N1087</f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>(((I1088/60)/60)/24)+DATE(1970,1,1)</f>
        <v>41875.866793981484</v>
      </c>
      <c r="K1088">
        <v>1406321291</v>
      </c>
      <c r="L1088" s="10">
        <f t="shared" si="32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33"/>
        <v>8.3333333333333343E-2</v>
      </c>
      <c r="R1088" s="6">
        <f>E1088/N1088</f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>(((I1089/60)/60)/24)+DATE(1970,1,1)</f>
        <v>41805.713969907411</v>
      </c>
      <c r="K1089">
        <v>1400260087</v>
      </c>
      <c r="L1089" s="10">
        <f t="shared" si="32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33"/>
        <v>0</v>
      </c>
      <c r="R1089" s="6" t="e">
        <f>E1089/N1089</f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>(((I1090/60)/60)/24)+DATE(1970,1,1)</f>
        <v>41753.799386574072</v>
      </c>
      <c r="K1090">
        <v>1395774667</v>
      </c>
      <c r="L1090" s="10">
        <f t="shared" si="32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33"/>
        <v>14.182977777777777</v>
      </c>
      <c r="R1090" s="6">
        <f>E1090/N1090</f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>(((I1091/60)/60)/24)+DATE(1970,1,1)</f>
        <v>42181.189525462964</v>
      </c>
      <c r="K1091">
        <v>1432701175</v>
      </c>
      <c r="L1091" s="10">
        <f t="shared" ref="L1091:L1154" si="3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35">(E1091/D1091)*100</f>
        <v>7.8266666666666662</v>
      </c>
      <c r="R1091" s="6">
        <f>E1091/N1091</f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>(((I1092/60)/60)/24)+DATE(1970,1,1)</f>
        <v>42153.185798611114</v>
      </c>
      <c r="K1092">
        <v>1430281653</v>
      </c>
      <c r="L1092" s="10">
        <f t="shared" si="3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35"/>
        <v>3.8464497269020695E-2</v>
      </c>
      <c r="R1092" s="6">
        <f>E1092/N1092</f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>(((I1093/60)/60)/24)+DATE(1970,1,1)</f>
        <v>42470.778611111105</v>
      </c>
      <c r="K1093">
        <v>1457725272</v>
      </c>
      <c r="L1093" s="10">
        <f t="shared" si="3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35"/>
        <v>12.5</v>
      </c>
      <c r="R1093" s="6">
        <f>E1093/N1093</f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>(((I1094/60)/60)/24)+DATE(1970,1,1)</f>
        <v>41280.025902777779</v>
      </c>
      <c r="K1094">
        <v>1354840638</v>
      </c>
      <c r="L1094" s="10">
        <f t="shared" si="3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35"/>
        <v>1.05</v>
      </c>
      <c r="R1094" s="6">
        <f>E1094/N1094</f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>(((I1095/60)/60)/24)+DATE(1970,1,1)</f>
        <v>42411.973807870367</v>
      </c>
      <c r="K1095">
        <v>1453936937</v>
      </c>
      <c r="L1095" s="10">
        <f t="shared" si="3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35"/>
        <v>14.083333333333334</v>
      </c>
      <c r="R1095" s="6">
        <f>E1095/N1095</f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>(((I1096/60)/60)/24)+DATE(1970,1,1)</f>
        <v>40825.713344907403</v>
      </c>
      <c r="K1096">
        <v>1315588033</v>
      </c>
      <c r="L1096" s="10">
        <f t="shared" si="3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35"/>
        <v>18.300055555555556</v>
      </c>
      <c r="R1096" s="6">
        <f>E1096/N1096</f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>(((I1097/60)/60)/24)+DATE(1970,1,1)</f>
        <v>41516.537268518521</v>
      </c>
      <c r="K1097">
        <v>1375275220</v>
      </c>
      <c r="L1097" s="10">
        <f t="shared" si="3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35"/>
        <v>5.0347999999999997</v>
      </c>
      <c r="R1097" s="6">
        <f>E1097/N1097</f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>(((I1098/60)/60)/24)+DATE(1970,1,1)</f>
        <v>41916.145833333336</v>
      </c>
      <c r="K1098">
        <v>1409747154</v>
      </c>
      <c r="L1098" s="10">
        <f t="shared" si="3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35"/>
        <v>17.933333333333334</v>
      </c>
      <c r="R1098" s="6">
        <f>E1098/N1098</f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>(((I1099/60)/60)/24)+DATE(1970,1,1)</f>
        <v>41700.792557870373</v>
      </c>
      <c r="K1099">
        <v>1390330877</v>
      </c>
      <c r="L1099" s="10">
        <f t="shared" si="3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35"/>
        <v>4.7E-2</v>
      </c>
      <c r="R1099" s="6">
        <f>E1099/N1099</f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>(((I1100/60)/60)/24)+DATE(1970,1,1)</f>
        <v>41742.762673611112</v>
      </c>
      <c r="K1100">
        <v>1394821095</v>
      </c>
      <c r="L1100" s="10">
        <f t="shared" si="3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35"/>
        <v>7.2120000000000006</v>
      </c>
      <c r="R1100" s="6">
        <f>E1100/N1100</f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>(((I1101/60)/60)/24)+DATE(1970,1,1)</f>
        <v>42137.836435185185</v>
      </c>
      <c r="K1101">
        <v>1428955468</v>
      </c>
      <c r="L1101" s="10">
        <f t="shared" si="3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35"/>
        <v>0.5</v>
      </c>
      <c r="R1101" s="6">
        <f>E1101/N1101</f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>(((I1102/60)/60)/24)+DATE(1970,1,1)</f>
        <v>42414.110775462963</v>
      </c>
      <c r="K1102">
        <v>1452825571</v>
      </c>
      <c r="L1102" s="10">
        <f t="shared" si="3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35"/>
        <v>2.5</v>
      </c>
      <c r="R1102" s="6">
        <f>E1102/N1102</f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>(((I1103/60)/60)/24)+DATE(1970,1,1)</f>
        <v>42565.758333333331</v>
      </c>
      <c r="K1103">
        <v>1466188338</v>
      </c>
      <c r="L1103" s="10">
        <f t="shared" si="3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35"/>
        <v>4.1000000000000002E-2</v>
      </c>
      <c r="R1103" s="6">
        <f>E1103/N1103</f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>(((I1104/60)/60)/24)+DATE(1970,1,1)</f>
        <v>41617.249305555553</v>
      </c>
      <c r="K1104">
        <v>1383095125</v>
      </c>
      <c r="L1104" s="10">
        <f t="shared" si="3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35"/>
        <v>5.3125</v>
      </c>
      <c r="R1104" s="6">
        <f>E1104/N1104</f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>(((I1105/60)/60)/24)+DATE(1970,1,1)</f>
        <v>42539.22210648148</v>
      </c>
      <c r="K1105">
        <v>1461043190</v>
      </c>
      <c r="L1105" s="10">
        <f t="shared" si="3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35"/>
        <v>1.6199999999999999</v>
      </c>
      <c r="R1105" s="6">
        <f>E1105/N1105</f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>(((I1106/60)/60)/24)+DATE(1970,1,1)</f>
        <v>41801.40996527778</v>
      </c>
      <c r="K1106">
        <v>1399888221</v>
      </c>
      <c r="L1106" s="10">
        <f t="shared" si="3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35"/>
        <v>4.9516666666666671</v>
      </c>
      <c r="R1106" s="6">
        <f>E1106/N1106</f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>(((I1107/60)/60)/24)+DATE(1970,1,1)</f>
        <v>41722.0940625</v>
      </c>
      <c r="K1107">
        <v>1393038927</v>
      </c>
      <c r="L1107" s="10">
        <f t="shared" si="3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35"/>
        <v>0.159</v>
      </c>
      <c r="R1107" s="6">
        <f>E1107/N1107</f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>(((I1108/60)/60)/24)+DATE(1970,1,1)</f>
        <v>41003.698784722219</v>
      </c>
      <c r="K1108">
        <v>1330969575</v>
      </c>
      <c r="L1108" s="10">
        <f t="shared" si="3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35"/>
        <v>41.25</v>
      </c>
      <c r="R1108" s="6">
        <f>E1108/N1108</f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>(((I1109/60)/60)/24)+DATE(1970,1,1)</f>
        <v>41843.861388888887</v>
      </c>
      <c r="K1109">
        <v>1403556024</v>
      </c>
      <c r="L1109" s="10">
        <f t="shared" si="3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35"/>
        <v>0</v>
      </c>
      <c r="R1109" s="6" t="e">
        <f>E1109/N1109</f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>(((I1110/60)/60)/24)+DATE(1970,1,1)</f>
        <v>41012.595312500001</v>
      </c>
      <c r="K1110">
        <v>1329146235</v>
      </c>
      <c r="L1110" s="10">
        <f t="shared" si="3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35"/>
        <v>2.93</v>
      </c>
      <c r="R1110" s="6">
        <f>E1110/N1110</f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>(((I1111/60)/60)/24)+DATE(1970,1,1)</f>
        <v>42692.793865740736</v>
      </c>
      <c r="K1111">
        <v>1476900190</v>
      </c>
      <c r="L1111" s="10">
        <f t="shared" si="3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35"/>
        <v>0.44999999999999996</v>
      </c>
      <c r="R1111" s="6">
        <f>E1111/N1111</f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>(((I1112/60)/60)/24)+DATE(1970,1,1)</f>
        <v>41250.933124999996</v>
      </c>
      <c r="K1112">
        <v>1352327022</v>
      </c>
      <c r="L1112" s="10">
        <f t="shared" si="3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35"/>
        <v>0.51</v>
      </c>
      <c r="R1112" s="6">
        <f>E1112/N1112</f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>(((I1113/60)/60)/24)+DATE(1970,1,1)</f>
        <v>42377.203587962969</v>
      </c>
      <c r="K1113">
        <v>1449636790</v>
      </c>
      <c r="L1113" s="10">
        <f t="shared" si="3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35"/>
        <v>0.04</v>
      </c>
      <c r="R1113" s="6">
        <f>E1113/N1113</f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>(((I1114/60)/60)/24)+DATE(1970,1,1)</f>
        <v>42023.354166666672</v>
      </c>
      <c r="K1114">
        <v>1416507211</v>
      </c>
      <c r="L1114" s="10">
        <f t="shared" si="3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35"/>
        <v>35.537409090909087</v>
      </c>
      <c r="R1114" s="6">
        <f>E1114/N1114</f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>(((I1115/60)/60)/24)+DATE(1970,1,1)</f>
        <v>41865.977083333331</v>
      </c>
      <c r="K1115">
        <v>1405466820</v>
      </c>
      <c r="L1115" s="10">
        <f t="shared" si="3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35"/>
        <v>0.5</v>
      </c>
      <c r="R1115" s="6">
        <f>E1115/N1115</f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>(((I1116/60)/60)/24)+DATE(1970,1,1)</f>
        <v>41556.345914351856</v>
      </c>
      <c r="K1116">
        <v>1378714687</v>
      </c>
      <c r="L1116" s="10">
        <f t="shared" si="3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35"/>
        <v>0.16666666666666669</v>
      </c>
      <c r="R1116" s="6">
        <f>E1116/N1116</f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>(((I1117/60)/60)/24)+DATE(1970,1,1)</f>
        <v>42459.653877314813</v>
      </c>
      <c r="K1117">
        <v>1456764095</v>
      </c>
      <c r="L1117" s="10">
        <f t="shared" si="3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35"/>
        <v>0.13250000000000001</v>
      </c>
      <c r="R1117" s="6">
        <f>E1117/N1117</f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>(((I1118/60)/60)/24)+DATE(1970,1,1)</f>
        <v>41069.847314814811</v>
      </c>
      <c r="K1118">
        <v>1334089208</v>
      </c>
      <c r="L1118" s="10">
        <f t="shared" si="3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35"/>
        <v>3.5704000000000007E-2</v>
      </c>
      <c r="R1118" s="6">
        <f>E1118/N1118</f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>(((I1119/60)/60)/24)+DATE(1970,1,1)</f>
        <v>42363.598530092597</v>
      </c>
      <c r="K1119">
        <v>1448461313</v>
      </c>
      <c r="L1119" s="10">
        <f t="shared" si="3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35"/>
        <v>8.3000000000000007</v>
      </c>
      <c r="R1119" s="6">
        <f>E1119/N1119</f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>(((I1120/60)/60)/24)+DATE(1970,1,1)</f>
        <v>41734.124756944446</v>
      </c>
      <c r="K1120">
        <v>1394078379</v>
      </c>
      <c r="L1120" s="10">
        <f t="shared" si="3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35"/>
        <v>2.4222222222222221</v>
      </c>
      <c r="R1120" s="6">
        <f>E1120/N1120</f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>(((I1121/60)/60)/24)+DATE(1970,1,1)</f>
        <v>41735.792407407411</v>
      </c>
      <c r="K1121">
        <v>1395687664</v>
      </c>
      <c r="L1121" s="10">
        <f t="shared" si="3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35"/>
        <v>0.23809523809523811</v>
      </c>
      <c r="R1121" s="6">
        <f>E1121/N1121</f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>(((I1122/60)/60)/24)+DATE(1970,1,1)</f>
        <v>40844.872685185182</v>
      </c>
      <c r="K1122">
        <v>1315947400</v>
      </c>
      <c r="L1122" s="10">
        <f t="shared" si="3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35"/>
        <v>0</v>
      </c>
      <c r="R1122" s="6" t="e">
        <f>E1122/N1122</f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>(((I1123/60)/60)/24)+DATE(1970,1,1)</f>
        <v>42442.892546296294</v>
      </c>
      <c r="K1123">
        <v>1455315916</v>
      </c>
      <c r="L1123" s="10">
        <f t="shared" si="3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35"/>
        <v>1.1599999999999999E-2</v>
      </c>
      <c r="R1123" s="6">
        <f>E1123/N1123</f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>(((I1124/60)/60)/24)+DATE(1970,1,1)</f>
        <v>41424.703993055555</v>
      </c>
      <c r="K1124">
        <v>1368723225</v>
      </c>
      <c r="L1124" s="10">
        <f t="shared" si="3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35"/>
        <v>0</v>
      </c>
      <c r="R1124" s="6" t="e">
        <f>E1124/N1124</f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>(((I1125/60)/60)/24)+DATE(1970,1,1)</f>
        <v>41748.5237037037</v>
      </c>
      <c r="K1125">
        <v>1395318848</v>
      </c>
      <c r="L1125" s="10">
        <f t="shared" si="3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35"/>
        <v>0.22</v>
      </c>
      <c r="R1125" s="6">
        <f>E1125/N1125</f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>(((I1126/60)/60)/24)+DATE(1970,1,1)</f>
        <v>42124.667256944449</v>
      </c>
      <c r="K1126">
        <v>1427817651</v>
      </c>
      <c r="L1126" s="10">
        <f t="shared" si="3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35"/>
        <v>0.47222222222222221</v>
      </c>
      <c r="R1126" s="6">
        <f>E1126/N1126</f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>(((I1127/60)/60)/24)+DATE(1970,1,1)</f>
        <v>42272.624189814815</v>
      </c>
      <c r="K1127">
        <v>1438009130</v>
      </c>
      <c r="L1127" s="10">
        <f t="shared" si="3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35"/>
        <v>0</v>
      </c>
      <c r="R1127" s="6" t="e">
        <f>E1127/N1127</f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>(((I1128/60)/60)/24)+DATE(1970,1,1)</f>
        <v>42565.327476851846</v>
      </c>
      <c r="K1128">
        <v>1465890694</v>
      </c>
      <c r="L1128" s="10">
        <f t="shared" si="3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35"/>
        <v>0.5</v>
      </c>
      <c r="R1128" s="6">
        <f>E1128/N1128</f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>(((I1129/60)/60)/24)+DATE(1970,1,1)</f>
        <v>41957.895833333328</v>
      </c>
      <c r="K1129">
        <v>1413318600</v>
      </c>
      <c r="L1129" s="10">
        <f t="shared" si="3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35"/>
        <v>1.6714285714285713</v>
      </c>
      <c r="R1129" s="6">
        <f>E1129/N1129</f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>(((I1130/60)/60)/24)+DATE(1970,1,1)</f>
        <v>41858.649502314816</v>
      </c>
      <c r="K1130">
        <v>1404833717</v>
      </c>
      <c r="L1130" s="10">
        <f t="shared" si="3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35"/>
        <v>0.1</v>
      </c>
      <c r="R1130" s="6">
        <f>E1130/N1130</f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>(((I1131/60)/60)/24)+DATE(1970,1,1)</f>
        <v>42526.264965277776</v>
      </c>
      <c r="K1131">
        <v>1462515693</v>
      </c>
      <c r="L1131" s="10">
        <f t="shared" si="3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35"/>
        <v>0.105</v>
      </c>
      <c r="R1131" s="6">
        <f>E1131/N1131</f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>(((I1132/60)/60)/24)+DATE(1970,1,1)</f>
        <v>41969.038194444445</v>
      </c>
      <c r="K1132">
        <v>1411775700</v>
      </c>
      <c r="L1132" s="10">
        <f t="shared" si="3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35"/>
        <v>0.22</v>
      </c>
      <c r="R1132" s="6">
        <f>E1132/N1132</f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>(((I1133/60)/60)/24)+DATE(1970,1,1)</f>
        <v>42362.908194444448</v>
      </c>
      <c r="K1133">
        <v>1448401668</v>
      </c>
      <c r="L1133" s="10">
        <f t="shared" si="3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35"/>
        <v>0</v>
      </c>
      <c r="R1133" s="6" t="e">
        <f>E1133/N1133</f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>(((I1134/60)/60)/24)+DATE(1970,1,1)</f>
        <v>42736.115405092598</v>
      </c>
      <c r="K1134">
        <v>1480646771</v>
      </c>
      <c r="L1134" s="10">
        <f t="shared" si="3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35"/>
        <v>14.38</v>
      </c>
      <c r="R1134" s="6">
        <f>E1134/N1134</f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>(((I1135/60)/60)/24)+DATE(1970,1,1)</f>
        <v>41851.407187500001</v>
      </c>
      <c r="K1135">
        <v>1404207981</v>
      </c>
      <c r="L1135" s="10">
        <f t="shared" si="3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35"/>
        <v>0.66666666666666674</v>
      </c>
      <c r="R1135" s="6">
        <f>E1135/N1135</f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>(((I1136/60)/60)/24)+DATE(1970,1,1)</f>
        <v>41972.189583333333</v>
      </c>
      <c r="K1136">
        <v>1416034228</v>
      </c>
      <c r="L1136" s="10">
        <f t="shared" si="3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35"/>
        <v>4.0000000000000001E-3</v>
      </c>
      <c r="R1136" s="6">
        <f>E1136/N1136</f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>(((I1137/60)/60)/24)+DATE(1970,1,1)</f>
        <v>42588.989513888882</v>
      </c>
      <c r="K1137">
        <v>1467935094</v>
      </c>
      <c r="L1137" s="10">
        <f t="shared" si="3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35"/>
        <v>5</v>
      </c>
      <c r="R1137" s="6">
        <f>E1137/N1137</f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>(((I1138/60)/60)/24)+DATE(1970,1,1)</f>
        <v>42357.671631944439</v>
      </c>
      <c r="K1138">
        <v>1447949229</v>
      </c>
      <c r="L1138" s="10">
        <f t="shared" si="3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35"/>
        <v>6.4439140811455857</v>
      </c>
      <c r="R1138" s="6">
        <f>E1138/N1138</f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>(((I1139/60)/60)/24)+DATE(1970,1,1)</f>
        <v>42483.819687499999</v>
      </c>
      <c r="K1139">
        <v>1458848421</v>
      </c>
      <c r="L1139" s="10">
        <f t="shared" si="3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35"/>
        <v>39.5</v>
      </c>
      <c r="R1139" s="6">
        <f>E1139/N1139</f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>(((I1140/60)/60)/24)+DATE(1970,1,1)</f>
        <v>42756.9066087963</v>
      </c>
      <c r="K1140">
        <v>1483307131</v>
      </c>
      <c r="L1140" s="10">
        <f t="shared" si="3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35"/>
        <v>0.35714285714285715</v>
      </c>
      <c r="R1140" s="6">
        <f>E1140/N1140</f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>(((I1141/60)/60)/24)+DATE(1970,1,1)</f>
        <v>42005.347523148142</v>
      </c>
      <c r="K1141">
        <v>1417508426</v>
      </c>
      <c r="L1141" s="10">
        <f t="shared" si="3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35"/>
        <v>6.25E-2</v>
      </c>
      <c r="R1141" s="6">
        <f>E1141/N1141</f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>(((I1142/60)/60)/24)+DATE(1970,1,1)</f>
        <v>42222.462048611109</v>
      </c>
      <c r="K1142">
        <v>1436267121</v>
      </c>
      <c r="L1142" s="10">
        <f t="shared" si="3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35"/>
        <v>0</v>
      </c>
      <c r="R1142" s="6" t="e">
        <f>E1142/N1142</f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>(((I1143/60)/60)/24)+DATE(1970,1,1)</f>
        <v>42194.699652777781</v>
      </c>
      <c r="K1143">
        <v>1433868450</v>
      </c>
      <c r="L1143" s="10">
        <f t="shared" si="3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35"/>
        <v>0</v>
      </c>
      <c r="R1143" s="6" t="e">
        <f>E1143/N1143</f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>(((I1144/60)/60)/24)+DATE(1970,1,1)</f>
        <v>42052.006099537044</v>
      </c>
      <c r="K1144">
        <v>1421539727</v>
      </c>
      <c r="L1144" s="10">
        <f t="shared" si="3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35"/>
        <v>0</v>
      </c>
      <c r="R1144" s="6" t="e">
        <f>E1144/N1144</f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>(((I1145/60)/60)/24)+DATE(1970,1,1)</f>
        <v>42355.19358796296</v>
      </c>
      <c r="K1145">
        <v>1447735126</v>
      </c>
      <c r="L1145" s="10">
        <f t="shared" si="3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35"/>
        <v>0.41333333333333333</v>
      </c>
      <c r="R1145" s="6">
        <f>E1145/N1145</f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>(((I1146/60)/60)/24)+DATE(1970,1,1)</f>
        <v>42123.181944444441</v>
      </c>
      <c r="K1146">
        <v>1427689320</v>
      </c>
      <c r="L1146" s="10">
        <f t="shared" si="3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35"/>
        <v>0</v>
      </c>
      <c r="R1146" s="6" t="e">
        <f>E1146/N1146</f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>(((I1147/60)/60)/24)+DATE(1970,1,1)</f>
        <v>41914.747592592597</v>
      </c>
      <c r="K1147">
        <v>1407088592</v>
      </c>
      <c r="L1147" s="10">
        <f t="shared" si="3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35"/>
        <v>0.125</v>
      </c>
      <c r="R1147" s="6">
        <f>E1147/N1147</f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>(((I1148/60)/60)/24)+DATE(1970,1,1)</f>
        <v>41761.9533912037</v>
      </c>
      <c r="K1148">
        <v>1395787973</v>
      </c>
      <c r="L1148" s="10">
        <f t="shared" si="3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35"/>
        <v>8.8333333333333339</v>
      </c>
      <c r="R1148" s="6">
        <f>E1148/N1148</f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>(((I1149/60)/60)/24)+DATE(1970,1,1)</f>
        <v>41931.972025462965</v>
      </c>
      <c r="K1149">
        <v>1408576783</v>
      </c>
      <c r="L1149" s="10">
        <f t="shared" si="3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35"/>
        <v>0</v>
      </c>
      <c r="R1149" s="6" t="e">
        <f>E1149/N1149</f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>(((I1150/60)/60)/24)+DATE(1970,1,1)</f>
        <v>42705.212743055556</v>
      </c>
      <c r="K1150">
        <v>1477973181</v>
      </c>
      <c r="L1150" s="10">
        <f t="shared" si="3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35"/>
        <v>0.48666666666666669</v>
      </c>
      <c r="R1150" s="6">
        <f>E1150/N1150</f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>(((I1151/60)/60)/24)+DATE(1970,1,1)</f>
        <v>42537.71025462963</v>
      </c>
      <c r="K1151">
        <v>1463504566</v>
      </c>
      <c r="L1151" s="10">
        <f t="shared" si="3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35"/>
        <v>0.15</v>
      </c>
      <c r="R1151" s="6">
        <f>E1151/N1151</f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>(((I1152/60)/60)/24)+DATE(1970,1,1)</f>
        <v>42377.954571759255</v>
      </c>
      <c r="K1152">
        <v>1447109675</v>
      </c>
      <c r="L1152" s="10">
        <f t="shared" si="3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35"/>
        <v>10.08</v>
      </c>
      <c r="R1152" s="6">
        <f>E1152/N1152</f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>(((I1153/60)/60)/24)+DATE(1970,1,1)</f>
        <v>42254.102581018517</v>
      </c>
      <c r="K1153">
        <v>1439000863</v>
      </c>
      <c r="L1153" s="10">
        <f t="shared" si="3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35"/>
        <v>0</v>
      </c>
      <c r="R1153" s="6" t="e">
        <f>E1153/N1153</f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>(((I1154/60)/60)/24)+DATE(1970,1,1)</f>
        <v>42139.709629629629</v>
      </c>
      <c r="K1154">
        <v>1429117312</v>
      </c>
      <c r="L1154" s="10">
        <f t="shared" si="3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35"/>
        <v>5.6937500000000005</v>
      </c>
      <c r="R1154" s="6">
        <f>E1154/N1154</f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>(((I1155/60)/60)/24)+DATE(1970,1,1)</f>
        <v>42173.714178240742</v>
      </c>
      <c r="K1155">
        <v>1432055305</v>
      </c>
      <c r="L1155" s="10">
        <f t="shared" ref="L1155:L1218" si="36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37">(E1155/D1155)*100</f>
        <v>0.625</v>
      </c>
      <c r="R1155" s="6">
        <f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>(((I1156/60)/60)/24)+DATE(1970,1,1)</f>
        <v>42253.108865740738</v>
      </c>
      <c r="K1156">
        <v>1438915006</v>
      </c>
      <c r="L1156" s="10">
        <f t="shared" si="36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37"/>
        <v>6.5</v>
      </c>
      <c r="R1156" s="6">
        <f>E1156/N1156</f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>(((I1157/60)/60)/24)+DATE(1970,1,1)</f>
        <v>41865.763981481483</v>
      </c>
      <c r="K1157">
        <v>1405448408</v>
      </c>
      <c r="L1157" s="10">
        <f t="shared" si="36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37"/>
        <v>0.752</v>
      </c>
      <c r="R1157" s="6">
        <f>E1157/N1157</f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>(((I1158/60)/60)/24)+DATE(1970,1,1)</f>
        <v>42059.07131944444</v>
      </c>
      <c r="K1158">
        <v>1422150162</v>
      </c>
      <c r="L1158" s="10">
        <f t="shared" si="36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37"/>
        <v>0</v>
      </c>
      <c r="R1158" s="6" t="e">
        <f>E1158/N1158</f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>(((I1159/60)/60)/24)+DATE(1970,1,1)</f>
        <v>41978.669907407413</v>
      </c>
      <c r="K1159">
        <v>1412607880</v>
      </c>
      <c r="L1159" s="10">
        <f t="shared" si="36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37"/>
        <v>1.51</v>
      </c>
      <c r="R1159" s="6">
        <f>E1159/N1159</f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>(((I1160/60)/60)/24)+DATE(1970,1,1)</f>
        <v>41982.09175925926</v>
      </c>
      <c r="K1160">
        <v>1415499128</v>
      </c>
      <c r="L1160" s="10">
        <f t="shared" si="36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37"/>
        <v>0.46666666666666673</v>
      </c>
      <c r="R1160" s="6">
        <f>E1160/N1160</f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>(((I1161/60)/60)/24)+DATE(1970,1,1)</f>
        <v>42185.65625</v>
      </c>
      <c r="K1161">
        <v>1433006765</v>
      </c>
      <c r="L1161" s="10">
        <f t="shared" si="36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37"/>
        <v>0</v>
      </c>
      <c r="R1161" s="6" t="e">
        <f>E1161/N1161</f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>(((I1162/60)/60)/24)+DATE(1970,1,1)</f>
        <v>42091.113263888896</v>
      </c>
      <c r="K1162">
        <v>1424922186</v>
      </c>
      <c r="L1162" s="10">
        <f t="shared" si="3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37"/>
        <v>3.85</v>
      </c>
      <c r="R1162" s="6">
        <f>E1162/N1162</f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>(((I1163/60)/60)/24)+DATE(1970,1,1)</f>
        <v>42143.629502314812</v>
      </c>
      <c r="K1163">
        <v>1430233589</v>
      </c>
      <c r="L1163" s="10">
        <f t="shared" si="3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37"/>
        <v>0</v>
      </c>
      <c r="R1163" s="6" t="e">
        <f>E1163/N1163</f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>(((I1164/60)/60)/24)+DATE(1970,1,1)</f>
        <v>41907.683611111112</v>
      </c>
      <c r="K1164">
        <v>1408983864</v>
      </c>
      <c r="L1164" s="10">
        <f t="shared" si="3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37"/>
        <v>5.8333333333333341E-2</v>
      </c>
      <c r="R1164" s="6">
        <f>E1164/N1164</f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>(((I1165/60)/60)/24)+DATE(1970,1,1)</f>
        <v>41860.723611111112</v>
      </c>
      <c r="K1165">
        <v>1405012920</v>
      </c>
      <c r="L1165" s="10">
        <f t="shared" si="3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37"/>
        <v>0</v>
      </c>
      <c r="R1165" s="6" t="e">
        <f>E1165/N1165</f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>(((I1166/60)/60)/24)+DATE(1970,1,1)</f>
        <v>42539.724328703705</v>
      </c>
      <c r="K1166">
        <v>1463678582</v>
      </c>
      <c r="L1166" s="10">
        <f t="shared" si="3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37"/>
        <v>0</v>
      </c>
      <c r="R1166" s="6" t="e">
        <f>E1166/N1166</f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>(((I1167/60)/60)/24)+DATE(1970,1,1)</f>
        <v>41826.214467592588</v>
      </c>
      <c r="K1167">
        <v>1401685730</v>
      </c>
      <c r="L1167" s="10">
        <f t="shared" si="3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37"/>
        <v>20.705000000000002</v>
      </c>
      <c r="R1167" s="6">
        <f>E1167/N1167</f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>(((I1168/60)/60)/24)+DATE(1970,1,1)</f>
        <v>42181.166666666672</v>
      </c>
      <c r="K1168">
        <v>1432640342</v>
      </c>
      <c r="L1168" s="10">
        <f t="shared" si="3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37"/>
        <v>19.139999999999997</v>
      </c>
      <c r="R1168" s="6">
        <f>E1168/N1168</f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>(((I1169/60)/60)/24)+DATE(1970,1,1)</f>
        <v>41894.734895833331</v>
      </c>
      <c r="K1169">
        <v>1407865095</v>
      </c>
      <c r="L1169" s="10">
        <f t="shared" si="3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37"/>
        <v>1.6316666666666666</v>
      </c>
      <c r="R1169" s="6">
        <f>E1169/N1169</f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>(((I1170/60)/60)/24)+DATE(1970,1,1)</f>
        <v>42635.053993055553</v>
      </c>
      <c r="K1170">
        <v>1471915065</v>
      </c>
      <c r="L1170" s="10">
        <f t="shared" si="3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37"/>
        <v>5.6666666666666661</v>
      </c>
      <c r="R1170" s="6">
        <f>E1170/N1170</f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>(((I1171/60)/60)/24)+DATE(1970,1,1)</f>
        <v>42057.353738425925</v>
      </c>
      <c r="K1171">
        <v>1422001763</v>
      </c>
      <c r="L1171" s="10">
        <f t="shared" si="3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37"/>
        <v>0.16999999999999998</v>
      </c>
      <c r="R1171" s="6">
        <f>E1171/N1171</f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>(((I1172/60)/60)/24)+DATE(1970,1,1)</f>
        <v>42154.893182870372</v>
      </c>
      <c r="K1172">
        <v>1430429171</v>
      </c>
      <c r="L1172" s="10">
        <f t="shared" si="3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37"/>
        <v>0.4</v>
      </c>
      <c r="R1172" s="6">
        <f>E1172/N1172</f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>(((I1173/60)/60)/24)+DATE(1970,1,1)</f>
        <v>41956.846377314811</v>
      </c>
      <c r="K1173">
        <v>1414351127</v>
      </c>
      <c r="L1173" s="10">
        <f t="shared" si="3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37"/>
        <v>0.1</v>
      </c>
      <c r="R1173" s="6">
        <f>E1173/N1173</f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>(((I1174/60)/60)/24)+DATE(1970,1,1)</f>
        <v>41871.682314814818</v>
      </c>
      <c r="K1174">
        <v>1405959752</v>
      </c>
      <c r="L1174" s="10">
        <f t="shared" si="3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37"/>
        <v>0</v>
      </c>
      <c r="R1174" s="6" t="e">
        <f>E1174/N1174</f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>(((I1175/60)/60)/24)+DATE(1970,1,1)</f>
        <v>42219.185844907406</v>
      </c>
      <c r="K1175">
        <v>1435552057</v>
      </c>
      <c r="L1175" s="10">
        <f t="shared" si="3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37"/>
        <v>2.4E-2</v>
      </c>
      <c r="R1175" s="6">
        <f>E1175/N1175</f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>(((I1176/60)/60)/24)+DATE(1970,1,1)</f>
        <v>42498.84174768519</v>
      </c>
      <c r="K1176">
        <v>1460146327</v>
      </c>
      <c r="L1176" s="10">
        <f t="shared" si="3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37"/>
        <v>5.9066666666666672</v>
      </c>
      <c r="R1176" s="6">
        <f>E1176/N1176</f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>(((I1177/60)/60)/24)+DATE(1970,1,1)</f>
        <v>42200.728460648148</v>
      </c>
      <c r="K1177">
        <v>1434389339</v>
      </c>
      <c r="L1177" s="10">
        <f t="shared" si="3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37"/>
        <v>2.9250000000000003</v>
      </c>
      <c r="R1177" s="6">
        <f>E1177/N1177</f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>(((I1178/60)/60)/24)+DATE(1970,1,1)</f>
        <v>42800.541666666672</v>
      </c>
      <c r="K1178">
        <v>1484094498</v>
      </c>
      <c r="L1178" s="10">
        <f t="shared" si="3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37"/>
        <v>5.7142857142857143E-3</v>
      </c>
      <c r="R1178" s="6">
        <f>E1178/N1178</f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>(((I1179/60)/60)/24)+DATE(1970,1,1)</f>
        <v>41927.660833333335</v>
      </c>
      <c r="K1179">
        <v>1410796296</v>
      </c>
      <c r="L1179" s="10">
        <f t="shared" si="3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37"/>
        <v>0</v>
      </c>
      <c r="R1179" s="6" t="e">
        <f>E1179/N1179</f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>(((I1180/60)/60)/24)+DATE(1970,1,1)</f>
        <v>41867.905694444446</v>
      </c>
      <c r="K1180">
        <v>1405633452</v>
      </c>
      <c r="L1180" s="10">
        <f t="shared" si="3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37"/>
        <v>6.6666666666666671E-3</v>
      </c>
      <c r="R1180" s="6">
        <f>E1180/N1180</f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>(((I1181/60)/60)/24)+DATE(1970,1,1)</f>
        <v>42305.720219907409</v>
      </c>
      <c r="K1181">
        <v>1443460627</v>
      </c>
      <c r="L1181" s="10">
        <f t="shared" si="3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37"/>
        <v>5.3333333333333339</v>
      </c>
      <c r="R1181" s="6">
        <f>E1181/N1181</f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>(((I1182/60)/60)/24)+DATE(1970,1,1)</f>
        <v>41818.806875000002</v>
      </c>
      <c r="K1182">
        <v>1400786514</v>
      </c>
      <c r="L1182" s="10">
        <f t="shared" si="3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37"/>
        <v>11.75</v>
      </c>
      <c r="R1182" s="6">
        <f>E1182/N1182</f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>(((I1183/60)/60)/24)+DATE(1970,1,1)</f>
        <v>42064.339363425926</v>
      </c>
      <c r="K1183">
        <v>1422605321</v>
      </c>
      <c r="L1183" s="10">
        <f t="shared" si="3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37"/>
        <v>8.0000000000000002E-3</v>
      </c>
      <c r="R1183" s="6">
        <f>E1183/N1183</f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>(((I1184/60)/60)/24)+DATE(1970,1,1)</f>
        <v>42747.695833333331</v>
      </c>
      <c r="K1184">
        <v>1482609088</v>
      </c>
      <c r="L1184" s="10">
        <f t="shared" si="3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37"/>
        <v>4.2</v>
      </c>
      <c r="R1184" s="6">
        <f>E1184/N1184</f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>(((I1185/60)/60)/24)+DATE(1970,1,1)</f>
        <v>42676.165972222225</v>
      </c>
      <c r="K1185">
        <v>1476391223</v>
      </c>
      <c r="L1185" s="10">
        <f t="shared" si="3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37"/>
        <v>4</v>
      </c>
      <c r="R1185" s="6">
        <f>E1185/N1185</f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>(((I1186/60)/60)/24)+DATE(1970,1,1)</f>
        <v>42772.599664351852</v>
      </c>
      <c r="K1186">
        <v>1483712611</v>
      </c>
      <c r="L1186" s="10">
        <f t="shared" si="3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37"/>
        <v>104.93636363636362</v>
      </c>
      <c r="R1186" s="6">
        <f>E1186/N1186</f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>(((I1187/60)/60)/24)+DATE(1970,1,1)</f>
        <v>42163.166666666672</v>
      </c>
      <c r="K1187">
        <v>1430945149</v>
      </c>
      <c r="L1187" s="10">
        <f t="shared" si="3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37"/>
        <v>105.44</v>
      </c>
      <c r="R1187" s="6">
        <f>E1187/N1187</f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>(((I1188/60)/60)/24)+DATE(1970,1,1)</f>
        <v>42156.945833333331</v>
      </c>
      <c r="K1188">
        <v>1430340195</v>
      </c>
      <c r="L1188" s="10">
        <f t="shared" si="3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37"/>
        <v>106.73333333333332</v>
      </c>
      <c r="R1188" s="6">
        <f>E1188/N1188</f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>(((I1189/60)/60)/24)+DATE(1970,1,1)</f>
        <v>42141.75</v>
      </c>
      <c r="K1189">
        <v>1429133323</v>
      </c>
      <c r="L1189" s="10">
        <f t="shared" si="3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37"/>
        <v>104.12571428571428</v>
      </c>
      <c r="R1189" s="6">
        <f>E1189/N1189</f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>(((I1190/60)/60)/24)+DATE(1970,1,1)</f>
        <v>42732.700694444444</v>
      </c>
      <c r="K1190">
        <v>1481129340</v>
      </c>
      <c r="L1190" s="10">
        <f t="shared" si="3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37"/>
        <v>160.54999999999998</v>
      </c>
      <c r="R1190" s="6">
        <f>E1190/N1190</f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>(((I1191/60)/60)/24)+DATE(1970,1,1)</f>
        <v>42550.979108796295</v>
      </c>
      <c r="K1191">
        <v>1465428595</v>
      </c>
      <c r="L1191" s="10">
        <f t="shared" si="3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37"/>
        <v>107.77777777777777</v>
      </c>
      <c r="R1191" s="6">
        <f>E1191/N1191</f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>(((I1192/60)/60)/24)+DATE(1970,1,1)</f>
        <v>41882.665798611109</v>
      </c>
      <c r="K1192">
        <v>1406908725</v>
      </c>
      <c r="L1192" s="10">
        <f t="shared" si="3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37"/>
        <v>135</v>
      </c>
      <c r="R1192" s="6">
        <f>E1192/N1192</f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>(((I1193/60)/60)/24)+DATE(1970,1,1)</f>
        <v>42449.562037037031</v>
      </c>
      <c r="K1193">
        <v>1455892160</v>
      </c>
      <c r="L1193" s="10">
        <f t="shared" si="3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37"/>
        <v>109.07407407407408</v>
      </c>
      <c r="R1193" s="6">
        <f>E1193/N1193</f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>(((I1194/60)/60)/24)+DATE(1970,1,1)</f>
        <v>42777.506689814814</v>
      </c>
      <c r="K1194">
        <v>1484222978</v>
      </c>
      <c r="L1194" s="10">
        <f t="shared" si="3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37"/>
        <v>290</v>
      </c>
      <c r="R1194" s="6">
        <f>E1194/N1194</f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>(((I1195/60)/60)/24)+DATE(1970,1,1)</f>
        <v>42469.734409722223</v>
      </c>
      <c r="K1195">
        <v>1455043053</v>
      </c>
      <c r="L1195" s="10">
        <f t="shared" si="3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37"/>
        <v>103.95714285714286</v>
      </c>
      <c r="R1195" s="6">
        <f>E1195/N1195</f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>(((I1196/60)/60)/24)+DATE(1970,1,1)</f>
        <v>42102.488182870366</v>
      </c>
      <c r="K1196">
        <v>1425901379</v>
      </c>
      <c r="L1196" s="10">
        <f t="shared" si="3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37"/>
        <v>322.24</v>
      </c>
      <c r="R1196" s="6">
        <f>E1196/N1196</f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>(((I1197/60)/60)/24)+DATE(1970,1,1)</f>
        <v>42358.375</v>
      </c>
      <c r="K1197">
        <v>1445415653</v>
      </c>
      <c r="L1197" s="10">
        <f t="shared" si="3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37"/>
        <v>135</v>
      </c>
      <c r="R1197" s="6">
        <f>E1197/N1197</f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>(((I1198/60)/60)/24)+DATE(1970,1,1)</f>
        <v>42356.818738425922</v>
      </c>
      <c r="K1198">
        <v>1447875539</v>
      </c>
      <c r="L1198" s="10">
        <f t="shared" si="3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37"/>
        <v>269.91034482758624</v>
      </c>
      <c r="R1198" s="6">
        <f>E1198/N1198</f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>(((I1199/60)/60)/24)+DATE(1970,1,1)</f>
        <v>42534.249305555553</v>
      </c>
      <c r="K1199">
        <v>1463155034</v>
      </c>
      <c r="L1199" s="10">
        <f t="shared" si="3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37"/>
        <v>253.29333333333332</v>
      </c>
      <c r="R1199" s="6">
        <f>E1199/N1199</f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>(((I1200/60)/60)/24)+DATE(1970,1,1)</f>
        <v>42369.125</v>
      </c>
      <c r="K1200">
        <v>1448463086</v>
      </c>
      <c r="L1200" s="10">
        <f t="shared" si="3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37"/>
        <v>260.59999999999997</v>
      </c>
      <c r="R1200" s="6">
        <f>E1200/N1200</f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>(((I1201/60)/60)/24)+DATE(1970,1,1)</f>
        <v>42193.770833333328</v>
      </c>
      <c r="K1201">
        <v>1433615400</v>
      </c>
      <c r="L1201" s="10">
        <f t="shared" si="3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37"/>
        <v>101.31677953348381</v>
      </c>
      <c r="R1201" s="6">
        <f>E1201/N1201</f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>(((I1202/60)/60)/24)+DATE(1970,1,1)</f>
        <v>42110.477500000001</v>
      </c>
      <c r="K1202">
        <v>1427369256</v>
      </c>
      <c r="L1202" s="10">
        <f t="shared" si="3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37"/>
        <v>125.60416666666667</v>
      </c>
      <c r="R1202" s="6">
        <f>E1202/N1202</f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>(((I1203/60)/60)/24)+DATE(1970,1,1)</f>
        <v>42566.60701388889</v>
      </c>
      <c r="K1203">
        <v>1466001246</v>
      </c>
      <c r="L1203" s="10">
        <f t="shared" si="3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37"/>
        <v>102.43783333333334</v>
      </c>
      <c r="R1203" s="6">
        <f>E1203/N1203</f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>(((I1204/60)/60)/24)+DATE(1970,1,1)</f>
        <v>42182.288819444439</v>
      </c>
      <c r="K1204">
        <v>1432796154</v>
      </c>
      <c r="L1204" s="10">
        <f t="shared" si="3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37"/>
        <v>199.244</v>
      </c>
      <c r="R1204" s="6">
        <f>E1204/N1204</f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>(((I1205/60)/60)/24)+DATE(1970,1,1)</f>
        <v>42155.614895833336</v>
      </c>
      <c r="K1205">
        <v>1430491527</v>
      </c>
      <c r="L1205" s="10">
        <f t="shared" si="3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37"/>
        <v>102.45398773006136</v>
      </c>
      <c r="R1205" s="6">
        <f>E1205/N1205</f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>(((I1206/60)/60)/24)+DATE(1970,1,1)</f>
        <v>42342.208333333328</v>
      </c>
      <c r="K1206">
        <v>1445363833</v>
      </c>
      <c r="L1206" s="10">
        <f t="shared" si="3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37"/>
        <v>102.94615384615385</v>
      </c>
      <c r="R1206" s="6">
        <f>E1206/N1206</f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>(((I1207/60)/60)/24)+DATE(1970,1,1)</f>
        <v>42168.506377314814</v>
      </c>
      <c r="K1207">
        <v>1431605351</v>
      </c>
      <c r="L1207" s="10">
        <f t="shared" si="3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37"/>
        <v>100.86153846153847</v>
      </c>
      <c r="R1207" s="6">
        <f>E1207/N1207</f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>(((I1208/60)/60)/24)+DATE(1970,1,1)</f>
        <v>42805.561805555553</v>
      </c>
      <c r="K1208">
        <v>1486406253</v>
      </c>
      <c r="L1208" s="10">
        <f t="shared" si="3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37"/>
        <v>114.99999999999999</v>
      </c>
      <c r="R1208" s="6">
        <f>E1208/N1208</f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>(((I1209/60)/60)/24)+DATE(1970,1,1)</f>
        <v>42460.416666666672</v>
      </c>
      <c r="K1209">
        <v>1456827573</v>
      </c>
      <c r="L1209" s="10">
        <f t="shared" si="3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37"/>
        <v>104.16766467065868</v>
      </c>
      <c r="R1209" s="6">
        <f>E1209/N1209</f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>(((I1210/60)/60)/24)+DATE(1970,1,1)</f>
        <v>42453.667407407411</v>
      </c>
      <c r="K1210">
        <v>1456246864</v>
      </c>
      <c r="L1210" s="10">
        <f t="shared" si="3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37"/>
        <v>155.29999999999998</v>
      </c>
      <c r="R1210" s="6">
        <f>E1210/N1210</f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>(((I1211/60)/60)/24)+DATE(1970,1,1)</f>
        <v>42791.846122685187</v>
      </c>
      <c r="K1211">
        <v>1485461905</v>
      </c>
      <c r="L1211" s="10">
        <f t="shared" si="3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37"/>
        <v>106</v>
      </c>
      <c r="R1211" s="6">
        <f>E1211/N1211</f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>(((I1212/60)/60)/24)+DATE(1970,1,1)</f>
        <v>42155.875</v>
      </c>
      <c r="K1212">
        <v>1431124572</v>
      </c>
      <c r="L1212" s="10">
        <f t="shared" si="3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37"/>
        <v>254.31499999999997</v>
      </c>
      <c r="R1212" s="6">
        <f>E1212/N1212</f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>(((I1213/60)/60)/24)+DATE(1970,1,1)</f>
        <v>42530.866446759261</v>
      </c>
      <c r="K1213">
        <v>1464209261</v>
      </c>
      <c r="L1213" s="10">
        <f t="shared" si="3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37"/>
        <v>101.1</v>
      </c>
      <c r="R1213" s="6">
        <f>E1213/N1213</f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>(((I1214/60)/60)/24)+DATE(1970,1,1)</f>
        <v>42335.041666666672</v>
      </c>
      <c r="K1214">
        <v>1447195695</v>
      </c>
      <c r="L1214" s="10">
        <f t="shared" si="3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37"/>
        <v>129.04</v>
      </c>
      <c r="R1214" s="6">
        <f>E1214/N1214</f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>(((I1215/60)/60)/24)+DATE(1970,1,1)</f>
        <v>42766.755787037036</v>
      </c>
      <c r="K1215">
        <v>1482862100</v>
      </c>
      <c r="L1215" s="10">
        <f t="shared" si="3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37"/>
        <v>102.23076923076924</v>
      </c>
      <c r="R1215" s="6">
        <f>E1215/N1215</f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>(((I1216/60)/60)/24)+DATE(1970,1,1)</f>
        <v>42164.840335648143</v>
      </c>
      <c r="K1216">
        <v>1428696605</v>
      </c>
      <c r="L1216" s="10">
        <f t="shared" si="3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37"/>
        <v>131.80000000000001</v>
      </c>
      <c r="R1216" s="6">
        <f>E1216/N1216</f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>(((I1217/60)/60)/24)+DATE(1970,1,1)</f>
        <v>41789.923101851848</v>
      </c>
      <c r="K1217">
        <v>1398895756</v>
      </c>
      <c r="L1217" s="10">
        <f t="shared" si="3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37"/>
        <v>786.0802000000001</v>
      </c>
      <c r="R1217" s="6">
        <f>E1217/N1217</f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>(((I1218/60)/60)/24)+DATE(1970,1,1)</f>
        <v>42279.960416666669</v>
      </c>
      <c r="K1218">
        <v>1441032457</v>
      </c>
      <c r="L1218" s="10">
        <f t="shared" si="3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37"/>
        <v>145.70000000000002</v>
      </c>
      <c r="R1218" s="6">
        <f>E1218/N1218</f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>(((I1219/60)/60)/24)+DATE(1970,1,1)</f>
        <v>42565.809490740736</v>
      </c>
      <c r="K1219">
        <v>1465932340</v>
      </c>
      <c r="L1219" s="10">
        <f t="shared" ref="L1219:L1282" si="3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39">(E1219/D1219)*100</f>
        <v>102.60000000000001</v>
      </c>
      <c r="R1219" s="6">
        <f>E1219/N1219</f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>(((I1220/60)/60)/24)+DATE(1970,1,1)</f>
        <v>42309.125</v>
      </c>
      <c r="K1220">
        <v>1443714800</v>
      </c>
      <c r="L1220" s="10">
        <f t="shared" si="3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39"/>
        <v>172.27777777777777</v>
      </c>
      <c r="R1220" s="6">
        <f>E1220/N1220</f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>(((I1221/60)/60)/24)+DATE(1970,1,1)</f>
        <v>42663.461956018517</v>
      </c>
      <c r="K1221">
        <v>1474369513</v>
      </c>
      <c r="L1221" s="10">
        <f t="shared" si="3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39"/>
        <v>159.16819571865443</v>
      </c>
      <c r="R1221" s="6">
        <f>E1221/N1221</f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>(((I1222/60)/60)/24)+DATE(1970,1,1)</f>
        <v>42241.628611111111</v>
      </c>
      <c r="K1222">
        <v>1437923112</v>
      </c>
      <c r="L1222" s="10">
        <f t="shared" si="3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39"/>
        <v>103.76666666666668</v>
      </c>
      <c r="R1222" s="6">
        <f>E1222/N1222</f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>(((I1223/60)/60)/24)+DATE(1970,1,1)</f>
        <v>42708</v>
      </c>
      <c r="K1223">
        <v>1478431488</v>
      </c>
      <c r="L1223" s="10">
        <f t="shared" si="3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39"/>
        <v>111.40954545454547</v>
      </c>
      <c r="R1223" s="6">
        <f>E1223/N1223</f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>(((I1224/60)/60)/24)+DATE(1970,1,1)</f>
        <v>42461.166666666672</v>
      </c>
      <c r="K1224">
        <v>1456852647</v>
      </c>
      <c r="L1224" s="10">
        <f t="shared" si="3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39"/>
        <v>280.375</v>
      </c>
      <c r="R1224" s="6">
        <f>E1224/N1224</f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>(((I1225/60)/60)/24)+DATE(1970,1,1)</f>
        <v>42684.218854166669</v>
      </c>
      <c r="K1225">
        <v>1476159309</v>
      </c>
      <c r="L1225" s="10">
        <f t="shared" si="3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39"/>
        <v>112.10606060606061</v>
      </c>
      <c r="R1225" s="6">
        <f>E1225/N1225</f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>(((I1226/60)/60)/24)+DATE(1970,1,1)</f>
        <v>41796.549791666665</v>
      </c>
      <c r="K1226">
        <v>1396876302</v>
      </c>
      <c r="L1226" s="10">
        <f t="shared" si="3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39"/>
        <v>7.0666666666666673</v>
      </c>
      <c r="R1226" s="6">
        <f>E1226/N1226</f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>(((I1227/60)/60)/24)+DATE(1970,1,1)</f>
        <v>41569.905995370369</v>
      </c>
      <c r="K1227">
        <v>1377294278</v>
      </c>
      <c r="L1227" s="10">
        <f t="shared" si="3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39"/>
        <v>4.3999999999999995</v>
      </c>
      <c r="R1227" s="6">
        <f>E1227/N1227</f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>(((I1228/60)/60)/24)+DATE(1970,1,1)</f>
        <v>41750.041666666664</v>
      </c>
      <c r="K1228">
        <v>1395089981</v>
      </c>
      <c r="L1228" s="10">
        <f t="shared" si="3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39"/>
        <v>3.8739999999999997</v>
      </c>
      <c r="R1228" s="6">
        <f>E1228/N1228</f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>(((I1229/60)/60)/24)+DATE(1970,1,1)</f>
        <v>41858.291666666664</v>
      </c>
      <c r="K1229">
        <v>1404770616</v>
      </c>
      <c r="L1229" s="10">
        <f t="shared" si="3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39"/>
        <v>0</v>
      </c>
      <c r="R1229" s="6" t="e">
        <f>E1229/N1229</f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>(((I1230/60)/60)/24)+DATE(1970,1,1)</f>
        <v>40814.729259259257</v>
      </c>
      <c r="K1230">
        <v>1312047008</v>
      </c>
      <c r="L1230" s="10">
        <f t="shared" si="3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39"/>
        <v>29.299999999999997</v>
      </c>
      <c r="R1230" s="6">
        <f>E1230/N1230</f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>(((I1231/60)/60)/24)+DATE(1970,1,1)</f>
        <v>41015.666666666664</v>
      </c>
      <c r="K1231">
        <v>1331982127</v>
      </c>
      <c r="L1231" s="10">
        <f t="shared" si="3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39"/>
        <v>0.90909090909090906</v>
      </c>
      <c r="R1231" s="6">
        <f>E1231/N1231</f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>(((I1232/60)/60)/24)+DATE(1970,1,1)</f>
        <v>40598.972569444442</v>
      </c>
      <c r="K1232">
        <v>1295997630</v>
      </c>
      <c r="L1232" s="10">
        <f t="shared" si="3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39"/>
        <v>0</v>
      </c>
      <c r="R1232" s="6" t="e">
        <f>E1232/N1232</f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>(((I1233/60)/60)/24)+DATE(1970,1,1)</f>
        <v>42244.041666666672</v>
      </c>
      <c r="K1233">
        <v>1436394968</v>
      </c>
      <c r="L1233" s="10">
        <f t="shared" si="3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39"/>
        <v>0</v>
      </c>
      <c r="R1233" s="6" t="e">
        <f>E1233/N1233</f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>(((I1234/60)/60)/24)+DATE(1970,1,1)</f>
        <v>41553.848032407412</v>
      </c>
      <c r="K1234">
        <v>1377030070</v>
      </c>
      <c r="L1234" s="10">
        <f t="shared" si="3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39"/>
        <v>0.8</v>
      </c>
      <c r="R1234" s="6">
        <f>E1234/N1234</f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>(((I1235/60)/60)/24)+DATE(1970,1,1)</f>
        <v>40960.948773148149</v>
      </c>
      <c r="K1235">
        <v>1328049974</v>
      </c>
      <c r="L1235" s="10">
        <f t="shared" si="3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39"/>
        <v>11.600000000000001</v>
      </c>
      <c r="R1235" s="6">
        <f>E1235/N1235</f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>(((I1236/60)/60)/24)+DATE(1970,1,1)</f>
        <v>42037.788680555561</v>
      </c>
      <c r="K1236">
        <v>1420311342</v>
      </c>
      <c r="L1236" s="10">
        <f t="shared" si="3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39"/>
        <v>0</v>
      </c>
      <c r="R1236" s="6" t="e">
        <f>E1236/N1236</f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>(((I1237/60)/60)/24)+DATE(1970,1,1)</f>
        <v>41623.135405092595</v>
      </c>
      <c r="K1237">
        <v>1383621299</v>
      </c>
      <c r="L1237" s="10">
        <f t="shared" si="3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39"/>
        <v>2.7873639500929119</v>
      </c>
      <c r="R1237" s="6">
        <f>E1237/N1237</f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>(((I1238/60)/60)/24)+DATE(1970,1,1)</f>
        <v>41118.666666666664</v>
      </c>
      <c r="K1238">
        <v>1342801164</v>
      </c>
      <c r="L1238" s="10">
        <f t="shared" si="3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39"/>
        <v>0</v>
      </c>
      <c r="R1238" s="6" t="e">
        <f>E1238/N1238</f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>(((I1239/60)/60)/24)+DATE(1970,1,1)</f>
        <v>41145.283159722225</v>
      </c>
      <c r="K1239">
        <v>1344062865</v>
      </c>
      <c r="L1239" s="10">
        <f t="shared" si="3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39"/>
        <v>0</v>
      </c>
      <c r="R1239" s="6" t="e">
        <f>E1239/N1239</f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>(((I1240/60)/60)/24)+DATE(1970,1,1)</f>
        <v>40761.61037037037</v>
      </c>
      <c r="K1240">
        <v>1310049536</v>
      </c>
      <c r="L1240" s="10">
        <f t="shared" si="3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39"/>
        <v>17.8</v>
      </c>
      <c r="R1240" s="6">
        <f>E1240/N1240</f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>(((I1241/60)/60)/24)+DATE(1970,1,1)</f>
        <v>40913.962581018517</v>
      </c>
      <c r="K1241">
        <v>1323212767</v>
      </c>
      <c r="L1241" s="10">
        <f t="shared" si="3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39"/>
        <v>0</v>
      </c>
      <c r="R1241" s="6" t="e">
        <f>E1241/N1241</f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>(((I1242/60)/60)/24)+DATE(1970,1,1)</f>
        <v>41467.910416666666</v>
      </c>
      <c r="K1242">
        <v>1368579457</v>
      </c>
      <c r="L1242" s="10">
        <f t="shared" si="3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39"/>
        <v>3.0124999999999997</v>
      </c>
      <c r="R1242" s="6">
        <f>E1242/N1242</f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>(((I1243/60)/60)/24)+DATE(1970,1,1)</f>
        <v>41946.249305555553</v>
      </c>
      <c r="K1243">
        <v>1413057980</v>
      </c>
      <c r="L1243" s="10">
        <f t="shared" si="3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39"/>
        <v>50.739999999999995</v>
      </c>
      <c r="R1243" s="6">
        <f>E1243/N1243</f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>(((I1244/60)/60)/24)+DATE(1970,1,1)</f>
        <v>40797.554166666669</v>
      </c>
      <c r="K1244">
        <v>1314417502</v>
      </c>
      <c r="L1244" s="10">
        <f t="shared" si="3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39"/>
        <v>0.54884742041712409</v>
      </c>
      <c r="R1244" s="6">
        <f>E1244/N1244</f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>(((I1245/60)/60)/24)+DATE(1970,1,1)</f>
        <v>40732.875</v>
      </c>
      <c r="K1245">
        <v>1304888771</v>
      </c>
      <c r="L1245" s="10">
        <f t="shared" si="3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39"/>
        <v>14.091666666666667</v>
      </c>
      <c r="R1245" s="6">
        <f>E1245/N1245</f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>(((I1246/60)/60)/24)+DATE(1970,1,1)</f>
        <v>41386.875</v>
      </c>
      <c r="K1246">
        <v>1363981723</v>
      </c>
      <c r="L1246" s="10">
        <f t="shared" si="3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39"/>
        <v>103.8</v>
      </c>
      <c r="R1246" s="6">
        <f>E1246/N1246</f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>(((I1247/60)/60)/24)+DATE(1970,1,1)</f>
        <v>41804.599930555552</v>
      </c>
      <c r="K1247">
        <v>1400163834</v>
      </c>
      <c r="L1247" s="10">
        <f t="shared" si="3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39"/>
        <v>120.24999999999999</v>
      </c>
      <c r="R1247" s="6">
        <f>E1247/N1247</f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>(((I1248/60)/60)/24)+DATE(1970,1,1)</f>
        <v>40883.085057870368</v>
      </c>
      <c r="K1248">
        <v>1319245349</v>
      </c>
      <c r="L1248" s="10">
        <f t="shared" si="3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39"/>
        <v>117</v>
      </c>
      <c r="R1248" s="6">
        <f>E1248/N1248</f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>(((I1249/60)/60)/24)+DATE(1970,1,1)</f>
        <v>41400.292303240742</v>
      </c>
      <c r="K1249">
        <v>1365231655</v>
      </c>
      <c r="L1249" s="10">
        <f t="shared" si="3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39"/>
        <v>122.14285714285715</v>
      </c>
      <c r="R1249" s="6">
        <f>E1249/N1249</f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>(((I1250/60)/60)/24)+DATE(1970,1,1)</f>
        <v>41803.290972222225</v>
      </c>
      <c r="K1250">
        <v>1399563953</v>
      </c>
      <c r="L1250" s="10">
        <f t="shared" si="3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39"/>
        <v>151.63999999999999</v>
      </c>
      <c r="R1250" s="6">
        <f>E1250/N1250</f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>(((I1251/60)/60)/24)+DATE(1970,1,1)</f>
        <v>41097.74086805556</v>
      </c>
      <c r="K1251">
        <v>1339091211</v>
      </c>
      <c r="L1251" s="10">
        <f t="shared" si="3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39"/>
        <v>104.44</v>
      </c>
      <c r="R1251" s="6">
        <f>E1251/N1251</f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>(((I1252/60)/60)/24)+DATE(1970,1,1)</f>
        <v>41888.64271990741</v>
      </c>
      <c r="K1252">
        <v>1406129131</v>
      </c>
      <c r="L1252" s="10">
        <f t="shared" si="3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39"/>
        <v>200.15333333333331</v>
      </c>
      <c r="R1252" s="6">
        <f>E1252/N1252</f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>(((I1253/60)/60)/24)+DATE(1970,1,1)</f>
        <v>40811.814432870371</v>
      </c>
      <c r="K1253">
        <v>1311795167</v>
      </c>
      <c r="L1253" s="10">
        <f t="shared" si="3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39"/>
        <v>101.8</v>
      </c>
      <c r="R1253" s="6">
        <f>E1253/N1253</f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>(((I1254/60)/60)/24)+DATE(1970,1,1)</f>
        <v>41571.988067129627</v>
      </c>
      <c r="K1254">
        <v>1380238969</v>
      </c>
      <c r="L1254" s="10">
        <f t="shared" si="3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39"/>
        <v>137.65714285714284</v>
      </c>
      <c r="R1254" s="6">
        <f>E1254/N1254</f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>(((I1255/60)/60)/24)+DATE(1970,1,1)</f>
        <v>41885.783645833333</v>
      </c>
      <c r="K1255">
        <v>1407178107</v>
      </c>
      <c r="L1255" s="10">
        <f t="shared" si="3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39"/>
        <v>303833.2</v>
      </c>
      <c r="R1255" s="6">
        <f>E1255/N1255</f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>(((I1256/60)/60)/24)+DATE(1970,1,1)</f>
        <v>40544.207638888889</v>
      </c>
      <c r="K1256">
        <v>1288968886</v>
      </c>
      <c r="L1256" s="10">
        <f t="shared" si="3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39"/>
        <v>198.85074626865671</v>
      </c>
      <c r="R1256" s="6">
        <f>E1256/N1256</f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>(((I1257/60)/60)/24)+DATE(1970,1,1)</f>
        <v>41609.887175925927</v>
      </c>
      <c r="K1257">
        <v>1383337052</v>
      </c>
      <c r="L1257" s="10">
        <f t="shared" si="3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39"/>
        <v>202.36666666666667</v>
      </c>
      <c r="R1257" s="6">
        <f>E1257/N1257</f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>(((I1258/60)/60)/24)+DATE(1970,1,1)</f>
        <v>40951.919340277782</v>
      </c>
      <c r="K1258">
        <v>1326492231</v>
      </c>
      <c r="L1258" s="10">
        <f t="shared" si="3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39"/>
        <v>117.96376666666666</v>
      </c>
      <c r="R1258" s="6">
        <f>E1258/N1258</f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>(((I1259/60)/60)/24)+DATE(1970,1,1)</f>
        <v>40636.043865740743</v>
      </c>
      <c r="K1259">
        <v>1297562590</v>
      </c>
      <c r="L1259" s="10">
        <f t="shared" si="3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39"/>
        <v>294.72727272727275</v>
      </c>
      <c r="R1259" s="6">
        <f>E1259/N1259</f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>(((I1260/60)/60)/24)+DATE(1970,1,1)</f>
        <v>41517.611250000002</v>
      </c>
      <c r="K1260">
        <v>1375368012</v>
      </c>
      <c r="L1260" s="10">
        <f t="shared" si="3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39"/>
        <v>213.14633333333336</v>
      </c>
      <c r="R1260" s="6">
        <f>E1260/N1260</f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>(((I1261/60)/60)/24)+DATE(1970,1,1)</f>
        <v>41799.165972222225</v>
      </c>
      <c r="K1261">
        <v>1399504664</v>
      </c>
      <c r="L1261" s="10">
        <f t="shared" si="3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39"/>
        <v>104.24</v>
      </c>
      <c r="R1261" s="6">
        <f>E1261/N1261</f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>(((I1262/60)/60)/24)+DATE(1970,1,1)</f>
        <v>41696.842824074076</v>
      </c>
      <c r="K1262">
        <v>1390853620</v>
      </c>
      <c r="L1262" s="10">
        <f t="shared" si="3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39"/>
        <v>113.66666666666667</v>
      </c>
      <c r="R1262" s="6">
        <f>E1262/N1262</f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>(((I1263/60)/60)/24)+DATE(1970,1,1)</f>
        <v>41668.342905092592</v>
      </c>
      <c r="K1263">
        <v>1388391227</v>
      </c>
      <c r="L1263" s="10">
        <f t="shared" si="3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39"/>
        <v>101.25</v>
      </c>
      <c r="R1263" s="6">
        <f>E1263/N1263</f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>(((I1264/60)/60)/24)+DATE(1970,1,1)</f>
        <v>41686.762638888889</v>
      </c>
      <c r="K1264">
        <v>1389982692</v>
      </c>
      <c r="L1264" s="10">
        <f t="shared" si="3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39"/>
        <v>125.41538461538462</v>
      </c>
      <c r="R1264" s="6">
        <f>E1264/N1264</f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>(((I1265/60)/60)/24)+DATE(1970,1,1)</f>
        <v>41727.041666666664</v>
      </c>
      <c r="K1265">
        <v>1393034470</v>
      </c>
      <c r="L1265" s="10">
        <f t="shared" si="3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39"/>
        <v>119</v>
      </c>
      <c r="R1265" s="6">
        <f>E1265/N1265</f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>(((I1266/60)/60)/24)+DATE(1970,1,1)</f>
        <v>41576.662997685184</v>
      </c>
      <c r="K1266">
        <v>1380556483</v>
      </c>
      <c r="L1266" s="10">
        <f t="shared" si="3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39"/>
        <v>166.46153846153845</v>
      </c>
      <c r="R1266" s="6">
        <f>E1266/N1266</f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>(((I1267/60)/60)/24)+DATE(1970,1,1)</f>
        <v>40512.655266203699</v>
      </c>
      <c r="K1267">
        <v>1287071015</v>
      </c>
      <c r="L1267" s="10">
        <f t="shared" si="3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39"/>
        <v>119.14771428571429</v>
      </c>
      <c r="R1267" s="6">
        <f>E1267/N1267</f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>(((I1268/60)/60)/24)+DATE(1970,1,1)</f>
        <v>41650.87667824074</v>
      </c>
      <c r="K1268">
        <v>1386882145</v>
      </c>
      <c r="L1268" s="10">
        <f t="shared" si="3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39"/>
        <v>100.47368421052632</v>
      </c>
      <c r="R1268" s="6">
        <f>E1268/N1268</f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>(((I1269/60)/60)/24)+DATE(1970,1,1)</f>
        <v>41479.585162037038</v>
      </c>
      <c r="K1269">
        <v>1372082558</v>
      </c>
      <c r="L1269" s="10">
        <f t="shared" si="3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39"/>
        <v>101.8</v>
      </c>
      <c r="R1269" s="6">
        <f>E1269/N1269</f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>(((I1270/60)/60)/24)+DATE(1970,1,1)</f>
        <v>41537.845451388886</v>
      </c>
      <c r="K1270">
        <v>1377116247</v>
      </c>
      <c r="L1270" s="10">
        <f t="shared" si="3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39"/>
        <v>116.66666666666667</v>
      </c>
      <c r="R1270" s="6">
        <f>E1270/N1270</f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>(((I1271/60)/60)/24)+DATE(1970,1,1)</f>
        <v>42476</v>
      </c>
      <c r="K1271">
        <v>1458157512</v>
      </c>
      <c r="L1271" s="10">
        <f t="shared" si="3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39"/>
        <v>108.64893617021276</v>
      </c>
      <c r="R1271" s="6">
        <f>E1271/N1271</f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>(((I1272/60)/60)/24)+DATE(1970,1,1)</f>
        <v>40993.815300925926</v>
      </c>
      <c r="K1272">
        <v>1327523642</v>
      </c>
      <c r="L1272" s="10">
        <f t="shared" si="3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39"/>
        <v>114.72</v>
      </c>
      <c r="R1272" s="6">
        <f>E1272/N1272</f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>(((I1273/60)/60)/24)+DATE(1970,1,1)</f>
        <v>41591.725219907406</v>
      </c>
      <c r="K1273">
        <v>1381767859</v>
      </c>
      <c r="L1273" s="10">
        <f t="shared" si="3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39"/>
        <v>101.8</v>
      </c>
      <c r="R1273" s="6">
        <f>E1273/N1273</f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>(((I1274/60)/60)/24)+DATE(1970,1,1)</f>
        <v>40344.166666666664</v>
      </c>
      <c r="K1274">
        <v>1270576379</v>
      </c>
      <c r="L1274" s="10">
        <f t="shared" si="3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39"/>
        <v>106</v>
      </c>
      <c r="R1274" s="6">
        <f>E1274/N1274</f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>(((I1275/60)/60)/24)+DATE(1970,1,1)</f>
        <v>41882.730219907404</v>
      </c>
      <c r="K1275">
        <v>1406914291</v>
      </c>
      <c r="L1275" s="10">
        <f t="shared" si="3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39"/>
        <v>103.49999999999999</v>
      </c>
      <c r="R1275" s="6">
        <f>E1275/N1275</f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>(((I1276/60)/60)/24)+DATE(1970,1,1)</f>
        <v>41151.690104166664</v>
      </c>
      <c r="K1276">
        <v>1343320425</v>
      </c>
      <c r="L1276" s="10">
        <f t="shared" si="3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39"/>
        <v>154.97535999999999</v>
      </c>
      <c r="R1276" s="6">
        <f>E1276/N1276</f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>(((I1277/60)/60)/24)+DATE(1970,1,1)</f>
        <v>41493.867905092593</v>
      </c>
      <c r="K1277">
        <v>1372884587</v>
      </c>
      <c r="L1277" s="10">
        <f t="shared" si="3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39"/>
        <v>162.14066666666668</v>
      </c>
      <c r="R1277" s="6">
        <f>E1277/N1277</f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>(((I1278/60)/60)/24)+DATE(1970,1,1)</f>
        <v>40057.166666666664</v>
      </c>
      <c r="K1278">
        <v>1247504047</v>
      </c>
      <c r="L1278" s="10">
        <f t="shared" si="3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39"/>
        <v>104.42100000000001</v>
      </c>
      <c r="R1278" s="6">
        <f>E1278/N1278</f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>(((I1279/60)/60)/24)+DATE(1970,1,1)</f>
        <v>41156.561886574076</v>
      </c>
      <c r="K1279">
        <v>1343741347</v>
      </c>
      <c r="L1279" s="10">
        <f t="shared" si="3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39"/>
        <v>106.12433333333333</v>
      </c>
      <c r="R1279" s="6">
        <f>E1279/N1279</f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>(((I1280/60)/60)/24)+DATE(1970,1,1)</f>
        <v>41815.083333333336</v>
      </c>
      <c r="K1280">
        <v>1401196766</v>
      </c>
      <c r="L1280" s="10">
        <f t="shared" si="3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39"/>
        <v>154.93846153846152</v>
      </c>
      <c r="R1280" s="6">
        <f>E1280/N1280</f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>(((I1281/60)/60)/24)+DATE(1970,1,1)</f>
        <v>41722.057523148149</v>
      </c>
      <c r="K1281">
        <v>1392171770</v>
      </c>
      <c r="L1281" s="10">
        <f t="shared" si="3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39"/>
        <v>110.77157238734421</v>
      </c>
      <c r="R1281" s="6">
        <f>E1281/N1281</f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>(((I1282/60)/60)/24)+DATE(1970,1,1)</f>
        <v>40603.757569444446</v>
      </c>
      <c r="K1282">
        <v>1291227054</v>
      </c>
      <c r="L1282" s="10">
        <f t="shared" si="3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39"/>
        <v>110.91186666666665</v>
      </c>
      <c r="R1282" s="6">
        <f>E1282/N1282</f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>(((I1283/60)/60)/24)+DATE(1970,1,1)</f>
        <v>41483.743472222224</v>
      </c>
      <c r="K1283">
        <v>1373305836</v>
      </c>
      <c r="L1283" s="10">
        <f t="shared" ref="L1283:L1346" si="40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41">(E1283/D1283)*100</f>
        <v>110.71428571428572</v>
      </c>
      <c r="R1283" s="6">
        <f>E1283/N1283</f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>(((I1284/60)/60)/24)+DATE(1970,1,1)</f>
        <v>41617.207638888889</v>
      </c>
      <c r="K1284">
        <v>1383909855</v>
      </c>
      <c r="L1284" s="10">
        <f t="shared" si="4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41"/>
        <v>123.61333333333333</v>
      </c>
      <c r="R1284" s="6">
        <f>E1284/N1284</f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>(((I1285/60)/60)/24)+DATE(1970,1,1)</f>
        <v>41344.166666666664</v>
      </c>
      <c r="K1285">
        <v>1360948389</v>
      </c>
      <c r="L1285" s="10">
        <f t="shared" si="4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41"/>
        <v>211.05</v>
      </c>
      <c r="R1285" s="6">
        <f>E1285/N1285</f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>(((I1286/60)/60)/24)+DATE(1970,1,1)</f>
        <v>42735.707638888889</v>
      </c>
      <c r="K1286">
        <v>1481175482</v>
      </c>
      <c r="L1286" s="10">
        <f t="shared" si="4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41"/>
        <v>101</v>
      </c>
      <c r="R1286" s="6">
        <f>E1286/N1286</f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>(((I1287/60)/60)/24)+DATE(1970,1,1)</f>
        <v>42175.583043981482</v>
      </c>
      <c r="K1287">
        <v>1433512775</v>
      </c>
      <c r="L1287" s="10">
        <f t="shared" si="4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41"/>
        <v>101.64999999999999</v>
      </c>
      <c r="R1287" s="6">
        <f>E1287/N1287</f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>(((I1288/60)/60)/24)+DATE(1970,1,1)</f>
        <v>42052.583333333328</v>
      </c>
      <c r="K1288">
        <v>1423041227</v>
      </c>
      <c r="L1288" s="10">
        <f t="shared" si="4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41"/>
        <v>108.33333333333333</v>
      </c>
      <c r="R1288" s="6">
        <f>E1288/N1288</f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>(((I1289/60)/60)/24)+DATE(1970,1,1)</f>
        <v>42167.621018518519</v>
      </c>
      <c r="K1289">
        <v>1428936856</v>
      </c>
      <c r="L1289" s="10">
        <f t="shared" si="4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41"/>
        <v>242</v>
      </c>
      <c r="R1289" s="6">
        <f>E1289/N1289</f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>(((I1290/60)/60)/24)+DATE(1970,1,1)</f>
        <v>42592.166666666672</v>
      </c>
      <c r="K1290">
        <v>1468122163</v>
      </c>
      <c r="L1290" s="10">
        <f t="shared" si="4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41"/>
        <v>100.44999999999999</v>
      </c>
      <c r="R1290" s="6">
        <f>E1290/N1290</f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>(((I1291/60)/60)/24)+DATE(1970,1,1)</f>
        <v>42739.134780092587</v>
      </c>
      <c r="K1291">
        <v>1480907645</v>
      </c>
      <c r="L1291" s="10">
        <f t="shared" si="4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41"/>
        <v>125.06666666666666</v>
      </c>
      <c r="R1291" s="6">
        <f>E1291/N1291</f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>(((I1292/60)/60)/24)+DATE(1970,1,1)</f>
        <v>42117.290972222225</v>
      </c>
      <c r="K1292">
        <v>1427121931</v>
      </c>
      <c r="L1292" s="10">
        <f t="shared" si="4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41"/>
        <v>108.57142857142857</v>
      </c>
      <c r="R1292" s="6">
        <f>E1292/N1292</f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>(((I1293/60)/60)/24)+DATE(1970,1,1)</f>
        <v>42101.291666666672</v>
      </c>
      <c r="K1293">
        <v>1425224391</v>
      </c>
      <c r="L1293" s="10">
        <f t="shared" si="4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41"/>
        <v>145.70000000000002</v>
      </c>
      <c r="R1293" s="6">
        <f>E1293/N1293</f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>(((I1294/60)/60)/24)+DATE(1970,1,1)</f>
        <v>42283.957638888889</v>
      </c>
      <c r="K1294">
        <v>1441822828</v>
      </c>
      <c r="L1294" s="10">
        <f t="shared" si="4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41"/>
        <v>110.00000000000001</v>
      </c>
      <c r="R1294" s="6">
        <f>E1294/N1294</f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>(((I1295/60)/60)/24)+DATE(1970,1,1)</f>
        <v>42322.742719907401</v>
      </c>
      <c r="K1295">
        <v>1444927771</v>
      </c>
      <c r="L1295" s="10">
        <f t="shared" si="4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41"/>
        <v>102.23333333333333</v>
      </c>
      <c r="R1295" s="6">
        <f>E1295/N1295</f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>(((I1296/60)/60)/24)+DATE(1970,1,1)</f>
        <v>42296.458333333328</v>
      </c>
      <c r="K1296">
        <v>1443696797</v>
      </c>
      <c r="L1296" s="10">
        <f t="shared" si="4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41"/>
        <v>122</v>
      </c>
      <c r="R1296" s="6">
        <f>E1296/N1296</f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>(((I1297/60)/60)/24)+DATE(1970,1,1)</f>
        <v>42214.708333333328</v>
      </c>
      <c r="K1297">
        <v>1435585497</v>
      </c>
      <c r="L1297" s="10">
        <f t="shared" si="4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41"/>
        <v>101.96000000000001</v>
      </c>
      <c r="R1297" s="6">
        <f>E1297/N1297</f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>(((I1298/60)/60)/24)+DATE(1970,1,1)</f>
        <v>42443.008946759262</v>
      </c>
      <c r="K1298">
        <v>1456189973</v>
      </c>
      <c r="L1298" s="10">
        <f t="shared" si="4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41"/>
        <v>141.1764705882353</v>
      </c>
      <c r="R1298" s="6">
        <f>E1298/N1298</f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>(((I1299/60)/60)/24)+DATE(1970,1,1)</f>
        <v>42491.747199074074</v>
      </c>
      <c r="K1299">
        <v>1459533358</v>
      </c>
      <c r="L1299" s="10">
        <f t="shared" si="4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41"/>
        <v>109.52500000000001</v>
      </c>
      <c r="R1299" s="6">
        <f>E1299/N1299</f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>(((I1300/60)/60)/24)+DATE(1970,1,1)</f>
        <v>42488.680925925932</v>
      </c>
      <c r="K1300">
        <v>1459268432</v>
      </c>
      <c r="L1300" s="10">
        <f t="shared" si="4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41"/>
        <v>104.65</v>
      </c>
      <c r="R1300" s="6">
        <f>E1300/N1300</f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>(((I1301/60)/60)/24)+DATE(1970,1,1)</f>
        <v>42199.814340277779</v>
      </c>
      <c r="K1301">
        <v>1434310359</v>
      </c>
      <c r="L1301" s="10">
        <f t="shared" si="4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41"/>
        <v>124</v>
      </c>
      <c r="R1301" s="6">
        <f>E1301/N1301</f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>(((I1302/60)/60)/24)+DATE(1970,1,1)</f>
        <v>42522.789583333331</v>
      </c>
      <c r="K1302">
        <v>1461427938</v>
      </c>
      <c r="L1302" s="10">
        <f t="shared" si="4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41"/>
        <v>135</v>
      </c>
      <c r="R1302" s="6">
        <f>E1302/N1302</f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>(((I1303/60)/60)/24)+DATE(1970,1,1)</f>
        <v>42206.125</v>
      </c>
      <c r="K1303">
        <v>1436551178</v>
      </c>
      <c r="L1303" s="10">
        <f t="shared" si="4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41"/>
        <v>102.75000000000001</v>
      </c>
      <c r="R1303" s="6">
        <f>E1303/N1303</f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>(((I1304/60)/60)/24)+DATE(1970,1,1)</f>
        <v>42705.099664351852</v>
      </c>
      <c r="K1304">
        <v>1477963411</v>
      </c>
      <c r="L1304" s="10">
        <f t="shared" si="4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41"/>
        <v>100</v>
      </c>
      <c r="R1304" s="6">
        <f>E1304/N1304</f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>(((I1305/60)/60)/24)+DATE(1970,1,1)</f>
        <v>42582.458333333328</v>
      </c>
      <c r="K1305">
        <v>1468578920</v>
      </c>
      <c r="L1305" s="10">
        <f t="shared" si="4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41"/>
        <v>130.26085714285716</v>
      </c>
      <c r="R1305" s="6">
        <f>E1305/N1305</f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>(((I1306/60)/60)/24)+DATE(1970,1,1)</f>
        <v>42807.152835648143</v>
      </c>
      <c r="K1306">
        <v>1484196005</v>
      </c>
      <c r="L1306" s="10">
        <f t="shared" si="4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41"/>
        <v>39.627499999999998</v>
      </c>
      <c r="R1306" s="6">
        <f>E1306/N1306</f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>(((I1307/60)/60)/24)+DATE(1970,1,1)</f>
        <v>42572.729166666672</v>
      </c>
      <c r="K1307">
        <v>1466611108</v>
      </c>
      <c r="L1307" s="10">
        <f t="shared" si="4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41"/>
        <v>25.976666666666663</v>
      </c>
      <c r="R1307" s="6">
        <f>E1307/N1307</f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>(((I1308/60)/60)/24)+DATE(1970,1,1)</f>
        <v>41977.457569444443</v>
      </c>
      <c r="K1308">
        <v>1415098734</v>
      </c>
      <c r="L1308" s="10">
        <f t="shared" si="4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41"/>
        <v>65.24636363636364</v>
      </c>
      <c r="R1308" s="6">
        <f>E1308/N1308</f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>(((I1309/60)/60)/24)+DATE(1970,1,1)</f>
        <v>42417.503229166665</v>
      </c>
      <c r="K1309">
        <v>1453118679</v>
      </c>
      <c r="L1309" s="10">
        <f t="shared" si="4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41"/>
        <v>11.514000000000001</v>
      </c>
      <c r="R1309" s="6">
        <f>E1309/N1309</f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>(((I1310/60)/60)/24)+DATE(1970,1,1)</f>
        <v>42651.613564814819</v>
      </c>
      <c r="K1310">
        <v>1472481812</v>
      </c>
      <c r="L1310" s="10">
        <f t="shared" si="4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41"/>
        <v>11.360000000000001</v>
      </c>
      <c r="R1310" s="6">
        <f>E1310/N1310</f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>(((I1311/60)/60)/24)+DATE(1970,1,1)</f>
        <v>42292.882731481484</v>
      </c>
      <c r="K1311">
        <v>1441919468</v>
      </c>
      <c r="L1311" s="10">
        <f t="shared" si="4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41"/>
        <v>111.99130434782609</v>
      </c>
      <c r="R1311" s="6">
        <f>E1311/N1311</f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>(((I1312/60)/60)/24)+DATE(1970,1,1)</f>
        <v>42601.667245370365</v>
      </c>
      <c r="K1312">
        <v>1467734450</v>
      </c>
      <c r="L1312" s="10">
        <f t="shared" si="4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41"/>
        <v>15.5</v>
      </c>
      <c r="R1312" s="6">
        <f>E1312/N1312</f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>(((I1313/60)/60)/24)+DATE(1970,1,1)</f>
        <v>42704.843969907408</v>
      </c>
      <c r="K1313">
        <v>1477509319</v>
      </c>
      <c r="L1313" s="10">
        <f t="shared" si="4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41"/>
        <v>32.027999999999999</v>
      </c>
      <c r="R1313" s="6">
        <f>E1313/N1313</f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>(((I1314/60)/60)/24)+DATE(1970,1,1)</f>
        <v>42112.702800925923</v>
      </c>
      <c r="K1314">
        <v>1426783922</v>
      </c>
      <c r="L1314" s="10">
        <f t="shared" si="4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41"/>
        <v>0.60869565217391308</v>
      </c>
      <c r="R1314" s="6">
        <f>E1314/N1314</f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>(((I1315/60)/60)/24)+DATE(1970,1,1)</f>
        <v>42432.709652777776</v>
      </c>
      <c r="K1315">
        <v>1454432514</v>
      </c>
      <c r="L1315" s="10">
        <f t="shared" si="4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41"/>
        <v>31.114999999999998</v>
      </c>
      <c r="R1315" s="6">
        <f>E1315/N1315</f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>(((I1316/60)/60)/24)+DATE(1970,1,1)</f>
        <v>42664.669675925921</v>
      </c>
      <c r="K1316">
        <v>1471881860</v>
      </c>
      <c r="L1316" s="10">
        <f t="shared" si="4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41"/>
        <v>1.1266666666666667</v>
      </c>
      <c r="R1316" s="6">
        <f>E1316/N1316</f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>(((I1317/60)/60)/24)+DATE(1970,1,1)</f>
        <v>42314.041666666672</v>
      </c>
      <c r="K1317">
        <v>1443700648</v>
      </c>
      <c r="L1317" s="10">
        <f t="shared" si="4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41"/>
        <v>40.404000000000003</v>
      </c>
      <c r="R1317" s="6">
        <f>E1317/N1317</f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>(((I1318/60)/60)/24)+DATE(1970,1,1)</f>
        <v>42428.961909722217</v>
      </c>
      <c r="K1318">
        <v>1453676709</v>
      </c>
      <c r="L1318" s="10">
        <f t="shared" si="4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41"/>
        <v>1.3333333333333333E-3</v>
      </c>
      <c r="R1318" s="6">
        <f>E1318/N1318</f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>(((I1319/60)/60)/24)+DATE(1970,1,1)</f>
        <v>42572.583333333328</v>
      </c>
      <c r="K1319">
        <v>1464586746</v>
      </c>
      <c r="L1319" s="10">
        <f t="shared" si="4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41"/>
        <v>5.7334999999999994</v>
      </c>
      <c r="R1319" s="6">
        <f>E1319/N1319</f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>(((I1320/60)/60)/24)+DATE(1970,1,1)</f>
        <v>42015.043657407412</v>
      </c>
      <c r="K1320">
        <v>1418346172</v>
      </c>
      <c r="L1320" s="10">
        <f t="shared" si="4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41"/>
        <v>15.324999999999999</v>
      </c>
      <c r="R1320" s="6">
        <f>E1320/N1320</f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>(((I1321/60)/60)/24)+DATE(1970,1,1)</f>
        <v>41831.666666666664</v>
      </c>
      <c r="K1321">
        <v>1403810965</v>
      </c>
      <c r="L1321" s="10">
        <f t="shared" si="4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41"/>
        <v>15.103448275862069</v>
      </c>
      <c r="R1321" s="6">
        <f>E1321/N1321</f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>(((I1322/60)/60)/24)+DATE(1970,1,1)</f>
        <v>42734.958333333328</v>
      </c>
      <c r="K1322">
        <v>1480610046</v>
      </c>
      <c r="L1322" s="10">
        <f t="shared" si="4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41"/>
        <v>0.503</v>
      </c>
      <c r="R1322" s="6">
        <f>E1322/N1322</f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>(((I1323/60)/60)/24)+DATE(1970,1,1)</f>
        <v>42727.74927083333</v>
      </c>
      <c r="K1323">
        <v>1479923937</v>
      </c>
      <c r="L1323" s="10">
        <f t="shared" si="4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41"/>
        <v>1.3028138528138529</v>
      </c>
      <c r="R1323" s="6">
        <f>E1323/N1323</f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>(((I1324/60)/60)/24)+DATE(1970,1,1)</f>
        <v>42145.656539351854</v>
      </c>
      <c r="K1324">
        <v>1429631125</v>
      </c>
      <c r="L1324" s="10">
        <f t="shared" si="4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41"/>
        <v>0.30285714285714288</v>
      </c>
      <c r="R1324" s="6">
        <f>E1324/N1324</f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>(((I1325/60)/60)/24)+DATE(1970,1,1)</f>
        <v>42486.288194444445</v>
      </c>
      <c r="K1325">
        <v>1458665146</v>
      </c>
      <c r="L1325" s="10">
        <f t="shared" si="4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41"/>
        <v>8.8800000000000008</v>
      </c>
      <c r="R1325" s="6">
        <f>E1325/N1325</f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>(((I1326/60)/60)/24)+DATE(1970,1,1)</f>
        <v>42656.633703703701</v>
      </c>
      <c r="K1326">
        <v>1473779552</v>
      </c>
      <c r="L1326" s="10">
        <f t="shared" si="4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41"/>
        <v>9.84</v>
      </c>
      <c r="R1326" s="6">
        <f>E1326/N1326</f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>(((I1327/60)/60)/24)+DATE(1970,1,1)</f>
        <v>42734.086053240739</v>
      </c>
      <c r="K1327">
        <v>1480471435</v>
      </c>
      <c r="L1327" s="10">
        <f t="shared" si="4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41"/>
        <v>2.4299999999999997</v>
      </c>
      <c r="R1327" s="6">
        <f>E1327/N1327</f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>(((I1328/60)/60)/24)+DATE(1970,1,1)</f>
        <v>42019.791990740734</v>
      </c>
      <c r="K1328">
        <v>1417460428</v>
      </c>
      <c r="L1328" s="10">
        <f t="shared" si="4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41"/>
        <v>1.1299999999999999</v>
      </c>
      <c r="R1328" s="6">
        <f>E1328/N1328</f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>(((I1329/60)/60)/24)+DATE(1970,1,1)</f>
        <v>42153.678645833337</v>
      </c>
      <c r="K1329">
        <v>1430324235</v>
      </c>
      <c r="L1329" s="10">
        <f t="shared" si="4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41"/>
        <v>3.5520833333333335</v>
      </c>
      <c r="R1329" s="6">
        <f>E1329/N1329</f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>(((I1330/60)/60)/24)+DATE(1970,1,1)</f>
        <v>42657.642754629633</v>
      </c>
      <c r="K1330">
        <v>1472570734</v>
      </c>
      <c r="L1330" s="10">
        <f t="shared" si="4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41"/>
        <v>2.3306666666666667</v>
      </c>
      <c r="R1330" s="6">
        <f>E1330/N1330</f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>(((I1331/60)/60)/24)+DATE(1970,1,1)</f>
        <v>41975.263252314813</v>
      </c>
      <c r="K1331">
        <v>1414041545</v>
      </c>
      <c r="L1331" s="10">
        <f t="shared" si="4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41"/>
        <v>0.81600000000000006</v>
      </c>
      <c r="R1331" s="6">
        <f>E1331/N1331</f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>(((I1332/60)/60)/24)+DATE(1970,1,1)</f>
        <v>42553.166666666672</v>
      </c>
      <c r="K1332">
        <v>1464763109</v>
      </c>
      <c r="L1332" s="10">
        <f t="shared" si="4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41"/>
        <v>22.494285714285713</v>
      </c>
      <c r="R1332" s="6">
        <f>E1332/N1332</f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>(((I1333/60)/60)/24)+DATE(1970,1,1)</f>
        <v>42599.50409722222</v>
      </c>
      <c r="K1333">
        <v>1468843554</v>
      </c>
      <c r="L1333" s="10">
        <f t="shared" si="4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41"/>
        <v>1.3668</v>
      </c>
      <c r="R1333" s="6">
        <f>E1333/N1333</f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>(((I1334/60)/60)/24)+DATE(1970,1,1)</f>
        <v>42762.060277777782</v>
      </c>
      <c r="K1334">
        <v>1482888408</v>
      </c>
      <c r="L1334" s="10">
        <f t="shared" si="4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41"/>
        <v>0</v>
      </c>
      <c r="R1334" s="6" t="e">
        <f>E1334/N1334</f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>(((I1335/60)/60)/24)+DATE(1970,1,1)</f>
        <v>41836.106770833336</v>
      </c>
      <c r="K1335">
        <v>1402886025</v>
      </c>
      <c r="L1335" s="10">
        <f t="shared" si="4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41"/>
        <v>0</v>
      </c>
      <c r="R1335" s="6" t="e">
        <f>E1335/N1335</f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>(((I1336/60)/60)/24)+DATE(1970,1,1)</f>
        <v>42440.774155092593</v>
      </c>
      <c r="K1336">
        <v>1455129287</v>
      </c>
      <c r="L1336" s="10">
        <f t="shared" si="4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41"/>
        <v>10.754135338345865</v>
      </c>
      <c r="R1336" s="6">
        <f>E1336/N1336</f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>(((I1337/60)/60)/24)+DATE(1970,1,1)</f>
        <v>42343.936365740738</v>
      </c>
      <c r="K1337">
        <v>1446762502</v>
      </c>
      <c r="L1337" s="10">
        <f t="shared" si="4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41"/>
        <v>19.759999999999998</v>
      </c>
      <c r="R1337" s="6">
        <f>E1337/N1337</f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>(((I1338/60)/60)/24)+DATE(1970,1,1)</f>
        <v>41990.863750000004</v>
      </c>
      <c r="K1338">
        <v>1415825028</v>
      </c>
      <c r="L1338" s="10">
        <f t="shared" si="4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41"/>
        <v>84.946999999999989</v>
      </c>
      <c r="R1338" s="6">
        <f>E1338/N1338</f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>(((I1339/60)/60)/24)+DATE(1970,1,1)</f>
        <v>42797.577303240745</v>
      </c>
      <c r="K1339">
        <v>1485957079</v>
      </c>
      <c r="L1339" s="10">
        <f t="shared" si="4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41"/>
        <v>49.381999999999998</v>
      </c>
      <c r="R1339" s="6">
        <f>E1339/N1339</f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>(((I1340/60)/60)/24)+DATE(1970,1,1)</f>
        <v>42218.803622685184</v>
      </c>
      <c r="K1340">
        <v>1435951033</v>
      </c>
      <c r="L1340" s="10">
        <f t="shared" si="4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41"/>
        <v>3.3033333333333332</v>
      </c>
      <c r="R1340" s="6">
        <f>E1340/N1340</f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>(((I1341/60)/60)/24)+DATE(1970,1,1)</f>
        <v>41981.688831018517</v>
      </c>
      <c r="K1341">
        <v>1414164715</v>
      </c>
      <c r="L1341" s="10">
        <f t="shared" si="4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41"/>
        <v>6.6339999999999995</v>
      </c>
      <c r="R1341" s="6">
        <f>E1341/N1341</f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>(((I1342/60)/60)/24)+DATE(1970,1,1)</f>
        <v>41866.595520833333</v>
      </c>
      <c r="K1342">
        <v>1405520253</v>
      </c>
      <c r="L1342" s="10">
        <f t="shared" si="4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41"/>
        <v>0</v>
      </c>
      <c r="R1342" s="6" t="e">
        <f>E1342/N1342</f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>(((I1343/60)/60)/24)+DATE(1970,1,1)</f>
        <v>42644.624039351853</v>
      </c>
      <c r="K1343">
        <v>1472569117</v>
      </c>
      <c r="L1343" s="10">
        <f t="shared" si="4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41"/>
        <v>70.36</v>
      </c>
      <c r="R1343" s="6">
        <f>E1343/N1343</f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>(((I1344/60)/60)/24)+DATE(1970,1,1)</f>
        <v>42202.816423611104</v>
      </c>
      <c r="K1344">
        <v>1434569739</v>
      </c>
      <c r="L1344" s="10">
        <f t="shared" si="4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41"/>
        <v>0.2</v>
      </c>
      <c r="R1344" s="6">
        <f>E1344/N1344</f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>(((I1345/60)/60)/24)+DATE(1970,1,1)</f>
        <v>42601.165972222225</v>
      </c>
      <c r="K1345">
        <v>1466512683</v>
      </c>
      <c r="L1345" s="10">
        <f t="shared" si="4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41"/>
        <v>102.298</v>
      </c>
      <c r="R1345" s="6">
        <f>E1345/N1345</f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>(((I1346/60)/60)/24)+DATE(1970,1,1)</f>
        <v>42551.789803240739</v>
      </c>
      <c r="K1346">
        <v>1464807439</v>
      </c>
      <c r="L1346" s="10">
        <f t="shared" si="4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41"/>
        <v>377.73333333333335</v>
      </c>
      <c r="R1346" s="6">
        <f>E1346/N1346</f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>(((I1347/60)/60)/24)+DATE(1970,1,1)</f>
        <v>41834.814340277779</v>
      </c>
      <c r="K1347">
        <v>1402342359</v>
      </c>
      <c r="L1347" s="10">
        <f t="shared" ref="L1347:L1410" si="42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43">(E1347/D1347)*100</f>
        <v>125</v>
      </c>
      <c r="R1347" s="6">
        <f>E1347/N1347</f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>(((I1348/60)/60)/24)+DATE(1970,1,1)</f>
        <v>41452.075821759259</v>
      </c>
      <c r="K1348">
        <v>1369705751</v>
      </c>
      <c r="L1348" s="10">
        <f t="shared" si="42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43"/>
        <v>147.32653061224491</v>
      </c>
      <c r="R1348" s="6">
        <f>E1348/N1348</f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>(((I1349/60)/60)/24)+DATE(1970,1,1)</f>
        <v>42070.638020833328</v>
      </c>
      <c r="K1349">
        <v>1423149525</v>
      </c>
      <c r="L1349" s="10">
        <f t="shared" si="42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43"/>
        <v>102.2</v>
      </c>
      <c r="R1349" s="6">
        <f>E1349/N1349</f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>(((I1350/60)/60)/24)+DATE(1970,1,1)</f>
        <v>41991.506168981476</v>
      </c>
      <c r="K1350">
        <v>1416485333</v>
      </c>
      <c r="L1350" s="10">
        <f t="shared" si="42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43"/>
        <v>101.8723404255319</v>
      </c>
      <c r="R1350" s="6">
        <f>E1350/N1350</f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>(((I1351/60)/60)/24)+DATE(1970,1,1)</f>
        <v>42354.290972222225</v>
      </c>
      <c r="K1351">
        <v>1447055935</v>
      </c>
      <c r="L1351" s="10">
        <f t="shared" si="42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43"/>
        <v>204.2</v>
      </c>
      <c r="R1351" s="6">
        <f>E1351/N1351</f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>(((I1352/60)/60)/24)+DATE(1970,1,1)</f>
        <v>42364.013124999998</v>
      </c>
      <c r="K1352">
        <v>1448497134</v>
      </c>
      <c r="L1352" s="10">
        <f t="shared" si="42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43"/>
        <v>104.05</v>
      </c>
      <c r="R1352" s="6">
        <f>E1352/N1352</f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>(((I1353/60)/60)/24)+DATE(1970,1,1)</f>
        <v>42412.74009259259</v>
      </c>
      <c r="K1353">
        <v>1452707144</v>
      </c>
      <c r="L1353" s="10">
        <f t="shared" si="42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43"/>
        <v>101.265</v>
      </c>
      <c r="R1353" s="6">
        <f>E1353/N1353</f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>(((I1354/60)/60)/24)+DATE(1970,1,1)</f>
        <v>42252.165972222225</v>
      </c>
      <c r="K1354">
        <v>1436968366</v>
      </c>
      <c r="L1354" s="10">
        <f t="shared" si="42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43"/>
        <v>136.13999999999999</v>
      </c>
      <c r="R1354" s="6">
        <f>E1354/N1354</f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>(((I1355/60)/60)/24)+DATE(1970,1,1)</f>
        <v>41344</v>
      </c>
      <c r="K1355">
        <v>1359946188</v>
      </c>
      <c r="L1355" s="10">
        <f t="shared" si="42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43"/>
        <v>133.6</v>
      </c>
      <c r="R1355" s="6">
        <f>E1355/N1355</f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>(((I1356/60)/60)/24)+DATE(1970,1,1)</f>
        <v>42532.807627314818</v>
      </c>
      <c r="K1356">
        <v>1463080979</v>
      </c>
      <c r="L1356" s="10">
        <f t="shared" si="42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43"/>
        <v>130.25</v>
      </c>
      <c r="R1356" s="6">
        <f>E1356/N1356</f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>(((I1357/60)/60)/24)+DATE(1970,1,1)</f>
        <v>41243.416666666664</v>
      </c>
      <c r="K1357">
        <v>1351663605</v>
      </c>
      <c r="L1357" s="10">
        <f t="shared" si="42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43"/>
        <v>122.67999999999999</v>
      </c>
      <c r="R1357" s="6">
        <f>E1357/N1357</f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>(((I1358/60)/60)/24)+DATE(1970,1,1)</f>
        <v>41460.038888888892</v>
      </c>
      <c r="K1358">
        <v>1370393760</v>
      </c>
      <c r="L1358" s="10">
        <f t="shared" si="42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43"/>
        <v>182.81058823529412</v>
      </c>
      <c r="R1358" s="6">
        <f>E1358/N1358</f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>(((I1359/60)/60)/24)+DATE(1970,1,1)</f>
        <v>41334.249305555553</v>
      </c>
      <c r="K1359">
        <v>1359587137</v>
      </c>
      <c r="L1359" s="10">
        <f t="shared" si="42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43"/>
        <v>125.29999999999998</v>
      </c>
      <c r="R1359" s="6">
        <f>E1359/N1359</f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>(((I1360/60)/60)/24)+DATE(1970,1,1)</f>
        <v>40719.570868055554</v>
      </c>
      <c r="K1360">
        <v>1306417323</v>
      </c>
      <c r="L1360" s="10">
        <f t="shared" si="42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43"/>
        <v>111.66666666666667</v>
      </c>
      <c r="R1360" s="6">
        <f>E1360/N1360</f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>(((I1361/60)/60)/24)+DATE(1970,1,1)</f>
        <v>40730.814699074072</v>
      </c>
      <c r="K1361">
        <v>1304623990</v>
      </c>
      <c r="L1361" s="10">
        <f t="shared" si="42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43"/>
        <v>115.75757575757575</v>
      </c>
      <c r="R1361" s="6">
        <f>E1361/N1361</f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>(((I1362/60)/60)/24)+DATE(1970,1,1)</f>
        <v>41123.900694444441</v>
      </c>
      <c r="K1362">
        <v>1341524220</v>
      </c>
      <c r="L1362" s="10">
        <f t="shared" si="42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43"/>
        <v>173.2</v>
      </c>
      <c r="R1362" s="6">
        <f>E1362/N1362</f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>(((I1363/60)/60)/24)+DATE(1970,1,1)</f>
        <v>41811.717268518521</v>
      </c>
      <c r="K1363">
        <v>1400778772</v>
      </c>
      <c r="L1363" s="10">
        <f t="shared" si="42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43"/>
        <v>125.98333333333333</v>
      </c>
      <c r="R1363" s="6">
        <f>E1363/N1363</f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>(((I1364/60)/60)/24)+DATE(1970,1,1)</f>
        <v>41524.934386574074</v>
      </c>
      <c r="K1364">
        <v>1373408731</v>
      </c>
      <c r="L1364" s="10">
        <f t="shared" si="42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43"/>
        <v>109.1</v>
      </c>
      <c r="R1364" s="6">
        <f>E1364/N1364</f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>(((I1365/60)/60)/24)+DATE(1970,1,1)</f>
        <v>42415.332638888889</v>
      </c>
      <c r="K1365">
        <v>1453925727</v>
      </c>
      <c r="L1365" s="10">
        <f t="shared" si="42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43"/>
        <v>100</v>
      </c>
      <c r="R1365" s="6">
        <f>E1365/N1365</f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>(((I1366/60)/60)/24)+DATE(1970,1,1)</f>
        <v>42011.6956712963</v>
      </c>
      <c r="K1366">
        <v>1415464906</v>
      </c>
      <c r="L1366" s="10">
        <f t="shared" si="42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43"/>
        <v>118.64285714285714</v>
      </c>
      <c r="R1366" s="6">
        <f>E1366/N1366</f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>(((I1367/60)/60)/24)+DATE(1970,1,1)</f>
        <v>42079.691574074073</v>
      </c>
      <c r="K1367">
        <v>1423935352</v>
      </c>
      <c r="L1367" s="10">
        <f t="shared" si="42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43"/>
        <v>100.26666666666667</v>
      </c>
      <c r="R1367" s="6">
        <f>E1367/N1367</f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>(((I1368/60)/60)/24)+DATE(1970,1,1)</f>
        <v>41970.037766203706</v>
      </c>
      <c r="K1368">
        <v>1413158063</v>
      </c>
      <c r="L1368" s="10">
        <f t="shared" si="42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43"/>
        <v>126.48920000000001</v>
      </c>
      <c r="R1368" s="6">
        <f>E1368/N1368</f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>(((I1369/60)/60)/24)+DATE(1970,1,1)</f>
        <v>42322.044560185182</v>
      </c>
      <c r="K1369">
        <v>1444867450</v>
      </c>
      <c r="L1369" s="10">
        <f t="shared" si="42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43"/>
        <v>114.26</v>
      </c>
      <c r="R1369" s="6">
        <f>E1369/N1369</f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>(((I1370/60)/60)/24)+DATE(1970,1,1)</f>
        <v>42170.190902777773</v>
      </c>
      <c r="K1370">
        <v>1432269294</v>
      </c>
      <c r="L1370" s="10">
        <f t="shared" si="42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43"/>
        <v>110.7</v>
      </c>
      <c r="R1370" s="6">
        <f>E1370/N1370</f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>(((I1371/60)/60)/24)+DATE(1970,1,1)</f>
        <v>41740.594282407408</v>
      </c>
      <c r="K1371">
        <v>1394633746</v>
      </c>
      <c r="L1371" s="10">
        <f t="shared" si="42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43"/>
        <v>105.34805315203954</v>
      </c>
      <c r="R1371" s="6">
        <f>E1371/N1371</f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>(((I1372/60)/60)/24)+DATE(1970,1,1)</f>
        <v>41563.00335648148</v>
      </c>
      <c r="K1372">
        <v>1380585890</v>
      </c>
      <c r="L1372" s="10">
        <f t="shared" si="42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43"/>
        <v>103.66666666666666</v>
      </c>
      <c r="R1372" s="6">
        <f>E1372/N1372</f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>(((I1373/60)/60)/24)+DATE(1970,1,1)</f>
        <v>42131.758587962962</v>
      </c>
      <c r="K1373">
        <v>1428430342</v>
      </c>
      <c r="L1373" s="10">
        <f t="shared" si="42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43"/>
        <v>107.08672667523933</v>
      </c>
      <c r="R1373" s="6">
        <f>E1373/N1373</f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>(((I1374/60)/60)/24)+DATE(1970,1,1)</f>
        <v>41102.739953703705</v>
      </c>
      <c r="K1374">
        <v>1339523132</v>
      </c>
      <c r="L1374" s="10">
        <f t="shared" si="42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43"/>
        <v>124</v>
      </c>
      <c r="R1374" s="6">
        <f>E1374/N1374</f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>(((I1375/60)/60)/24)+DATE(1970,1,1)</f>
        <v>42734.95177083333</v>
      </c>
      <c r="K1375">
        <v>1480546233</v>
      </c>
      <c r="L1375" s="10">
        <f t="shared" si="42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43"/>
        <v>105.01</v>
      </c>
      <c r="R1375" s="6">
        <f>E1375/N1375</f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>(((I1376/60)/60)/24)+DATE(1970,1,1)</f>
        <v>42454.12023148148</v>
      </c>
      <c r="K1376">
        <v>1456285988</v>
      </c>
      <c r="L1376" s="10">
        <f t="shared" si="42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43"/>
        <v>189.46666666666667</v>
      </c>
      <c r="R1376" s="6">
        <f>E1376/N1376</f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>(((I1377/60)/60)/24)+DATE(1970,1,1)</f>
        <v>42750.066192129627</v>
      </c>
      <c r="K1377">
        <v>1481852119</v>
      </c>
      <c r="L1377" s="10">
        <f t="shared" si="42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43"/>
        <v>171.32499999999999</v>
      </c>
      <c r="R1377" s="6">
        <f>E1377/N1377</f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>(((I1378/60)/60)/24)+DATE(1970,1,1)</f>
        <v>42707.710717592592</v>
      </c>
      <c r="K1378">
        <v>1478189006</v>
      </c>
      <c r="L1378" s="10">
        <f t="shared" si="42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43"/>
        <v>252.48648648648651</v>
      </c>
      <c r="R1378" s="6">
        <f>E1378/N1378</f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>(((I1379/60)/60)/24)+DATE(1970,1,1)</f>
        <v>42769.174305555556</v>
      </c>
      <c r="K1379">
        <v>1484198170</v>
      </c>
      <c r="L1379" s="10">
        <f t="shared" si="42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43"/>
        <v>116.15384615384616</v>
      </c>
      <c r="R1379" s="6">
        <f>E1379/N1379</f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>(((I1380/60)/60)/24)+DATE(1970,1,1)</f>
        <v>42583.759374999994</v>
      </c>
      <c r="K1380">
        <v>1468779210</v>
      </c>
      <c r="L1380" s="10">
        <f t="shared" si="42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43"/>
        <v>203.35000000000002</v>
      </c>
      <c r="R1380" s="6">
        <f>E1380/N1380</f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>(((I1381/60)/60)/24)+DATE(1970,1,1)</f>
        <v>42160.491620370376</v>
      </c>
      <c r="K1381">
        <v>1430912876</v>
      </c>
      <c r="L1381" s="10">
        <f t="shared" si="42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43"/>
        <v>111.60000000000001</v>
      </c>
      <c r="R1381" s="6">
        <f>E1381/N1381</f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>(((I1382/60)/60)/24)+DATE(1970,1,1)</f>
        <v>42164.083333333328</v>
      </c>
      <c r="K1382">
        <v>1431886706</v>
      </c>
      <c r="L1382" s="10">
        <f t="shared" si="42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43"/>
        <v>424</v>
      </c>
      <c r="R1382" s="6">
        <f>E1382/N1382</f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>(((I1383/60)/60)/24)+DATE(1970,1,1)</f>
        <v>42733.214409722219</v>
      </c>
      <c r="K1383">
        <v>1480396125</v>
      </c>
      <c r="L1383" s="10">
        <f t="shared" si="42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43"/>
        <v>107.1</v>
      </c>
      <c r="R1383" s="6">
        <f>E1383/N1383</f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>(((I1384/60)/60)/24)+DATE(1970,1,1)</f>
        <v>41400.800185185188</v>
      </c>
      <c r="K1384">
        <v>1365275536</v>
      </c>
      <c r="L1384" s="10">
        <f t="shared" si="42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43"/>
        <v>104.3625</v>
      </c>
      <c r="R1384" s="6">
        <f>E1384/N1384</f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>(((I1385/60)/60)/24)+DATE(1970,1,1)</f>
        <v>42727.074976851851</v>
      </c>
      <c r="K1385">
        <v>1480729678</v>
      </c>
      <c r="L1385" s="10">
        <f t="shared" si="42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43"/>
        <v>212.40909090909091</v>
      </c>
      <c r="R1385" s="6">
        <f>E1385/N1385</f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>(((I1386/60)/60)/24)+DATE(1970,1,1)</f>
        <v>42190.735208333332</v>
      </c>
      <c r="K1386">
        <v>1433525922</v>
      </c>
      <c r="L1386" s="10">
        <f t="shared" si="42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43"/>
        <v>124.08571428571429</v>
      </c>
      <c r="R1386" s="6">
        <f>E1386/N1386</f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>(((I1387/60)/60)/24)+DATE(1970,1,1)</f>
        <v>42489.507638888885</v>
      </c>
      <c r="K1387">
        <v>1457109121</v>
      </c>
      <c r="L1387" s="10">
        <f t="shared" si="42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43"/>
        <v>110.406125</v>
      </c>
      <c r="R1387" s="6">
        <f>E1387/N1387</f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>(((I1388/60)/60)/24)+DATE(1970,1,1)</f>
        <v>42214.646863425922</v>
      </c>
      <c r="K1388">
        <v>1435591889</v>
      </c>
      <c r="L1388" s="10">
        <f t="shared" si="42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43"/>
        <v>218.75</v>
      </c>
      <c r="R1388" s="6">
        <f>E1388/N1388</f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>(((I1389/60)/60)/24)+DATE(1970,1,1)</f>
        <v>42158.1875</v>
      </c>
      <c r="K1389">
        <v>1430604395</v>
      </c>
      <c r="L1389" s="10">
        <f t="shared" si="42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43"/>
        <v>136.625</v>
      </c>
      <c r="R1389" s="6">
        <f>E1389/N1389</f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>(((I1390/60)/60)/24)+DATE(1970,1,1)</f>
        <v>42660.676388888889</v>
      </c>
      <c r="K1390">
        <v>1474469117</v>
      </c>
      <c r="L1390" s="10">
        <f t="shared" si="42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43"/>
        <v>134.8074</v>
      </c>
      <c r="R1390" s="6">
        <f>E1390/N1390</f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>(((I1391/60)/60)/24)+DATE(1970,1,1)</f>
        <v>42595.480983796297</v>
      </c>
      <c r="K1391">
        <v>1468495957</v>
      </c>
      <c r="L1391" s="10">
        <f t="shared" si="42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43"/>
        <v>145.4</v>
      </c>
      <c r="R1391" s="6">
        <f>E1391/N1391</f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>(((I1392/60)/60)/24)+DATE(1970,1,1)</f>
        <v>42121.716666666667</v>
      </c>
      <c r="K1392">
        <v>1427224606</v>
      </c>
      <c r="L1392" s="10">
        <f t="shared" si="42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43"/>
        <v>109.10714285714285</v>
      </c>
      <c r="R1392" s="6">
        <f>E1392/N1392</f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>(((I1393/60)/60)/24)+DATE(1970,1,1)</f>
        <v>42238.207638888889</v>
      </c>
      <c r="K1393">
        <v>1436369818</v>
      </c>
      <c r="L1393" s="10">
        <f t="shared" si="42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43"/>
        <v>110.2</v>
      </c>
      <c r="R1393" s="6">
        <f>E1393/N1393</f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>(((I1394/60)/60)/24)+DATE(1970,1,1)</f>
        <v>42432.154930555553</v>
      </c>
      <c r="K1394">
        <v>1454298186</v>
      </c>
      <c r="L1394" s="10">
        <f t="shared" si="42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43"/>
        <v>113.64000000000001</v>
      </c>
      <c r="R1394" s="6">
        <f>E1394/N1394</f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>(((I1395/60)/60)/24)+DATE(1970,1,1)</f>
        <v>42583.681979166664</v>
      </c>
      <c r="K1395">
        <v>1467476523</v>
      </c>
      <c r="L1395" s="10">
        <f t="shared" si="42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43"/>
        <v>102.35000000000001</v>
      </c>
      <c r="R1395" s="6">
        <f>E1395/N1395</f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>(((I1396/60)/60)/24)+DATE(1970,1,1)</f>
        <v>42795.125</v>
      </c>
      <c r="K1396">
        <v>1484623726</v>
      </c>
      <c r="L1396" s="10">
        <f t="shared" si="42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43"/>
        <v>122.13333333333334</v>
      </c>
      <c r="R1396" s="6">
        <f>E1396/N1396</f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>(((I1397/60)/60)/24)+DATE(1970,1,1)</f>
        <v>42749.90834490741</v>
      </c>
      <c r="K1397">
        <v>1481838481</v>
      </c>
      <c r="L1397" s="10">
        <f t="shared" si="42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43"/>
        <v>111.88571428571427</v>
      </c>
      <c r="R1397" s="6">
        <f>E1397/N1397</f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>(((I1398/60)/60)/24)+DATE(1970,1,1)</f>
        <v>42048.99863425926</v>
      </c>
      <c r="K1398">
        <v>1421279882</v>
      </c>
      <c r="L1398" s="10">
        <f t="shared" si="42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43"/>
        <v>107.3</v>
      </c>
      <c r="R1398" s="6">
        <f>E1398/N1398</f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>(((I1399/60)/60)/24)+DATE(1970,1,1)</f>
        <v>42670.888194444444</v>
      </c>
      <c r="K1399">
        <v>1475013710</v>
      </c>
      <c r="L1399" s="10">
        <f t="shared" si="42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43"/>
        <v>113.85000000000001</v>
      </c>
      <c r="R1399" s="6">
        <f>E1399/N1399</f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>(((I1400/60)/60)/24)+DATE(1970,1,1)</f>
        <v>42556.874236111107</v>
      </c>
      <c r="K1400">
        <v>1465160334</v>
      </c>
      <c r="L1400" s="10">
        <f t="shared" si="42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43"/>
        <v>109.68181818181819</v>
      </c>
      <c r="R1400" s="6">
        <f>E1400/N1400</f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>(((I1401/60)/60)/24)+DATE(1970,1,1)</f>
        <v>41919.004317129627</v>
      </c>
      <c r="K1401">
        <v>1410048373</v>
      </c>
      <c r="L1401" s="10">
        <f t="shared" si="42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43"/>
        <v>126.14444444444443</v>
      </c>
      <c r="R1401" s="6">
        <f>E1401/N1401</f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>(((I1402/60)/60)/24)+DATE(1970,1,1)</f>
        <v>42533.229166666672</v>
      </c>
      <c r="K1402">
        <v>1462695073</v>
      </c>
      <c r="L1402" s="10">
        <f t="shared" si="42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43"/>
        <v>167.42857142857144</v>
      </c>
      <c r="R1402" s="6">
        <f>E1402/N1402</f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>(((I1403/60)/60)/24)+DATE(1970,1,1)</f>
        <v>41420.99622685185</v>
      </c>
      <c r="K1403">
        <v>1367798074</v>
      </c>
      <c r="L1403" s="10">
        <f t="shared" si="42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43"/>
        <v>496.52000000000004</v>
      </c>
      <c r="R1403" s="6">
        <f>E1403/N1403</f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>(((I1404/60)/60)/24)+DATE(1970,1,1)</f>
        <v>42125.011701388896</v>
      </c>
      <c r="K1404">
        <v>1425259011</v>
      </c>
      <c r="L1404" s="10">
        <f t="shared" si="42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43"/>
        <v>109.16</v>
      </c>
      <c r="R1404" s="6">
        <f>E1404/N1404</f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>(((I1405/60)/60)/24)+DATE(1970,1,1)</f>
        <v>41481.062905092593</v>
      </c>
      <c r="K1405">
        <v>1372210235</v>
      </c>
      <c r="L1405" s="10">
        <f t="shared" si="42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43"/>
        <v>102.57499999999999</v>
      </c>
      <c r="R1405" s="6">
        <f>E1405/N1405</f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>(((I1406/60)/60)/24)+DATE(1970,1,1)</f>
        <v>42057.510243055556</v>
      </c>
      <c r="K1406">
        <v>1422447285</v>
      </c>
      <c r="L1406" s="10">
        <f t="shared" si="42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43"/>
        <v>1.6620689655172414</v>
      </c>
      <c r="R1406" s="6">
        <f>E1406/N1406</f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>(((I1407/60)/60)/24)+DATE(1970,1,1)</f>
        <v>41971.722233796296</v>
      </c>
      <c r="K1407">
        <v>1414599601</v>
      </c>
      <c r="L1407" s="10">
        <f t="shared" si="42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43"/>
        <v>0.42</v>
      </c>
      <c r="R1407" s="6">
        <f>E1407/N1407</f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>(((I1408/60)/60)/24)+DATE(1970,1,1)</f>
        <v>42350.416666666672</v>
      </c>
      <c r="K1408">
        <v>1445336607</v>
      </c>
      <c r="L1408" s="10">
        <f t="shared" si="42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43"/>
        <v>0.125</v>
      </c>
      <c r="R1408" s="6">
        <f>E1408/N1408</f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>(((I1409/60)/60)/24)+DATE(1970,1,1)</f>
        <v>41863.536782407406</v>
      </c>
      <c r="K1409">
        <v>1405687978</v>
      </c>
      <c r="L1409" s="10">
        <f t="shared" si="42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43"/>
        <v>0.5</v>
      </c>
      <c r="R1409" s="6">
        <f>E1409/N1409</f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>(((I1410/60)/60)/24)+DATE(1970,1,1)</f>
        <v>42321.913842592592</v>
      </c>
      <c r="K1410">
        <v>1444856156</v>
      </c>
      <c r="L1410" s="10">
        <f t="shared" si="42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43"/>
        <v>7.1999999999999993</v>
      </c>
      <c r="R1410" s="6">
        <f>E1410/N1410</f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>(((I1411/60)/60)/24)+DATE(1970,1,1)</f>
        <v>42005.175173611111</v>
      </c>
      <c r="K1411">
        <v>1414897935</v>
      </c>
      <c r="L1411" s="10">
        <f t="shared" ref="L1411:L1474" si="4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45">(E1411/D1411)*100</f>
        <v>0</v>
      </c>
      <c r="R1411" s="6" t="e">
        <f>E1411/N1411</f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>(((I1412/60)/60)/24)+DATE(1970,1,1)</f>
        <v>42524.318518518514</v>
      </c>
      <c r="K1412">
        <v>1461051520</v>
      </c>
      <c r="L1412" s="10">
        <f t="shared" si="4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45"/>
        <v>1.6666666666666666E-2</v>
      </c>
      <c r="R1412" s="6">
        <f>E1412/N1412</f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>(((I1413/60)/60)/24)+DATE(1970,1,1)</f>
        <v>42041.059027777781</v>
      </c>
      <c r="K1413">
        <v>1420766700</v>
      </c>
      <c r="L1413" s="10">
        <f t="shared" si="4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45"/>
        <v>0.23333333333333336</v>
      </c>
      <c r="R1413" s="6">
        <f>E1413/N1413</f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>(((I1414/60)/60)/24)+DATE(1970,1,1)</f>
        <v>41977.063645833332</v>
      </c>
      <c r="K1414">
        <v>1415064699</v>
      </c>
      <c r="L1414" s="10">
        <f t="shared" si="4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45"/>
        <v>4.5714285714285712</v>
      </c>
      <c r="R1414" s="6">
        <f>E1414/N1414</f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>(((I1415/60)/60)/24)+DATE(1970,1,1)</f>
        <v>42420.437152777777</v>
      </c>
      <c r="K1415">
        <v>1450780170</v>
      </c>
      <c r="L1415" s="10">
        <f t="shared" si="4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45"/>
        <v>5</v>
      </c>
      <c r="R1415" s="6">
        <f>E1415/N1415</f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>(((I1416/60)/60)/24)+DATE(1970,1,1)</f>
        <v>42738.25309027778</v>
      </c>
      <c r="K1416">
        <v>1480831467</v>
      </c>
      <c r="L1416" s="10">
        <f t="shared" si="4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45"/>
        <v>0.2</v>
      </c>
      <c r="R1416" s="6">
        <f>E1416/N1416</f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>(((I1417/60)/60)/24)+DATE(1970,1,1)</f>
        <v>42232.675821759258</v>
      </c>
      <c r="K1417">
        <v>1436285591</v>
      </c>
      <c r="L1417" s="10">
        <f t="shared" si="4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45"/>
        <v>18.181818181818183</v>
      </c>
      <c r="R1417" s="6">
        <f>E1417/N1417</f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>(((I1418/60)/60)/24)+DATE(1970,1,1)</f>
        <v>42329.967812499999</v>
      </c>
      <c r="K1418">
        <v>1445552019</v>
      </c>
      <c r="L1418" s="10">
        <f t="shared" si="4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45"/>
        <v>0</v>
      </c>
      <c r="R1418" s="6" t="e">
        <f>E1418/N1418</f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>(((I1419/60)/60)/24)+DATE(1970,1,1)</f>
        <v>42262.465972222228</v>
      </c>
      <c r="K1419">
        <v>1439696174</v>
      </c>
      <c r="L1419" s="10">
        <f t="shared" si="4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45"/>
        <v>1.2222222222222223</v>
      </c>
      <c r="R1419" s="6">
        <f>E1419/N1419</f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>(((I1420/60)/60)/24)+DATE(1970,1,1)</f>
        <v>42425.456412037034</v>
      </c>
      <c r="K1420">
        <v>1453805834</v>
      </c>
      <c r="L1420" s="10">
        <f t="shared" si="4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45"/>
        <v>0.2</v>
      </c>
      <c r="R1420" s="6">
        <f>E1420/N1420</f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>(((I1421/60)/60)/24)+DATE(1970,1,1)</f>
        <v>42652.456238425926</v>
      </c>
      <c r="K1421">
        <v>1473418619</v>
      </c>
      <c r="L1421" s="10">
        <f t="shared" si="4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45"/>
        <v>7.0634920634920633</v>
      </c>
      <c r="R1421" s="6">
        <f>E1421/N1421</f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>(((I1422/60)/60)/24)+DATE(1970,1,1)</f>
        <v>42549.667662037042</v>
      </c>
      <c r="K1422">
        <v>1464969686</v>
      </c>
      <c r="L1422" s="10">
        <f t="shared" si="4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45"/>
        <v>2.7272727272727271</v>
      </c>
      <c r="R1422" s="6">
        <f>E1422/N1422</f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>(((I1423/60)/60)/24)+DATE(1970,1,1)</f>
        <v>42043.915613425925</v>
      </c>
      <c r="K1423">
        <v>1420840709</v>
      </c>
      <c r="L1423" s="10">
        <f t="shared" si="4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45"/>
        <v>0.1</v>
      </c>
      <c r="R1423" s="6">
        <f>E1423/N1423</f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>(((I1424/60)/60)/24)+DATE(1970,1,1)</f>
        <v>42634.239629629628</v>
      </c>
      <c r="K1424">
        <v>1471844704</v>
      </c>
      <c r="L1424" s="10">
        <f t="shared" si="4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45"/>
        <v>0.104</v>
      </c>
      <c r="R1424" s="6">
        <f>E1424/N1424</f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>(((I1425/60)/60)/24)+DATE(1970,1,1)</f>
        <v>42370.360312500001</v>
      </c>
      <c r="K1425">
        <v>1449045531</v>
      </c>
      <c r="L1425" s="10">
        <f t="shared" si="4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45"/>
        <v>0.33333333333333337</v>
      </c>
      <c r="R1425" s="6">
        <f>E1425/N1425</f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>(((I1426/60)/60)/24)+DATE(1970,1,1)</f>
        <v>42689.759282407409</v>
      </c>
      <c r="K1426">
        <v>1478106802</v>
      </c>
      <c r="L1426" s="10">
        <f t="shared" si="4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45"/>
        <v>20.36</v>
      </c>
      <c r="R1426" s="6">
        <f>E1426/N1426</f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>(((I1427/60)/60)/24)+DATE(1970,1,1)</f>
        <v>42123.131469907406</v>
      </c>
      <c r="K1427">
        <v>1427684959</v>
      </c>
      <c r="L1427" s="10">
        <f t="shared" si="4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45"/>
        <v>0</v>
      </c>
      <c r="R1427" s="6" t="e">
        <f>E1427/N1427</f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>(((I1428/60)/60)/24)+DATE(1970,1,1)</f>
        <v>42240.390277777777</v>
      </c>
      <c r="K1428">
        <v>1435224120</v>
      </c>
      <c r="L1428" s="10">
        <f t="shared" si="4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45"/>
        <v>0</v>
      </c>
      <c r="R1428" s="6" t="e">
        <f>E1428/N1428</f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>(((I1429/60)/60)/24)+DATE(1970,1,1)</f>
        <v>42631.851678240739</v>
      </c>
      <c r="K1429">
        <v>1471638385</v>
      </c>
      <c r="L1429" s="10">
        <f t="shared" si="4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45"/>
        <v>8.3800000000000008</v>
      </c>
      <c r="R1429" s="6">
        <f>E1429/N1429</f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>(((I1430/60)/60)/24)+DATE(1970,1,1)</f>
        <v>42462.338159722218</v>
      </c>
      <c r="K1430">
        <v>1456996017</v>
      </c>
      <c r="L1430" s="10">
        <f t="shared" si="4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45"/>
        <v>4.5</v>
      </c>
      <c r="R1430" s="6">
        <f>E1430/N1430</f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>(((I1431/60)/60)/24)+DATE(1970,1,1)</f>
        <v>42104.060671296291</v>
      </c>
      <c r="K1431">
        <v>1426037242</v>
      </c>
      <c r="L1431" s="10">
        <f t="shared" si="4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45"/>
        <v>0</v>
      </c>
      <c r="R1431" s="6" t="e">
        <f>E1431/N1431</f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>(((I1432/60)/60)/24)+DATE(1970,1,1)</f>
        <v>41992.813518518517</v>
      </c>
      <c r="K1432">
        <v>1416339088</v>
      </c>
      <c r="L1432" s="10">
        <f t="shared" si="4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45"/>
        <v>8.06</v>
      </c>
      <c r="R1432" s="6">
        <f>E1432/N1432</f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>(((I1433/60)/60)/24)+DATE(1970,1,1)</f>
        <v>42334.252500000002</v>
      </c>
      <c r="K1433">
        <v>1445922216</v>
      </c>
      <c r="L1433" s="10">
        <f t="shared" si="4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45"/>
        <v>31.94705882352941</v>
      </c>
      <c r="R1433" s="6">
        <f>E1433/N1433</f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>(((I1434/60)/60)/24)+DATE(1970,1,1)</f>
        <v>42205.780416666668</v>
      </c>
      <c r="K1434">
        <v>1434825828</v>
      </c>
      <c r="L1434" s="10">
        <f t="shared" si="4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45"/>
        <v>0</v>
      </c>
      <c r="R1434" s="6" t="e">
        <f>E1434/N1434</f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>(((I1435/60)/60)/24)+DATE(1970,1,1)</f>
        <v>42714.458333333328</v>
      </c>
      <c r="K1435">
        <v>1477839675</v>
      </c>
      <c r="L1435" s="10">
        <f t="shared" si="4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45"/>
        <v>6.708333333333333</v>
      </c>
      <c r="R1435" s="6">
        <f>E1435/N1435</f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>(((I1436/60)/60)/24)+DATE(1970,1,1)</f>
        <v>42163.625</v>
      </c>
      <c r="K1436">
        <v>1431973478</v>
      </c>
      <c r="L1436" s="10">
        <f t="shared" si="4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45"/>
        <v>9.9878048780487809</v>
      </c>
      <c r="R1436" s="6">
        <f>E1436/N1436</f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>(((I1437/60)/60)/24)+DATE(1970,1,1)</f>
        <v>42288.780324074076</v>
      </c>
      <c r="K1437">
        <v>1441997020</v>
      </c>
      <c r="L1437" s="10">
        <f t="shared" si="4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45"/>
        <v>0.1</v>
      </c>
      <c r="R1437" s="6">
        <f>E1437/N1437</f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>(((I1438/60)/60)/24)+DATE(1970,1,1)</f>
        <v>42421.35019675926</v>
      </c>
      <c r="K1438">
        <v>1453451057</v>
      </c>
      <c r="L1438" s="10">
        <f t="shared" si="4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45"/>
        <v>0.77</v>
      </c>
      <c r="R1438" s="6">
        <f>E1438/N1438</f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>(((I1439/60)/60)/24)+DATE(1970,1,1)</f>
        <v>41833.207638888889</v>
      </c>
      <c r="K1439">
        <v>1402058739</v>
      </c>
      <c r="L1439" s="10">
        <f t="shared" si="4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45"/>
        <v>26.900000000000002</v>
      </c>
      <c r="R1439" s="6">
        <f>E1439/N1439</f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>(((I1440/60)/60)/24)+DATE(1970,1,1)</f>
        <v>42487.579861111109</v>
      </c>
      <c r="K1440">
        <v>1459198499</v>
      </c>
      <c r="L1440" s="10">
        <f t="shared" si="4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45"/>
        <v>3</v>
      </c>
      <c r="R1440" s="6">
        <f>E1440/N1440</f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>(((I1441/60)/60)/24)+DATE(1970,1,1)</f>
        <v>42070.829872685179</v>
      </c>
      <c r="K1441">
        <v>1423166101</v>
      </c>
      <c r="L1441" s="10">
        <f t="shared" si="4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45"/>
        <v>6.6055045871559637</v>
      </c>
      <c r="R1441" s="6">
        <f>E1441/N1441</f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>(((I1442/60)/60)/24)+DATE(1970,1,1)</f>
        <v>42516.748414351852</v>
      </c>
      <c r="K1442">
        <v>1461693463</v>
      </c>
      <c r="L1442" s="10">
        <f t="shared" si="4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45"/>
        <v>7.6923076923076927E-3</v>
      </c>
      <c r="R1442" s="6">
        <f>E1442/N1442</f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>(((I1443/60)/60)/24)+DATE(1970,1,1)</f>
        <v>42258.765844907408</v>
      </c>
      <c r="K1443">
        <v>1436811769</v>
      </c>
      <c r="L1443" s="10">
        <f t="shared" si="4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45"/>
        <v>1.1222222222222222</v>
      </c>
      <c r="R1443" s="6">
        <f>E1443/N1443</f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>(((I1444/60)/60)/24)+DATE(1970,1,1)</f>
        <v>42515.64534722222</v>
      </c>
      <c r="K1444">
        <v>1461598158</v>
      </c>
      <c r="L1444" s="10">
        <f t="shared" si="4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45"/>
        <v>0</v>
      </c>
      <c r="R1444" s="6" t="e">
        <f>E1444/N1444</f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>(((I1445/60)/60)/24)+DATE(1970,1,1)</f>
        <v>42737.926030092596</v>
      </c>
      <c r="K1445">
        <v>1480803209</v>
      </c>
      <c r="L1445" s="10">
        <f t="shared" si="4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45"/>
        <v>0</v>
      </c>
      <c r="R1445" s="6" t="e">
        <f>E1445/N1445</f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>(((I1446/60)/60)/24)+DATE(1970,1,1)</f>
        <v>42259.873402777783</v>
      </c>
      <c r="K1446">
        <v>1436907462</v>
      </c>
      <c r="L1446" s="10">
        <f t="shared" si="4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45"/>
        <v>0</v>
      </c>
      <c r="R1446" s="6" t="e">
        <f>E1446/N1446</f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>(((I1447/60)/60)/24)+DATE(1970,1,1)</f>
        <v>42169.542303240742</v>
      </c>
      <c r="K1447">
        <v>1431694855</v>
      </c>
      <c r="L1447" s="10">
        <f t="shared" si="4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45"/>
        <v>0</v>
      </c>
      <c r="R1447" s="6" t="e">
        <f>E1447/N1447</f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>(((I1448/60)/60)/24)+DATE(1970,1,1)</f>
        <v>42481.447662037041</v>
      </c>
      <c r="K1448">
        <v>1459507478</v>
      </c>
      <c r="L1448" s="10">
        <f t="shared" si="4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45"/>
        <v>0</v>
      </c>
      <c r="R1448" s="6" t="e">
        <f>E1448/N1448</f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>(((I1449/60)/60)/24)+DATE(1970,1,1)</f>
        <v>42559.730717592596</v>
      </c>
      <c r="K1449">
        <v>1465407134</v>
      </c>
      <c r="L1449" s="10">
        <f t="shared" si="4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45"/>
        <v>1.4999999999999999E-2</v>
      </c>
      <c r="R1449" s="6">
        <f>E1449/N1449</f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>(((I1450/60)/60)/24)+DATE(1970,1,1)</f>
        <v>42146.225694444445</v>
      </c>
      <c r="K1450">
        <v>1429655318</v>
      </c>
      <c r="L1450" s="10">
        <f t="shared" si="4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45"/>
        <v>0</v>
      </c>
      <c r="R1450" s="6" t="e">
        <f>E1450/N1450</f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>(((I1451/60)/60)/24)+DATE(1970,1,1)</f>
        <v>42134.811400462961</v>
      </c>
      <c r="K1451">
        <v>1427138905</v>
      </c>
      <c r="L1451" s="10">
        <f t="shared" si="4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45"/>
        <v>0</v>
      </c>
      <c r="R1451" s="6" t="e">
        <f>E1451/N1451</f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>(((I1452/60)/60)/24)+DATE(1970,1,1)</f>
        <v>42420.171261574069</v>
      </c>
      <c r="K1452">
        <v>1453349197</v>
      </c>
      <c r="L1452" s="10">
        <f t="shared" si="4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45"/>
        <v>1E-3</v>
      </c>
      <c r="R1452" s="6">
        <f>E1452/N1452</f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>(((I1453/60)/60)/24)+DATE(1970,1,1)</f>
        <v>41962.00068287037</v>
      </c>
      <c r="K1453">
        <v>1413759659</v>
      </c>
      <c r="L1453" s="10">
        <f t="shared" si="4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45"/>
        <v>1.0554089709762533E-2</v>
      </c>
      <c r="R1453" s="6">
        <f>E1453/N1453</f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>(((I1454/60)/60)/24)+DATE(1970,1,1)</f>
        <v>41848.703275462962</v>
      </c>
      <c r="K1454">
        <v>1403974363</v>
      </c>
      <c r="L1454" s="10">
        <f t="shared" si="4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45"/>
        <v>0</v>
      </c>
      <c r="R1454" s="6" t="e">
        <f>E1454/N1454</f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>(((I1455/60)/60)/24)+DATE(1970,1,1)</f>
        <v>42840.654479166667</v>
      </c>
      <c r="K1455">
        <v>1488386547</v>
      </c>
      <c r="L1455" s="10">
        <f t="shared" si="4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45"/>
        <v>0</v>
      </c>
      <c r="R1455" s="6" t="e">
        <f>E1455/N1455</f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>(((I1456/60)/60)/24)+DATE(1970,1,1)</f>
        <v>42484.915972222225</v>
      </c>
      <c r="K1456">
        <v>1459716480</v>
      </c>
      <c r="L1456" s="10">
        <f t="shared" si="4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45"/>
        <v>0.85714285714285721</v>
      </c>
      <c r="R1456" s="6">
        <f>E1456/N1456</f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>(((I1457/60)/60)/24)+DATE(1970,1,1)</f>
        <v>41887.568749999999</v>
      </c>
      <c r="K1457">
        <v>1405181320</v>
      </c>
      <c r="L1457" s="10">
        <f t="shared" si="4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45"/>
        <v>10.5</v>
      </c>
      <c r="R1457" s="6">
        <f>E1457/N1457</f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>(((I1458/60)/60)/24)+DATE(1970,1,1)</f>
        <v>42738.668576388889</v>
      </c>
      <c r="K1458">
        <v>1480867365</v>
      </c>
      <c r="L1458" s="10">
        <f t="shared" si="4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45"/>
        <v>2.9000000000000004</v>
      </c>
      <c r="R1458" s="6">
        <f>E1458/N1458</f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>(((I1459/60)/60)/24)+DATE(1970,1,1)</f>
        <v>42319.938009259262</v>
      </c>
      <c r="K1459">
        <v>1444685444</v>
      </c>
      <c r="L1459" s="10">
        <f t="shared" si="4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45"/>
        <v>0</v>
      </c>
      <c r="R1459" s="6" t="e">
        <f>E1459/N1459</f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>(((I1460/60)/60)/24)+DATE(1970,1,1)</f>
        <v>41862.166666666664</v>
      </c>
      <c r="K1460">
        <v>1405097760</v>
      </c>
      <c r="L1460" s="10">
        <f t="shared" si="4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45"/>
        <v>0</v>
      </c>
      <c r="R1460" s="6" t="e">
        <f>E1460/N1460</f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>(((I1461/60)/60)/24)+DATE(1970,1,1)</f>
        <v>42340.725694444445</v>
      </c>
      <c r="K1461">
        <v>1446612896</v>
      </c>
      <c r="L1461" s="10">
        <f t="shared" si="4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45"/>
        <v>0</v>
      </c>
      <c r="R1461" s="6" t="e">
        <f>E1461/N1461</f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>(((I1462/60)/60)/24)+DATE(1970,1,1)</f>
        <v>41973.989583333328</v>
      </c>
      <c r="K1462">
        <v>1412371898</v>
      </c>
      <c r="L1462" s="10">
        <f t="shared" si="4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45"/>
        <v>0</v>
      </c>
      <c r="R1462" s="6" t="e">
        <f>E1462/N1462</f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>(((I1463/60)/60)/24)+DATE(1970,1,1)</f>
        <v>41933</v>
      </c>
      <c r="K1463">
        <v>1410967754</v>
      </c>
      <c r="L1463" s="10">
        <f t="shared" si="4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45"/>
        <v>101.24459999999999</v>
      </c>
      <c r="R1463" s="6">
        <f>E1463/N1463</f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>(((I1464/60)/60)/24)+DATE(1970,1,1)</f>
        <v>41374.662858796299</v>
      </c>
      <c r="K1464">
        <v>1363017271</v>
      </c>
      <c r="L1464" s="10">
        <f t="shared" si="4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45"/>
        <v>108.5175</v>
      </c>
      <c r="R1464" s="6">
        <f>E1464/N1464</f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>(((I1465/60)/60)/24)+DATE(1970,1,1)</f>
        <v>41371.869652777779</v>
      </c>
      <c r="K1465">
        <v>1361483538</v>
      </c>
      <c r="L1465" s="10">
        <f t="shared" si="4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45"/>
        <v>147.66666666666666</v>
      </c>
      <c r="R1465" s="6">
        <f>E1465/N1465</f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>(((I1466/60)/60)/24)+DATE(1970,1,1)</f>
        <v>41321.661550925928</v>
      </c>
      <c r="K1466">
        <v>1358437958</v>
      </c>
      <c r="L1466" s="10">
        <f t="shared" si="4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45"/>
        <v>163.19999999999999</v>
      </c>
      <c r="R1466" s="6">
        <f>E1466/N1466</f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>(((I1467/60)/60)/24)+DATE(1970,1,1)</f>
        <v>40990.125</v>
      </c>
      <c r="K1467">
        <v>1329759452</v>
      </c>
      <c r="L1467" s="10">
        <f t="shared" si="4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45"/>
        <v>456.41449999999998</v>
      </c>
      <c r="R1467" s="6">
        <f>E1467/N1467</f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>(((I1468/60)/60)/24)+DATE(1970,1,1)</f>
        <v>42381.208333333328</v>
      </c>
      <c r="K1468">
        <v>1449029266</v>
      </c>
      <c r="L1468" s="10">
        <f t="shared" si="4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45"/>
        <v>107.87731249999999</v>
      </c>
      <c r="R1468" s="6">
        <f>E1468/N1468</f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>(((I1469/60)/60)/24)+DATE(1970,1,1)</f>
        <v>40993.760243055556</v>
      </c>
      <c r="K1469">
        <v>1327518885</v>
      </c>
      <c r="L1469" s="10">
        <f t="shared" si="4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45"/>
        <v>115.08</v>
      </c>
      <c r="R1469" s="6">
        <f>E1469/N1469</f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>(((I1470/60)/60)/24)+DATE(1970,1,1)</f>
        <v>40706.014456018522</v>
      </c>
      <c r="K1470">
        <v>1302654049</v>
      </c>
      <c r="L1470" s="10">
        <f t="shared" si="4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45"/>
        <v>102.36842105263158</v>
      </c>
      <c r="R1470" s="6">
        <f>E1470/N1470</f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>(((I1471/60)/60)/24)+DATE(1970,1,1)</f>
        <v>41320.598483796297</v>
      </c>
      <c r="K1471">
        <v>1358346109</v>
      </c>
      <c r="L1471" s="10">
        <f t="shared" si="4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45"/>
        <v>108.42485875706214</v>
      </c>
      <c r="R1471" s="6">
        <f>E1471/N1471</f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>(((I1472/60)/60)/24)+DATE(1970,1,1)</f>
        <v>41271.827118055553</v>
      </c>
      <c r="K1472">
        <v>1354909863</v>
      </c>
      <c r="L1472" s="10">
        <f t="shared" si="4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45"/>
        <v>125.13333333333334</v>
      </c>
      <c r="R1472" s="6">
        <f>E1472/N1472</f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>(((I1473/60)/60)/24)+DATE(1970,1,1)</f>
        <v>42103.957569444443</v>
      </c>
      <c r="K1473">
        <v>1426028334</v>
      </c>
      <c r="L1473" s="10">
        <f t="shared" si="4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45"/>
        <v>103.840625</v>
      </c>
      <c r="R1473" s="6">
        <f>E1473/N1473</f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>(((I1474/60)/60)/24)+DATE(1970,1,1)</f>
        <v>41563.542858796296</v>
      </c>
      <c r="K1474">
        <v>1379336503</v>
      </c>
      <c r="L1474" s="10">
        <f t="shared" si="4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45"/>
        <v>138.70400000000001</v>
      </c>
      <c r="R1474" s="6">
        <f>E1474/N1474</f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>(((I1475/60)/60)/24)+DATE(1970,1,1)</f>
        <v>40969.979618055557</v>
      </c>
      <c r="K1475">
        <v>1328052639</v>
      </c>
      <c r="L1475" s="10">
        <f t="shared" ref="L1475:L1538" si="4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47">(E1475/D1475)*100</f>
        <v>120.51600000000001</v>
      </c>
      <c r="R1475" s="6">
        <f>E1475/N1475</f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>(((I1476/60)/60)/24)+DATE(1970,1,1)</f>
        <v>41530.727916666663</v>
      </c>
      <c r="K1476">
        <v>1376501292</v>
      </c>
      <c r="L1476" s="10">
        <f t="shared" si="4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47"/>
        <v>112.26666666666667</v>
      </c>
      <c r="R1476" s="6">
        <f>E1476/N1476</f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>(((I1477/60)/60)/24)+DATE(1970,1,1)</f>
        <v>41993.207638888889</v>
      </c>
      <c r="K1477">
        <v>1416244863</v>
      </c>
      <c r="L1477" s="10">
        <f t="shared" si="4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47"/>
        <v>188.66966666666667</v>
      </c>
      <c r="R1477" s="6">
        <f>E1477/N1477</f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>(((I1478/60)/60)/24)+DATE(1970,1,1)</f>
        <v>40796.041921296295</v>
      </c>
      <c r="K1478">
        <v>1313024422</v>
      </c>
      <c r="L1478" s="10">
        <f t="shared" si="4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47"/>
        <v>661.55466666666666</v>
      </c>
      <c r="R1478" s="6">
        <f>E1478/N1478</f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>(((I1479/60)/60)/24)+DATE(1970,1,1)</f>
        <v>40900.125</v>
      </c>
      <c r="K1479">
        <v>1319467604</v>
      </c>
      <c r="L1479" s="10">
        <f t="shared" si="4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47"/>
        <v>111.31</v>
      </c>
      <c r="R1479" s="6">
        <f>E1479/N1479</f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>(((I1480/60)/60)/24)+DATE(1970,1,1)</f>
        <v>41408.871678240743</v>
      </c>
      <c r="K1480">
        <v>1367355313</v>
      </c>
      <c r="L1480" s="10">
        <f t="shared" si="4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47"/>
        <v>1181.6142199999999</v>
      </c>
      <c r="R1480" s="6">
        <f>E1480/N1480</f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>(((I1481/60)/60)/24)+DATE(1970,1,1)</f>
        <v>41769.165972222225</v>
      </c>
      <c r="K1481">
        <v>1398448389</v>
      </c>
      <c r="L1481" s="10">
        <f t="shared" si="4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47"/>
        <v>137.375</v>
      </c>
      <c r="R1481" s="6">
        <f>E1481/N1481</f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>(((I1482/60)/60)/24)+DATE(1970,1,1)</f>
        <v>41481.708333333336</v>
      </c>
      <c r="K1482">
        <v>1373408699</v>
      </c>
      <c r="L1482" s="10">
        <f t="shared" si="4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47"/>
        <v>117.04040000000001</v>
      </c>
      <c r="R1482" s="6">
        <f>E1482/N1482</f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>(((I1483/60)/60)/24)+DATE(1970,1,1)</f>
        <v>41580.922974537039</v>
      </c>
      <c r="K1483">
        <v>1380838145</v>
      </c>
      <c r="L1483" s="10">
        <f t="shared" si="4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47"/>
        <v>2.1</v>
      </c>
      <c r="R1483" s="6">
        <f>E1483/N1483</f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>(((I1484/60)/60)/24)+DATE(1970,1,1)</f>
        <v>41159.32708333333</v>
      </c>
      <c r="K1484">
        <v>1345062936</v>
      </c>
      <c r="L1484" s="10">
        <f t="shared" si="4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47"/>
        <v>0.1</v>
      </c>
      <c r="R1484" s="6">
        <f>E1484/N1484</f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>(((I1485/60)/60)/24)+DATE(1970,1,1)</f>
        <v>42573.192997685182</v>
      </c>
      <c r="K1485">
        <v>1467002275</v>
      </c>
      <c r="L1485" s="10">
        <f t="shared" si="4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47"/>
        <v>0.7142857142857143</v>
      </c>
      <c r="R1485" s="6">
        <f>E1485/N1485</f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>(((I1486/60)/60)/24)+DATE(1970,1,1)</f>
        <v>41111.618750000001</v>
      </c>
      <c r="K1486">
        <v>1337834963</v>
      </c>
      <c r="L1486" s="10">
        <f t="shared" si="4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47"/>
        <v>0</v>
      </c>
      <c r="R1486" s="6" t="e">
        <f>E1486/N1486</f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>(((I1487/60)/60)/24)+DATE(1970,1,1)</f>
        <v>42175.795983796299</v>
      </c>
      <c r="K1487">
        <v>1430939173</v>
      </c>
      <c r="L1487" s="10">
        <f t="shared" si="4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47"/>
        <v>2.2388059701492535</v>
      </c>
      <c r="R1487" s="6">
        <f>E1487/N1487</f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>(((I1488/60)/60)/24)+DATE(1970,1,1)</f>
        <v>42062.168530092589</v>
      </c>
      <c r="K1488">
        <v>1422417761</v>
      </c>
      <c r="L1488" s="10">
        <f t="shared" si="4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47"/>
        <v>0.24</v>
      </c>
      <c r="R1488" s="6">
        <f>E1488/N1488</f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>(((I1489/60)/60)/24)+DATE(1970,1,1)</f>
        <v>42584.917488425926</v>
      </c>
      <c r="K1489">
        <v>1467583271</v>
      </c>
      <c r="L1489" s="10">
        <f t="shared" si="4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47"/>
        <v>0</v>
      </c>
      <c r="R1489" s="6" t="e">
        <f>E1489/N1489</f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>(((I1490/60)/60)/24)+DATE(1970,1,1)</f>
        <v>41644.563194444447</v>
      </c>
      <c r="K1490">
        <v>1386336660</v>
      </c>
      <c r="L1490" s="10">
        <f t="shared" si="4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47"/>
        <v>2.4</v>
      </c>
      <c r="R1490" s="6">
        <f>E1490/N1490</f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>(((I1491/60)/60)/24)+DATE(1970,1,1)</f>
        <v>41228.653379629628</v>
      </c>
      <c r="K1491">
        <v>1350398452</v>
      </c>
      <c r="L1491" s="10">
        <f t="shared" si="4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47"/>
        <v>0</v>
      </c>
      <c r="R1491" s="6" t="e">
        <f>E1491/N1491</f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>(((I1492/60)/60)/24)+DATE(1970,1,1)</f>
        <v>41549.561041666668</v>
      </c>
      <c r="K1492">
        <v>1378214874</v>
      </c>
      <c r="L1492" s="10">
        <f t="shared" si="4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47"/>
        <v>30.862068965517242</v>
      </c>
      <c r="R1492" s="6">
        <f>E1492/N1492</f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>(((I1493/60)/60)/24)+DATE(1970,1,1)</f>
        <v>42050.651388888888</v>
      </c>
      <c r="K1493">
        <v>1418922443</v>
      </c>
      <c r="L1493" s="10">
        <f t="shared" si="4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47"/>
        <v>8.3333333333333321</v>
      </c>
      <c r="R1493" s="6">
        <f>E1493/N1493</f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>(((I1494/60)/60)/24)+DATE(1970,1,1)</f>
        <v>40712.884791666671</v>
      </c>
      <c r="K1494">
        <v>1305839646</v>
      </c>
      <c r="L1494" s="10">
        <f t="shared" si="4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47"/>
        <v>0.75</v>
      </c>
      <c r="R1494" s="6">
        <f>E1494/N1494</f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>(((I1495/60)/60)/24)+DATE(1970,1,1)</f>
        <v>41441.866608796299</v>
      </c>
      <c r="K1495">
        <v>1368823675</v>
      </c>
      <c r="L1495" s="10">
        <f t="shared" si="4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47"/>
        <v>0</v>
      </c>
      <c r="R1495" s="6" t="e">
        <f>E1495/N1495</f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>(((I1496/60)/60)/24)+DATE(1970,1,1)</f>
        <v>42097.651388888888</v>
      </c>
      <c r="K1496">
        <v>1425489613</v>
      </c>
      <c r="L1496" s="10">
        <f t="shared" si="4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47"/>
        <v>8.9</v>
      </c>
      <c r="R1496" s="6">
        <f>E1496/N1496</f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>(((I1497/60)/60)/24)+DATE(1970,1,1)</f>
        <v>40782.789710648147</v>
      </c>
      <c r="K1497">
        <v>1311879431</v>
      </c>
      <c r="L1497" s="10">
        <f t="shared" si="4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47"/>
        <v>0</v>
      </c>
      <c r="R1497" s="6" t="e">
        <f>E1497/N1497</f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>(((I1498/60)/60)/24)+DATE(1970,1,1)</f>
        <v>41898.475219907406</v>
      </c>
      <c r="K1498">
        <v>1405682659</v>
      </c>
      <c r="L1498" s="10">
        <f t="shared" si="4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47"/>
        <v>0</v>
      </c>
      <c r="R1498" s="6" t="e">
        <f>E1498/N1498</f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>(((I1499/60)/60)/24)+DATE(1970,1,1)</f>
        <v>41486.821527777778</v>
      </c>
      <c r="K1499">
        <v>1371655522</v>
      </c>
      <c r="L1499" s="10">
        <f t="shared" si="4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47"/>
        <v>6.6666666666666671E-3</v>
      </c>
      <c r="R1499" s="6">
        <f>E1499/N1499</f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>(((I1500/60)/60)/24)+DATE(1970,1,1)</f>
        <v>41885.983541666668</v>
      </c>
      <c r="K1500">
        <v>1405899378</v>
      </c>
      <c r="L1500" s="10">
        <f t="shared" si="4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47"/>
        <v>1.9</v>
      </c>
      <c r="R1500" s="6">
        <f>E1500/N1500</f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>(((I1501/60)/60)/24)+DATE(1970,1,1)</f>
        <v>42587.007326388892</v>
      </c>
      <c r="K1501">
        <v>1465171833</v>
      </c>
      <c r="L1501" s="10">
        <f t="shared" si="4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47"/>
        <v>0.25</v>
      </c>
      <c r="R1501" s="6">
        <f>E1501/N1501</f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>(((I1502/60)/60)/24)+DATE(1970,1,1)</f>
        <v>41395.904594907406</v>
      </c>
      <c r="K1502">
        <v>1364852557</v>
      </c>
      <c r="L1502" s="10">
        <f t="shared" si="4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47"/>
        <v>25.035714285714285</v>
      </c>
      <c r="R1502" s="6">
        <f>E1502/N1502</f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>(((I1503/60)/60)/24)+DATE(1970,1,1)</f>
        <v>42193.583599537036</v>
      </c>
      <c r="K1503">
        <v>1433772023</v>
      </c>
      <c r="L1503" s="10">
        <f t="shared" si="4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47"/>
        <v>166.33076923076925</v>
      </c>
      <c r="R1503" s="6">
        <f>E1503/N1503</f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>(((I1504/60)/60)/24)+DATE(1970,1,1)</f>
        <v>42454.916666666672</v>
      </c>
      <c r="K1504">
        <v>1456491680</v>
      </c>
      <c r="L1504" s="10">
        <f t="shared" si="4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47"/>
        <v>101.44545454545455</v>
      </c>
      <c r="R1504" s="6">
        <f>E1504/N1504</f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>(((I1505/60)/60)/24)+DATE(1970,1,1)</f>
        <v>42666.347233796296</v>
      </c>
      <c r="K1505">
        <v>1472026801</v>
      </c>
      <c r="L1505" s="10">
        <f t="shared" si="4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47"/>
        <v>107.89146666666667</v>
      </c>
      <c r="R1505" s="6">
        <f>E1505/N1505</f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>(((I1506/60)/60)/24)+DATE(1970,1,1)</f>
        <v>41800.356249999997</v>
      </c>
      <c r="K1506">
        <v>1399996024</v>
      </c>
      <c r="L1506" s="10">
        <f t="shared" si="4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47"/>
        <v>277.93846153846158</v>
      </c>
      <c r="R1506" s="6">
        <f>E1506/N1506</f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>(((I1507/60)/60)/24)+DATE(1970,1,1)</f>
        <v>42451.834027777775</v>
      </c>
      <c r="K1507">
        <v>1455446303</v>
      </c>
      <c r="L1507" s="10">
        <f t="shared" si="4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47"/>
        <v>103.58125</v>
      </c>
      <c r="R1507" s="6">
        <f>E1507/N1507</f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>(((I1508/60)/60)/24)+DATE(1970,1,1)</f>
        <v>41844.785925925928</v>
      </c>
      <c r="K1508">
        <v>1403635904</v>
      </c>
      <c r="L1508" s="10">
        <f t="shared" si="4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47"/>
        <v>111.4</v>
      </c>
      <c r="R1508" s="6">
        <f>E1508/N1508</f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>(((I1509/60)/60)/24)+DATE(1970,1,1)</f>
        <v>40313.340277777781</v>
      </c>
      <c r="K1509">
        <v>1268822909</v>
      </c>
      <c r="L1509" s="10">
        <f t="shared" si="4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47"/>
        <v>215</v>
      </c>
      <c r="R1509" s="6">
        <f>E1509/N1509</f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>(((I1510/60)/60)/24)+DATE(1970,1,1)</f>
        <v>41817.614363425928</v>
      </c>
      <c r="K1510">
        <v>1401201881</v>
      </c>
      <c r="L1510" s="10">
        <f t="shared" si="4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47"/>
        <v>110.76216216216217</v>
      </c>
      <c r="R1510" s="6">
        <f>E1510/N1510</f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>(((I1511/60)/60)/24)+DATE(1970,1,1)</f>
        <v>42780.957638888889</v>
      </c>
      <c r="K1511">
        <v>1484570885</v>
      </c>
      <c r="L1511" s="10">
        <f t="shared" si="4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47"/>
        <v>123.64125714285714</v>
      </c>
      <c r="R1511" s="6">
        <f>E1511/N1511</f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>(((I1512/60)/60)/24)+DATE(1970,1,1)</f>
        <v>41839.385162037033</v>
      </c>
      <c r="K1512">
        <v>1403169278</v>
      </c>
      <c r="L1512" s="10">
        <f t="shared" si="4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47"/>
        <v>101.03500000000001</v>
      </c>
      <c r="R1512" s="6">
        <f>E1512/N1512</f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>(((I1513/60)/60)/24)+DATE(1970,1,1)</f>
        <v>42326.625046296293</v>
      </c>
      <c r="K1513">
        <v>1445263204</v>
      </c>
      <c r="L1513" s="10">
        <f t="shared" si="4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47"/>
        <v>111.79285714285714</v>
      </c>
      <c r="R1513" s="6">
        <f>E1513/N1513</f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>(((I1514/60)/60)/24)+DATE(1970,1,1)</f>
        <v>42771.684479166666</v>
      </c>
      <c r="K1514">
        <v>1483719939</v>
      </c>
      <c r="L1514" s="10">
        <f t="shared" si="4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47"/>
        <v>558.7714285714286</v>
      </c>
      <c r="R1514" s="6">
        <f>E1514/N1514</f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>(((I1515/60)/60)/24)+DATE(1970,1,1)</f>
        <v>41836.637337962966</v>
      </c>
      <c r="K1515">
        <v>1402931866</v>
      </c>
      <c r="L1515" s="10">
        <f t="shared" si="4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47"/>
        <v>150.01875000000001</v>
      </c>
      <c r="R1515" s="6">
        <f>E1515/N1515</f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>(((I1516/60)/60)/24)+DATE(1970,1,1)</f>
        <v>42274.597685185188</v>
      </c>
      <c r="K1516">
        <v>1439907640</v>
      </c>
      <c r="L1516" s="10">
        <f t="shared" si="4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47"/>
        <v>106.476</v>
      </c>
      <c r="R1516" s="6">
        <f>E1516/N1516</f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>(((I1517/60)/60)/24)+DATE(1970,1,1)</f>
        <v>42445.211770833332</v>
      </c>
      <c r="K1517">
        <v>1455516297</v>
      </c>
      <c r="L1517" s="10">
        <f t="shared" si="4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47"/>
        <v>157.18899999999999</v>
      </c>
      <c r="R1517" s="6">
        <f>E1517/N1517</f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>(((I1518/60)/60)/24)+DATE(1970,1,1)</f>
        <v>42649.583333333328</v>
      </c>
      <c r="K1518">
        <v>1473160292</v>
      </c>
      <c r="L1518" s="10">
        <f t="shared" si="4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47"/>
        <v>108.65882352941176</v>
      </c>
      <c r="R1518" s="6">
        <f>E1518/N1518</f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>(((I1519/60)/60)/24)+DATE(1970,1,1)</f>
        <v>41979.25</v>
      </c>
      <c r="K1519">
        <v>1415194553</v>
      </c>
      <c r="L1519" s="10">
        <f t="shared" si="4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47"/>
        <v>161.97999999999999</v>
      </c>
      <c r="R1519" s="6">
        <f>E1519/N1519</f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>(((I1520/60)/60)/24)+DATE(1970,1,1)</f>
        <v>41790.8200462963</v>
      </c>
      <c r="K1520">
        <v>1398973252</v>
      </c>
      <c r="L1520" s="10">
        <f t="shared" si="4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47"/>
        <v>205.36666666666665</v>
      </c>
      <c r="R1520" s="6">
        <f>E1520/N1520</f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>(((I1521/60)/60)/24)+DATE(1970,1,1)</f>
        <v>41810.915972222225</v>
      </c>
      <c r="K1521">
        <v>1400867283</v>
      </c>
      <c r="L1521" s="10">
        <f t="shared" si="4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47"/>
        <v>103.36388888888889</v>
      </c>
      <c r="R1521" s="6">
        <f>E1521/N1521</f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>(((I1522/60)/60)/24)+DATE(1970,1,1)</f>
        <v>41992.166666666672</v>
      </c>
      <c r="K1522">
        <v>1415824513</v>
      </c>
      <c r="L1522" s="10">
        <f t="shared" si="4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47"/>
        <v>103.47222222222223</v>
      </c>
      <c r="R1522" s="6">
        <f>E1522/N1522</f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>(((I1523/60)/60)/24)+DATE(1970,1,1)</f>
        <v>42528.167719907404</v>
      </c>
      <c r="K1523">
        <v>1462248091</v>
      </c>
      <c r="L1523" s="10">
        <f t="shared" si="4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47"/>
        <v>106.81333333333333</v>
      </c>
      <c r="R1523" s="6">
        <f>E1523/N1523</f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>(((I1524/60)/60)/24)+DATE(1970,1,1)</f>
        <v>41929.830312500002</v>
      </c>
      <c r="K1524">
        <v>1410983739</v>
      </c>
      <c r="L1524" s="10">
        <f t="shared" si="4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47"/>
        <v>138.96574712643678</v>
      </c>
      <c r="R1524" s="6">
        <f>E1524/N1524</f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>(((I1525/60)/60)/24)+DATE(1970,1,1)</f>
        <v>41996</v>
      </c>
      <c r="K1525">
        <v>1416592916</v>
      </c>
      <c r="L1525" s="10">
        <f t="shared" si="4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47"/>
        <v>124.84324324324325</v>
      </c>
      <c r="R1525" s="6">
        <f>E1525/N1525</f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>(((I1526/60)/60)/24)+DATE(1970,1,1)</f>
        <v>42786.501041666663</v>
      </c>
      <c r="K1526">
        <v>1485000090</v>
      </c>
      <c r="L1526" s="10">
        <f t="shared" si="4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47"/>
        <v>206.99999999999997</v>
      </c>
      <c r="R1526" s="6">
        <f>E1526/N1526</f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>(((I1527/60)/60)/24)+DATE(1970,1,1)</f>
        <v>42600.702986111108</v>
      </c>
      <c r="K1527">
        <v>1468947138</v>
      </c>
      <c r="L1527" s="10">
        <f t="shared" si="4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47"/>
        <v>174.00576923076923</v>
      </c>
      <c r="R1527" s="6">
        <f>E1527/N1527</f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>(((I1528/60)/60)/24)+DATE(1970,1,1)</f>
        <v>42388.276006944448</v>
      </c>
      <c r="K1528">
        <v>1448951847</v>
      </c>
      <c r="L1528" s="10">
        <f t="shared" si="4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47"/>
        <v>120.32608695652173</v>
      </c>
      <c r="R1528" s="6">
        <f>E1528/N1528</f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>(((I1529/60)/60)/24)+DATE(1970,1,1)</f>
        <v>42808.558865740735</v>
      </c>
      <c r="K1529">
        <v>1487082286</v>
      </c>
      <c r="L1529" s="10">
        <f t="shared" si="4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47"/>
        <v>110.44428571428573</v>
      </c>
      <c r="R1529" s="6">
        <f>E1529/N1529</f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>(((I1530/60)/60)/24)+DATE(1970,1,1)</f>
        <v>42767</v>
      </c>
      <c r="K1530">
        <v>1483292122</v>
      </c>
      <c r="L1530" s="10">
        <f t="shared" si="4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47"/>
        <v>281.56666666666666</v>
      </c>
      <c r="R1530" s="6">
        <f>E1530/N1530</f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>(((I1531/60)/60)/24)+DATE(1970,1,1)</f>
        <v>42082.587037037039</v>
      </c>
      <c r="K1531">
        <v>1424185520</v>
      </c>
      <c r="L1531" s="10">
        <f t="shared" si="4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47"/>
        <v>100.67894736842105</v>
      </c>
      <c r="R1531" s="6">
        <f>E1531/N1531</f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>(((I1532/60)/60)/24)+DATE(1970,1,1)</f>
        <v>42300.767303240747</v>
      </c>
      <c r="K1532">
        <v>1443464695</v>
      </c>
      <c r="L1532" s="10">
        <f t="shared" si="4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47"/>
        <v>134.82571428571427</v>
      </c>
      <c r="R1532" s="6">
        <f>E1532/N1532</f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>(((I1533/60)/60)/24)+DATE(1970,1,1)</f>
        <v>41974.125</v>
      </c>
      <c r="K1533">
        <v>1414610126</v>
      </c>
      <c r="L1533" s="10">
        <f t="shared" si="4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47"/>
        <v>175.95744680851064</v>
      </c>
      <c r="R1533" s="6">
        <f>E1533/N1533</f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>(((I1534/60)/60)/24)+DATE(1970,1,1)</f>
        <v>42415.625</v>
      </c>
      <c r="K1534">
        <v>1453461865</v>
      </c>
      <c r="L1534" s="10">
        <f t="shared" si="4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47"/>
        <v>484.02000000000004</v>
      </c>
      <c r="R1534" s="6">
        <f>E1534/N1534</f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>(((I1535/60)/60)/24)+DATE(1970,1,1)</f>
        <v>42492.165972222225</v>
      </c>
      <c r="K1535">
        <v>1457913777</v>
      </c>
      <c r="L1535" s="10">
        <f t="shared" si="4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47"/>
        <v>145.14000000000001</v>
      </c>
      <c r="R1535" s="6">
        <f>E1535/N1535</f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>(((I1536/60)/60)/24)+DATE(1970,1,1)</f>
        <v>42251.67432870371</v>
      </c>
      <c r="K1536">
        <v>1438791062</v>
      </c>
      <c r="L1536" s="10">
        <f t="shared" si="4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47"/>
        <v>417.73333333333335</v>
      </c>
      <c r="R1536" s="6">
        <f>E1536/N1536</f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>(((I1537/60)/60)/24)+DATE(1970,1,1)</f>
        <v>42513.916666666672</v>
      </c>
      <c r="K1537">
        <v>1461527631</v>
      </c>
      <c r="L1537" s="10">
        <f t="shared" si="4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47"/>
        <v>132.42499999999998</v>
      </c>
      <c r="R1537" s="6">
        <f>E1537/N1537</f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>(((I1538/60)/60)/24)+DATE(1970,1,1)</f>
        <v>42243.802199074074</v>
      </c>
      <c r="K1538">
        <v>1438110910</v>
      </c>
      <c r="L1538" s="10">
        <f t="shared" si="4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47"/>
        <v>250.30841666666666</v>
      </c>
      <c r="R1538" s="6">
        <f>E1538/N1538</f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>(((I1539/60)/60)/24)+DATE(1970,1,1)</f>
        <v>42588.75</v>
      </c>
      <c r="K1539">
        <v>1467358427</v>
      </c>
      <c r="L1539" s="10">
        <f t="shared" ref="L1539:L1602" si="4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49">(E1539/D1539)*100</f>
        <v>179.9</v>
      </c>
      <c r="R1539" s="6">
        <f>E1539/N1539</f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>(((I1540/60)/60)/24)+DATE(1970,1,1)</f>
        <v>42026.782060185185</v>
      </c>
      <c r="K1540">
        <v>1418064370</v>
      </c>
      <c r="L1540" s="10">
        <f t="shared" si="4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49"/>
        <v>102.62857142857142</v>
      </c>
      <c r="R1540" s="6">
        <f>E1540/N1540</f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>(((I1541/60)/60)/24)+DATE(1970,1,1)</f>
        <v>42738.919201388882</v>
      </c>
      <c r="K1541">
        <v>1480629819</v>
      </c>
      <c r="L1541" s="10">
        <f t="shared" si="4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49"/>
        <v>135.98609999999999</v>
      </c>
      <c r="R1541" s="6">
        <f>E1541/N1541</f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>(((I1542/60)/60)/24)+DATE(1970,1,1)</f>
        <v>41969.052083333328</v>
      </c>
      <c r="K1542">
        <v>1414368616</v>
      </c>
      <c r="L1542" s="10">
        <f t="shared" si="4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49"/>
        <v>117.86666666666667</v>
      </c>
      <c r="R1542" s="6">
        <f>E1542/N1542</f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>(((I1543/60)/60)/24)+DATE(1970,1,1)</f>
        <v>42004.712245370371</v>
      </c>
      <c r="K1543">
        <v>1417453538</v>
      </c>
      <c r="L1543" s="10">
        <f t="shared" si="4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49"/>
        <v>3.3333333333333333E-2</v>
      </c>
      <c r="R1543" s="6">
        <f>E1543/N1543</f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>(((I1544/60)/60)/24)+DATE(1970,1,1)</f>
        <v>42185.996527777781</v>
      </c>
      <c r="K1544">
        <v>1434412500</v>
      </c>
      <c r="L1544" s="10">
        <f t="shared" si="4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49"/>
        <v>4</v>
      </c>
      <c r="R1544" s="6">
        <f>E1544/N1544</f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>(((I1545/60)/60)/24)+DATE(1970,1,1)</f>
        <v>41965.551319444443</v>
      </c>
      <c r="K1545">
        <v>1414066434</v>
      </c>
      <c r="L1545" s="10">
        <f t="shared" si="4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49"/>
        <v>0.44444444444444442</v>
      </c>
      <c r="R1545" s="6">
        <f>E1545/N1545</f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>(((I1546/60)/60)/24)+DATE(1970,1,1)</f>
        <v>42095.012499999997</v>
      </c>
      <c r="K1546">
        <v>1424222024</v>
      </c>
      <c r="L1546" s="10">
        <f t="shared" si="4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49"/>
        <v>0</v>
      </c>
      <c r="R1546" s="6" t="e">
        <f>E1546/N1546</f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>(((I1547/60)/60)/24)+DATE(1970,1,1)</f>
        <v>42065.886111111111</v>
      </c>
      <c r="K1547">
        <v>1422393234</v>
      </c>
      <c r="L1547" s="10">
        <f t="shared" si="4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49"/>
        <v>3.3333333333333333E-2</v>
      </c>
      <c r="R1547" s="6">
        <f>E1547/N1547</f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>(((I1548/60)/60)/24)+DATE(1970,1,1)</f>
        <v>41899.212951388887</v>
      </c>
      <c r="K1548">
        <v>1405746399</v>
      </c>
      <c r="L1548" s="10">
        <f t="shared" si="4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49"/>
        <v>28.9</v>
      </c>
      <c r="R1548" s="6">
        <f>E1548/N1548</f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>(((I1549/60)/60)/24)+DATE(1970,1,1)</f>
        <v>42789.426875000005</v>
      </c>
      <c r="K1549">
        <v>1487240082</v>
      </c>
      <c r="L1549" s="10">
        <f t="shared" si="4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49"/>
        <v>0</v>
      </c>
      <c r="R1549" s="6" t="e">
        <f>E1549/N1549</f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>(((I1550/60)/60)/24)+DATE(1970,1,1)</f>
        <v>42316.923842592587</v>
      </c>
      <c r="K1550">
        <v>1444425020</v>
      </c>
      <c r="L1550" s="10">
        <f t="shared" si="4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49"/>
        <v>8.5714285714285712</v>
      </c>
      <c r="R1550" s="6">
        <f>E1550/N1550</f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>(((I1551/60)/60)/24)+DATE(1970,1,1)</f>
        <v>42311.177766203706</v>
      </c>
      <c r="K1551">
        <v>1443928559</v>
      </c>
      <c r="L1551" s="10">
        <f t="shared" si="4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49"/>
        <v>34</v>
      </c>
      <c r="R1551" s="6">
        <f>E1551/N1551</f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>(((I1552/60)/60)/24)+DATE(1970,1,1)</f>
        <v>42502.449467592596</v>
      </c>
      <c r="K1552">
        <v>1460458034</v>
      </c>
      <c r="L1552" s="10">
        <f t="shared" si="4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49"/>
        <v>13.466666666666665</v>
      </c>
      <c r="R1552" s="6">
        <f>E1552/N1552</f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>(((I1553/60)/60)/24)+DATE(1970,1,1)</f>
        <v>42151.824525462958</v>
      </c>
      <c r="K1553">
        <v>1430164039</v>
      </c>
      <c r="L1553" s="10">
        <f t="shared" si="4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49"/>
        <v>0</v>
      </c>
      <c r="R1553" s="6" t="e">
        <f>E1553/N1553</f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>(((I1554/60)/60)/24)+DATE(1970,1,1)</f>
        <v>41913.165972222225</v>
      </c>
      <c r="K1554">
        <v>1410366708</v>
      </c>
      <c r="L1554" s="10">
        <f t="shared" si="4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49"/>
        <v>49.186046511627907</v>
      </c>
      <c r="R1554" s="6">
        <f>E1554/N1554</f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>(((I1555/60)/60)/24)+DATE(1970,1,1)</f>
        <v>42249.282951388886</v>
      </c>
      <c r="K1555">
        <v>1438584447</v>
      </c>
      <c r="L1555" s="10">
        <f t="shared" si="4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49"/>
        <v>0</v>
      </c>
      <c r="R1555" s="6" t="e">
        <f>E1555/N1555</f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>(((I1556/60)/60)/24)+DATE(1970,1,1)</f>
        <v>42218.252199074079</v>
      </c>
      <c r="K1556">
        <v>1435903390</v>
      </c>
      <c r="L1556" s="10">
        <f t="shared" si="4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49"/>
        <v>0</v>
      </c>
      <c r="R1556" s="6" t="e">
        <f>E1556/N1556</f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>(((I1557/60)/60)/24)+DATE(1970,1,1)</f>
        <v>42264.708333333328</v>
      </c>
      <c r="K1557">
        <v>1440513832</v>
      </c>
      <c r="L1557" s="10">
        <f t="shared" si="4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49"/>
        <v>0</v>
      </c>
      <c r="R1557" s="6" t="e">
        <f>E1557/N1557</f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>(((I1558/60)/60)/24)+DATE(1970,1,1)</f>
        <v>42555.153055555551</v>
      </c>
      <c r="K1558">
        <v>1465011624</v>
      </c>
      <c r="L1558" s="10">
        <f t="shared" si="4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49"/>
        <v>45.133333333333333</v>
      </c>
      <c r="R1558" s="6">
        <f>E1558/N1558</f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>(((I1559/60)/60)/24)+DATE(1970,1,1)</f>
        <v>41902.65315972222</v>
      </c>
      <c r="K1559">
        <v>1408549233</v>
      </c>
      <c r="L1559" s="10">
        <f t="shared" si="4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49"/>
        <v>4</v>
      </c>
      <c r="R1559" s="6">
        <f>E1559/N1559</f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>(((I1560/60)/60)/24)+DATE(1970,1,1)</f>
        <v>42244.508333333331</v>
      </c>
      <c r="K1560">
        <v>1435656759</v>
      </c>
      <c r="L1560" s="10">
        <f t="shared" si="4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49"/>
        <v>4.666666666666667</v>
      </c>
      <c r="R1560" s="6">
        <f>E1560/N1560</f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>(((I1561/60)/60)/24)+DATE(1970,1,1)</f>
        <v>42123.05322916666</v>
      </c>
      <c r="K1561">
        <v>1428974199</v>
      </c>
      <c r="L1561" s="10">
        <f t="shared" si="4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49"/>
        <v>0.33333333333333337</v>
      </c>
      <c r="R1561" s="6">
        <f>E1561/N1561</f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>(((I1562/60)/60)/24)+DATE(1970,1,1)</f>
        <v>41956.062418981484</v>
      </c>
      <c r="K1562">
        <v>1414110593</v>
      </c>
      <c r="L1562" s="10">
        <f t="shared" si="4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49"/>
        <v>3.7600000000000002</v>
      </c>
      <c r="R1562" s="6">
        <f>E1562/N1562</f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>(((I1563/60)/60)/24)+DATE(1970,1,1)</f>
        <v>41585.083368055559</v>
      </c>
      <c r="K1563">
        <v>1381194003</v>
      </c>
      <c r="L1563" s="10">
        <f t="shared" si="4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49"/>
        <v>0.67</v>
      </c>
      <c r="R1563" s="6">
        <f>E1563/N1563</f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>(((I1564/60)/60)/24)+DATE(1970,1,1)</f>
        <v>40149.034722222219</v>
      </c>
      <c r="K1564">
        <v>1253712916</v>
      </c>
      <c r="L1564" s="10">
        <f t="shared" si="4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49"/>
        <v>0</v>
      </c>
      <c r="R1564" s="6" t="e">
        <f>E1564/N1564</f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>(((I1565/60)/60)/24)+DATE(1970,1,1)</f>
        <v>41712.700821759259</v>
      </c>
      <c r="K1565">
        <v>1389635351</v>
      </c>
      <c r="L1565" s="10">
        <f t="shared" si="4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49"/>
        <v>1.4166666666666665</v>
      </c>
      <c r="R1565" s="6">
        <f>E1565/N1565</f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>(((I1566/60)/60)/24)+DATE(1970,1,1)</f>
        <v>42152.836805555555</v>
      </c>
      <c r="K1566">
        <v>1430124509</v>
      </c>
      <c r="L1566" s="10">
        <f t="shared" si="4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49"/>
        <v>0.1</v>
      </c>
      <c r="R1566" s="6">
        <f>E1566/N1566</f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>(((I1567/60)/60)/24)+DATE(1970,1,1)</f>
        <v>40702.729872685188</v>
      </c>
      <c r="K1567">
        <v>1304962261</v>
      </c>
      <c r="L1567" s="10">
        <f t="shared" si="4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49"/>
        <v>2.5</v>
      </c>
      <c r="R1567" s="6">
        <f>E1567/N1567</f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>(((I1568/60)/60)/24)+DATE(1970,1,1)</f>
        <v>42578.916666666672</v>
      </c>
      <c r="K1568">
        <v>1467151204</v>
      </c>
      <c r="L1568" s="10">
        <f t="shared" si="4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49"/>
        <v>21.25</v>
      </c>
      <c r="R1568" s="6">
        <f>E1568/N1568</f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>(((I1569/60)/60)/24)+DATE(1970,1,1)</f>
        <v>41687</v>
      </c>
      <c r="K1569">
        <v>1391293745</v>
      </c>
      <c r="L1569" s="10">
        <f t="shared" si="4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49"/>
        <v>4.117647058823529</v>
      </c>
      <c r="R1569" s="6">
        <f>E1569/N1569</f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>(((I1570/60)/60)/24)+DATE(1970,1,1)</f>
        <v>41997.062326388885</v>
      </c>
      <c r="K1570">
        <v>1416360585</v>
      </c>
      <c r="L1570" s="10">
        <f t="shared" si="4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49"/>
        <v>13.639999999999999</v>
      </c>
      <c r="R1570" s="6">
        <f>E1570/N1570</f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>(((I1571/60)/60)/24)+DATE(1970,1,1)</f>
        <v>41419.679560185185</v>
      </c>
      <c r="K1571">
        <v>1366906714</v>
      </c>
      <c r="L1571" s="10">
        <f t="shared" si="4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49"/>
        <v>0</v>
      </c>
      <c r="R1571" s="6" t="e">
        <f>E1571/N1571</f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>(((I1572/60)/60)/24)+DATE(1970,1,1)</f>
        <v>42468.771782407406</v>
      </c>
      <c r="K1572">
        <v>1457551882</v>
      </c>
      <c r="L1572" s="10">
        <f t="shared" si="4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49"/>
        <v>41.4</v>
      </c>
      <c r="R1572" s="6">
        <f>E1572/N1572</f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>(((I1573/60)/60)/24)+DATE(1970,1,1)</f>
        <v>42174.769479166673</v>
      </c>
      <c r="K1573">
        <v>1432146483</v>
      </c>
      <c r="L1573" s="10">
        <f t="shared" si="4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49"/>
        <v>0.66115702479338845</v>
      </c>
      <c r="R1573" s="6">
        <f>E1573/N1573</f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>(((I1574/60)/60)/24)+DATE(1970,1,1)</f>
        <v>42428.999305555553</v>
      </c>
      <c r="K1574">
        <v>1454546859</v>
      </c>
      <c r="L1574" s="10">
        <f t="shared" si="4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49"/>
        <v>5</v>
      </c>
      <c r="R1574" s="6">
        <f>E1574/N1574</f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>(((I1575/60)/60)/24)+DATE(1970,1,1)</f>
        <v>42826.165972222225</v>
      </c>
      <c r="K1575">
        <v>1487548802</v>
      </c>
      <c r="L1575" s="10">
        <f t="shared" si="4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49"/>
        <v>2.4777777777777779</v>
      </c>
      <c r="R1575" s="6">
        <f>E1575/N1575</f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>(((I1576/60)/60)/24)+DATE(1970,1,1)</f>
        <v>42052.927418981482</v>
      </c>
      <c r="K1576">
        <v>1421187329</v>
      </c>
      <c r="L1576" s="10">
        <f t="shared" si="4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49"/>
        <v>5.0599999999999996</v>
      </c>
      <c r="R1576" s="6">
        <f>E1576/N1576</f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>(((I1577/60)/60)/24)+DATE(1970,1,1)</f>
        <v>41829.524259259262</v>
      </c>
      <c r="K1577">
        <v>1402317296</v>
      </c>
      <c r="L1577" s="10">
        <f t="shared" si="4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49"/>
        <v>22.91</v>
      </c>
      <c r="R1577" s="6">
        <f>E1577/N1577</f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>(((I1578/60)/60)/24)+DATE(1970,1,1)</f>
        <v>42185.879259259258</v>
      </c>
      <c r="K1578">
        <v>1431810368</v>
      </c>
      <c r="L1578" s="10">
        <f t="shared" si="4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49"/>
        <v>13</v>
      </c>
      <c r="R1578" s="6">
        <f>E1578/N1578</f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>(((I1579/60)/60)/24)+DATE(1970,1,1)</f>
        <v>41114.847777777781</v>
      </c>
      <c r="K1579">
        <v>1337977248</v>
      </c>
      <c r="L1579" s="10">
        <f t="shared" si="4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49"/>
        <v>0.54999999999999993</v>
      </c>
      <c r="R1579" s="6">
        <f>E1579/N1579</f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>(((I1580/60)/60)/24)+DATE(1970,1,1)</f>
        <v>40423.083333333336</v>
      </c>
      <c r="K1580">
        <v>1281317691</v>
      </c>
      <c r="L1580" s="10">
        <f t="shared" si="4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49"/>
        <v>10.806536636794938</v>
      </c>
      <c r="R1580" s="6">
        <f>E1580/N1580</f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>(((I1581/60)/60)/24)+DATE(1970,1,1)</f>
        <v>41514.996423611112</v>
      </c>
      <c r="K1581">
        <v>1374882891</v>
      </c>
      <c r="L1581" s="10">
        <f t="shared" si="4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49"/>
        <v>0.84008400840084008</v>
      </c>
      <c r="R1581" s="6">
        <f>E1581/N1581</f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>(((I1582/60)/60)/24)+DATE(1970,1,1)</f>
        <v>41050.050069444449</v>
      </c>
      <c r="K1582">
        <v>1332378726</v>
      </c>
      <c r="L1582" s="10">
        <f t="shared" si="4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49"/>
        <v>0</v>
      </c>
      <c r="R1582" s="6" t="e">
        <f>E1582/N1582</f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>(((I1583/60)/60)/24)+DATE(1970,1,1)</f>
        <v>42357.448958333334</v>
      </c>
      <c r="K1583">
        <v>1447757190</v>
      </c>
      <c r="L1583" s="10">
        <f t="shared" si="4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49"/>
        <v>0.5</v>
      </c>
      <c r="R1583" s="6">
        <f>E1583/N1583</f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>(((I1584/60)/60)/24)+DATE(1970,1,1)</f>
        <v>42303.888888888891</v>
      </c>
      <c r="K1584">
        <v>1440961053</v>
      </c>
      <c r="L1584" s="10">
        <f t="shared" si="4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49"/>
        <v>9.3000000000000007</v>
      </c>
      <c r="R1584" s="6">
        <f>E1584/N1584</f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>(((I1585/60)/60)/24)+DATE(1970,1,1)</f>
        <v>41907.904988425929</v>
      </c>
      <c r="K1585">
        <v>1409089391</v>
      </c>
      <c r="L1585" s="10">
        <f t="shared" si="4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49"/>
        <v>7.4999999999999997E-2</v>
      </c>
      <c r="R1585" s="6">
        <f>E1585/N1585</f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>(((I1586/60)/60)/24)+DATE(1970,1,1)</f>
        <v>41789.649317129632</v>
      </c>
      <c r="K1586">
        <v>1400600101</v>
      </c>
      <c r="L1586" s="10">
        <f t="shared" si="4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49"/>
        <v>0</v>
      </c>
      <c r="R1586" s="6" t="e">
        <f>E1586/N1586</f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>(((I1587/60)/60)/24)+DATE(1970,1,1)</f>
        <v>42729.458333333328</v>
      </c>
      <c r="K1587">
        <v>1480800568</v>
      </c>
      <c r="L1587" s="10">
        <f t="shared" si="4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49"/>
        <v>79</v>
      </c>
      <c r="R1587" s="6">
        <f>E1587/N1587</f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>(((I1588/60)/60)/24)+DATE(1970,1,1)</f>
        <v>42099.062754629631</v>
      </c>
      <c r="K1588">
        <v>1425609022</v>
      </c>
      <c r="L1588" s="10">
        <f t="shared" si="4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49"/>
        <v>0</v>
      </c>
      <c r="R1588" s="6" t="e">
        <f>E1588/N1588</f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>(((I1589/60)/60)/24)+DATE(1970,1,1)</f>
        <v>41986.950983796298</v>
      </c>
      <c r="K1589">
        <v>1415918965</v>
      </c>
      <c r="L1589" s="10">
        <f t="shared" si="4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49"/>
        <v>1.3333333333333334E-2</v>
      </c>
      <c r="R1589" s="6">
        <f>E1589/N1589</f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>(((I1590/60)/60)/24)+DATE(1970,1,1)</f>
        <v>42035.841666666667</v>
      </c>
      <c r="K1590">
        <v>1420091999</v>
      </c>
      <c r="L1590" s="10">
        <f t="shared" si="4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49"/>
        <v>0</v>
      </c>
      <c r="R1590" s="6" t="e">
        <f>E1590/N1590</f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>(((I1591/60)/60)/24)+DATE(1970,1,1)</f>
        <v>42286.984791666662</v>
      </c>
      <c r="K1591">
        <v>1441841886</v>
      </c>
      <c r="L1591" s="10">
        <f t="shared" si="4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49"/>
        <v>0</v>
      </c>
      <c r="R1591" s="6" t="e">
        <f>E1591/N1591</f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>(((I1592/60)/60)/24)+DATE(1970,1,1)</f>
        <v>42270.857222222221</v>
      </c>
      <c r="K1592">
        <v>1440448464</v>
      </c>
      <c r="L1592" s="10">
        <f t="shared" si="4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49"/>
        <v>1.7000000000000002</v>
      </c>
      <c r="R1592" s="6">
        <f>E1592/N1592</f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>(((I1593/60)/60)/24)+DATE(1970,1,1)</f>
        <v>42463.68450231482</v>
      </c>
      <c r="K1593">
        <v>1457112341</v>
      </c>
      <c r="L1593" s="10">
        <f t="shared" si="4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49"/>
        <v>29.228571428571428</v>
      </c>
      <c r="R1593" s="6">
        <f>E1593/N1593</f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>(((I1594/60)/60)/24)+DATE(1970,1,1)</f>
        <v>42091.031076388885</v>
      </c>
      <c r="K1594">
        <v>1423619085</v>
      </c>
      <c r="L1594" s="10">
        <f t="shared" si="4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49"/>
        <v>0</v>
      </c>
      <c r="R1594" s="6" t="e">
        <f>E1594/N1594</f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>(((I1595/60)/60)/24)+DATE(1970,1,1)</f>
        <v>42063.845543981486</v>
      </c>
      <c r="K1595">
        <v>1422562655</v>
      </c>
      <c r="L1595" s="10">
        <f t="shared" si="4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49"/>
        <v>1.3636363636363637E-2</v>
      </c>
      <c r="R1595" s="6">
        <f>E1595/N1595</f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>(((I1596/60)/60)/24)+DATE(1970,1,1)</f>
        <v>42505.681249999994</v>
      </c>
      <c r="K1596">
        <v>1458147982</v>
      </c>
      <c r="L1596" s="10">
        <f t="shared" si="4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49"/>
        <v>20.5</v>
      </c>
      <c r="R1596" s="6">
        <f>E1596/N1596</f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>(((I1597/60)/60)/24)+DATE(1970,1,1)</f>
        <v>41808.842361111114</v>
      </c>
      <c r="K1597">
        <v>1400634728</v>
      </c>
      <c r="L1597" s="10">
        <f t="shared" si="4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49"/>
        <v>0.27999999999999997</v>
      </c>
      <c r="R1597" s="6">
        <f>E1597/N1597</f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>(((I1598/60)/60)/24)+DATE(1970,1,1)</f>
        <v>41986.471863425926</v>
      </c>
      <c r="K1598">
        <v>1414577969</v>
      </c>
      <c r="L1598" s="10">
        <f t="shared" si="4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49"/>
        <v>2.3076923076923079</v>
      </c>
      <c r="R1598" s="6">
        <f>E1598/N1598</f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>(((I1599/60)/60)/24)+DATE(1970,1,1)</f>
        <v>42633.354131944448</v>
      </c>
      <c r="K1599">
        <v>1471768197</v>
      </c>
      <c r="L1599" s="10">
        <f t="shared" si="4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49"/>
        <v>0</v>
      </c>
      <c r="R1599" s="6" t="e">
        <f>E1599/N1599</f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>(((I1600/60)/60)/24)+DATE(1970,1,1)</f>
        <v>42211.667337962965</v>
      </c>
      <c r="K1600">
        <v>1432742458</v>
      </c>
      <c r="L1600" s="10">
        <f t="shared" si="4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49"/>
        <v>0.125</v>
      </c>
      <c r="R1600" s="6">
        <f>E1600/N1600</f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>(((I1601/60)/60)/24)+DATE(1970,1,1)</f>
        <v>42468.497407407413</v>
      </c>
      <c r="K1601">
        <v>1457528176</v>
      </c>
      <c r="L1601" s="10">
        <f t="shared" si="4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49"/>
        <v>0</v>
      </c>
      <c r="R1601" s="6" t="e">
        <f>E1601/N1601</f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>(((I1602/60)/60)/24)+DATE(1970,1,1)</f>
        <v>41835.21597222222</v>
      </c>
      <c r="K1602">
        <v>1401585752</v>
      </c>
      <c r="L1602" s="10">
        <f t="shared" si="4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49"/>
        <v>7.3400000000000007</v>
      </c>
      <c r="R1602" s="6">
        <f>E1602/N1602</f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>(((I1603/60)/60)/24)+DATE(1970,1,1)</f>
        <v>40668.092974537038</v>
      </c>
      <c r="K1603">
        <v>1301969633</v>
      </c>
      <c r="L1603" s="10">
        <f t="shared" ref="L1603:L1666" si="50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51">(E1603/D1603)*100</f>
        <v>108.2492</v>
      </c>
      <c r="R1603" s="6">
        <f>E1603/N1603</f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>(((I1604/60)/60)/24)+DATE(1970,1,1)</f>
        <v>40830.958333333336</v>
      </c>
      <c r="K1604">
        <v>1314947317</v>
      </c>
      <c r="L1604" s="10">
        <f t="shared" si="5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51"/>
        <v>100.16666666666667</v>
      </c>
      <c r="R1604" s="6">
        <f>E1604/N1604</f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>(((I1605/60)/60)/24)+DATE(1970,1,1)</f>
        <v>40936.169664351852</v>
      </c>
      <c r="K1605">
        <v>1322539459</v>
      </c>
      <c r="L1605" s="10">
        <f t="shared" si="5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51"/>
        <v>100.03299999999999</v>
      </c>
      <c r="R1605" s="6">
        <f>E1605/N1605</f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>(((I1606/60)/60)/24)+DATE(1970,1,1)</f>
        <v>40985.80364583333</v>
      </c>
      <c r="K1606">
        <v>1328559435</v>
      </c>
      <c r="L1606" s="10">
        <f t="shared" si="5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51"/>
        <v>122.10714285714286</v>
      </c>
      <c r="R1606" s="6">
        <f>E1606/N1606</f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>(((I1607/60)/60)/24)+DATE(1970,1,1)</f>
        <v>40756.291666666664</v>
      </c>
      <c r="K1607">
        <v>1311380313</v>
      </c>
      <c r="L1607" s="10">
        <f t="shared" si="5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51"/>
        <v>100.69333333333334</v>
      </c>
      <c r="R1607" s="6">
        <f>E1607/N1607</f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>(((I1608/60)/60)/24)+DATE(1970,1,1)</f>
        <v>40626.069884259261</v>
      </c>
      <c r="K1608">
        <v>1293158438</v>
      </c>
      <c r="L1608" s="10">
        <f t="shared" si="5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51"/>
        <v>101.004125</v>
      </c>
      <c r="R1608" s="6">
        <f>E1608/N1608</f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>(((I1609/60)/60)/24)+DATE(1970,1,1)</f>
        <v>41074.80846064815</v>
      </c>
      <c r="K1609">
        <v>1337887451</v>
      </c>
      <c r="L1609" s="10">
        <f t="shared" si="5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51"/>
        <v>145.11000000000001</v>
      </c>
      <c r="R1609" s="6">
        <f>E1609/N1609</f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>(((I1610/60)/60)/24)+DATE(1970,1,1)</f>
        <v>41640.226388888892</v>
      </c>
      <c r="K1610">
        <v>1385754986</v>
      </c>
      <c r="L1610" s="10">
        <f t="shared" si="5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51"/>
        <v>101.25</v>
      </c>
      <c r="R1610" s="6">
        <f>E1610/N1610</f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>(((I1611/60)/60)/24)+DATE(1970,1,1)</f>
        <v>40849.333333333336</v>
      </c>
      <c r="K1611">
        <v>1315612909</v>
      </c>
      <c r="L1611" s="10">
        <f t="shared" si="5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51"/>
        <v>118.33333333333333</v>
      </c>
      <c r="R1611" s="6">
        <f>E1611/N1611</f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>(((I1612/60)/60)/24)+DATE(1970,1,1)</f>
        <v>41258.924884259257</v>
      </c>
      <c r="K1612">
        <v>1353017510</v>
      </c>
      <c r="L1612" s="10">
        <f t="shared" si="5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51"/>
        <v>271.85000000000002</v>
      </c>
      <c r="R1612" s="6">
        <f>E1612/N1612</f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>(((I1613/60)/60)/24)+DATE(1970,1,1)</f>
        <v>41430.00037037037</v>
      </c>
      <c r="K1613">
        <v>1368576032</v>
      </c>
      <c r="L1613" s="10">
        <f t="shared" si="5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51"/>
        <v>125.125</v>
      </c>
      <c r="R1613" s="6">
        <f>E1613/N1613</f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>(((I1614/60)/60)/24)+DATE(1970,1,1)</f>
        <v>41276.874814814815</v>
      </c>
      <c r="K1614">
        <v>1354568384</v>
      </c>
      <c r="L1614" s="10">
        <f t="shared" si="5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51"/>
        <v>110.00000000000001</v>
      </c>
      <c r="R1614" s="6">
        <f>E1614/N1614</f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>(((I1615/60)/60)/24)+DATE(1970,1,1)</f>
        <v>41112.069467592592</v>
      </c>
      <c r="K1615">
        <v>1340329202</v>
      </c>
      <c r="L1615" s="10">
        <f t="shared" si="5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51"/>
        <v>101.49999999999999</v>
      </c>
      <c r="R1615" s="6">
        <f>E1615/N1615</f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>(((I1616/60)/60)/24)+DATE(1970,1,1)</f>
        <v>41854.708333333336</v>
      </c>
      <c r="K1616">
        <v>1401924769</v>
      </c>
      <c r="L1616" s="10">
        <f t="shared" si="50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51"/>
        <v>102.69999999999999</v>
      </c>
      <c r="R1616" s="6">
        <f>E1616/N1616</f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>(((I1617/60)/60)/24)+DATE(1970,1,1)</f>
        <v>40890.092546296299</v>
      </c>
      <c r="K1617">
        <v>1319850796</v>
      </c>
      <c r="L1617" s="10">
        <f t="shared" si="50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51"/>
        <v>114.12500000000001</v>
      </c>
      <c r="R1617" s="6">
        <f>E1617/N1617</f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>(((I1618/60)/60)/24)+DATE(1970,1,1)</f>
        <v>41235.916666666664</v>
      </c>
      <c r="K1618">
        <v>1350061821</v>
      </c>
      <c r="L1618" s="10">
        <f t="shared" si="50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51"/>
        <v>104.2</v>
      </c>
      <c r="R1618" s="6">
        <f>E1618/N1618</f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>(((I1619/60)/60)/24)+DATE(1970,1,1)</f>
        <v>41579.791666666664</v>
      </c>
      <c r="K1619">
        <v>1380470188</v>
      </c>
      <c r="L1619" s="10">
        <f t="shared" si="50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51"/>
        <v>145.85714285714286</v>
      </c>
      <c r="R1619" s="6">
        <f>E1619/N1619</f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>(((I1620/60)/60)/24)+DATE(1970,1,1)</f>
        <v>41341.654340277775</v>
      </c>
      <c r="K1620">
        <v>1359301335</v>
      </c>
      <c r="L1620" s="10">
        <f t="shared" si="50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51"/>
        <v>105.06666666666666</v>
      </c>
      <c r="R1620" s="6">
        <f>E1620/N1620</f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>(((I1621/60)/60)/24)+DATE(1970,1,1)</f>
        <v>41897.18618055556</v>
      </c>
      <c r="K1621">
        <v>1408940886</v>
      </c>
      <c r="L1621" s="10">
        <f t="shared" si="50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51"/>
        <v>133.33333333333331</v>
      </c>
      <c r="R1621" s="6">
        <f>E1621/N1621</f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>(((I1622/60)/60)/24)+DATE(1970,1,1)</f>
        <v>41328.339583333334</v>
      </c>
      <c r="K1622">
        <v>1361002140</v>
      </c>
      <c r="L1622" s="10">
        <f t="shared" si="50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51"/>
        <v>112.99999999999999</v>
      </c>
      <c r="R1622" s="6">
        <f>E1622/N1622</f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>(((I1623/60)/60)/24)+DATE(1970,1,1)</f>
        <v>41057.165972222225</v>
      </c>
      <c r="K1623">
        <v>1333550015</v>
      </c>
      <c r="L1623" s="10">
        <f t="shared" si="50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51"/>
        <v>121.2</v>
      </c>
      <c r="R1623" s="6">
        <f>E1623/N1623</f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>(((I1624/60)/60)/24)+DATE(1970,1,1)</f>
        <v>41990.332638888889</v>
      </c>
      <c r="K1624">
        <v>1415343874</v>
      </c>
      <c r="L1624" s="10">
        <f t="shared" si="50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51"/>
        <v>101.72463768115942</v>
      </c>
      <c r="R1624" s="6">
        <f>E1624/N1624</f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>(((I1625/60)/60)/24)+DATE(1970,1,1)</f>
        <v>41513.688530092593</v>
      </c>
      <c r="K1625">
        <v>1372437089</v>
      </c>
      <c r="L1625" s="10">
        <f t="shared" si="50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51"/>
        <v>101.06666666666666</v>
      </c>
      <c r="R1625" s="6">
        <f>E1625/N1625</f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>(((I1626/60)/60)/24)+DATE(1970,1,1)</f>
        <v>41283.367303240739</v>
      </c>
      <c r="K1626">
        <v>1354265335</v>
      </c>
      <c r="L1626" s="10">
        <f t="shared" si="50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51"/>
        <v>118</v>
      </c>
      <c r="R1626" s="6">
        <f>E1626/N1626</f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>(((I1627/60)/60)/24)+DATE(1970,1,1)</f>
        <v>41163.699687500004</v>
      </c>
      <c r="K1627">
        <v>1344962853</v>
      </c>
      <c r="L1627" s="10">
        <f t="shared" si="50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51"/>
        <v>155.33333333333331</v>
      </c>
      <c r="R1627" s="6">
        <f>E1627/N1627</f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>(((I1628/60)/60)/24)+DATE(1970,1,1)</f>
        <v>41609.889664351853</v>
      </c>
      <c r="K1628">
        <v>1383337267</v>
      </c>
      <c r="L1628" s="10">
        <f t="shared" si="50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51"/>
        <v>101.18750000000001</v>
      </c>
      <c r="R1628" s="6">
        <f>E1628/N1628</f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>(((I1629/60)/60)/24)+DATE(1970,1,1)</f>
        <v>41239.207638888889</v>
      </c>
      <c r="K1629">
        <v>1351011489</v>
      </c>
      <c r="L1629" s="10">
        <f t="shared" si="50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51"/>
        <v>117</v>
      </c>
      <c r="R1629" s="6">
        <f>E1629/N1629</f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>(((I1630/60)/60)/24)+DATE(1970,1,1)</f>
        <v>41807.737060185187</v>
      </c>
      <c r="K1630">
        <v>1400175682</v>
      </c>
      <c r="L1630" s="10">
        <f t="shared" si="50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51"/>
        <v>100.925</v>
      </c>
      <c r="R1630" s="6">
        <f>E1630/N1630</f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>(((I1631/60)/60)/24)+DATE(1970,1,1)</f>
        <v>41690.867280092592</v>
      </c>
      <c r="K1631">
        <v>1389041333</v>
      </c>
      <c r="L1631" s="10">
        <f t="shared" si="50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51"/>
        <v>103.66666666666666</v>
      </c>
      <c r="R1631" s="6">
        <f>E1631/N1631</f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>(((I1632/60)/60)/24)+DATE(1970,1,1)</f>
        <v>40970.290972222225</v>
      </c>
      <c r="K1632">
        <v>1328040375</v>
      </c>
      <c r="L1632" s="10">
        <f t="shared" si="50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51"/>
        <v>265.25</v>
      </c>
      <c r="R1632" s="6">
        <f>E1632/N1632</f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>(((I1633/60)/60)/24)+DATE(1970,1,1)</f>
        <v>41194.859502314815</v>
      </c>
      <c r="K1633">
        <v>1347482261</v>
      </c>
      <c r="L1633" s="10">
        <f t="shared" si="50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51"/>
        <v>155.91</v>
      </c>
      <c r="R1633" s="6">
        <f>E1633/N1633</f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>(((I1634/60)/60)/24)+DATE(1970,1,1)</f>
        <v>40810.340902777774</v>
      </c>
      <c r="K1634">
        <v>1311667854</v>
      </c>
      <c r="L1634" s="10">
        <f t="shared" si="50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51"/>
        <v>101.62500000000001</v>
      </c>
      <c r="R1634" s="6">
        <f>E1634/N1634</f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>(((I1635/60)/60)/24)+DATE(1970,1,1)</f>
        <v>40924.208333333336</v>
      </c>
      <c r="K1635">
        <v>1324329156</v>
      </c>
      <c r="L1635" s="10">
        <f t="shared" si="50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51"/>
        <v>100</v>
      </c>
      <c r="R1635" s="6">
        <f>E1635/N1635</f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>(((I1636/60)/60)/24)+DATE(1970,1,1)</f>
        <v>40696.249305555553</v>
      </c>
      <c r="K1636">
        <v>1303706001</v>
      </c>
      <c r="L1636" s="10">
        <f t="shared" si="50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51"/>
        <v>100.49999999999999</v>
      </c>
      <c r="R1636" s="6">
        <f>E1636/N1636</f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>(((I1637/60)/60)/24)+DATE(1970,1,1)</f>
        <v>42562.868761574078</v>
      </c>
      <c r="K1637">
        <v>1463086261</v>
      </c>
      <c r="L1637" s="10">
        <f t="shared" si="50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51"/>
        <v>125.29999999999998</v>
      </c>
      <c r="R1637" s="6">
        <f>E1637/N1637</f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>(((I1638/60)/60)/24)+DATE(1970,1,1)</f>
        <v>40706.166666666664</v>
      </c>
      <c r="K1638">
        <v>1304129088</v>
      </c>
      <c r="L1638" s="10">
        <f t="shared" si="50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51"/>
        <v>103.55555555555556</v>
      </c>
      <c r="R1638" s="6">
        <f>E1638/N1638</f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>(((I1639/60)/60)/24)+DATE(1970,1,1)</f>
        <v>40178.98541666667</v>
      </c>
      <c r="K1639">
        <v>1257444140</v>
      </c>
      <c r="L1639" s="10">
        <f t="shared" si="50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51"/>
        <v>103.8</v>
      </c>
      <c r="R1639" s="6">
        <f>E1639/N1639</f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>(((I1640/60)/60)/24)+DATE(1970,1,1)</f>
        <v>41333.892361111109</v>
      </c>
      <c r="K1640">
        <v>1358180968</v>
      </c>
      <c r="L1640" s="10">
        <f t="shared" si="50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51"/>
        <v>105</v>
      </c>
      <c r="R1640" s="6">
        <f>E1640/N1640</f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>(((I1641/60)/60)/24)+DATE(1970,1,1)</f>
        <v>40971.652372685188</v>
      </c>
      <c r="K1641">
        <v>1328197165</v>
      </c>
      <c r="L1641" s="10">
        <f t="shared" si="50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51"/>
        <v>100</v>
      </c>
      <c r="R1641" s="6">
        <f>E1641/N1641</f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>(((I1642/60)/60)/24)+DATE(1970,1,1)</f>
        <v>40393.082638888889</v>
      </c>
      <c r="K1642">
        <v>1279603955</v>
      </c>
      <c r="L1642" s="10">
        <f t="shared" si="50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51"/>
        <v>169.86</v>
      </c>
      <c r="R1642" s="6">
        <f>E1642/N1642</f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>(((I1643/60)/60)/24)+DATE(1970,1,1)</f>
        <v>41992.596574074079</v>
      </c>
      <c r="K1643">
        <v>1416406744</v>
      </c>
      <c r="L1643" s="10">
        <f t="shared" si="50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51"/>
        <v>101.4</v>
      </c>
      <c r="R1643" s="6">
        <f>E1643/N1643</f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>(((I1644/60)/60)/24)+DATE(1970,1,1)</f>
        <v>40708.024618055555</v>
      </c>
      <c r="K1644">
        <v>1306283727</v>
      </c>
      <c r="L1644" s="10">
        <f t="shared" si="50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51"/>
        <v>100</v>
      </c>
      <c r="R1644" s="6">
        <f>E1644/N1644</f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>(((I1645/60)/60)/24)+DATE(1970,1,1)</f>
        <v>41176.824212962965</v>
      </c>
      <c r="K1645">
        <v>1345924012</v>
      </c>
      <c r="L1645" s="10">
        <f t="shared" si="50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51"/>
        <v>124.70000000000002</v>
      </c>
      <c r="R1645" s="6">
        <f>E1645/N1645</f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>(((I1646/60)/60)/24)+DATE(1970,1,1)</f>
        <v>41235.101388888892</v>
      </c>
      <c r="K1646">
        <v>1348363560</v>
      </c>
      <c r="L1646" s="10">
        <f t="shared" si="50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51"/>
        <v>109.5</v>
      </c>
      <c r="R1646" s="6">
        <f>E1646/N1646</f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>(((I1647/60)/60)/24)+DATE(1970,1,1)</f>
        <v>41535.617361111108</v>
      </c>
      <c r="K1647">
        <v>1378306140</v>
      </c>
      <c r="L1647" s="10">
        <f t="shared" si="50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51"/>
        <v>110.80000000000001</v>
      </c>
      <c r="R1647" s="6">
        <f>E1647/N1647</f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>(((I1648/60)/60)/24)+DATE(1970,1,1)</f>
        <v>41865.757638888892</v>
      </c>
      <c r="K1648">
        <v>1405248503</v>
      </c>
      <c r="L1648" s="10">
        <f t="shared" si="50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51"/>
        <v>110.2</v>
      </c>
      <c r="R1648" s="6">
        <f>E1648/N1648</f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>(((I1649/60)/60)/24)+DATE(1970,1,1)</f>
        <v>41069.409456018519</v>
      </c>
      <c r="K1649">
        <v>1336643377</v>
      </c>
      <c r="L1649" s="10">
        <f t="shared" si="50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51"/>
        <v>104.71999999999998</v>
      </c>
      <c r="R1649" s="6">
        <f>E1649/N1649</f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>(((I1650/60)/60)/24)+DATE(1970,1,1)</f>
        <v>40622.662986111114</v>
      </c>
      <c r="K1650">
        <v>1298048082</v>
      </c>
      <c r="L1650" s="10">
        <f t="shared" si="50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51"/>
        <v>125.26086956521738</v>
      </c>
      <c r="R1650" s="6">
        <f>E1650/N1650</f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>(((I1651/60)/60)/24)+DATE(1970,1,1)</f>
        <v>41782.684664351851</v>
      </c>
      <c r="K1651">
        <v>1396974355</v>
      </c>
      <c r="L1651" s="10">
        <f t="shared" si="50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51"/>
        <v>100.58763157894737</v>
      </c>
      <c r="R1651" s="6">
        <f>E1651/N1651</f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>(((I1652/60)/60)/24)+DATE(1970,1,1)</f>
        <v>41556.435613425929</v>
      </c>
      <c r="K1652">
        <v>1378722437</v>
      </c>
      <c r="L1652" s="10">
        <f t="shared" si="50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51"/>
        <v>141.55000000000001</v>
      </c>
      <c r="R1652" s="6">
        <f>E1652/N1652</f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>(((I1653/60)/60)/24)+DATE(1970,1,1)</f>
        <v>40659.290972222225</v>
      </c>
      <c r="K1653">
        <v>1300916220</v>
      </c>
      <c r="L1653" s="10">
        <f t="shared" si="50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51"/>
        <v>100.75</v>
      </c>
      <c r="R1653" s="6">
        <f>E1653/N1653</f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>(((I1654/60)/60)/24)+DATE(1970,1,1)</f>
        <v>41602.534641203703</v>
      </c>
      <c r="K1654">
        <v>1382701793</v>
      </c>
      <c r="L1654" s="10">
        <f t="shared" si="50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51"/>
        <v>100.66666666666666</v>
      </c>
      <c r="R1654" s="6">
        <f>E1654/N1654</f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>(((I1655/60)/60)/24)+DATE(1970,1,1)</f>
        <v>40657.834444444445</v>
      </c>
      <c r="K1655">
        <v>1300996896</v>
      </c>
      <c r="L1655" s="10">
        <f t="shared" si="50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51"/>
        <v>174.2304</v>
      </c>
      <c r="R1655" s="6">
        <f>E1655/N1655</f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>(((I1656/60)/60)/24)+DATE(1970,1,1)</f>
        <v>41017.890740740739</v>
      </c>
      <c r="K1656">
        <v>1332192160</v>
      </c>
      <c r="L1656" s="10">
        <f t="shared" si="50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51"/>
        <v>119.90909090909089</v>
      </c>
      <c r="R1656" s="6">
        <f>E1656/N1656</f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>(((I1657/60)/60)/24)+DATE(1970,1,1)</f>
        <v>41004.750231481477</v>
      </c>
      <c r="K1657">
        <v>1331060420</v>
      </c>
      <c r="L1657" s="10">
        <f t="shared" si="50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51"/>
        <v>142.86666666666667</v>
      </c>
      <c r="R1657" s="6">
        <f>E1657/N1657</f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>(((I1658/60)/60)/24)+DATE(1970,1,1)</f>
        <v>41256.928842592592</v>
      </c>
      <c r="K1658">
        <v>1352845052</v>
      </c>
      <c r="L1658" s="10">
        <f t="shared" si="50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51"/>
        <v>100.33493333333334</v>
      </c>
      <c r="R1658" s="6">
        <f>E1658/N1658</f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>(((I1659/60)/60)/24)+DATE(1970,1,1)</f>
        <v>41053.782037037039</v>
      </c>
      <c r="K1659">
        <v>1335293168</v>
      </c>
      <c r="L1659" s="10">
        <f t="shared" si="50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51"/>
        <v>104.93380000000001</v>
      </c>
      <c r="R1659" s="6">
        <f>E1659/N1659</f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>(((I1660/60)/60)/24)+DATE(1970,1,1)</f>
        <v>41261.597222222219</v>
      </c>
      <c r="K1660">
        <v>1352524767</v>
      </c>
      <c r="L1660" s="10">
        <f t="shared" si="50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51"/>
        <v>132.23333333333335</v>
      </c>
      <c r="R1660" s="6">
        <f>E1660/N1660</f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>(((I1661/60)/60)/24)+DATE(1970,1,1)</f>
        <v>41625.5</v>
      </c>
      <c r="K1661">
        <v>1384811721</v>
      </c>
      <c r="L1661" s="10">
        <f t="shared" si="50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51"/>
        <v>112.79999999999998</v>
      </c>
      <c r="R1661" s="6">
        <f>E1661/N1661</f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>(((I1662/60)/60)/24)+DATE(1970,1,1)</f>
        <v>42490.915972222225</v>
      </c>
      <c r="K1662">
        <v>1459355950</v>
      </c>
      <c r="L1662" s="10">
        <f t="shared" si="50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51"/>
        <v>1253.75</v>
      </c>
      <c r="R1662" s="6">
        <f>E1662/N1662</f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>(((I1663/60)/60)/24)+DATE(1970,1,1)</f>
        <v>42386.875</v>
      </c>
      <c r="K1663">
        <v>1449359831</v>
      </c>
      <c r="L1663" s="10">
        <f t="shared" si="50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51"/>
        <v>102.50632911392405</v>
      </c>
      <c r="R1663" s="6">
        <f>E1663/N1663</f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>(((I1664/60)/60)/24)+DATE(1970,1,1)</f>
        <v>40908.239999999998</v>
      </c>
      <c r="K1664">
        <v>1320122736</v>
      </c>
      <c r="L1664" s="10">
        <f t="shared" si="50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51"/>
        <v>102.6375</v>
      </c>
      <c r="R1664" s="6">
        <f>E1664/N1664</f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>(((I1665/60)/60)/24)+DATE(1970,1,1)</f>
        <v>42036.02207175926</v>
      </c>
      <c r="K1665">
        <v>1420158707</v>
      </c>
      <c r="L1665" s="10">
        <f t="shared" si="50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51"/>
        <v>108</v>
      </c>
      <c r="R1665" s="6">
        <f>E1665/N1665</f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>(((I1666/60)/60)/24)+DATE(1970,1,1)</f>
        <v>40984.165972222225</v>
      </c>
      <c r="K1666">
        <v>1328033818</v>
      </c>
      <c r="L1666" s="10">
        <f t="shared" si="50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51"/>
        <v>122.40879999999999</v>
      </c>
      <c r="R1666" s="6">
        <f>E1666/N1666</f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>(((I1667/60)/60)/24)+DATE(1970,1,1)</f>
        <v>40596.125</v>
      </c>
      <c r="K1667">
        <v>1295624113</v>
      </c>
      <c r="L1667" s="10">
        <f t="shared" ref="L1667:L1730" si="52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53">(E1667/D1667)*100</f>
        <v>119.45714285714286</v>
      </c>
      <c r="R1667" s="6">
        <f>E1667/N1667</f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>(((I1668/60)/60)/24)+DATE(1970,1,1)</f>
        <v>41361.211493055554</v>
      </c>
      <c r="K1668">
        <v>1361858673</v>
      </c>
      <c r="L1668" s="10">
        <f t="shared" si="52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53"/>
        <v>160.88</v>
      </c>
      <c r="R1668" s="6">
        <f>E1668/N1668</f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>(((I1669/60)/60)/24)+DATE(1970,1,1)</f>
        <v>41709.290972222225</v>
      </c>
      <c r="K1669">
        <v>1392169298</v>
      </c>
      <c r="L1669" s="10">
        <f t="shared" si="52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53"/>
        <v>126.85294117647059</v>
      </c>
      <c r="R1669" s="6">
        <f>E1669/N1669</f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>(((I1670/60)/60)/24)+DATE(1970,1,1)</f>
        <v>40875.191423611112</v>
      </c>
      <c r="K1670">
        <v>1319859339</v>
      </c>
      <c r="L1670" s="10">
        <f t="shared" si="52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53"/>
        <v>102.6375</v>
      </c>
      <c r="R1670" s="6">
        <f>E1670/N1670</f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>(((I1671/60)/60)/24)+DATE(1970,1,1)</f>
        <v>42521.885138888887</v>
      </c>
      <c r="K1671">
        <v>1459545276</v>
      </c>
      <c r="L1671" s="10">
        <f t="shared" si="52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53"/>
        <v>139.75</v>
      </c>
      <c r="R1671" s="6">
        <f>E1671/N1671</f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>(((I1672/60)/60)/24)+DATE(1970,1,1)</f>
        <v>40364.166666666664</v>
      </c>
      <c r="K1672">
        <v>1273961999</v>
      </c>
      <c r="L1672" s="10">
        <f t="shared" si="52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53"/>
        <v>102.60000000000001</v>
      </c>
      <c r="R1672" s="6">
        <f>E1672/N1672</f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>(((I1673/60)/60)/24)+DATE(1970,1,1)</f>
        <v>42583.54414351852</v>
      </c>
      <c r="K1673">
        <v>1467464614</v>
      </c>
      <c r="L1673" s="10">
        <f t="shared" si="52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53"/>
        <v>100.67349999999999</v>
      </c>
      <c r="R1673" s="6">
        <f>E1673/N1673</f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>(((I1674/60)/60)/24)+DATE(1970,1,1)</f>
        <v>41064.656597222223</v>
      </c>
      <c r="K1674">
        <v>1336232730</v>
      </c>
      <c r="L1674" s="10">
        <f t="shared" si="52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53"/>
        <v>112.94117647058823</v>
      </c>
      <c r="R1674" s="6">
        <f>E1674/N1674</f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>(((I1675/60)/60)/24)+DATE(1970,1,1)</f>
        <v>42069.878379629634</v>
      </c>
      <c r="K1675">
        <v>1423083892</v>
      </c>
      <c r="L1675" s="10">
        <f t="shared" si="52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53"/>
        <v>128.09523809523807</v>
      </c>
      <c r="R1675" s="6">
        <f>E1675/N1675</f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>(((I1676/60)/60)/24)+DATE(1970,1,1)</f>
        <v>42600.290972222225</v>
      </c>
      <c r="K1676">
        <v>1468852306</v>
      </c>
      <c r="L1676" s="10">
        <f t="shared" si="52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53"/>
        <v>201.7</v>
      </c>
      <c r="R1676" s="6">
        <f>E1676/N1676</f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>(((I1677/60)/60)/24)+DATE(1970,1,1)</f>
        <v>40832.918749999997</v>
      </c>
      <c r="K1677">
        <v>1316194540</v>
      </c>
      <c r="L1677" s="10">
        <f t="shared" si="52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53"/>
        <v>137.416</v>
      </c>
      <c r="R1677" s="6">
        <f>E1677/N1677</f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>(((I1678/60)/60)/24)+DATE(1970,1,1)</f>
        <v>41020.165972222225</v>
      </c>
      <c r="K1678">
        <v>1330968347</v>
      </c>
      <c r="L1678" s="10">
        <f t="shared" si="52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53"/>
        <v>115.33333333333333</v>
      </c>
      <c r="R1678" s="6">
        <f>E1678/N1678</f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>(((I1679/60)/60)/24)+DATE(1970,1,1)</f>
        <v>42476.249305555553</v>
      </c>
      <c r="K1679">
        <v>1455615976</v>
      </c>
      <c r="L1679" s="10">
        <f t="shared" si="52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53"/>
        <v>111.66666666666667</v>
      </c>
      <c r="R1679" s="6">
        <f>E1679/N1679</f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>(((I1680/60)/60)/24)+DATE(1970,1,1)</f>
        <v>41676.854988425926</v>
      </c>
      <c r="K1680">
        <v>1390509071</v>
      </c>
      <c r="L1680" s="10">
        <f t="shared" si="52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53"/>
        <v>118.39999999999999</v>
      </c>
      <c r="R1680" s="6">
        <f>E1680/N1680</f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>(((I1681/60)/60)/24)+DATE(1970,1,1)</f>
        <v>40746.068807870368</v>
      </c>
      <c r="K1681">
        <v>1309311545</v>
      </c>
      <c r="L1681" s="10">
        <f t="shared" si="52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53"/>
        <v>175</v>
      </c>
      <c r="R1681" s="6">
        <f>E1681/N1681</f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>(((I1682/60)/60)/24)+DATE(1970,1,1)</f>
        <v>41832.757719907408</v>
      </c>
      <c r="K1682">
        <v>1402596667</v>
      </c>
      <c r="L1682" s="10">
        <f t="shared" si="52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53"/>
        <v>117.5</v>
      </c>
      <c r="R1682" s="6">
        <f>E1682/N1682</f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>(((I1683/60)/60)/24)+DATE(1970,1,1)</f>
        <v>42823.083333333328</v>
      </c>
      <c r="K1683">
        <v>1486522484</v>
      </c>
      <c r="L1683" s="10">
        <f t="shared" si="52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53"/>
        <v>101.42212307692309</v>
      </c>
      <c r="R1683" s="6">
        <f>E1683/N1683</f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>(((I1684/60)/60)/24)+DATE(1970,1,1)</f>
        <v>42839.171990740739</v>
      </c>
      <c r="K1684">
        <v>1486962460</v>
      </c>
      <c r="L1684" s="10">
        <f t="shared" si="52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53"/>
        <v>0</v>
      </c>
      <c r="R1684" s="6" t="e">
        <f>E1684/N1684</f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>(((I1685/60)/60)/24)+DATE(1970,1,1)</f>
        <v>42832.781689814816</v>
      </c>
      <c r="K1685">
        <v>1489517138</v>
      </c>
      <c r="L1685" s="10">
        <f t="shared" si="52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53"/>
        <v>21.714285714285715</v>
      </c>
      <c r="R1685" s="6">
        <f>E1685/N1685</f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>(((I1686/60)/60)/24)+DATE(1970,1,1)</f>
        <v>42811.773622685185</v>
      </c>
      <c r="K1686">
        <v>1487360041</v>
      </c>
      <c r="L1686" s="10">
        <f t="shared" si="52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53"/>
        <v>109.125</v>
      </c>
      <c r="R1686" s="6">
        <f>E1686/N1686</f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>(((I1687/60)/60)/24)+DATE(1970,1,1)</f>
        <v>42818.208599537036</v>
      </c>
      <c r="K1687">
        <v>1487743223</v>
      </c>
      <c r="L1687" s="10">
        <f t="shared" si="52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53"/>
        <v>102.85714285714285</v>
      </c>
      <c r="R1687" s="6">
        <f>E1687/N1687</f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>(((I1688/60)/60)/24)+DATE(1970,1,1)</f>
        <v>42852.802303240736</v>
      </c>
      <c r="K1688">
        <v>1488140119</v>
      </c>
      <c r="L1688" s="10">
        <f t="shared" si="52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53"/>
        <v>0.36</v>
      </c>
      <c r="R1688" s="6">
        <f>E1688/N1688</f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>(((I1689/60)/60)/24)+DATE(1970,1,1)</f>
        <v>42835.84375</v>
      </c>
      <c r="K1689">
        <v>1488935245</v>
      </c>
      <c r="L1689" s="10">
        <f t="shared" si="52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53"/>
        <v>31.25</v>
      </c>
      <c r="R1689" s="6">
        <f>E1689/N1689</f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>(((I1690/60)/60)/24)+DATE(1970,1,1)</f>
        <v>42834.492986111116</v>
      </c>
      <c r="K1690">
        <v>1489150194</v>
      </c>
      <c r="L1690" s="10">
        <f t="shared" si="52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53"/>
        <v>44.3</v>
      </c>
      <c r="R1690" s="6">
        <f>E1690/N1690</f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>(((I1691/60)/60)/24)+DATE(1970,1,1)</f>
        <v>42810.900810185187</v>
      </c>
      <c r="K1691">
        <v>1487111830</v>
      </c>
      <c r="L1691" s="10">
        <f t="shared" si="52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53"/>
        <v>100</v>
      </c>
      <c r="R1691" s="6">
        <f>E1691/N1691</f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>(((I1692/60)/60)/24)+DATE(1970,1,1)</f>
        <v>42831.389374999999</v>
      </c>
      <c r="K1692">
        <v>1488882042</v>
      </c>
      <c r="L1692" s="10">
        <f t="shared" si="52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53"/>
        <v>25.4</v>
      </c>
      <c r="R1692" s="6">
        <f>E1692/N1692</f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>(((I1693/60)/60)/24)+DATE(1970,1,1)</f>
        <v>42828.041666666672</v>
      </c>
      <c r="K1693">
        <v>1488387008</v>
      </c>
      <c r="L1693" s="10">
        <f t="shared" si="52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53"/>
        <v>33.473333333333329</v>
      </c>
      <c r="R1693" s="6">
        <f>E1693/N1693</f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>(((I1694/60)/60)/24)+DATE(1970,1,1)</f>
        <v>42820.999305555553</v>
      </c>
      <c r="K1694">
        <v>1487734667</v>
      </c>
      <c r="L1694" s="10">
        <f t="shared" si="52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53"/>
        <v>47.8</v>
      </c>
      <c r="R1694" s="6">
        <f>E1694/N1694</f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>(((I1695/60)/60)/24)+DATE(1970,1,1)</f>
        <v>42834.833333333328</v>
      </c>
      <c r="K1695">
        <v>1489097112</v>
      </c>
      <c r="L1695" s="10">
        <f t="shared" si="52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53"/>
        <v>9.3333333333333339</v>
      </c>
      <c r="R1695" s="6">
        <f>E1695/N1695</f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>(((I1696/60)/60)/24)+DATE(1970,1,1)</f>
        <v>42821.191666666666</v>
      </c>
      <c r="K1696">
        <v>1488038674</v>
      </c>
      <c r="L1696" s="10">
        <f t="shared" si="52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53"/>
        <v>0.05</v>
      </c>
      <c r="R1696" s="6">
        <f>E1696/N1696</f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>(((I1697/60)/60)/24)+DATE(1970,1,1)</f>
        <v>42835.041666666672</v>
      </c>
      <c r="K1697">
        <v>1488847514</v>
      </c>
      <c r="L1697" s="10">
        <f t="shared" si="52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53"/>
        <v>11.708333333333334</v>
      </c>
      <c r="R1697" s="6">
        <f>E1697/N1697</f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>(((I1698/60)/60)/24)+DATE(1970,1,1)</f>
        <v>42826.027905092589</v>
      </c>
      <c r="K1698">
        <v>1488418811</v>
      </c>
      <c r="L1698" s="10">
        <f t="shared" si="52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53"/>
        <v>0</v>
      </c>
      <c r="R1698" s="6" t="e">
        <f>E1698/N1698</f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>(((I1699/60)/60)/24)+DATE(1970,1,1)</f>
        <v>42834.991296296299</v>
      </c>
      <c r="K1699">
        <v>1489193248</v>
      </c>
      <c r="L1699" s="10">
        <f t="shared" si="52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53"/>
        <v>20.208000000000002</v>
      </c>
      <c r="R1699" s="6">
        <f>E1699/N1699</f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>(((I1700/60)/60)/24)+DATE(1970,1,1)</f>
        <v>42820.147916666669</v>
      </c>
      <c r="K1700">
        <v>1488430760</v>
      </c>
      <c r="L1700" s="10">
        <f t="shared" si="52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53"/>
        <v>0</v>
      </c>
      <c r="R1700" s="6" t="e">
        <f>E1700/N1700</f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>(((I1701/60)/60)/24)+DATE(1970,1,1)</f>
        <v>42836.863946759258</v>
      </c>
      <c r="K1701">
        <v>1489351445</v>
      </c>
      <c r="L1701" s="10">
        <f t="shared" si="52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53"/>
        <v>4.2311459353574925</v>
      </c>
      <c r="R1701" s="6">
        <f>E1701/N1701</f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>(((I1702/60)/60)/24)+DATE(1970,1,1)</f>
        <v>42826.166666666672</v>
      </c>
      <c r="K1702">
        <v>1488418990</v>
      </c>
      <c r="L1702" s="10">
        <f t="shared" si="52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53"/>
        <v>26.06</v>
      </c>
      <c r="R1702" s="6">
        <f>E1702/N1702</f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>(((I1703/60)/60)/24)+DATE(1970,1,1)</f>
        <v>42019.664409722223</v>
      </c>
      <c r="K1703">
        <v>1418745405</v>
      </c>
      <c r="L1703" s="10">
        <f t="shared" si="52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53"/>
        <v>0.19801980198019803</v>
      </c>
      <c r="R1703" s="6">
        <f>E1703/N1703</f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>(((I1704/60)/60)/24)+DATE(1970,1,1)</f>
        <v>42093.828125</v>
      </c>
      <c r="K1704">
        <v>1425156750</v>
      </c>
      <c r="L1704" s="10">
        <f t="shared" si="52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53"/>
        <v>6.0606060606060606E-3</v>
      </c>
      <c r="R1704" s="6">
        <f>E1704/N1704</f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>(((I1705/60)/60)/24)+DATE(1970,1,1)</f>
        <v>42247.281678240746</v>
      </c>
      <c r="K1705">
        <v>1435819537</v>
      </c>
      <c r="L1705" s="10">
        <f t="shared" si="52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53"/>
        <v>1.02</v>
      </c>
      <c r="R1705" s="6">
        <f>E1705/N1705</f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>(((I1706/60)/60)/24)+DATE(1970,1,1)</f>
        <v>42051.139733796299</v>
      </c>
      <c r="K1706">
        <v>1421464873</v>
      </c>
      <c r="L1706" s="10">
        <f t="shared" si="52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53"/>
        <v>65.100000000000009</v>
      </c>
      <c r="R1706" s="6">
        <f>E1706/N1706</f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>(((I1707/60)/60)/24)+DATE(1970,1,1)</f>
        <v>42256.666666666672</v>
      </c>
      <c r="K1707">
        <v>1440807846</v>
      </c>
      <c r="L1707" s="10">
        <f t="shared" si="52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53"/>
        <v>0</v>
      </c>
      <c r="R1707" s="6" t="e">
        <f>E1707/N1707</f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>(((I1708/60)/60)/24)+DATE(1970,1,1)</f>
        <v>42239.306388888886</v>
      </c>
      <c r="K1708">
        <v>1435130472</v>
      </c>
      <c r="L1708" s="10">
        <f t="shared" si="52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53"/>
        <v>0</v>
      </c>
      <c r="R1708" s="6" t="e">
        <f>E1708/N1708</f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>(((I1709/60)/60)/24)+DATE(1970,1,1)</f>
        <v>42457.679340277777</v>
      </c>
      <c r="K1709">
        <v>1456593495</v>
      </c>
      <c r="L1709" s="10">
        <f t="shared" si="52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53"/>
        <v>9.74</v>
      </c>
      <c r="R1709" s="6">
        <f>E1709/N1709</f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>(((I1710/60)/60)/24)+DATE(1970,1,1)</f>
        <v>42491.866967592592</v>
      </c>
      <c r="K1710">
        <v>1458679706</v>
      </c>
      <c r="L1710" s="10">
        <f t="shared" si="52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53"/>
        <v>0</v>
      </c>
      <c r="R1710" s="6" t="e">
        <f>E1710/N1710</f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>(((I1711/60)/60)/24)+DATE(1970,1,1)</f>
        <v>41882.818749999999</v>
      </c>
      <c r="K1711">
        <v>1405949514</v>
      </c>
      <c r="L1711" s="10">
        <f t="shared" si="52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53"/>
        <v>4.8571428571428568</v>
      </c>
      <c r="R1711" s="6">
        <f>E1711/N1711</f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>(((I1712/60)/60)/24)+DATE(1970,1,1)</f>
        <v>42387.541666666672</v>
      </c>
      <c r="K1712">
        <v>1449151888</v>
      </c>
      <c r="L1712" s="10">
        <f t="shared" si="52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53"/>
        <v>0.67999999999999994</v>
      </c>
      <c r="R1712" s="6">
        <f>E1712/N1712</f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>(((I1713/60)/60)/24)+DATE(1970,1,1)</f>
        <v>41883.646226851852</v>
      </c>
      <c r="K1713">
        <v>1406907034</v>
      </c>
      <c r="L1713" s="10">
        <f t="shared" si="52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53"/>
        <v>10.5</v>
      </c>
      <c r="R1713" s="6">
        <f>E1713/N1713</f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>(((I1714/60)/60)/24)+DATE(1970,1,1)</f>
        <v>42185.913807870369</v>
      </c>
      <c r="K1714">
        <v>1430517353</v>
      </c>
      <c r="L1714" s="10">
        <f t="shared" si="52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53"/>
        <v>0</v>
      </c>
      <c r="R1714" s="6" t="e">
        <f>E1714/N1714</f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>(((I1715/60)/60)/24)+DATE(1970,1,1)</f>
        <v>41917.801064814819</v>
      </c>
      <c r="K1715">
        <v>1409944412</v>
      </c>
      <c r="L1715" s="10">
        <f t="shared" si="52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53"/>
        <v>1.6666666666666667</v>
      </c>
      <c r="R1715" s="6">
        <f>E1715/N1715</f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>(((I1716/60)/60)/24)+DATE(1970,1,1)</f>
        <v>42125.918530092589</v>
      </c>
      <c r="K1716">
        <v>1427925761</v>
      </c>
      <c r="L1716" s="10">
        <f t="shared" si="52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53"/>
        <v>7.8680000000000003</v>
      </c>
      <c r="R1716" s="6">
        <f>E1716/N1716</f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>(((I1717/60)/60)/24)+DATE(1970,1,1)</f>
        <v>42094.140277777777</v>
      </c>
      <c r="K1717">
        <v>1425186785</v>
      </c>
      <c r="L1717" s="10">
        <f t="shared" si="52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53"/>
        <v>0.22</v>
      </c>
      <c r="R1717" s="6">
        <f>E1717/N1717</f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>(((I1718/60)/60)/24)+DATE(1970,1,1)</f>
        <v>42713.619201388887</v>
      </c>
      <c r="K1718">
        <v>1477835499</v>
      </c>
      <c r="L1718" s="10">
        <f t="shared" si="52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53"/>
        <v>7.5</v>
      </c>
      <c r="R1718" s="6">
        <f>E1718/N1718</f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>(((I1719/60)/60)/24)+DATE(1970,1,1)</f>
        <v>42481.166666666672</v>
      </c>
      <c r="K1719">
        <v>1459467238</v>
      </c>
      <c r="L1719" s="10">
        <f t="shared" si="52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53"/>
        <v>42.725880551301685</v>
      </c>
      <c r="R1719" s="6">
        <f>E1719/N1719</f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>(((I1720/60)/60)/24)+DATE(1970,1,1)</f>
        <v>42504.207638888889</v>
      </c>
      <c r="K1720">
        <v>1459435149</v>
      </c>
      <c r="L1720" s="10">
        <f t="shared" si="52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53"/>
        <v>0.2142857142857143</v>
      </c>
      <c r="R1720" s="6">
        <f>E1720/N1720</f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>(((I1721/60)/60)/24)+DATE(1970,1,1)</f>
        <v>41899.534618055557</v>
      </c>
      <c r="K1721">
        <v>1408366191</v>
      </c>
      <c r="L1721" s="10">
        <f t="shared" si="52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53"/>
        <v>0.87500000000000011</v>
      </c>
      <c r="R1721" s="6">
        <f>E1721/N1721</f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>(((I1722/60)/60)/24)+DATE(1970,1,1)</f>
        <v>41952.824895833335</v>
      </c>
      <c r="K1722">
        <v>1412966871</v>
      </c>
      <c r="L1722" s="10">
        <f t="shared" si="52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53"/>
        <v>5.625</v>
      </c>
      <c r="R1722" s="6">
        <f>E1722/N1722</f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>(((I1723/60)/60)/24)+DATE(1970,1,1)</f>
        <v>42349.461377314816</v>
      </c>
      <c r="K1723">
        <v>1447239863</v>
      </c>
      <c r="L1723" s="10">
        <f t="shared" si="52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53"/>
        <v>0</v>
      </c>
      <c r="R1723" s="6" t="e">
        <f>E1723/N1723</f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>(((I1724/60)/60)/24)+DATE(1970,1,1)</f>
        <v>42463.006944444445</v>
      </c>
      <c r="K1724">
        <v>1456441429</v>
      </c>
      <c r="L1724" s="10">
        <f t="shared" si="52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53"/>
        <v>3.4722222222222224E-2</v>
      </c>
      <c r="R1724" s="6">
        <f>E1724/N1724</f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>(((I1725/60)/60)/24)+DATE(1970,1,1)</f>
        <v>42186.25</v>
      </c>
      <c r="K1725">
        <v>1430855315</v>
      </c>
      <c r="L1725" s="10">
        <f t="shared" si="52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53"/>
        <v>6.5</v>
      </c>
      <c r="R1725" s="6">
        <f>E1725/N1725</f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>(((I1726/60)/60)/24)+DATE(1970,1,1)</f>
        <v>41942.932430555556</v>
      </c>
      <c r="K1726">
        <v>1412115762</v>
      </c>
      <c r="L1726" s="10">
        <f t="shared" si="52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53"/>
        <v>0.58333333333333337</v>
      </c>
      <c r="R1726" s="6">
        <f>E1726/N1726</f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>(((I1727/60)/60)/24)+DATE(1970,1,1)</f>
        <v>41875.968159722222</v>
      </c>
      <c r="K1727">
        <v>1406330049</v>
      </c>
      <c r="L1727" s="10">
        <f t="shared" si="52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53"/>
        <v>10.181818181818182</v>
      </c>
      <c r="R1727" s="6">
        <f>E1727/N1727</f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>(((I1728/60)/60)/24)+DATE(1970,1,1)</f>
        <v>41817.919722222221</v>
      </c>
      <c r="K1728">
        <v>1401401064</v>
      </c>
      <c r="L1728" s="10">
        <f t="shared" si="52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53"/>
        <v>33.784615384615385</v>
      </c>
      <c r="R1728" s="6">
        <f>E1728/N1728</f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>(((I1729/60)/60)/24)+DATE(1970,1,1)</f>
        <v>42099.458333333328</v>
      </c>
      <c r="K1729">
        <v>1423520177</v>
      </c>
      <c r="L1729" s="10">
        <f t="shared" si="52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53"/>
        <v>3.3333333333333333E-2</v>
      </c>
      <c r="R1729" s="6">
        <f>E1729/N1729</f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>(((I1730/60)/60)/24)+DATE(1970,1,1)</f>
        <v>42298.625856481478</v>
      </c>
      <c r="K1730">
        <v>1442847674</v>
      </c>
      <c r="L1730" s="10">
        <f t="shared" si="52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53"/>
        <v>68.400000000000006</v>
      </c>
      <c r="R1730" s="6">
        <f>E1730/N1730</f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>(((I1731/60)/60)/24)+DATE(1970,1,1)</f>
        <v>42531.052152777775</v>
      </c>
      <c r="K1731">
        <v>1460337306</v>
      </c>
      <c r="L1731" s="10">
        <f t="shared" ref="L1731:L1794" si="5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55">(E1731/D1731)*100</f>
        <v>0</v>
      </c>
      <c r="R1731" s="6" t="e">
        <f>E1731/N1731</f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>(((I1732/60)/60)/24)+DATE(1970,1,1)</f>
        <v>42302.087766203709</v>
      </c>
      <c r="K1732">
        <v>1443146783</v>
      </c>
      <c r="L1732" s="10">
        <f t="shared" si="5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55"/>
        <v>0</v>
      </c>
      <c r="R1732" s="6" t="e">
        <f>E1732/N1732</f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>(((I1733/60)/60)/24)+DATE(1970,1,1)</f>
        <v>42166.625</v>
      </c>
      <c r="K1733">
        <v>1432849552</v>
      </c>
      <c r="L1733" s="10">
        <f t="shared" si="5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55"/>
        <v>0</v>
      </c>
      <c r="R1733" s="6" t="e">
        <f>E1733/N1733</f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>(((I1734/60)/60)/24)+DATE(1970,1,1)</f>
        <v>42385.208333333328</v>
      </c>
      <c r="K1734">
        <v>1447777481</v>
      </c>
      <c r="L1734" s="10">
        <f t="shared" si="5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55"/>
        <v>0</v>
      </c>
      <c r="R1734" s="6" t="e">
        <f>E1734/N1734</f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>(((I1735/60)/60)/24)+DATE(1970,1,1)</f>
        <v>42626.895833333328</v>
      </c>
      <c r="K1735">
        <v>1472746374</v>
      </c>
      <c r="L1735" s="10">
        <f t="shared" si="5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55"/>
        <v>0</v>
      </c>
      <c r="R1735" s="6" t="e">
        <f>E1735/N1735</f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>(((I1736/60)/60)/24)+DATE(1970,1,1)</f>
        <v>42132.036527777775</v>
      </c>
      <c r="K1736">
        <v>1428454356</v>
      </c>
      <c r="L1736" s="10">
        <f t="shared" si="5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55"/>
        <v>2.2222222222222223E-2</v>
      </c>
      <c r="R1736" s="6">
        <f>E1736/N1736</f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>(((I1737/60)/60)/24)+DATE(1970,1,1)</f>
        <v>42589.814178240747</v>
      </c>
      <c r="K1737">
        <v>1468006345</v>
      </c>
      <c r="L1737" s="10">
        <f t="shared" si="5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55"/>
        <v>11</v>
      </c>
      <c r="R1737" s="6">
        <f>E1737/N1737</f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>(((I1738/60)/60)/24)+DATE(1970,1,1)</f>
        <v>42316.90315972222</v>
      </c>
      <c r="K1738">
        <v>1444423233</v>
      </c>
      <c r="L1738" s="10">
        <f t="shared" si="5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55"/>
        <v>0.73333333333333328</v>
      </c>
      <c r="R1738" s="6">
        <f>E1738/N1738</f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>(((I1739/60)/60)/24)+DATE(1970,1,1)</f>
        <v>42205.948981481488</v>
      </c>
      <c r="K1739">
        <v>1434840392</v>
      </c>
      <c r="L1739" s="10">
        <f t="shared" si="5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55"/>
        <v>21.25</v>
      </c>
      <c r="R1739" s="6">
        <f>E1739/N1739</f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>(((I1740/60)/60)/24)+DATE(1970,1,1)</f>
        <v>41914.874328703707</v>
      </c>
      <c r="K1740">
        <v>1409691542</v>
      </c>
      <c r="L1740" s="10">
        <f t="shared" si="5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55"/>
        <v>0.4</v>
      </c>
      <c r="R1740" s="6">
        <f>E1740/N1740</f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>(((I1741/60)/60)/24)+DATE(1970,1,1)</f>
        <v>42494.832546296297</v>
      </c>
      <c r="K1741">
        <v>1457297932</v>
      </c>
      <c r="L1741" s="10">
        <f t="shared" si="5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55"/>
        <v>0.1</v>
      </c>
      <c r="R1741" s="6">
        <f>E1741/N1741</f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>(((I1742/60)/60)/24)+DATE(1970,1,1)</f>
        <v>42201.817384259266</v>
      </c>
      <c r="K1742">
        <v>1434483422</v>
      </c>
      <c r="L1742" s="10">
        <f t="shared" si="5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55"/>
        <v>0</v>
      </c>
      <c r="R1742" s="6" t="e">
        <f>E1742/N1742</f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>(((I1743/60)/60)/24)+DATE(1970,1,1)</f>
        <v>42165.628136574072</v>
      </c>
      <c r="K1743">
        <v>1430060671</v>
      </c>
      <c r="L1743" s="10">
        <f t="shared" si="5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55"/>
        <v>110.83333333333334</v>
      </c>
      <c r="R1743" s="6">
        <f>E1743/N1743</f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>(((I1744/60)/60)/24)+DATE(1970,1,1)</f>
        <v>42742.875</v>
      </c>
      <c r="K1744">
        <v>1481058170</v>
      </c>
      <c r="L1744" s="10">
        <f t="shared" si="5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55"/>
        <v>108.74999999999999</v>
      </c>
      <c r="R1744" s="6">
        <f>E1744/N1744</f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>(((I1745/60)/60)/24)+DATE(1970,1,1)</f>
        <v>42609.165972222225</v>
      </c>
      <c r="K1745">
        <v>1470348775</v>
      </c>
      <c r="L1745" s="10">
        <f t="shared" si="5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55"/>
        <v>100.41666666666667</v>
      </c>
      <c r="R1745" s="6">
        <f>E1745/N1745</f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>(((I1746/60)/60)/24)+DATE(1970,1,1)</f>
        <v>42071.563391203701</v>
      </c>
      <c r="K1746">
        <v>1421937077</v>
      </c>
      <c r="L1746" s="10">
        <f t="shared" si="5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55"/>
        <v>118.45454545454545</v>
      </c>
      <c r="R1746" s="6">
        <f>E1746/N1746</f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>(((I1747/60)/60)/24)+DATE(1970,1,1)</f>
        <v>42726.083333333328</v>
      </c>
      <c r="K1747">
        <v>1479276838</v>
      </c>
      <c r="L1747" s="10">
        <f t="shared" si="5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55"/>
        <v>114.01428571428571</v>
      </c>
      <c r="R1747" s="6">
        <f>E1747/N1747</f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>(((I1748/60)/60)/24)+DATE(1970,1,1)</f>
        <v>42698.083333333328</v>
      </c>
      <c r="K1748">
        <v>1477368867</v>
      </c>
      <c r="L1748" s="10">
        <f t="shared" si="5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55"/>
        <v>148.10000000000002</v>
      </c>
      <c r="R1748" s="6">
        <f>E1748/N1748</f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>(((I1749/60)/60)/24)+DATE(1970,1,1)</f>
        <v>42321.625</v>
      </c>
      <c r="K1749">
        <v>1444904830</v>
      </c>
      <c r="L1749" s="10">
        <f t="shared" si="5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55"/>
        <v>104.95555555555556</v>
      </c>
      <c r="R1749" s="6">
        <f>E1749/N1749</f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>(((I1750/60)/60)/24)+DATE(1970,1,1)</f>
        <v>42249.950729166667</v>
      </c>
      <c r="K1750">
        <v>1438642143</v>
      </c>
      <c r="L1750" s="10">
        <f t="shared" si="5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55"/>
        <v>129.94800000000001</v>
      </c>
      <c r="R1750" s="6">
        <f>E1750/N1750</f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>(((I1751/60)/60)/24)+DATE(1970,1,1)</f>
        <v>42795.791666666672</v>
      </c>
      <c r="K1751">
        <v>1485213921</v>
      </c>
      <c r="L1751" s="10">
        <f t="shared" si="5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55"/>
        <v>123.48756218905473</v>
      </c>
      <c r="R1751" s="6">
        <f>E1751/N1751</f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>(((I1752/60)/60)/24)+DATE(1970,1,1)</f>
        <v>42479.836851851855</v>
      </c>
      <c r="K1752">
        <v>1458936304</v>
      </c>
      <c r="L1752" s="10">
        <f t="shared" si="5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55"/>
        <v>201.62</v>
      </c>
      <c r="R1752" s="6">
        <f>E1752/N1752</f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>(((I1753/60)/60)/24)+DATE(1970,1,1)</f>
        <v>42082.739849537036</v>
      </c>
      <c r="K1753">
        <v>1424198723</v>
      </c>
      <c r="L1753" s="10">
        <f t="shared" si="5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55"/>
        <v>102.89999999999999</v>
      </c>
      <c r="R1753" s="6">
        <f>E1753/N1753</f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>(((I1754/60)/60)/24)+DATE(1970,1,1)</f>
        <v>42657.253263888888</v>
      </c>
      <c r="K1754">
        <v>1473833082</v>
      </c>
      <c r="L1754" s="10">
        <f t="shared" si="5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55"/>
        <v>260.16666666666663</v>
      </c>
      <c r="R1754" s="6">
        <f>E1754/N1754</f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>(((I1755/60)/60)/24)+DATE(1970,1,1)</f>
        <v>42450.707962962959</v>
      </c>
      <c r="K1755">
        <v>1455991168</v>
      </c>
      <c r="L1755" s="10">
        <f t="shared" si="5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55"/>
        <v>108</v>
      </c>
      <c r="R1755" s="6">
        <f>E1755/N1755</f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>(((I1756/60)/60)/24)+DATE(1970,1,1)</f>
        <v>42097.835104166668</v>
      </c>
      <c r="K1756">
        <v>1425502953</v>
      </c>
      <c r="L1756" s="10">
        <f t="shared" si="5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55"/>
        <v>110.52941176470587</v>
      </c>
      <c r="R1756" s="6">
        <f>E1756/N1756</f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>(((I1757/60)/60)/24)+DATE(1970,1,1)</f>
        <v>42282.788900462961</v>
      </c>
      <c r="K1757">
        <v>1441479361</v>
      </c>
      <c r="L1757" s="10">
        <f t="shared" si="5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55"/>
        <v>120</v>
      </c>
      <c r="R1757" s="6">
        <f>E1757/N1757</f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>(((I1758/60)/60)/24)+DATE(1970,1,1)</f>
        <v>42611.167465277773</v>
      </c>
      <c r="K1758">
        <v>1468987269</v>
      </c>
      <c r="L1758" s="10">
        <f t="shared" si="5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55"/>
        <v>102.82909090909091</v>
      </c>
      <c r="R1758" s="6">
        <f>E1758/N1758</f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>(((I1759/60)/60)/24)+DATE(1970,1,1)</f>
        <v>42763.811805555553</v>
      </c>
      <c r="K1759">
        <v>1483041083</v>
      </c>
      <c r="L1759" s="10">
        <f t="shared" si="5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55"/>
        <v>115.99999999999999</v>
      </c>
      <c r="R1759" s="6">
        <f>E1759/N1759</f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>(((I1760/60)/60)/24)+DATE(1970,1,1)</f>
        <v>42565.955925925926</v>
      </c>
      <c r="K1760">
        <v>1463352992</v>
      </c>
      <c r="L1760" s="10">
        <f t="shared" si="5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55"/>
        <v>114.7</v>
      </c>
      <c r="R1760" s="6">
        <f>E1760/N1760</f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>(((I1761/60)/60)/24)+DATE(1970,1,1)</f>
        <v>42088.787372685183</v>
      </c>
      <c r="K1761">
        <v>1425585229</v>
      </c>
      <c r="L1761" s="10">
        <f t="shared" si="5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55"/>
        <v>106.60000000000001</v>
      </c>
      <c r="R1761" s="6">
        <f>E1761/N1761</f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>(((I1762/60)/60)/24)+DATE(1970,1,1)</f>
        <v>42425.67260416667</v>
      </c>
      <c r="K1762">
        <v>1454688513</v>
      </c>
      <c r="L1762" s="10">
        <f t="shared" si="5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55"/>
        <v>165.44</v>
      </c>
      <c r="R1762" s="6">
        <f>E1762/N1762</f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>(((I1763/60)/60)/24)+DATE(1970,1,1)</f>
        <v>42259.567824074074</v>
      </c>
      <c r="K1763">
        <v>1437745060</v>
      </c>
      <c r="L1763" s="10">
        <f t="shared" si="5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55"/>
        <v>155</v>
      </c>
      <c r="R1763" s="6">
        <f>E1763/N1763</f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>(((I1764/60)/60)/24)+DATE(1970,1,1)</f>
        <v>42440.982002314813</v>
      </c>
      <c r="K1764">
        <v>1455147245</v>
      </c>
      <c r="L1764" s="10">
        <f t="shared" si="5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55"/>
        <v>885</v>
      </c>
      <c r="R1764" s="6">
        <f>E1764/N1764</f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>(((I1765/60)/60)/24)+DATE(1970,1,1)</f>
        <v>42666.868518518517</v>
      </c>
      <c r="K1765">
        <v>1474663840</v>
      </c>
      <c r="L1765" s="10">
        <f t="shared" si="5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55"/>
        <v>101.90833333333333</v>
      </c>
      <c r="R1765" s="6">
        <f>E1765/N1765</f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>(((I1766/60)/60)/24)+DATE(1970,1,1)</f>
        <v>41854.485868055555</v>
      </c>
      <c r="K1766">
        <v>1404560379</v>
      </c>
      <c r="L1766" s="10">
        <f t="shared" si="5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55"/>
        <v>19.600000000000001</v>
      </c>
      <c r="R1766" s="6">
        <f>E1766/N1766</f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>(((I1767/60)/60)/24)+DATE(1970,1,1)</f>
        <v>41864.980462962965</v>
      </c>
      <c r="K1767">
        <v>1405380712</v>
      </c>
      <c r="L1767" s="10">
        <f t="shared" si="5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55"/>
        <v>59.467839999999995</v>
      </c>
      <c r="R1767" s="6">
        <f>E1767/N1767</f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>(((I1768/60)/60)/24)+DATE(1970,1,1)</f>
        <v>41876.859814814816</v>
      </c>
      <c r="K1768">
        <v>1407184688</v>
      </c>
      <c r="L1768" s="10">
        <f t="shared" si="5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55"/>
        <v>0</v>
      </c>
      <c r="R1768" s="6" t="e">
        <f>E1768/N1768</f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>(((I1769/60)/60)/24)+DATE(1970,1,1)</f>
        <v>41854.658379629633</v>
      </c>
      <c r="K1769">
        <v>1404488884</v>
      </c>
      <c r="L1769" s="10">
        <f t="shared" si="5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55"/>
        <v>45.72</v>
      </c>
      <c r="R1769" s="6">
        <f>E1769/N1769</f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>(((I1770/60)/60)/24)+DATE(1970,1,1)</f>
        <v>41909.560694444444</v>
      </c>
      <c r="K1770">
        <v>1406640444</v>
      </c>
      <c r="L1770" s="10">
        <f t="shared" si="5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55"/>
        <v>3.74</v>
      </c>
      <c r="R1770" s="6">
        <f>E1770/N1770</f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>(((I1771/60)/60)/24)+DATE(1970,1,1)</f>
        <v>42017.818969907406</v>
      </c>
      <c r="K1771">
        <v>1418585959</v>
      </c>
      <c r="L1771" s="10">
        <f t="shared" si="5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55"/>
        <v>2.7025000000000001</v>
      </c>
      <c r="R1771" s="6">
        <f>E1771/N1771</f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>(((I1772/60)/60)/24)+DATE(1970,1,1)</f>
        <v>41926.780023148152</v>
      </c>
      <c r="K1772">
        <v>1410288194</v>
      </c>
      <c r="L1772" s="10">
        <f t="shared" si="5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55"/>
        <v>56.51428571428572</v>
      </c>
      <c r="R1772" s="6">
        <f>E1772/N1772</f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>(((I1773/60)/60)/24)+DATE(1970,1,1)</f>
        <v>41935.979629629634</v>
      </c>
      <c r="K1773">
        <v>1411515040</v>
      </c>
      <c r="L1773" s="10">
        <f t="shared" si="5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55"/>
        <v>21.30952380952381</v>
      </c>
      <c r="R1773" s="6">
        <f>E1773/N1773</f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>(((I1774/60)/60)/24)+DATE(1970,1,1)</f>
        <v>41826.718009259261</v>
      </c>
      <c r="K1774">
        <v>1399482836</v>
      </c>
      <c r="L1774" s="10">
        <f t="shared" si="5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55"/>
        <v>15.6</v>
      </c>
      <c r="R1774" s="6">
        <f>E1774/N1774</f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>(((I1775/60)/60)/24)+DATE(1970,1,1)</f>
        <v>42023.760393518518</v>
      </c>
      <c r="K1775">
        <v>1417803298</v>
      </c>
      <c r="L1775" s="10">
        <f t="shared" si="5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55"/>
        <v>6.2566666666666677</v>
      </c>
      <c r="R1775" s="6">
        <f>E1775/N1775</f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>(((I1776/60)/60)/24)+DATE(1970,1,1)</f>
        <v>41972.624305555553</v>
      </c>
      <c r="K1776">
        <v>1413609292</v>
      </c>
      <c r="L1776" s="10">
        <f t="shared" si="5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55"/>
        <v>45.92</v>
      </c>
      <c r="R1776" s="6">
        <f>E1776/N1776</f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>(((I1777/60)/60)/24)+DATE(1970,1,1)</f>
        <v>41936.976388888892</v>
      </c>
      <c r="K1777">
        <v>1410305160</v>
      </c>
      <c r="L1777" s="10">
        <f t="shared" si="5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55"/>
        <v>65.101538461538468</v>
      </c>
      <c r="R1777" s="6">
        <f>E1777/N1777</f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>(((I1778/60)/60)/24)+DATE(1970,1,1)</f>
        <v>41941.95684027778</v>
      </c>
      <c r="K1778">
        <v>1411513071</v>
      </c>
      <c r="L1778" s="10">
        <f t="shared" si="5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55"/>
        <v>6.7</v>
      </c>
      <c r="R1778" s="6">
        <f>E1778/N1778</f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>(((I1779/60)/60)/24)+DATE(1970,1,1)</f>
        <v>42055.357094907406</v>
      </c>
      <c r="K1779">
        <v>1421829253</v>
      </c>
      <c r="L1779" s="10">
        <f t="shared" si="5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55"/>
        <v>13.5625</v>
      </c>
      <c r="R1779" s="6">
        <f>E1779/N1779</f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>(((I1780/60)/60)/24)+DATE(1970,1,1)</f>
        <v>42090.821701388893</v>
      </c>
      <c r="K1780">
        <v>1423600995</v>
      </c>
      <c r="L1780" s="10">
        <f t="shared" si="5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55"/>
        <v>1.9900000000000002</v>
      </c>
      <c r="R1780" s="6">
        <f>E1780/N1780</f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>(((I1781/60)/60)/24)+DATE(1970,1,1)</f>
        <v>42615.691898148143</v>
      </c>
      <c r="K1781">
        <v>1470242180</v>
      </c>
      <c r="L1781" s="10">
        <f t="shared" si="5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55"/>
        <v>36.236363636363642</v>
      </c>
      <c r="R1781" s="6">
        <f>E1781/N1781</f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>(((I1782/60)/60)/24)+DATE(1970,1,1)</f>
        <v>42553.600810185191</v>
      </c>
      <c r="K1782">
        <v>1462285510</v>
      </c>
      <c r="L1782" s="10">
        <f t="shared" si="5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55"/>
        <v>39.743333333333339</v>
      </c>
      <c r="R1782" s="6">
        <f>E1782/N1782</f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>(((I1783/60)/60)/24)+DATE(1970,1,1)</f>
        <v>42628.617418981477</v>
      </c>
      <c r="K1783">
        <v>1471272545</v>
      </c>
      <c r="L1783" s="10">
        <f t="shared" si="5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55"/>
        <v>25.763636363636365</v>
      </c>
      <c r="R1783" s="6">
        <f>E1783/N1783</f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>(((I1784/60)/60)/24)+DATE(1970,1,1)</f>
        <v>42421.575104166666</v>
      </c>
      <c r="K1784">
        <v>1453211289</v>
      </c>
      <c r="L1784" s="10">
        <f t="shared" si="5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55"/>
        <v>15.491428571428573</v>
      </c>
      <c r="R1784" s="6">
        <f>E1784/N1784</f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>(((I1785/60)/60)/24)+DATE(1970,1,1)</f>
        <v>42145.949976851851</v>
      </c>
      <c r="K1785">
        <v>1429656478</v>
      </c>
      <c r="L1785" s="10">
        <f t="shared" si="5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55"/>
        <v>23.692499999999999</v>
      </c>
      <c r="R1785" s="6">
        <f>E1785/N1785</f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>(((I1786/60)/60)/24)+DATE(1970,1,1)</f>
        <v>42035.142361111109</v>
      </c>
      <c r="K1786">
        <v>1419954240</v>
      </c>
      <c r="L1786" s="10">
        <f t="shared" si="5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55"/>
        <v>39.76</v>
      </c>
      <c r="R1786" s="6">
        <f>E1786/N1786</f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>(((I1787/60)/60)/24)+DATE(1970,1,1)</f>
        <v>41928</v>
      </c>
      <c r="K1787">
        <v>1410750855</v>
      </c>
      <c r="L1787" s="10">
        <f t="shared" si="5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55"/>
        <v>20.220833333333331</v>
      </c>
      <c r="R1787" s="6">
        <f>E1787/N1787</f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>(((I1788/60)/60)/24)+DATE(1970,1,1)</f>
        <v>41988.550659722227</v>
      </c>
      <c r="K1788">
        <v>1416057177</v>
      </c>
      <c r="L1788" s="10">
        <f t="shared" si="5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55"/>
        <v>47.631578947368418</v>
      </c>
      <c r="R1788" s="6">
        <f>E1788/N1788</f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>(((I1789/60)/60)/24)+DATE(1970,1,1)</f>
        <v>42098.613854166666</v>
      </c>
      <c r="K1789">
        <v>1425570237</v>
      </c>
      <c r="L1789" s="10">
        <f t="shared" si="5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55"/>
        <v>15.329999999999998</v>
      </c>
      <c r="R1789" s="6">
        <f>E1789/N1789</f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>(((I1790/60)/60)/24)+DATE(1970,1,1)</f>
        <v>41943.94840277778</v>
      </c>
      <c r="K1790">
        <v>1412203542</v>
      </c>
      <c r="L1790" s="10">
        <f t="shared" si="5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55"/>
        <v>1.3818181818181818</v>
      </c>
      <c r="R1790" s="6">
        <f>E1790/N1790</f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>(((I1791/60)/60)/24)+DATE(1970,1,1)</f>
        <v>42016.250034722223</v>
      </c>
      <c r="K1791">
        <v>1415858403</v>
      </c>
      <c r="L1791" s="10">
        <f t="shared" si="5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55"/>
        <v>0.5</v>
      </c>
      <c r="R1791" s="6">
        <f>E1791/N1791</f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>(((I1792/60)/60)/24)+DATE(1970,1,1)</f>
        <v>42040.674513888895</v>
      </c>
      <c r="K1792">
        <v>1420560678</v>
      </c>
      <c r="L1792" s="10">
        <f t="shared" si="5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55"/>
        <v>4.957575757575758</v>
      </c>
      <c r="R1792" s="6">
        <f>E1792/N1792</f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>(((I1793/60)/60)/24)+DATE(1970,1,1)</f>
        <v>42033.740335648152</v>
      </c>
      <c r="K1793">
        <v>1417369565</v>
      </c>
      <c r="L1793" s="10">
        <f t="shared" si="5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55"/>
        <v>3.5666666666666664</v>
      </c>
      <c r="R1793" s="6">
        <f>E1793/N1793</f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>(((I1794/60)/60)/24)+DATE(1970,1,1)</f>
        <v>42226.290972222225</v>
      </c>
      <c r="K1794">
        <v>1435970682</v>
      </c>
      <c r="L1794" s="10">
        <f t="shared" si="5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55"/>
        <v>61.124000000000002</v>
      </c>
      <c r="R1794" s="6">
        <f>E1794/N1794</f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>(((I1795/60)/60)/24)+DATE(1970,1,1)</f>
        <v>41970.933333333334</v>
      </c>
      <c r="K1795">
        <v>1414531440</v>
      </c>
      <c r="L1795" s="10">
        <f t="shared" ref="L1795:L1858" si="56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57">(E1795/D1795)*100</f>
        <v>1.3333333333333335</v>
      </c>
      <c r="R1795" s="6">
        <f>E1795/N1795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>(((I1796/60)/60)/24)+DATE(1970,1,1)</f>
        <v>42046.551180555558</v>
      </c>
      <c r="K1796">
        <v>1420636422</v>
      </c>
      <c r="L1796" s="10">
        <f t="shared" si="56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57"/>
        <v>11.077777777777778</v>
      </c>
      <c r="R1796" s="6">
        <f>E1796/N1796</f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>(((I1797/60)/60)/24)+DATE(1970,1,1)</f>
        <v>42657.666666666672</v>
      </c>
      <c r="K1797">
        <v>1473922541</v>
      </c>
      <c r="L1797" s="10">
        <f t="shared" si="56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57"/>
        <v>38.735714285714288</v>
      </c>
      <c r="R1797" s="6">
        <f>E1797/N1797</f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>(((I1798/60)/60)/24)+DATE(1970,1,1)</f>
        <v>42575.439421296294</v>
      </c>
      <c r="K1798">
        <v>1464172366</v>
      </c>
      <c r="L1798" s="10">
        <f t="shared" si="56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57"/>
        <v>22.05263157894737</v>
      </c>
      <c r="R1798" s="6">
        <f>E1798/N1798</f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>(((I1799/60)/60)/24)+DATE(1970,1,1)</f>
        <v>42719.56931712963</v>
      </c>
      <c r="K1799">
        <v>1479217189</v>
      </c>
      <c r="L1799" s="10">
        <f t="shared" si="56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57"/>
        <v>67.55</v>
      </c>
      <c r="R1799" s="6">
        <f>E1799/N1799</f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>(((I1800/60)/60)/24)+DATE(1970,1,1)</f>
        <v>42404.32677083333</v>
      </c>
      <c r="K1800">
        <v>1449388233</v>
      </c>
      <c r="L1800" s="10">
        <f t="shared" si="56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57"/>
        <v>13.637499999999999</v>
      </c>
      <c r="R1800" s="6">
        <f>E1800/N1800</f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>(((I1801/60)/60)/24)+DATE(1970,1,1)</f>
        <v>41954.884351851855</v>
      </c>
      <c r="K1801">
        <v>1414008808</v>
      </c>
      <c r="L1801" s="10">
        <f t="shared" si="56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57"/>
        <v>1.7457500000000001</v>
      </c>
      <c r="R1801" s="6">
        <f>E1801/N1801</f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>(((I1802/60)/60)/24)+DATE(1970,1,1)</f>
        <v>42653.606134259258</v>
      </c>
      <c r="K1802">
        <v>1473517970</v>
      </c>
      <c r="L1802" s="10">
        <f t="shared" si="56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57"/>
        <v>20.44963251188932</v>
      </c>
      <c r="R1802" s="6">
        <f>E1802/N1802</f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>(((I1803/60)/60)/24)+DATE(1970,1,1)</f>
        <v>42353.506944444445</v>
      </c>
      <c r="K1803">
        <v>1447429868</v>
      </c>
      <c r="L1803" s="10">
        <f t="shared" si="56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57"/>
        <v>13.852941176470587</v>
      </c>
      <c r="R1803" s="6">
        <f>E1803/N1803</f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>(((I1804/60)/60)/24)+DATE(1970,1,1)</f>
        <v>42182.915972222225</v>
      </c>
      <c r="K1804">
        <v>1433416830</v>
      </c>
      <c r="L1804" s="10">
        <f t="shared" si="56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57"/>
        <v>48.485714285714288</v>
      </c>
      <c r="R1804" s="6">
        <f>E1804/N1804</f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>(((I1805/60)/60)/24)+DATE(1970,1,1)</f>
        <v>42049.071550925932</v>
      </c>
      <c r="K1805">
        <v>1421199782</v>
      </c>
      <c r="L1805" s="10">
        <f t="shared" si="56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57"/>
        <v>30.8</v>
      </c>
      <c r="R1805" s="6">
        <f>E1805/N1805</f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>(((I1806/60)/60)/24)+DATE(1970,1,1)</f>
        <v>42322.719953703709</v>
      </c>
      <c r="K1806">
        <v>1444061804</v>
      </c>
      <c r="L1806" s="10">
        <f t="shared" si="56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57"/>
        <v>35.174193548387095</v>
      </c>
      <c r="R1806" s="6">
        <f>E1806/N1806</f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>(((I1807/60)/60)/24)+DATE(1970,1,1)</f>
        <v>42279.75</v>
      </c>
      <c r="K1807">
        <v>1441048658</v>
      </c>
      <c r="L1807" s="10">
        <f t="shared" si="56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57"/>
        <v>36.404444444444444</v>
      </c>
      <c r="R1807" s="6">
        <f>E1807/N1807</f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>(((I1808/60)/60)/24)+DATE(1970,1,1)</f>
        <v>41912.638298611113</v>
      </c>
      <c r="K1808">
        <v>1409066349</v>
      </c>
      <c r="L1808" s="10">
        <f t="shared" si="56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57"/>
        <v>2.9550000000000001</v>
      </c>
      <c r="R1808" s="6">
        <f>E1808/N1808</f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>(((I1809/60)/60)/24)+DATE(1970,1,1)</f>
        <v>41910.068437499998</v>
      </c>
      <c r="K1809">
        <v>1409276313</v>
      </c>
      <c r="L1809" s="10">
        <f t="shared" si="56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57"/>
        <v>11.06</v>
      </c>
      <c r="R1809" s="6">
        <f>E1809/N1809</f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>(((I1810/60)/60)/24)+DATE(1970,1,1)</f>
        <v>42777.680902777778</v>
      </c>
      <c r="K1810">
        <v>1483806030</v>
      </c>
      <c r="L1810" s="10">
        <f t="shared" si="56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57"/>
        <v>41.407142857142858</v>
      </c>
      <c r="R1810" s="6">
        <f>E1810/N1810</f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>(((I1811/60)/60)/24)+DATE(1970,1,1)</f>
        <v>42064.907858796301</v>
      </c>
      <c r="K1811">
        <v>1422222439</v>
      </c>
      <c r="L1811" s="10">
        <f t="shared" si="56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57"/>
        <v>10.857142857142858</v>
      </c>
      <c r="R1811" s="6">
        <f>E1811/N1811</f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>(((I1812/60)/60)/24)+DATE(1970,1,1)</f>
        <v>41872.91002314815</v>
      </c>
      <c r="K1812">
        <v>1407621026</v>
      </c>
      <c r="L1812" s="10">
        <f t="shared" si="56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57"/>
        <v>3.3333333333333335</v>
      </c>
      <c r="R1812" s="6">
        <f>E1812/N1812</f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>(((I1813/60)/60)/24)+DATE(1970,1,1)</f>
        <v>41936.166666666664</v>
      </c>
      <c r="K1813">
        <v>1408962270</v>
      </c>
      <c r="L1813" s="10">
        <f t="shared" si="56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57"/>
        <v>7.407407407407407E-2</v>
      </c>
      <c r="R1813" s="6">
        <f>E1813/N1813</f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>(((I1814/60)/60)/24)+DATE(1970,1,1)</f>
        <v>42554.318703703699</v>
      </c>
      <c r="K1814">
        <v>1464939536</v>
      </c>
      <c r="L1814" s="10">
        <f t="shared" si="56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57"/>
        <v>13.307692307692307</v>
      </c>
      <c r="R1814" s="6">
        <f>E1814/N1814</f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>(((I1815/60)/60)/24)+DATE(1970,1,1)</f>
        <v>41859.889027777775</v>
      </c>
      <c r="K1815">
        <v>1404940812</v>
      </c>
      <c r="L1815" s="10">
        <f t="shared" si="56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57"/>
        <v>0</v>
      </c>
      <c r="R1815" s="6" t="e">
        <f>E1815/N1815</f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>(((I1816/60)/60)/24)+DATE(1970,1,1)</f>
        <v>42063.314074074078</v>
      </c>
      <c r="K1816">
        <v>1422516736</v>
      </c>
      <c r="L1816" s="10">
        <f t="shared" si="56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57"/>
        <v>49.183333333333337</v>
      </c>
      <c r="R1816" s="6">
        <f>E1816/N1816</f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>(((I1817/60)/60)/24)+DATE(1970,1,1)</f>
        <v>42186.906678240746</v>
      </c>
      <c r="K1817">
        <v>1434577537</v>
      </c>
      <c r="L1817" s="10">
        <f t="shared" si="56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57"/>
        <v>0</v>
      </c>
      <c r="R1817" s="6" t="e">
        <f>E1817/N1817</f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>(((I1818/60)/60)/24)+DATE(1970,1,1)</f>
        <v>42576.791666666672</v>
      </c>
      <c r="K1818">
        <v>1467061303</v>
      </c>
      <c r="L1818" s="10">
        <f t="shared" si="56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57"/>
        <v>2.036</v>
      </c>
      <c r="R1818" s="6">
        <f>E1818/N1818</f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>(((I1819/60)/60)/24)+DATE(1970,1,1)</f>
        <v>42765.290972222225</v>
      </c>
      <c r="K1819">
        <v>1480607607</v>
      </c>
      <c r="L1819" s="10">
        <f t="shared" si="56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57"/>
        <v>52.327777777777776</v>
      </c>
      <c r="R1819" s="6">
        <f>E1819/N1819</f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>(((I1820/60)/60)/24)+DATE(1970,1,1)</f>
        <v>42097.192708333328</v>
      </c>
      <c r="K1820">
        <v>1425447450</v>
      </c>
      <c r="L1820" s="10">
        <f t="shared" si="56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57"/>
        <v>0</v>
      </c>
      <c r="R1820" s="6" t="e">
        <f>E1820/N1820</f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>(((I1821/60)/60)/24)+DATE(1970,1,1)</f>
        <v>41850.752268518518</v>
      </c>
      <c r="K1821">
        <v>1404151396</v>
      </c>
      <c r="L1821" s="10">
        <f t="shared" si="56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57"/>
        <v>2.083333333333333</v>
      </c>
      <c r="R1821" s="6">
        <f>E1821/N1821</f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>(((I1822/60)/60)/24)+DATE(1970,1,1)</f>
        <v>42095.042708333334</v>
      </c>
      <c r="K1822">
        <v>1425261690</v>
      </c>
      <c r="L1822" s="10">
        <f t="shared" si="56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57"/>
        <v>6.565384615384616</v>
      </c>
      <c r="R1822" s="6">
        <f>E1822/N1822</f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>(((I1823/60)/60)/24)+DATE(1970,1,1)</f>
        <v>40971.319062499999</v>
      </c>
      <c r="K1823">
        <v>1326872367</v>
      </c>
      <c r="L1823" s="10">
        <f t="shared" si="56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57"/>
        <v>134.88999999999999</v>
      </c>
      <c r="R1823" s="6">
        <f>E1823/N1823</f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>(((I1824/60)/60)/24)+DATE(1970,1,1)</f>
        <v>41670.792361111111</v>
      </c>
      <c r="K1824">
        <v>1388084862</v>
      </c>
      <c r="L1824" s="10">
        <f t="shared" si="56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57"/>
        <v>100</v>
      </c>
      <c r="R1824" s="6">
        <f>E1824/N1824</f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>(((I1825/60)/60)/24)+DATE(1970,1,1)</f>
        <v>41206.684907407405</v>
      </c>
      <c r="K1825">
        <v>1348503976</v>
      </c>
      <c r="L1825" s="10">
        <f t="shared" si="56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57"/>
        <v>115.85714285714286</v>
      </c>
      <c r="R1825" s="6">
        <f>E1825/N1825</f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>(((I1826/60)/60)/24)+DATE(1970,1,1)</f>
        <v>41647.088888888888</v>
      </c>
      <c r="K1826">
        <v>1387403967</v>
      </c>
      <c r="L1826" s="10">
        <f t="shared" si="56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57"/>
        <v>100.06666666666666</v>
      </c>
      <c r="R1826" s="6">
        <f>E1826/N1826</f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>(((I1827/60)/60)/24)+DATE(1970,1,1)</f>
        <v>41466.83452546296</v>
      </c>
      <c r="K1827">
        <v>1371585703</v>
      </c>
      <c r="L1827" s="10">
        <f t="shared" si="56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57"/>
        <v>105.05</v>
      </c>
      <c r="R1827" s="6">
        <f>E1827/N1827</f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>(((I1828/60)/60)/24)+DATE(1970,1,1)</f>
        <v>41687.923807870371</v>
      </c>
      <c r="K1828">
        <v>1390083017</v>
      </c>
      <c r="L1828" s="10">
        <f t="shared" si="56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57"/>
        <v>101</v>
      </c>
      <c r="R1828" s="6">
        <f>E1828/N1828</f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>(((I1829/60)/60)/24)+DATE(1970,1,1)</f>
        <v>40605.325937499998</v>
      </c>
      <c r="K1829">
        <v>1294818561</v>
      </c>
      <c r="L1829" s="10">
        <f t="shared" si="56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57"/>
        <v>100.66250000000001</v>
      </c>
      <c r="R1829" s="6">
        <f>E1829/N1829</f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>(((I1830/60)/60)/24)+DATE(1970,1,1)</f>
        <v>41768.916666666664</v>
      </c>
      <c r="K1830">
        <v>1396906530</v>
      </c>
      <c r="L1830" s="10">
        <f t="shared" si="56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57"/>
        <v>100.16000000000001</v>
      </c>
      <c r="R1830" s="6">
        <f>E1830/N1830</f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>(((I1831/60)/60)/24)+DATE(1970,1,1)</f>
        <v>40564.916666666664</v>
      </c>
      <c r="K1831">
        <v>1291428371</v>
      </c>
      <c r="L1831" s="10">
        <f t="shared" si="56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57"/>
        <v>166.68333333333334</v>
      </c>
      <c r="R1831" s="6">
        <f>E1831/N1831</f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>(((I1832/60)/60)/24)+DATE(1970,1,1)</f>
        <v>41694.684108796297</v>
      </c>
      <c r="K1832">
        <v>1390667107</v>
      </c>
      <c r="L1832" s="10">
        <f t="shared" si="56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57"/>
        <v>101.53333333333335</v>
      </c>
      <c r="R1832" s="6">
        <f>E1832/N1832</f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>(((I1833/60)/60)/24)+DATE(1970,1,1)</f>
        <v>41041.996099537035</v>
      </c>
      <c r="K1833">
        <v>1335570863</v>
      </c>
      <c r="L1833" s="10">
        <f t="shared" si="56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57"/>
        <v>103</v>
      </c>
      <c r="R1833" s="6">
        <f>E1833/N1833</f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>(((I1834/60)/60)/24)+DATE(1970,1,1)</f>
        <v>40606.539664351854</v>
      </c>
      <c r="K1834">
        <v>1296651427</v>
      </c>
      <c r="L1834" s="10">
        <f t="shared" si="56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57"/>
        <v>142.85714285714286</v>
      </c>
      <c r="R1834" s="6">
        <f>E1834/N1834</f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>(((I1835/60)/60)/24)+DATE(1970,1,1)</f>
        <v>41335.332638888889</v>
      </c>
      <c r="K1835">
        <v>1359421403</v>
      </c>
      <c r="L1835" s="10">
        <f t="shared" si="56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57"/>
        <v>262.5</v>
      </c>
      <c r="R1835" s="6">
        <f>E1835/N1835</f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>(((I1836/60)/60)/24)+DATE(1970,1,1)</f>
        <v>42028.964062500003</v>
      </c>
      <c r="K1836">
        <v>1418684895</v>
      </c>
      <c r="L1836" s="10">
        <f t="shared" si="56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57"/>
        <v>118.05000000000001</v>
      </c>
      <c r="R1836" s="6">
        <f>E1836/N1836</f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>(((I1837/60)/60)/24)+DATE(1970,1,1)</f>
        <v>42460.660543981481</v>
      </c>
      <c r="K1837">
        <v>1456851071</v>
      </c>
      <c r="L1837" s="10">
        <f t="shared" si="56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57"/>
        <v>104</v>
      </c>
      <c r="R1837" s="6">
        <f>E1837/N1837</f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>(((I1838/60)/60)/24)+DATE(1970,1,1)</f>
        <v>41322.809363425928</v>
      </c>
      <c r="K1838">
        <v>1359660329</v>
      </c>
      <c r="L1838" s="10">
        <f t="shared" si="56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57"/>
        <v>200.34</v>
      </c>
      <c r="R1838" s="6">
        <f>E1838/N1838</f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>(((I1839/60)/60)/24)+DATE(1970,1,1)</f>
        <v>40986.006192129629</v>
      </c>
      <c r="K1839">
        <v>1326848935</v>
      </c>
      <c r="L1839" s="10">
        <f t="shared" si="56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57"/>
        <v>306.83333333333331</v>
      </c>
      <c r="R1839" s="6">
        <f>E1839/N1839</f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>(((I1840/60)/60)/24)+DATE(1970,1,1)</f>
        <v>40817.125</v>
      </c>
      <c r="K1840">
        <v>1314989557</v>
      </c>
      <c r="L1840" s="10">
        <f t="shared" si="56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57"/>
        <v>100.149</v>
      </c>
      <c r="R1840" s="6">
        <f>E1840/N1840</f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>(((I1841/60)/60)/24)+DATE(1970,1,1)</f>
        <v>42644.722013888888</v>
      </c>
      <c r="K1841">
        <v>1472750382</v>
      </c>
      <c r="L1841" s="10">
        <f t="shared" si="56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57"/>
        <v>205.29999999999998</v>
      </c>
      <c r="R1841" s="6">
        <f>E1841/N1841</f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>(((I1842/60)/60)/24)+DATE(1970,1,1)</f>
        <v>41401.207638888889</v>
      </c>
      <c r="K1842">
        <v>1366251510</v>
      </c>
      <c r="L1842" s="10">
        <f t="shared" si="56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57"/>
        <v>108.88888888888889</v>
      </c>
      <c r="R1842" s="6">
        <f>E1842/N1842</f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>(((I1843/60)/60)/24)+DATE(1970,1,1)</f>
        <v>41779.207638888889</v>
      </c>
      <c r="K1843">
        <v>1397679445</v>
      </c>
      <c r="L1843" s="10">
        <f t="shared" si="56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57"/>
        <v>101.75</v>
      </c>
      <c r="R1843" s="6">
        <f>E1843/N1843</f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>(((I1844/60)/60)/24)+DATE(1970,1,1)</f>
        <v>42065.249305555553</v>
      </c>
      <c r="K1844">
        <v>1422371381</v>
      </c>
      <c r="L1844" s="10">
        <f t="shared" si="56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57"/>
        <v>125.25</v>
      </c>
      <c r="R1844" s="6">
        <f>E1844/N1844</f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>(((I1845/60)/60)/24)+DATE(1970,1,1)</f>
        <v>40594.994837962964</v>
      </c>
      <c r="K1845">
        <v>1295653954</v>
      </c>
      <c r="L1845" s="10">
        <f t="shared" si="56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57"/>
        <v>124.0061</v>
      </c>
      <c r="R1845" s="6">
        <f>E1845/N1845</f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>(((I1846/60)/60)/24)+DATE(1970,1,1)</f>
        <v>40705.125</v>
      </c>
      <c r="K1846">
        <v>1304464914</v>
      </c>
      <c r="L1846" s="10">
        <f t="shared" si="56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57"/>
        <v>101.4</v>
      </c>
      <c r="R1846" s="6">
        <f>E1846/N1846</f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>(((I1847/60)/60)/24)+DATE(1970,1,1)</f>
        <v>42538.204861111109</v>
      </c>
      <c r="K1847">
        <v>1464854398</v>
      </c>
      <c r="L1847" s="10">
        <f t="shared" si="56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57"/>
        <v>100</v>
      </c>
      <c r="R1847" s="6">
        <f>E1847/N1847</f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>(((I1848/60)/60)/24)+DATE(1970,1,1)</f>
        <v>41258.650196759263</v>
      </c>
      <c r="K1848">
        <v>1352993777</v>
      </c>
      <c r="L1848" s="10">
        <f t="shared" si="56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57"/>
        <v>137.92666666666668</v>
      </c>
      <c r="R1848" s="6">
        <f>E1848/N1848</f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>(((I1849/60)/60)/24)+DATE(1970,1,1)</f>
        <v>42115.236481481479</v>
      </c>
      <c r="K1849">
        <v>1427780432</v>
      </c>
      <c r="L1849" s="10">
        <f t="shared" si="56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57"/>
        <v>120.88000000000001</v>
      </c>
      <c r="R1849" s="6">
        <f>E1849/N1849</f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>(((I1850/60)/60)/24)+DATE(1970,1,1)</f>
        <v>40755.290972222225</v>
      </c>
      <c r="K1850">
        <v>1306608888</v>
      </c>
      <c r="L1850" s="10">
        <f t="shared" si="56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57"/>
        <v>107.36666666666667</v>
      </c>
      <c r="R1850" s="6">
        <f>E1850/N1850</f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>(((I1851/60)/60)/24)+DATE(1970,1,1)</f>
        <v>41199.845590277779</v>
      </c>
      <c r="K1851">
        <v>1347913059</v>
      </c>
      <c r="L1851" s="10">
        <f t="shared" si="56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57"/>
        <v>100.33333333333334</v>
      </c>
      <c r="R1851" s="6">
        <f>E1851/N1851</f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>(((I1852/60)/60)/24)+DATE(1970,1,1)</f>
        <v>41830.959490740745</v>
      </c>
      <c r="K1852">
        <v>1402441300</v>
      </c>
      <c r="L1852" s="10">
        <f t="shared" si="56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57"/>
        <v>101.52222222222223</v>
      </c>
      <c r="R1852" s="6">
        <f>E1852/N1852</f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>(((I1853/60)/60)/24)+DATE(1970,1,1)</f>
        <v>41848.041666666664</v>
      </c>
      <c r="K1853">
        <v>1404769538</v>
      </c>
      <c r="L1853" s="10">
        <f t="shared" si="56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57"/>
        <v>100.07692307692308</v>
      </c>
      <c r="R1853" s="6">
        <f>E1853/N1853</f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>(((I1854/60)/60)/24)+DATE(1970,1,1)</f>
        <v>42119</v>
      </c>
      <c r="K1854">
        <v>1426703452</v>
      </c>
      <c r="L1854" s="10">
        <f t="shared" si="56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57"/>
        <v>116.96666666666667</v>
      </c>
      <c r="R1854" s="6">
        <f>E1854/N1854</f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>(((I1855/60)/60)/24)+DATE(1970,1,1)</f>
        <v>41227.102048611108</v>
      </c>
      <c r="K1855">
        <v>1348536417</v>
      </c>
      <c r="L1855" s="10">
        <f t="shared" si="56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57"/>
        <v>101.875</v>
      </c>
      <c r="R1855" s="6">
        <f>E1855/N1855</f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>(((I1856/60)/60)/24)+DATE(1970,1,1)</f>
        <v>41418.021261574075</v>
      </c>
      <c r="K1856">
        <v>1366763437</v>
      </c>
      <c r="L1856" s="10">
        <f t="shared" si="56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57"/>
        <v>102.12366666666665</v>
      </c>
      <c r="R1856" s="6">
        <f>E1856/N1856</f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>(((I1857/60)/60)/24)+DATE(1970,1,1)</f>
        <v>41645.538657407407</v>
      </c>
      <c r="K1857">
        <v>1385124940</v>
      </c>
      <c r="L1857" s="10">
        <f t="shared" si="56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57"/>
        <v>154.05897142857143</v>
      </c>
      <c r="R1857" s="6">
        <f>E1857/N1857</f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>(((I1858/60)/60)/24)+DATE(1970,1,1)</f>
        <v>41838.854999999996</v>
      </c>
      <c r="K1858">
        <v>1403901072</v>
      </c>
      <c r="L1858" s="10">
        <f t="shared" si="56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57"/>
        <v>101.25</v>
      </c>
      <c r="R1858" s="6">
        <f>E1858/N1858</f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>(((I1859/60)/60)/24)+DATE(1970,1,1)</f>
        <v>41894.76866898148</v>
      </c>
      <c r="K1859">
        <v>1407954413</v>
      </c>
      <c r="L1859" s="10">
        <f t="shared" ref="L1859:L1922" si="5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59">(E1859/D1859)*100</f>
        <v>100</v>
      </c>
      <c r="R1859" s="6">
        <f>E1859/N1859</f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>(((I1860/60)/60)/24)+DATE(1970,1,1)</f>
        <v>40893.242141203707</v>
      </c>
      <c r="K1860">
        <v>1318826921</v>
      </c>
      <c r="L1860" s="10">
        <f t="shared" si="5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59"/>
        <v>108.74800874800874</v>
      </c>
      <c r="R1860" s="6">
        <f>E1860/N1860</f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>(((I1861/60)/60)/24)+DATE(1970,1,1)</f>
        <v>40808.770011574074</v>
      </c>
      <c r="K1861">
        <v>1314124129</v>
      </c>
      <c r="L1861" s="10">
        <f t="shared" si="5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59"/>
        <v>131.83333333333334</v>
      </c>
      <c r="R1861" s="6">
        <f>E1861/N1861</f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>(((I1862/60)/60)/24)+DATE(1970,1,1)</f>
        <v>41676.709305555552</v>
      </c>
      <c r="K1862">
        <v>1389891684</v>
      </c>
      <c r="L1862" s="10">
        <f t="shared" si="5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59"/>
        <v>133.46666666666667</v>
      </c>
      <c r="R1862" s="6">
        <f>E1862/N1862</f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>(((I1863/60)/60)/24)+DATE(1970,1,1)</f>
        <v>42030.300243055557</v>
      </c>
      <c r="K1863">
        <v>1419664341</v>
      </c>
      <c r="L1863" s="10">
        <f t="shared" si="5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59"/>
        <v>0</v>
      </c>
      <c r="R1863" s="6" t="e">
        <f>E1863/N1863</f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>(((I1864/60)/60)/24)+DATE(1970,1,1)</f>
        <v>42802.3125</v>
      </c>
      <c r="K1864">
        <v>1484912974</v>
      </c>
      <c r="L1864" s="10">
        <f t="shared" si="5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59"/>
        <v>8.0833333333333321</v>
      </c>
      <c r="R1864" s="6">
        <f>E1864/N1864</f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>(((I1865/60)/60)/24)+DATE(1970,1,1)</f>
        <v>41802.797280092593</v>
      </c>
      <c r="K1865">
        <v>1400008085</v>
      </c>
      <c r="L1865" s="10">
        <f t="shared" si="5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59"/>
        <v>0.4</v>
      </c>
      <c r="R1865" s="6">
        <f>E1865/N1865</f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>(((I1866/60)/60)/24)+DATE(1970,1,1)</f>
        <v>41763.716435185182</v>
      </c>
      <c r="K1866">
        <v>1396631500</v>
      </c>
      <c r="L1866" s="10">
        <f t="shared" si="5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59"/>
        <v>42.892307692307689</v>
      </c>
      <c r="R1866" s="6">
        <f>E1866/N1866</f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>(((I1867/60)/60)/24)+DATE(1970,1,1)</f>
        <v>42680.409108796302</v>
      </c>
      <c r="K1867">
        <v>1475398147</v>
      </c>
      <c r="L1867" s="10">
        <f t="shared" si="5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59"/>
        <v>3.6363636363636364E-3</v>
      </c>
      <c r="R1867" s="6">
        <f>E1867/N1867</f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>(((I1868/60)/60)/24)+DATE(1970,1,1)</f>
        <v>42795.166666666672</v>
      </c>
      <c r="K1868">
        <v>1483768497</v>
      </c>
      <c r="L1868" s="10">
        <f t="shared" si="5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59"/>
        <v>0.5</v>
      </c>
      <c r="R1868" s="6">
        <f>E1868/N1868</f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>(((I1869/60)/60)/24)+DATE(1970,1,1)</f>
        <v>42679.924907407403</v>
      </c>
      <c r="K1869">
        <v>1475791912</v>
      </c>
      <c r="L1869" s="10">
        <f t="shared" si="5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59"/>
        <v>0.05</v>
      </c>
      <c r="R1869" s="6">
        <f>E1869/N1869</f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>(((I1870/60)/60)/24)+DATE(1970,1,1)</f>
        <v>42353.332638888889</v>
      </c>
      <c r="K1870">
        <v>1448044925</v>
      </c>
      <c r="L1870" s="10">
        <f t="shared" si="5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59"/>
        <v>4.8680000000000003</v>
      </c>
      <c r="R1870" s="6">
        <f>E1870/N1870</f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>(((I1871/60)/60)/24)+DATE(1970,1,1)</f>
        <v>42739.002881944441</v>
      </c>
      <c r="K1871">
        <v>1480896249</v>
      </c>
      <c r="L1871" s="10">
        <f t="shared" si="5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59"/>
        <v>0</v>
      </c>
      <c r="R1871" s="6" t="e">
        <f>E1871/N1871</f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>(((I1872/60)/60)/24)+DATE(1970,1,1)</f>
        <v>42400.178472222222</v>
      </c>
      <c r="K1872">
        <v>1451723535</v>
      </c>
      <c r="L1872" s="10">
        <f t="shared" si="5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59"/>
        <v>10.314285714285715</v>
      </c>
      <c r="R1872" s="6">
        <f>E1872/N1872</f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>(((I1873/60)/60)/24)+DATE(1970,1,1)</f>
        <v>41963.825243055559</v>
      </c>
      <c r="K1873">
        <v>1413053301</v>
      </c>
      <c r="L1873" s="10">
        <f t="shared" si="5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59"/>
        <v>71.784615384615378</v>
      </c>
      <c r="R1873" s="6">
        <f>E1873/N1873</f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>(((I1874/60)/60)/24)+DATE(1970,1,1)</f>
        <v>42185.129652777774</v>
      </c>
      <c r="K1874">
        <v>1433041602</v>
      </c>
      <c r="L1874" s="10">
        <f t="shared" si="5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59"/>
        <v>1.06</v>
      </c>
      <c r="R1874" s="6">
        <f>E1874/N1874</f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>(((I1875/60)/60)/24)+DATE(1970,1,1)</f>
        <v>42193.697916666672</v>
      </c>
      <c r="K1875">
        <v>1433861210</v>
      </c>
      <c r="L1875" s="10">
        <f t="shared" si="5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59"/>
        <v>0.44999999999999996</v>
      </c>
      <c r="R1875" s="6">
        <f>E1875/N1875</f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>(((I1876/60)/60)/24)+DATE(1970,1,1)</f>
        <v>42549.969131944439</v>
      </c>
      <c r="K1876">
        <v>1465427733</v>
      </c>
      <c r="L1876" s="10">
        <f t="shared" si="5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59"/>
        <v>1.6250000000000001E-2</v>
      </c>
      <c r="R1876" s="6">
        <f>E1876/N1876</f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>(((I1877/60)/60)/24)+DATE(1970,1,1)</f>
        <v>42588.899398148147</v>
      </c>
      <c r="K1877">
        <v>1465335308</v>
      </c>
      <c r="L1877" s="10">
        <f t="shared" si="5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59"/>
        <v>0.51</v>
      </c>
      <c r="R1877" s="6">
        <f>E1877/N1877</f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>(((I1878/60)/60)/24)+DATE(1970,1,1)</f>
        <v>41806.284780092588</v>
      </c>
      <c r="K1878">
        <v>1400309405</v>
      </c>
      <c r="L1878" s="10">
        <f t="shared" si="5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59"/>
        <v>0</v>
      </c>
      <c r="R1878" s="6" t="e">
        <f>E1878/N1878</f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>(((I1879/60)/60)/24)+DATE(1970,1,1)</f>
        <v>42064.029224537036</v>
      </c>
      <c r="K1879">
        <v>1422664925</v>
      </c>
      <c r="L1879" s="10">
        <f t="shared" si="5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59"/>
        <v>0</v>
      </c>
      <c r="R1879" s="6" t="e">
        <f>E1879/N1879</f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>(((I1880/60)/60)/24)+DATE(1970,1,1)</f>
        <v>41803.008738425924</v>
      </c>
      <c r="K1880">
        <v>1400026355</v>
      </c>
      <c r="L1880" s="10">
        <f t="shared" si="5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59"/>
        <v>0</v>
      </c>
      <c r="R1880" s="6" t="e">
        <f>E1880/N1880</f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>(((I1881/60)/60)/24)+DATE(1970,1,1)</f>
        <v>42443.607974537037</v>
      </c>
      <c r="K1881">
        <v>1455377729</v>
      </c>
      <c r="L1881" s="10">
        <f t="shared" si="5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59"/>
        <v>0.12</v>
      </c>
      <c r="R1881" s="6">
        <f>E1881/N1881</f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>(((I1882/60)/60)/24)+DATE(1970,1,1)</f>
        <v>42459.525231481486</v>
      </c>
      <c r="K1882">
        <v>1456839380</v>
      </c>
      <c r="L1882" s="10">
        <f t="shared" si="5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59"/>
        <v>20.080000000000002</v>
      </c>
      <c r="R1882" s="6">
        <f>E1882/N1882</f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>(((I1883/60)/60)/24)+DATE(1970,1,1)</f>
        <v>42073.110983796301</v>
      </c>
      <c r="K1883">
        <v>1423366789</v>
      </c>
      <c r="L1883" s="10">
        <f t="shared" si="5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59"/>
        <v>172.68449999999999</v>
      </c>
      <c r="R1883" s="6">
        <f>E1883/N1883</f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>(((I1884/60)/60)/24)+DATE(1970,1,1)</f>
        <v>41100.991666666669</v>
      </c>
      <c r="K1884">
        <v>1339109212</v>
      </c>
      <c r="L1884" s="10">
        <f t="shared" si="5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59"/>
        <v>100.8955223880597</v>
      </c>
      <c r="R1884" s="6">
        <f>E1884/N1884</f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>(((I1885/60)/60)/24)+DATE(1970,1,1)</f>
        <v>41007.906342592592</v>
      </c>
      <c r="K1885">
        <v>1331333108</v>
      </c>
      <c r="L1885" s="10">
        <f t="shared" si="5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59"/>
        <v>104.8048048048048</v>
      </c>
      <c r="R1885" s="6">
        <f>E1885/N1885</f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>(((I1886/60)/60)/24)+DATE(1970,1,1)</f>
        <v>41240.5</v>
      </c>
      <c r="K1886">
        <v>1350967535</v>
      </c>
      <c r="L1886" s="10">
        <f t="shared" si="5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59"/>
        <v>135.1</v>
      </c>
      <c r="R1886" s="6">
        <f>E1886/N1886</f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>(((I1887/60)/60)/24)+DATE(1970,1,1)</f>
        <v>41131.916666666664</v>
      </c>
      <c r="K1887">
        <v>1341800110</v>
      </c>
      <c r="L1887" s="10">
        <f t="shared" si="5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59"/>
        <v>116.32786885245903</v>
      </c>
      <c r="R1887" s="6">
        <f>E1887/N1887</f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>(((I1888/60)/60)/24)+DATE(1970,1,1)</f>
        <v>41955.94835648148</v>
      </c>
      <c r="K1888">
        <v>1413236738</v>
      </c>
      <c r="L1888" s="10">
        <f t="shared" si="5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59"/>
        <v>102.08333333333333</v>
      </c>
      <c r="R1888" s="6">
        <f>E1888/N1888</f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>(((I1889/60)/60)/24)+DATE(1970,1,1)</f>
        <v>42341.895833333328</v>
      </c>
      <c r="K1889">
        <v>1447614732</v>
      </c>
      <c r="L1889" s="10">
        <f t="shared" si="5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59"/>
        <v>111.16666666666666</v>
      </c>
      <c r="R1889" s="6">
        <f>E1889/N1889</f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>(((I1890/60)/60)/24)+DATE(1970,1,1)</f>
        <v>40330.207638888889</v>
      </c>
      <c r="K1890">
        <v>1272692732</v>
      </c>
      <c r="L1890" s="10">
        <f t="shared" si="5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59"/>
        <v>166.08</v>
      </c>
      <c r="R1890" s="6">
        <f>E1890/N1890</f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>(((I1891/60)/60)/24)+DATE(1970,1,1)</f>
        <v>41344.751689814817</v>
      </c>
      <c r="K1891">
        <v>1359140546</v>
      </c>
      <c r="L1891" s="10">
        <f t="shared" si="5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59"/>
        <v>106.60000000000001</v>
      </c>
      <c r="R1891" s="6">
        <f>E1891/N1891</f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>(((I1892/60)/60)/24)+DATE(1970,1,1)</f>
        <v>41258.786203703705</v>
      </c>
      <c r="K1892">
        <v>1353005528</v>
      </c>
      <c r="L1892" s="10">
        <f t="shared" si="5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59"/>
        <v>144.58441666666667</v>
      </c>
      <c r="R1892" s="6">
        <f>E1892/N1892</f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>(((I1893/60)/60)/24)+DATE(1970,1,1)</f>
        <v>40381.25</v>
      </c>
      <c r="K1893">
        <v>1275851354</v>
      </c>
      <c r="L1893" s="10">
        <f t="shared" si="5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59"/>
        <v>105.55000000000001</v>
      </c>
      <c r="R1893" s="6">
        <f>E1893/N1893</f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>(((I1894/60)/60)/24)+DATE(1970,1,1)</f>
        <v>40701.637511574074</v>
      </c>
      <c r="K1894">
        <v>1304867881</v>
      </c>
      <c r="L1894" s="10">
        <f t="shared" si="5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59"/>
        <v>136.60000000000002</v>
      </c>
      <c r="R1894" s="6">
        <f>E1894/N1894</f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>(((I1895/60)/60)/24)+DATE(1970,1,1)</f>
        <v>40649.165972222225</v>
      </c>
      <c r="K1895">
        <v>1301524585</v>
      </c>
      <c r="L1895" s="10">
        <f t="shared" si="5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59"/>
        <v>104</v>
      </c>
      <c r="R1895" s="6">
        <f>E1895/N1895</f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>(((I1896/60)/60)/24)+DATE(1970,1,1)</f>
        <v>40951.904895833337</v>
      </c>
      <c r="K1896">
        <v>1326404583</v>
      </c>
      <c r="L1896" s="10">
        <f t="shared" si="5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59"/>
        <v>114.5</v>
      </c>
      <c r="R1896" s="6">
        <f>E1896/N1896</f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>(((I1897/60)/60)/24)+DATE(1970,1,1)</f>
        <v>42297.746782407412</v>
      </c>
      <c r="K1897">
        <v>1442771722</v>
      </c>
      <c r="L1897" s="10">
        <f t="shared" si="5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59"/>
        <v>101.71957671957672</v>
      </c>
      <c r="R1897" s="6">
        <f>E1897/N1897</f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>(((I1898/60)/60)/24)+DATE(1970,1,1)</f>
        <v>41011.710243055553</v>
      </c>
      <c r="K1898">
        <v>1331658165</v>
      </c>
      <c r="L1898" s="10">
        <f t="shared" si="5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59"/>
        <v>123.94678492239468</v>
      </c>
      <c r="R1898" s="6">
        <f>E1898/N1898</f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>(((I1899/60)/60)/24)+DATE(1970,1,1)</f>
        <v>41702.875</v>
      </c>
      <c r="K1899">
        <v>1392040806</v>
      </c>
      <c r="L1899" s="10">
        <f t="shared" si="5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59"/>
        <v>102.45669291338582</v>
      </c>
      <c r="R1899" s="6">
        <f>E1899/N1899</f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>(((I1900/60)/60)/24)+DATE(1970,1,1)</f>
        <v>42401.75</v>
      </c>
      <c r="K1900">
        <v>1451277473</v>
      </c>
      <c r="L1900" s="10">
        <f t="shared" si="5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59"/>
        <v>144.5</v>
      </c>
      <c r="R1900" s="6">
        <f>E1900/N1900</f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>(((I1901/60)/60)/24)+DATE(1970,1,1)</f>
        <v>42088.90006944444</v>
      </c>
      <c r="K1901">
        <v>1424730966</v>
      </c>
      <c r="L1901" s="10">
        <f t="shared" si="5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59"/>
        <v>133.33333333333331</v>
      </c>
      <c r="R1901" s="6">
        <f>E1901/N1901</f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>(((I1902/60)/60)/24)+DATE(1970,1,1)</f>
        <v>41188.415972222225</v>
      </c>
      <c r="K1902">
        <v>1347137731</v>
      </c>
      <c r="L1902" s="10">
        <f t="shared" si="5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59"/>
        <v>109.3644</v>
      </c>
      <c r="R1902" s="6">
        <f>E1902/N1902</f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>(((I1903/60)/60)/24)+DATE(1970,1,1)</f>
        <v>42146.541666666672</v>
      </c>
      <c r="K1903">
        <v>1429707729</v>
      </c>
      <c r="L1903" s="10">
        <f t="shared" si="5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59"/>
        <v>2.6969696969696968</v>
      </c>
      <c r="R1903" s="6">
        <f>E1903/N1903</f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>(((I1904/60)/60)/24)+DATE(1970,1,1)</f>
        <v>42067.789895833332</v>
      </c>
      <c r="K1904">
        <v>1422903447</v>
      </c>
      <c r="L1904" s="10">
        <f t="shared" si="5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59"/>
        <v>1.2</v>
      </c>
      <c r="R1904" s="6">
        <f>E1904/N1904</f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>(((I1905/60)/60)/24)+DATE(1970,1,1)</f>
        <v>42762.770729166667</v>
      </c>
      <c r="K1905">
        <v>1480357791</v>
      </c>
      <c r="L1905" s="10">
        <f t="shared" si="5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59"/>
        <v>46.6</v>
      </c>
      <c r="R1905" s="6">
        <f>E1905/N1905</f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>(((I1906/60)/60)/24)+DATE(1970,1,1)</f>
        <v>42371.685428240744</v>
      </c>
      <c r="K1906">
        <v>1447864021</v>
      </c>
      <c r="L1906" s="10">
        <f t="shared" si="5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59"/>
        <v>0.1</v>
      </c>
      <c r="R1906" s="6">
        <f>E1906/N1906</f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>(((I1907/60)/60)/24)+DATE(1970,1,1)</f>
        <v>41889.925856481481</v>
      </c>
      <c r="K1907">
        <v>1407535994</v>
      </c>
      <c r="L1907" s="10">
        <f t="shared" si="5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59"/>
        <v>0.16800000000000001</v>
      </c>
      <c r="R1907" s="6">
        <f>E1907/N1907</f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>(((I1908/60)/60)/24)+DATE(1970,1,1)</f>
        <v>42544.671099537038</v>
      </c>
      <c r="K1908">
        <v>1464105983</v>
      </c>
      <c r="L1908" s="10">
        <f t="shared" si="5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59"/>
        <v>42.76</v>
      </c>
      <c r="R1908" s="6">
        <f>E1908/N1908</f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>(((I1909/60)/60)/24)+DATE(1970,1,1)</f>
        <v>41782.587094907409</v>
      </c>
      <c r="K1909">
        <v>1399557925</v>
      </c>
      <c r="L1909" s="10">
        <f t="shared" si="5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59"/>
        <v>0.28333333333333333</v>
      </c>
      <c r="R1909" s="6">
        <f>E1909/N1909</f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>(((I1910/60)/60)/24)+DATE(1970,1,1)</f>
        <v>42733.917824074073</v>
      </c>
      <c r="K1910">
        <v>1480456900</v>
      </c>
      <c r="L1910" s="10">
        <f t="shared" si="5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59"/>
        <v>1.7319999999999998</v>
      </c>
      <c r="R1910" s="6">
        <f>E1910/N1910</f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>(((I1911/60)/60)/24)+DATE(1970,1,1)</f>
        <v>41935.429155092592</v>
      </c>
      <c r="K1911">
        <v>1411467479</v>
      </c>
      <c r="L1911" s="10">
        <f t="shared" si="5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59"/>
        <v>14.111428571428572</v>
      </c>
      <c r="R1911" s="6">
        <f>E1911/N1911</f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>(((I1912/60)/60)/24)+DATE(1970,1,1)</f>
        <v>42308.947916666672</v>
      </c>
      <c r="K1912">
        <v>1442531217</v>
      </c>
      <c r="L1912" s="10">
        <f t="shared" si="5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59"/>
        <v>39.395294117647055</v>
      </c>
      <c r="R1912" s="6">
        <f>E1912/N1912</f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>(((I1913/60)/60)/24)+DATE(1970,1,1)</f>
        <v>41860.033958333333</v>
      </c>
      <c r="K1913">
        <v>1404953334</v>
      </c>
      <c r="L1913" s="10">
        <f t="shared" si="5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59"/>
        <v>2.3529411764705882E-2</v>
      </c>
      <c r="R1913" s="6">
        <f>E1913/N1913</f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>(((I1914/60)/60)/24)+DATE(1970,1,1)</f>
        <v>42159.226388888885</v>
      </c>
      <c r="K1914">
        <v>1430803560</v>
      </c>
      <c r="L1914" s="10">
        <f t="shared" si="5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59"/>
        <v>59.3</v>
      </c>
      <c r="R1914" s="6">
        <f>E1914/N1914</f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>(((I1915/60)/60)/24)+DATE(1970,1,1)</f>
        <v>41920.511319444442</v>
      </c>
      <c r="K1915">
        <v>1410178578</v>
      </c>
      <c r="L1915" s="10">
        <f t="shared" si="5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59"/>
        <v>1.3270833333333334</v>
      </c>
      <c r="R1915" s="6">
        <f>E1915/N1915</f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>(((I1916/60)/60)/24)+DATE(1970,1,1)</f>
        <v>41944.165972222225</v>
      </c>
      <c r="K1916">
        <v>1413519073</v>
      </c>
      <c r="L1916" s="10">
        <f t="shared" si="5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59"/>
        <v>9.0090090090090094</v>
      </c>
      <c r="R1916" s="6">
        <f>E1916/N1916</f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>(((I1917/60)/60)/24)+DATE(1970,1,1)</f>
        <v>41884.04886574074</v>
      </c>
      <c r="K1917">
        <v>1407892222</v>
      </c>
      <c r="L1917" s="10">
        <f t="shared" si="5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59"/>
        <v>1.6</v>
      </c>
      <c r="R1917" s="6">
        <f>E1917/N1917</f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>(((I1918/60)/60)/24)+DATE(1970,1,1)</f>
        <v>42681.758969907409</v>
      </c>
      <c r="K1918">
        <v>1476378775</v>
      </c>
      <c r="L1918" s="10">
        <f t="shared" si="5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59"/>
        <v>0.51</v>
      </c>
      <c r="R1918" s="6">
        <f>E1918/N1918</f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>(((I1919/60)/60)/24)+DATE(1970,1,1)</f>
        <v>42776.270057870366</v>
      </c>
      <c r="K1919">
        <v>1484116133</v>
      </c>
      <c r="L1919" s="10">
        <f t="shared" si="5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59"/>
        <v>52.570512820512818</v>
      </c>
      <c r="R1919" s="6">
        <f>E1919/N1919</f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>(((I1920/60)/60)/24)+DATE(1970,1,1)</f>
        <v>41863.789942129632</v>
      </c>
      <c r="K1920">
        <v>1404845851</v>
      </c>
      <c r="L1920" s="10">
        <f t="shared" si="5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59"/>
        <v>1.04</v>
      </c>
      <c r="R1920" s="6">
        <f>E1920/N1920</f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>(((I1921/60)/60)/24)+DATE(1970,1,1)</f>
        <v>42143.875567129624</v>
      </c>
      <c r="K1921">
        <v>1429477249</v>
      </c>
      <c r="L1921" s="10">
        <f t="shared" si="5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59"/>
        <v>47.4</v>
      </c>
      <c r="R1921" s="6">
        <f>E1921/N1921</f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>(((I1922/60)/60)/24)+DATE(1970,1,1)</f>
        <v>42298.958333333328</v>
      </c>
      <c r="K1922">
        <v>1443042061</v>
      </c>
      <c r="L1922" s="10">
        <f t="shared" si="5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59"/>
        <v>43.03</v>
      </c>
      <c r="R1922" s="6">
        <f>E1922/N1922</f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>(((I1923/60)/60)/24)+DATE(1970,1,1)</f>
        <v>41104.221562500003</v>
      </c>
      <c r="K1923">
        <v>1339651143</v>
      </c>
      <c r="L1923" s="10">
        <f t="shared" ref="L1923:L1986" si="6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61">(E1923/D1923)*100</f>
        <v>136.80000000000001</v>
      </c>
      <c r="R1923" s="6">
        <f>E1923/N1923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>(((I1924/60)/60)/24)+DATE(1970,1,1)</f>
        <v>41620.255868055552</v>
      </c>
      <c r="K1924">
        <v>1384236507</v>
      </c>
      <c r="L1924" s="10">
        <f t="shared" si="6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61"/>
        <v>115.55</v>
      </c>
      <c r="R1924" s="6">
        <f>E1924/N1924</f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>(((I1925/60)/60)/24)+DATE(1970,1,1)</f>
        <v>40813.207638888889</v>
      </c>
      <c r="K1925">
        <v>1313612532</v>
      </c>
      <c r="L1925" s="10">
        <f t="shared" si="6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61"/>
        <v>240.79999999999998</v>
      </c>
      <c r="R1925" s="6">
        <f>E1925/N1925</f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>(((I1926/60)/60)/24)+DATE(1970,1,1)</f>
        <v>41654.814583333333</v>
      </c>
      <c r="K1926">
        <v>1387390555</v>
      </c>
      <c r="L1926" s="10">
        <f t="shared" si="6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61"/>
        <v>114.39999999999999</v>
      </c>
      <c r="R1926" s="6">
        <f>E1926/N1926</f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>(((I1927/60)/60)/24)+DATE(1970,1,1)</f>
        <v>41558</v>
      </c>
      <c r="K1927">
        <v>1379540288</v>
      </c>
      <c r="L1927" s="10">
        <f t="shared" si="6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61"/>
        <v>110.33333333333333</v>
      </c>
      <c r="R1927" s="6">
        <f>E1927/N1927</f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>(((I1928/60)/60)/24)+DATE(1970,1,1)</f>
        <v>40484.018055555556</v>
      </c>
      <c r="K1928">
        <v>1286319256</v>
      </c>
      <c r="L1928" s="10">
        <f t="shared" si="6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61"/>
        <v>195.37933333333334</v>
      </c>
      <c r="R1928" s="6">
        <f>E1928/N1928</f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>(((I1929/60)/60)/24)+DATE(1970,1,1)</f>
        <v>40976.207638888889</v>
      </c>
      <c r="K1929">
        <v>1329856839</v>
      </c>
      <c r="L1929" s="10">
        <f t="shared" si="6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61"/>
        <v>103.33333333333334</v>
      </c>
      <c r="R1929" s="6">
        <f>E1929/N1929</f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>(((I1930/60)/60)/24)+DATE(1970,1,1)</f>
        <v>41401.648078703707</v>
      </c>
      <c r="K1930">
        <v>1365348794</v>
      </c>
      <c r="L1930" s="10">
        <f t="shared" si="6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61"/>
        <v>103.1372549019608</v>
      </c>
      <c r="R1930" s="6">
        <f>E1930/N1930</f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>(((I1931/60)/60)/24)+DATE(1970,1,1)</f>
        <v>40729.021597222221</v>
      </c>
      <c r="K1931">
        <v>1306197066</v>
      </c>
      <c r="L1931" s="10">
        <f t="shared" si="6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61"/>
        <v>100.3125</v>
      </c>
      <c r="R1931" s="6">
        <f>E1931/N1931</f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>(((I1932/60)/60)/24)+DATE(1970,1,1)</f>
        <v>41462.558819444443</v>
      </c>
      <c r="K1932">
        <v>1368019482</v>
      </c>
      <c r="L1932" s="10">
        <f t="shared" si="6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61"/>
        <v>127</v>
      </c>
      <c r="R1932" s="6">
        <f>E1932/N1932</f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>(((I1933/60)/60)/24)+DATE(1970,1,1)</f>
        <v>41051.145833333336</v>
      </c>
      <c r="K1933">
        <v>1336512309</v>
      </c>
      <c r="L1933" s="10">
        <f t="shared" si="6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61"/>
        <v>120.601</v>
      </c>
      <c r="R1933" s="6">
        <f>E1933/N1933</f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>(((I1934/60)/60)/24)+DATE(1970,1,1)</f>
        <v>40932.809872685182</v>
      </c>
      <c r="K1934">
        <v>1325618773</v>
      </c>
      <c r="L1934" s="10">
        <f t="shared" si="6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61"/>
        <v>106.99047619047619</v>
      </c>
      <c r="R1934" s="6">
        <f>E1934/N1934</f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>(((I1935/60)/60)/24)+DATE(1970,1,1)</f>
        <v>41909.130868055552</v>
      </c>
      <c r="K1935">
        <v>1409195307</v>
      </c>
      <c r="L1935" s="10">
        <f t="shared" si="6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61"/>
        <v>172.43333333333334</v>
      </c>
      <c r="R1935" s="6">
        <f>E1935/N1935</f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>(((I1936/60)/60)/24)+DATE(1970,1,1)</f>
        <v>40902.208333333336</v>
      </c>
      <c r="K1936">
        <v>1321649321</v>
      </c>
      <c r="L1936" s="10">
        <f t="shared" si="6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61"/>
        <v>123.61999999999999</v>
      </c>
      <c r="R1936" s="6">
        <f>E1936/N1936</f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>(((I1937/60)/60)/24)+DATE(1970,1,1)</f>
        <v>41811.207638888889</v>
      </c>
      <c r="K1937">
        <v>1400106171</v>
      </c>
      <c r="L1937" s="10">
        <f t="shared" si="6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61"/>
        <v>108.4</v>
      </c>
      <c r="R1937" s="6">
        <f>E1937/N1937</f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>(((I1938/60)/60)/24)+DATE(1970,1,1)</f>
        <v>40883.249305555553</v>
      </c>
      <c r="K1938">
        <v>1320528070</v>
      </c>
      <c r="L1938" s="10">
        <f t="shared" si="6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61"/>
        <v>116.52013333333333</v>
      </c>
      <c r="R1938" s="6">
        <f>E1938/N1938</f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>(((I1939/60)/60)/24)+DATE(1970,1,1)</f>
        <v>41075.165972222225</v>
      </c>
      <c r="K1939">
        <v>1338346281</v>
      </c>
      <c r="L1939" s="10">
        <f t="shared" si="6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61"/>
        <v>187.245</v>
      </c>
      <c r="R1939" s="6">
        <f>E1939/N1939</f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>(((I1940/60)/60)/24)+DATE(1970,1,1)</f>
        <v>41457.208333333336</v>
      </c>
      <c r="K1940">
        <v>1370067231</v>
      </c>
      <c r="L1940" s="10">
        <f t="shared" si="6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61"/>
        <v>115.93333333333334</v>
      </c>
      <c r="R1940" s="6">
        <f>E1940/N1940</f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>(((I1941/60)/60)/24)+DATE(1970,1,1)</f>
        <v>41343.943379629629</v>
      </c>
      <c r="K1941">
        <v>1360366708</v>
      </c>
      <c r="L1941" s="10">
        <f t="shared" si="6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61"/>
        <v>110.7</v>
      </c>
      <c r="R1941" s="6">
        <f>E1941/N1941</f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>(((I1942/60)/60)/24)+DATE(1970,1,1)</f>
        <v>40709.165972222225</v>
      </c>
      <c r="K1942">
        <v>1304770233</v>
      </c>
      <c r="L1942" s="10">
        <f t="shared" si="6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61"/>
        <v>170.92307692307693</v>
      </c>
      <c r="R1942" s="6">
        <f>E1942/N1942</f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>(((I1943/60)/60)/24)+DATE(1970,1,1)</f>
        <v>41774.290868055556</v>
      </c>
      <c r="K1943">
        <v>1397545131</v>
      </c>
      <c r="L1943" s="10">
        <f t="shared" si="6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61"/>
        <v>126.11835600000001</v>
      </c>
      <c r="R1943" s="6">
        <f>E1943/N1943</f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>(((I1944/60)/60)/24)+DATE(1970,1,1)</f>
        <v>40728.828009259261</v>
      </c>
      <c r="K1944">
        <v>1302033140</v>
      </c>
      <c r="L1944" s="10">
        <f t="shared" si="6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61"/>
        <v>138.44033333333334</v>
      </c>
      <c r="R1944" s="6">
        <f>E1944/N1944</f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>(((I1945/60)/60)/24)+DATE(1970,1,1)</f>
        <v>42593.269861111112</v>
      </c>
      <c r="K1945">
        <v>1467008916</v>
      </c>
      <c r="L1945" s="10">
        <f t="shared" si="6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61"/>
        <v>1705.2499999999998</v>
      </c>
      <c r="R1945" s="6">
        <f>E1945/N1945</f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>(((I1946/60)/60)/24)+DATE(1970,1,1)</f>
        <v>41760.584374999999</v>
      </c>
      <c r="K1946">
        <v>1396360890</v>
      </c>
      <c r="L1946" s="10">
        <f t="shared" si="6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61"/>
        <v>788.05550000000005</v>
      </c>
      <c r="R1946" s="6">
        <f>E1946/N1946</f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>(((I1947/60)/60)/24)+DATE(1970,1,1)</f>
        <v>42197.251828703709</v>
      </c>
      <c r="K1947">
        <v>1433224958</v>
      </c>
      <c r="L1947" s="10">
        <f t="shared" si="6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61"/>
        <v>348.01799999999997</v>
      </c>
      <c r="R1947" s="6">
        <f>E1947/N1947</f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>(((I1948/60)/60)/24)+DATE(1970,1,1)</f>
        <v>41749.108344907407</v>
      </c>
      <c r="K1948">
        <v>1392780961</v>
      </c>
      <c r="L1948" s="10">
        <f t="shared" si="6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61"/>
        <v>149.74666666666667</v>
      </c>
      <c r="R1948" s="6">
        <f>E1948/N1948</f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>(((I1949/60)/60)/24)+DATE(1970,1,1)</f>
        <v>40140.249305555553</v>
      </c>
      <c r="K1949">
        <v>1255730520</v>
      </c>
      <c r="L1949" s="10">
        <f t="shared" si="6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61"/>
        <v>100.63375000000001</v>
      </c>
      <c r="R1949" s="6">
        <f>E1949/N1949</f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>(((I1950/60)/60)/24)+DATE(1970,1,1)</f>
        <v>42527.709722222222</v>
      </c>
      <c r="K1950">
        <v>1460557809</v>
      </c>
      <c r="L1950" s="10">
        <f t="shared" si="6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61"/>
        <v>800.21100000000001</v>
      </c>
      <c r="R1950" s="6">
        <f>E1950/N1950</f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>(((I1951/60)/60)/24)+DATE(1970,1,1)</f>
        <v>41830.423043981478</v>
      </c>
      <c r="K1951">
        <v>1402394951</v>
      </c>
      <c r="L1951" s="10">
        <f t="shared" si="6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61"/>
        <v>106.00260000000002</v>
      </c>
      <c r="R1951" s="6">
        <f>E1951/N1951</f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>(((I1952/60)/60)/24)+DATE(1970,1,1)</f>
        <v>40655.181400462963</v>
      </c>
      <c r="K1952">
        <v>1300767673</v>
      </c>
      <c r="L1952" s="10">
        <f t="shared" si="6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61"/>
        <v>200.51866666666669</v>
      </c>
      <c r="R1952" s="6">
        <f>E1952/N1952</f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>(((I1953/60)/60)/24)+DATE(1970,1,1)</f>
        <v>42681.462233796294</v>
      </c>
      <c r="K1953">
        <v>1475921137</v>
      </c>
      <c r="L1953" s="10">
        <f t="shared" si="6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61"/>
        <v>212.44399999999999</v>
      </c>
      <c r="R1953" s="6">
        <f>E1953/N1953</f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>(((I1954/60)/60)/24)+DATE(1970,1,1)</f>
        <v>41563.60665509259</v>
      </c>
      <c r="K1954">
        <v>1378737215</v>
      </c>
      <c r="L1954" s="10">
        <f t="shared" si="6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61"/>
        <v>198.47237142857145</v>
      </c>
      <c r="R1954" s="6">
        <f>E1954/N1954</f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>(((I1955/60)/60)/24)+DATE(1970,1,1)</f>
        <v>40970.125</v>
      </c>
      <c r="K1955">
        <v>1328158065</v>
      </c>
      <c r="L1955" s="10">
        <f t="shared" si="6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61"/>
        <v>225.94666666666666</v>
      </c>
      <c r="R1955" s="6">
        <f>E1955/N1955</f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>(((I1956/60)/60)/24)+DATE(1970,1,1)</f>
        <v>42441.208333333328</v>
      </c>
      <c r="K1956">
        <v>1453730176</v>
      </c>
      <c r="L1956" s="10">
        <f t="shared" si="6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61"/>
        <v>698.94800000000009</v>
      </c>
      <c r="R1956" s="6">
        <f>E1956/N1956</f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>(((I1957/60)/60)/24)+DATE(1970,1,1)</f>
        <v>41052.791666666664</v>
      </c>
      <c r="K1957">
        <v>1334989881</v>
      </c>
      <c r="L1957" s="10">
        <f t="shared" si="6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61"/>
        <v>398.59528571428569</v>
      </c>
      <c r="R1957" s="6">
        <f>E1957/N1957</f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>(((I1958/60)/60)/24)+DATE(1970,1,1)</f>
        <v>42112.882002314815</v>
      </c>
      <c r="K1958">
        <v>1425507005</v>
      </c>
      <c r="L1958" s="10">
        <f t="shared" si="6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61"/>
        <v>294.0333333333333</v>
      </c>
      <c r="R1958" s="6">
        <f>E1958/N1958</f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>(((I1959/60)/60)/24)+DATE(1970,1,1)</f>
        <v>41209.098530092589</v>
      </c>
      <c r="K1959">
        <v>1348712513</v>
      </c>
      <c r="L1959" s="10">
        <f t="shared" si="6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61"/>
        <v>167.50470000000001</v>
      </c>
      <c r="R1959" s="6">
        <f>E1959/N1959</f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>(((I1960/60)/60)/24)+DATE(1970,1,1)</f>
        <v>41356.94630787037</v>
      </c>
      <c r="K1960">
        <v>1361490161</v>
      </c>
      <c r="L1960" s="10">
        <f t="shared" si="6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61"/>
        <v>1435.5717142857143</v>
      </c>
      <c r="R1960" s="6">
        <f>E1960/N1960</f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>(((I1961/60)/60)/24)+DATE(1970,1,1)</f>
        <v>41913</v>
      </c>
      <c r="K1961">
        <v>1408565860</v>
      </c>
      <c r="L1961" s="10">
        <f t="shared" si="6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61"/>
        <v>156.73439999999999</v>
      </c>
      <c r="R1961" s="6">
        <f>E1961/N1961</f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>(((I1962/60)/60)/24)+DATE(1970,1,1)</f>
        <v>41994.362743055557</v>
      </c>
      <c r="K1962">
        <v>1416559341</v>
      </c>
      <c r="L1962" s="10">
        <f t="shared" si="6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61"/>
        <v>117.90285714285716</v>
      </c>
      <c r="R1962" s="6">
        <f>E1962/N1962</f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>(((I1963/60)/60)/24)+DATE(1970,1,1)</f>
        <v>41188.165972222225</v>
      </c>
      <c r="K1963">
        <v>1346042417</v>
      </c>
      <c r="L1963" s="10">
        <f t="shared" si="6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61"/>
        <v>1105.3811999999998</v>
      </c>
      <c r="R1963" s="6">
        <f>E1963/N1963</f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>(((I1964/60)/60)/24)+DATE(1970,1,1)</f>
        <v>41772.780509259261</v>
      </c>
      <c r="K1964">
        <v>1397414636</v>
      </c>
      <c r="L1964" s="10">
        <f t="shared" si="6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61"/>
        <v>192.92499999999998</v>
      </c>
      <c r="R1964" s="6">
        <f>E1964/N1964</f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>(((I1965/60)/60)/24)+DATE(1970,1,1)</f>
        <v>41898.429791666669</v>
      </c>
      <c r="K1965">
        <v>1407838734</v>
      </c>
      <c r="L1965" s="10">
        <f t="shared" si="6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61"/>
        <v>126.8842105263158</v>
      </c>
      <c r="R1965" s="6">
        <f>E1965/N1965</f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>(((I1966/60)/60)/24)+DATE(1970,1,1)</f>
        <v>42482.272824074069</v>
      </c>
      <c r="K1966">
        <v>1458714772</v>
      </c>
      <c r="L1966" s="10">
        <f t="shared" si="6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61"/>
        <v>259.57748878923763</v>
      </c>
      <c r="R1966" s="6">
        <f>E1966/N1966</f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>(((I1967/60)/60)/24)+DATE(1970,1,1)</f>
        <v>40920.041666666664</v>
      </c>
      <c r="K1967">
        <v>1324433310</v>
      </c>
      <c r="L1967" s="10">
        <f t="shared" si="6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61"/>
        <v>262.27999999999997</v>
      </c>
      <c r="R1967" s="6">
        <f>E1967/N1967</f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>(((I1968/60)/60)/24)+DATE(1970,1,1)</f>
        <v>41865.540486111109</v>
      </c>
      <c r="K1968">
        <v>1405429098</v>
      </c>
      <c r="L1968" s="10">
        <f t="shared" si="6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61"/>
        <v>206.74309000000002</v>
      </c>
      <c r="R1968" s="6">
        <f>E1968/N1968</f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>(((I1969/60)/60)/24)+DATE(1970,1,1)</f>
        <v>41760.663530092592</v>
      </c>
      <c r="K1969">
        <v>1396367729</v>
      </c>
      <c r="L1969" s="10">
        <f t="shared" si="6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61"/>
        <v>370.13</v>
      </c>
      <c r="R1969" s="6">
        <f>E1969/N1969</f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>(((I1970/60)/60)/24)+DATE(1970,1,1)</f>
        <v>42707.628645833334</v>
      </c>
      <c r="K1970">
        <v>1478095515</v>
      </c>
      <c r="L1970" s="10">
        <f t="shared" si="6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61"/>
        <v>284.96600000000001</v>
      </c>
      <c r="R1970" s="6">
        <f>E1970/N1970</f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>(((I1971/60)/60)/24)+DATE(1970,1,1)</f>
        <v>42587.792453703703</v>
      </c>
      <c r="K1971">
        <v>1467831668</v>
      </c>
      <c r="L1971" s="10">
        <f t="shared" si="6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61"/>
        <v>579.08000000000004</v>
      </c>
      <c r="R1971" s="6">
        <f>E1971/N1971</f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>(((I1972/60)/60)/24)+DATE(1970,1,1)</f>
        <v>41384.151631944449</v>
      </c>
      <c r="K1972">
        <v>1361248701</v>
      </c>
      <c r="L1972" s="10">
        <f t="shared" si="6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61"/>
        <v>1131.8</v>
      </c>
      <c r="R1972" s="6">
        <f>E1972/N1972</f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>(((I1973/60)/60)/24)+DATE(1970,1,1)</f>
        <v>41593.166666666664</v>
      </c>
      <c r="K1973">
        <v>1381752061</v>
      </c>
      <c r="L1973" s="10">
        <f t="shared" si="6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61"/>
        <v>263.02771750000005</v>
      </c>
      <c r="R1973" s="6">
        <f>E1973/N1973</f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>(((I1974/60)/60)/24)+DATE(1970,1,1)</f>
        <v>41231.053749999999</v>
      </c>
      <c r="K1974">
        <v>1350605844</v>
      </c>
      <c r="L1974" s="10">
        <f t="shared" si="6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61"/>
        <v>674.48</v>
      </c>
      <c r="R1974" s="6">
        <f>E1974/N1974</f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>(((I1975/60)/60)/24)+DATE(1970,1,1)</f>
        <v>42588.291666666672</v>
      </c>
      <c r="K1975">
        <v>1467134464</v>
      </c>
      <c r="L1975" s="10">
        <f t="shared" si="6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61"/>
        <v>256.83081313131316</v>
      </c>
      <c r="R1975" s="6">
        <f>E1975/N1975</f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>(((I1976/60)/60)/24)+DATE(1970,1,1)</f>
        <v>41505.334131944444</v>
      </c>
      <c r="K1976">
        <v>1371715269</v>
      </c>
      <c r="L1976" s="10">
        <f t="shared" si="6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61"/>
        <v>375.49599999999998</v>
      </c>
      <c r="R1976" s="6">
        <f>E1976/N1976</f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>(((I1977/60)/60)/24)+DATE(1970,1,1)</f>
        <v>41343.755219907405</v>
      </c>
      <c r="K1977">
        <v>1360346851</v>
      </c>
      <c r="L1977" s="10">
        <f t="shared" si="6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61"/>
        <v>208.70837499999996</v>
      </c>
      <c r="R1977" s="6">
        <f>E1977/N1977</f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>(((I1978/60)/60)/24)+DATE(1970,1,1)</f>
        <v>41468.899594907409</v>
      </c>
      <c r="K1978">
        <v>1371159325</v>
      </c>
      <c r="L1978" s="10">
        <f t="shared" si="6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61"/>
        <v>346.6</v>
      </c>
      <c r="R1978" s="6">
        <f>E1978/N1978</f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>(((I1979/60)/60)/24)+DATE(1970,1,1)</f>
        <v>42357.332638888889</v>
      </c>
      <c r="K1979">
        <v>1446527540</v>
      </c>
      <c r="L1979" s="10">
        <f t="shared" si="6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61"/>
        <v>402.33</v>
      </c>
      <c r="R1979" s="6">
        <f>E1979/N1979</f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>(((I1980/60)/60)/24)+DATE(1970,1,1)</f>
        <v>41072.291666666664</v>
      </c>
      <c r="K1980">
        <v>1336627492</v>
      </c>
      <c r="L1980" s="10">
        <f t="shared" si="6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61"/>
        <v>1026.8451399999999</v>
      </c>
      <c r="R1980" s="6">
        <f>E1980/N1980</f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>(((I1981/60)/60)/24)+DATE(1970,1,1)</f>
        <v>42327.207638888889</v>
      </c>
      <c r="K1981">
        <v>1444734146</v>
      </c>
      <c r="L1981" s="10">
        <f t="shared" si="6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61"/>
        <v>114.901155</v>
      </c>
      <c r="R1981" s="6">
        <f>E1981/N1981</f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>(((I1982/60)/60)/24)+DATE(1970,1,1)</f>
        <v>42463.500717592593</v>
      </c>
      <c r="K1982">
        <v>1456232462</v>
      </c>
      <c r="L1982" s="10">
        <f t="shared" si="6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61"/>
        <v>354.82402000000002</v>
      </c>
      <c r="R1982" s="6">
        <f>E1982/N1982</f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>(((I1983/60)/60)/24)+DATE(1970,1,1)</f>
        <v>41829.725289351853</v>
      </c>
      <c r="K1983">
        <v>1402334665</v>
      </c>
      <c r="L1983" s="10">
        <f t="shared" si="6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61"/>
        <v>5.08</v>
      </c>
      <c r="R1983" s="6">
        <f>E1983/N1983</f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>(((I1984/60)/60)/24)+DATE(1970,1,1)</f>
        <v>42708.628321759257</v>
      </c>
      <c r="K1984">
        <v>1478268287</v>
      </c>
      <c r="L1984" s="10">
        <f t="shared" si="6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61"/>
        <v>0</v>
      </c>
      <c r="R1984" s="6" t="e">
        <f>E1984/N1984</f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>(((I1985/60)/60)/24)+DATE(1970,1,1)</f>
        <v>42615.291666666672</v>
      </c>
      <c r="K1985">
        <v>1470874618</v>
      </c>
      <c r="L1985" s="10">
        <f t="shared" si="6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61"/>
        <v>4.3</v>
      </c>
      <c r="R1985" s="6">
        <f>E1985/N1985</f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>(((I1986/60)/60)/24)+DATE(1970,1,1)</f>
        <v>41973.831956018519</v>
      </c>
      <c r="K1986">
        <v>1412189881</v>
      </c>
      <c r="L1986" s="10">
        <f t="shared" si="6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61"/>
        <v>21.146666666666665</v>
      </c>
      <c r="R1986" s="6">
        <f>E1986/N1986</f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>(((I1987/60)/60)/24)+DATE(1970,1,1)</f>
        <v>42584.958333333328</v>
      </c>
      <c r="K1987">
        <v>1467650771</v>
      </c>
      <c r="L1987" s="10">
        <f t="shared" ref="L1987:L2050" si="62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63">(E1987/D1987)*100</f>
        <v>3.1875</v>
      </c>
      <c r="R1987" s="6">
        <f>E1987/N1987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>(((I1988/60)/60)/24)+DATE(1970,1,1)</f>
        <v>42443.392164351855</v>
      </c>
      <c r="K1988">
        <v>1455359083</v>
      </c>
      <c r="L1988" s="10">
        <f t="shared" si="62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63"/>
        <v>0.05</v>
      </c>
      <c r="R1988" s="6">
        <f>E1988/N1988</f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>(((I1989/60)/60)/24)+DATE(1970,1,1)</f>
        <v>42064.639768518522</v>
      </c>
      <c r="K1989">
        <v>1422631276</v>
      </c>
      <c r="L1989" s="10">
        <f t="shared" si="62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63"/>
        <v>42.472727272727276</v>
      </c>
      <c r="R1989" s="6">
        <f>E1989/N1989</f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>(((I1990/60)/60)/24)+DATE(1970,1,1)</f>
        <v>42236.763217592597</v>
      </c>
      <c r="K1990">
        <v>1437502742</v>
      </c>
      <c r="L1990" s="10">
        <f t="shared" si="62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63"/>
        <v>0.41666666666666669</v>
      </c>
      <c r="R1990" s="6">
        <f>E1990/N1990</f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>(((I1991/60)/60)/24)+DATE(1970,1,1)</f>
        <v>42715.680648148147</v>
      </c>
      <c r="K1991">
        <v>1478881208</v>
      </c>
      <c r="L1991" s="10">
        <f t="shared" si="62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63"/>
        <v>1</v>
      </c>
      <c r="R1991" s="6">
        <f>E1991/N1991</f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>(((I1992/60)/60)/24)+DATE(1970,1,1)</f>
        <v>42413.195972222224</v>
      </c>
      <c r="K1992">
        <v>1454042532</v>
      </c>
      <c r="L1992" s="10">
        <f t="shared" si="62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63"/>
        <v>16.966666666666665</v>
      </c>
      <c r="R1992" s="6">
        <f>E1992/N1992</f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>(((I1993/60)/60)/24)+DATE(1970,1,1)</f>
        <v>42188.89335648148</v>
      </c>
      <c r="K1993">
        <v>1434144386</v>
      </c>
      <c r="L1993" s="10">
        <f t="shared" si="62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63"/>
        <v>7.0000000000000009</v>
      </c>
      <c r="R1993" s="6">
        <f>E1993/N1993</f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>(((I1994/60)/60)/24)+DATE(1970,1,1)</f>
        <v>42053.143414351856</v>
      </c>
      <c r="K1994">
        <v>1421637991</v>
      </c>
      <c r="L1994" s="10">
        <f t="shared" si="62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63"/>
        <v>0.13333333333333333</v>
      </c>
      <c r="R1994" s="6">
        <f>E1994/N1994</f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>(((I1995/60)/60)/24)+DATE(1970,1,1)</f>
        <v>42359.58839120371</v>
      </c>
      <c r="K1995">
        <v>1448114837</v>
      </c>
      <c r="L1995" s="10">
        <f t="shared" si="62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63"/>
        <v>0</v>
      </c>
      <c r="R1995" s="6" t="e">
        <f>E1995/N1995</f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>(((I1996/60)/60)/24)+DATE(1970,1,1)</f>
        <v>42711.047939814816</v>
      </c>
      <c r="K1996">
        <v>1475885342</v>
      </c>
      <c r="L1996" s="10">
        <f t="shared" si="62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63"/>
        <v>0</v>
      </c>
      <c r="R1996" s="6" t="e">
        <f>E1996/N1996</f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>(((I1997/60)/60)/24)+DATE(1970,1,1)</f>
        <v>42201.902037037042</v>
      </c>
      <c r="K1997">
        <v>1435354736</v>
      </c>
      <c r="L1997" s="10">
        <f t="shared" si="62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63"/>
        <v>7.8</v>
      </c>
      <c r="R1997" s="6">
        <f>E1997/N1997</f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>(((I1998/60)/60)/24)+DATE(1970,1,1)</f>
        <v>41830.819571759261</v>
      </c>
      <c r="K1998">
        <v>1402429211</v>
      </c>
      <c r="L1998" s="10">
        <f t="shared" si="62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63"/>
        <v>0</v>
      </c>
      <c r="R1998" s="6" t="e">
        <f>E1998/N1998</f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>(((I1999/60)/60)/24)+DATE(1970,1,1)</f>
        <v>41877.930694444447</v>
      </c>
      <c r="K1999">
        <v>1406499612</v>
      </c>
      <c r="L1999" s="10">
        <f t="shared" si="62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63"/>
        <v>0</v>
      </c>
      <c r="R1999" s="6" t="e">
        <f>E1999/N1999</f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>(((I2000/60)/60)/24)+DATE(1970,1,1)</f>
        <v>41852.118495370371</v>
      </c>
      <c r="K2000">
        <v>1402973438</v>
      </c>
      <c r="L2000" s="10">
        <f t="shared" si="62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63"/>
        <v>26.200000000000003</v>
      </c>
      <c r="R2000" s="6">
        <f>E2000/N2000</f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>(((I2001/60)/60)/24)+DATE(1970,1,1)</f>
        <v>41956.524398148147</v>
      </c>
      <c r="K2001">
        <v>1413286508</v>
      </c>
      <c r="L2001" s="10">
        <f t="shared" si="62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63"/>
        <v>0.76129032258064511</v>
      </c>
      <c r="R2001" s="6">
        <f>E2001/N2001</f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>(((I2002/60)/60)/24)+DATE(1970,1,1)</f>
        <v>42375.951539351852</v>
      </c>
      <c r="K2002">
        <v>1449528613</v>
      </c>
      <c r="L2002" s="10">
        <f t="shared" si="62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63"/>
        <v>12.5</v>
      </c>
      <c r="R2002" s="6">
        <f>E2002/N2002</f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>(((I2003/60)/60)/24)+DATE(1970,1,1)</f>
        <v>42167.833333333328</v>
      </c>
      <c r="K2003">
        <v>1431406916</v>
      </c>
      <c r="L2003" s="10">
        <f t="shared" si="62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63"/>
        <v>382.12909090909091</v>
      </c>
      <c r="R2003" s="6">
        <f>E2003/N2003</f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>(((I2004/60)/60)/24)+DATE(1970,1,1)</f>
        <v>42758.71230324074</v>
      </c>
      <c r="K2004">
        <v>1482599143</v>
      </c>
      <c r="L2004" s="10">
        <f t="shared" si="62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63"/>
        <v>216.79422000000002</v>
      </c>
      <c r="R2004" s="6">
        <f>E2004/N2004</f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>(((I2005/60)/60)/24)+DATE(1970,1,1)</f>
        <v>40361.958333333336</v>
      </c>
      <c r="K2005">
        <v>1276830052</v>
      </c>
      <c r="L2005" s="10">
        <f t="shared" si="62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63"/>
        <v>312</v>
      </c>
      <c r="R2005" s="6">
        <f>E2005/N2005</f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>(((I2006/60)/60)/24)+DATE(1970,1,1)</f>
        <v>41830.604895833334</v>
      </c>
      <c r="K2006">
        <v>1402410663</v>
      </c>
      <c r="L2006" s="10">
        <f t="shared" si="62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63"/>
        <v>234.42048</v>
      </c>
      <c r="R2006" s="6">
        <f>E2006/N2006</f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>(((I2007/60)/60)/24)+DATE(1970,1,1)</f>
        <v>41563.165972222225</v>
      </c>
      <c r="K2007">
        <v>1379532618</v>
      </c>
      <c r="L2007" s="10">
        <f t="shared" si="62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63"/>
        <v>123.68010000000001</v>
      </c>
      <c r="R2007" s="6">
        <f>E2007/N2007</f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>(((I2008/60)/60)/24)+DATE(1970,1,1)</f>
        <v>41976.542187500003</v>
      </c>
      <c r="K2008">
        <v>1414584045</v>
      </c>
      <c r="L2008" s="10">
        <f t="shared" si="62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63"/>
        <v>247.84</v>
      </c>
      <c r="R2008" s="6">
        <f>E2008/N2008</f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>(((I2009/60)/60)/24)+DATE(1970,1,1)</f>
        <v>40414.166666666664</v>
      </c>
      <c r="K2009">
        <v>1276891586</v>
      </c>
      <c r="L2009" s="10">
        <f t="shared" si="62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63"/>
        <v>115.7092</v>
      </c>
      <c r="R2009" s="6">
        <f>E2009/N2009</f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>(((I2010/60)/60)/24)+DATE(1970,1,1)</f>
        <v>40805.604421296295</v>
      </c>
      <c r="K2010">
        <v>1312641022</v>
      </c>
      <c r="L2010" s="10">
        <f t="shared" si="62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63"/>
        <v>117.07484768810599</v>
      </c>
      <c r="R2010" s="6">
        <f>E2010/N2010</f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>(((I2011/60)/60)/24)+DATE(1970,1,1)</f>
        <v>42697.365081018521</v>
      </c>
      <c r="K2011">
        <v>1476776743</v>
      </c>
      <c r="L2011" s="10">
        <f t="shared" si="62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63"/>
        <v>305.15800000000002</v>
      </c>
      <c r="R2011" s="6">
        <f>E2011/N2011</f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>(((I2012/60)/60)/24)+DATE(1970,1,1)</f>
        <v>42600.996423611112</v>
      </c>
      <c r="K2012">
        <v>1468972491</v>
      </c>
      <c r="L2012" s="10">
        <f t="shared" si="62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63"/>
        <v>320.05299999999994</v>
      </c>
      <c r="R2012" s="6">
        <f>E2012/N2012</f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>(((I2013/60)/60)/24)+DATE(1970,1,1)</f>
        <v>42380.958333333328</v>
      </c>
      <c r="K2013">
        <v>1449650173</v>
      </c>
      <c r="L2013" s="10">
        <f t="shared" si="62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63"/>
        <v>819.56399999999996</v>
      </c>
      <c r="R2013" s="6">
        <f>E2013/N2013</f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>(((I2014/60)/60)/24)+DATE(1970,1,1)</f>
        <v>42040.822233796294</v>
      </c>
      <c r="K2014">
        <v>1420573441</v>
      </c>
      <c r="L2014" s="10">
        <f t="shared" si="62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63"/>
        <v>234.90000000000003</v>
      </c>
      <c r="R2014" s="6">
        <f>E2014/N2014</f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>(((I2015/60)/60)/24)+DATE(1970,1,1)</f>
        <v>42559.960810185185</v>
      </c>
      <c r="K2015">
        <v>1462835014</v>
      </c>
      <c r="L2015" s="10">
        <f t="shared" si="62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63"/>
        <v>494.91374999999999</v>
      </c>
      <c r="R2015" s="6">
        <f>E2015/N2015</f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>(((I2016/60)/60)/24)+DATE(1970,1,1)</f>
        <v>41358.172905092593</v>
      </c>
      <c r="K2016">
        <v>1361250539</v>
      </c>
      <c r="L2016" s="10">
        <f t="shared" si="62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63"/>
        <v>7813.7822333333334</v>
      </c>
      <c r="R2016" s="6">
        <f>E2016/N2016</f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>(((I2017/60)/60)/24)+DATE(1970,1,1)</f>
        <v>40795.876886574071</v>
      </c>
      <c r="K2017">
        <v>1313010163</v>
      </c>
      <c r="L2017" s="10">
        <f t="shared" si="62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63"/>
        <v>113.00013888888888</v>
      </c>
      <c r="R2017" s="6">
        <f>E2017/N2017</f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>(((I2018/60)/60)/24)+DATE(1970,1,1)</f>
        <v>41342.88077546296</v>
      </c>
      <c r="K2018">
        <v>1360271299</v>
      </c>
      <c r="L2018" s="10">
        <f t="shared" si="62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63"/>
        <v>921.54219999999998</v>
      </c>
      <c r="R2018" s="6">
        <f>E2018/N2018</f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>(((I2019/60)/60)/24)+DATE(1970,1,1)</f>
        <v>40992.166666666664</v>
      </c>
      <c r="K2019">
        <v>1329873755</v>
      </c>
      <c r="L2019" s="10">
        <f t="shared" si="62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63"/>
        <v>125.10239999999999</v>
      </c>
      <c r="R2019" s="6">
        <f>E2019/N2019</f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>(((I2020/60)/60)/24)+DATE(1970,1,1)</f>
        <v>42229.365844907406</v>
      </c>
      <c r="K2020">
        <v>1436863609</v>
      </c>
      <c r="L2020" s="10">
        <f t="shared" si="62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63"/>
        <v>102.24343076923077</v>
      </c>
      <c r="R2020" s="6">
        <f>E2020/N2020</f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>(((I2021/60)/60)/24)+DATE(1970,1,1)</f>
        <v>42635.70857638889</v>
      </c>
      <c r="K2021">
        <v>1471971621</v>
      </c>
      <c r="L2021" s="10">
        <f t="shared" si="62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63"/>
        <v>484.90975000000003</v>
      </c>
      <c r="R2021" s="6">
        <f>E2021/N2021</f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>(((I2022/60)/60)/24)+DATE(1970,1,1)</f>
        <v>41773.961111111108</v>
      </c>
      <c r="K2022">
        <v>1396923624</v>
      </c>
      <c r="L2022" s="10">
        <f t="shared" si="62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63"/>
        <v>192.33333333333334</v>
      </c>
      <c r="R2022" s="6">
        <f>E2022/N2022</f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>(((I2023/60)/60)/24)+DATE(1970,1,1)</f>
        <v>41906.070567129631</v>
      </c>
      <c r="K2023">
        <v>1407634897</v>
      </c>
      <c r="L2023" s="10">
        <f t="shared" si="62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63"/>
        <v>281.10000000000002</v>
      </c>
      <c r="R2023" s="6">
        <f>E2023/N2023</f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>(((I2024/60)/60)/24)+DATE(1970,1,1)</f>
        <v>42532.569120370375</v>
      </c>
      <c r="K2024">
        <v>1463060372</v>
      </c>
      <c r="L2024" s="10">
        <f t="shared" si="62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63"/>
        <v>125.13700000000001</v>
      </c>
      <c r="R2024" s="6">
        <f>E2024/N2024</f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>(((I2025/60)/60)/24)+DATE(1970,1,1)</f>
        <v>42166.420752314814</v>
      </c>
      <c r="K2025">
        <v>1431425153</v>
      </c>
      <c r="L2025" s="10">
        <f t="shared" si="62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63"/>
        <v>161.459</v>
      </c>
      <c r="R2025" s="6">
        <f>E2025/N2025</f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>(((I2026/60)/60)/24)+DATE(1970,1,1)</f>
        <v>41134.125</v>
      </c>
      <c r="K2026">
        <v>1341875544</v>
      </c>
      <c r="L2026" s="10">
        <f t="shared" si="62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63"/>
        <v>585.35</v>
      </c>
      <c r="R2026" s="6">
        <f>E2026/N2026</f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>(((I2027/60)/60)/24)+DATE(1970,1,1)</f>
        <v>42166.184560185182</v>
      </c>
      <c r="K2027">
        <v>1431404746</v>
      </c>
      <c r="L2027" s="10">
        <f t="shared" si="62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63"/>
        <v>201.14999999999998</v>
      </c>
      <c r="R2027" s="6">
        <f>E2027/N2027</f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>(((I2028/60)/60)/24)+DATE(1970,1,1)</f>
        <v>41750.165972222225</v>
      </c>
      <c r="K2028">
        <v>1394127585</v>
      </c>
      <c r="L2028" s="10">
        <f t="shared" si="62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63"/>
        <v>133.48307999999997</v>
      </c>
      <c r="R2028" s="6">
        <f>E2028/N2028</f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>(((I2029/60)/60)/24)+DATE(1970,1,1)</f>
        <v>42093.772210648152</v>
      </c>
      <c r="K2029">
        <v>1423855919</v>
      </c>
      <c r="L2029" s="10">
        <f t="shared" si="62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63"/>
        <v>120.24900000000001</v>
      </c>
      <c r="R2029" s="6">
        <f>E2029/N2029</f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>(((I2030/60)/60)/24)+DATE(1970,1,1)</f>
        <v>40252.913194444445</v>
      </c>
      <c r="K2030">
        <v>1265493806</v>
      </c>
      <c r="L2030" s="10">
        <f t="shared" si="62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63"/>
        <v>126.16666666666667</v>
      </c>
      <c r="R2030" s="6">
        <f>E2030/N2030</f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>(((I2031/60)/60)/24)+DATE(1970,1,1)</f>
        <v>41878.021770833337</v>
      </c>
      <c r="K2031">
        <v>1406507481</v>
      </c>
      <c r="L2031" s="10">
        <f t="shared" si="62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63"/>
        <v>361.2</v>
      </c>
      <c r="R2031" s="6">
        <f>E2031/N2031</f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>(((I2032/60)/60)/24)+DATE(1970,1,1)</f>
        <v>41242.996481481481</v>
      </c>
      <c r="K2032">
        <v>1351641296</v>
      </c>
      <c r="L2032" s="10">
        <f t="shared" si="62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63"/>
        <v>226.239013671875</v>
      </c>
      <c r="R2032" s="6">
        <f>E2032/N2032</f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>(((I2033/60)/60)/24)+DATE(1970,1,1)</f>
        <v>42013.041666666672</v>
      </c>
      <c r="K2033">
        <v>1417506853</v>
      </c>
      <c r="L2033" s="10">
        <f t="shared" si="62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63"/>
        <v>120.35</v>
      </c>
      <c r="R2033" s="6">
        <f>E2033/N2033</f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>(((I2034/60)/60)/24)+DATE(1970,1,1)</f>
        <v>42719.208333333328</v>
      </c>
      <c r="K2034">
        <v>1479216874</v>
      </c>
      <c r="L2034" s="10">
        <f t="shared" si="62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63"/>
        <v>304.18799999999999</v>
      </c>
      <c r="R2034" s="6">
        <f>E2034/N2034</f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>(((I2035/60)/60)/24)+DATE(1970,1,1)</f>
        <v>41755.082384259258</v>
      </c>
      <c r="K2035">
        <v>1395885518</v>
      </c>
      <c r="L2035" s="10">
        <f t="shared" si="62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63"/>
        <v>178.67599999999999</v>
      </c>
      <c r="R2035" s="6">
        <f>E2035/N2035</f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>(((I2036/60)/60)/24)+DATE(1970,1,1)</f>
        <v>42131.290277777778</v>
      </c>
      <c r="K2036">
        <v>1426216033</v>
      </c>
      <c r="L2036" s="10">
        <f t="shared" si="62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63"/>
        <v>386.81998717948721</v>
      </c>
      <c r="R2036" s="6">
        <f>E2036/N2036</f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>(((I2037/60)/60)/24)+DATE(1970,1,1)</f>
        <v>42357.041666666672</v>
      </c>
      <c r="K2037">
        <v>1446562807</v>
      </c>
      <c r="L2037" s="10">
        <f t="shared" si="62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63"/>
        <v>211.03642500000004</v>
      </c>
      <c r="R2037" s="6">
        <f>E2037/N2037</f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>(((I2038/60)/60)/24)+DATE(1970,1,1)</f>
        <v>41768.864803240744</v>
      </c>
      <c r="K2038">
        <v>1397076319</v>
      </c>
      <c r="L2038" s="10">
        <f t="shared" si="62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63"/>
        <v>131.66833333333335</v>
      </c>
      <c r="R2038" s="6">
        <f>E2038/N2038</f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>(((I2039/60)/60)/24)+DATE(1970,1,1)</f>
        <v>41638.251770833333</v>
      </c>
      <c r="K2039">
        <v>1383195753</v>
      </c>
      <c r="L2039" s="10">
        <f t="shared" si="62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63"/>
        <v>300.47639999999996</v>
      </c>
      <c r="R2039" s="6">
        <f>E2039/N2039</f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>(((I2040/60)/60)/24)+DATE(1970,1,1)</f>
        <v>41456.75</v>
      </c>
      <c r="K2040">
        <v>1369895421</v>
      </c>
      <c r="L2040" s="10">
        <f t="shared" si="62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63"/>
        <v>420.51249999999999</v>
      </c>
      <c r="R2040" s="6">
        <f>E2040/N2040</f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>(((I2041/60)/60)/24)+DATE(1970,1,1)</f>
        <v>42705.207638888889</v>
      </c>
      <c r="K2041">
        <v>1477996325</v>
      </c>
      <c r="L2041" s="10">
        <f t="shared" si="62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63"/>
        <v>136.21680000000001</v>
      </c>
      <c r="R2041" s="6">
        <f>E2041/N2041</f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>(((I2042/60)/60)/24)+DATE(1970,1,1)</f>
        <v>41593.968784722223</v>
      </c>
      <c r="K2042">
        <v>1383257703</v>
      </c>
      <c r="L2042" s="10">
        <f t="shared" si="62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63"/>
        <v>248.17133333333334</v>
      </c>
      <c r="R2042" s="6">
        <f>E2042/N2042</f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>(((I2043/60)/60)/24)+DATE(1970,1,1)</f>
        <v>42684.567442129628</v>
      </c>
      <c r="K2043">
        <v>1476189427</v>
      </c>
      <c r="L2043" s="10">
        <f t="shared" si="62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63"/>
        <v>181.86315789473684</v>
      </c>
      <c r="R2043" s="6">
        <f>E2043/N2043</f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>(((I2044/60)/60)/24)+DATE(1970,1,1)</f>
        <v>42391.708032407405</v>
      </c>
      <c r="K2044">
        <v>1448297974</v>
      </c>
      <c r="L2044" s="10">
        <f t="shared" si="62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63"/>
        <v>123.53</v>
      </c>
      <c r="R2044" s="6">
        <f>E2044/N2044</f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>(((I2045/60)/60)/24)+DATE(1970,1,1)</f>
        <v>42715.207638888889</v>
      </c>
      <c r="K2045">
        <v>1476764077</v>
      </c>
      <c r="L2045" s="10">
        <f t="shared" si="62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63"/>
        <v>506.20938628158842</v>
      </c>
      <c r="R2045" s="6">
        <f>E2045/N2045</f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>(((I2046/60)/60)/24)+DATE(1970,1,1)</f>
        <v>42168.684189814812</v>
      </c>
      <c r="K2046">
        <v>1431620714</v>
      </c>
      <c r="L2046" s="10">
        <f t="shared" si="62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63"/>
        <v>108.21333333333334</v>
      </c>
      <c r="R2046" s="6">
        <f>E2046/N2046</f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>(((I2047/60)/60)/24)+DATE(1970,1,1)</f>
        <v>41099.088506944441</v>
      </c>
      <c r="K2047">
        <v>1339207647</v>
      </c>
      <c r="L2047" s="10">
        <f t="shared" si="62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63"/>
        <v>819.18387755102037</v>
      </c>
      <c r="R2047" s="6">
        <f>E2047/N2047</f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>(((I2048/60)/60)/24)+DATE(1970,1,1)</f>
        <v>41417.171805555554</v>
      </c>
      <c r="K2048">
        <v>1366690044</v>
      </c>
      <c r="L2048" s="10">
        <f t="shared" si="62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63"/>
        <v>121.10000000000001</v>
      </c>
      <c r="R2048" s="6">
        <f>E2048/N2048</f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>(((I2049/60)/60)/24)+DATE(1970,1,1)</f>
        <v>42111</v>
      </c>
      <c r="K2049">
        <v>1426714870</v>
      </c>
      <c r="L2049" s="10">
        <f t="shared" si="62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63"/>
        <v>102.99897959183673</v>
      </c>
      <c r="R2049" s="6">
        <f>E2049/N2049</f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>(((I2050/60)/60)/24)+DATE(1970,1,1)</f>
        <v>41417.651516203703</v>
      </c>
      <c r="K2050">
        <v>1366731491</v>
      </c>
      <c r="L2050" s="10">
        <f t="shared" si="62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63"/>
        <v>148.33229411764705</v>
      </c>
      <c r="R2050" s="6">
        <f>E2050/N2050</f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>(((I2051/60)/60)/24)+DATE(1970,1,1)</f>
        <v>41610.957638888889</v>
      </c>
      <c r="K2051">
        <v>1382963963</v>
      </c>
      <c r="L2051" s="10">
        <f t="shared" ref="L2051:L2114" si="6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65">(E2051/D2051)*100</f>
        <v>120.19070000000001</v>
      </c>
      <c r="R2051" s="6">
        <f>E2051/N2051</f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>(((I2052/60)/60)/24)+DATE(1970,1,1)</f>
        <v>42155.071504629625</v>
      </c>
      <c r="K2052">
        <v>1429580578</v>
      </c>
      <c r="L2052" s="10">
        <f t="shared" si="6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65"/>
        <v>473.27000000000004</v>
      </c>
      <c r="R2052" s="6">
        <f>E2052/N2052</f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>(((I2053/60)/60)/24)+DATE(1970,1,1)</f>
        <v>41634.022418981483</v>
      </c>
      <c r="K2053">
        <v>1385425937</v>
      </c>
      <c r="L2053" s="10">
        <f t="shared" si="6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65"/>
        <v>130.36250000000001</v>
      </c>
      <c r="R2053" s="6">
        <f>E2053/N2053</f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>(((I2054/60)/60)/24)+DATE(1970,1,1)</f>
        <v>42420.08394675926</v>
      </c>
      <c r="K2054">
        <v>1452045653</v>
      </c>
      <c r="L2054" s="10">
        <f t="shared" si="6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65"/>
        <v>353.048</v>
      </c>
      <c r="R2054" s="6">
        <f>E2054/N2054</f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>(((I2055/60)/60)/24)+DATE(1970,1,1)</f>
        <v>42333.659155092595</v>
      </c>
      <c r="K2055">
        <v>1445870951</v>
      </c>
      <c r="L2055" s="10">
        <f t="shared" si="6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65"/>
        <v>101.02</v>
      </c>
      <c r="R2055" s="6">
        <f>E2055/N2055</f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>(((I2056/60)/60)/24)+DATE(1970,1,1)</f>
        <v>41761.520949074074</v>
      </c>
      <c r="K2056">
        <v>1396441810</v>
      </c>
      <c r="L2056" s="10">
        <f t="shared" si="6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65"/>
        <v>113.59142857142857</v>
      </c>
      <c r="R2056" s="6">
        <f>E2056/N2056</f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>(((I2057/60)/60)/24)+DATE(1970,1,1)</f>
        <v>41976.166666666672</v>
      </c>
      <c r="K2057">
        <v>1415031043</v>
      </c>
      <c r="L2057" s="10">
        <f t="shared" si="6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65"/>
        <v>167.41666666666666</v>
      </c>
      <c r="R2057" s="6">
        <f>E2057/N2057</f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>(((I2058/60)/60)/24)+DATE(1970,1,1)</f>
        <v>41381.76090277778</v>
      </c>
      <c r="K2058">
        <v>1363630542</v>
      </c>
      <c r="L2058" s="10">
        <f t="shared" si="6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65"/>
        <v>153.452</v>
      </c>
      <c r="R2058" s="6">
        <f>E2058/N2058</f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>(((I2059/60)/60)/24)+DATE(1970,1,1)</f>
        <v>42426.494583333333</v>
      </c>
      <c r="K2059">
        <v>1453895532</v>
      </c>
      <c r="L2059" s="10">
        <f t="shared" si="6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65"/>
        <v>202.23220000000001</v>
      </c>
      <c r="R2059" s="6">
        <f>E2059/N2059</f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>(((I2060/60)/60)/24)+DATE(1970,1,1)</f>
        <v>42065.833333333328</v>
      </c>
      <c r="K2060">
        <v>1421916830</v>
      </c>
      <c r="L2060" s="10">
        <f t="shared" si="6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65"/>
        <v>168.28125</v>
      </c>
      <c r="R2060" s="6">
        <f>E2060/N2060</f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>(((I2061/60)/60)/24)+DATE(1970,1,1)</f>
        <v>42400.915972222225</v>
      </c>
      <c r="K2061">
        <v>1450880854</v>
      </c>
      <c r="L2061" s="10">
        <f t="shared" si="6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65"/>
        <v>143.45666666666668</v>
      </c>
      <c r="R2061" s="6">
        <f>E2061/N2061</f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>(((I2062/60)/60)/24)+DATE(1970,1,1)</f>
        <v>41843.642939814818</v>
      </c>
      <c r="K2062">
        <v>1400945150</v>
      </c>
      <c r="L2062" s="10">
        <f t="shared" si="6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65"/>
        <v>196.4</v>
      </c>
      <c r="R2062" s="6">
        <f>E2062/N2062</f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>(((I2063/60)/60)/24)+DATE(1970,1,1)</f>
        <v>42735.764513888891</v>
      </c>
      <c r="K2063">
        <v>1480616454</v>
      </c>
      <c r="L2063" s="10">
        <f t="shared" si="6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65"/>
        <v>107.91999999999999</v>
      </c>
      <c r="R2063" s="6">
        <f>E2063/N2063</f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>(((I2064/60)/60)/24)+DATE(1970,1,1)</f>
        <v>42453.341412037036</v>
      </c>
      <c r="K2064">
        <v>1456218698</v>
      </c>
      <c r="L2064" s="10">
        <f t="shared" si="6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65"/>
        <v>114.97699999999999</v>
      </c>
      <c r="R2064" s="6">
        <f>E2064/N2064</f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>(((I2065/60)/60)/24)+DATE(1970,1,1)</f>
        <v>42505.73265046296</v>
      </c>
      <c r="K2065">
        <v>1460482501</v>
      </c>
      <c r="L2065" s="10">
        <f t="shared" si="6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65"/>
        <v>148.04999999999998</v>
      </c>
      <c r="R2065" s="6">
        <f>E2065/N2065</f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>(((I2066/60)/60)/24)+DATE(1970,1,1)</f>
        <v>41425.5</v>
      </c>
      <c r="K2066">
        <v>1366879523</v>
      </c>
      <c r="L2066" s="10">
        <f t="shared" si="6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65"/>
        <v>191.16676082790633</v>
      </c>
      <c r="R2066" s="6">
        <f>E2066/N2066</f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>(((I2067/60)/60)/24)+DATE(1970,1,1)</f>
        <v>41633.333668981482</v>
      </c>
      <c r="K2067">
        <v>1385366429</v>
      </c>
      <c r="L2067" s="10">
        <f t="shared" si="6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65"/>
        <v>199.215125</v>
      </c>
      <c r="R2067" s="6">
        <f>E2067/N2067</f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>(((I2068/60)/60)/24)+DATE(1970,1,1)</f>
        <v>41874.771793981483</v>
      </c>
      <c r="K2068">
        <v>1406226683</v>
      </c>
      <c r="L2068" s="10">
        <f t="shared" si="6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65"/>
        <v>218.6</v>
      </c>
      <c r="R2068" s="6">
        <f>E2068/N2068</f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>(((I2069/60)/60)/24)+DATE(1970,1,1)</f>
        <v>42148.853888888887</v>
      </c>
      <c r="K2069">
        <v>1429648176</v>
      </c>
      <c r="L2069" s="10">
        <f t="shared" si="6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65"/>
        <v>126.86868686868686</v>
      </c>
      <c r="R2069" s="6">
        <f>E2069/N2069</f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>(((I2070/60)/60)/24)+DATE(1970,1,1)</f>
        <v>42663.841608796298</v>
      </c>
      <c r="K2070">
        <v>1474402315</v>
      </c>
      <c r="L2070" s="10">
        <f t="shared" si="6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65"/>
        <v>105.22388000000001</v>
      </c>
      <c r="R2070" s="6">
        <f>E2070/N2070</f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>(((I2071/60)/60)/24)+DATE(1970,1,1)</f>
        <v>42371.972118055557</v>
      </c>
      <c r="K2071">
        <v>1449098391</v>
      </c>
      <c r="L2071" s="10">
        <f t="shared" si="6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65"/>
        <v>128.40666000000002</v>
      </c>
      <c r="R2071" s="6">
        <f>E2071/N2071</f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>(((I2072/60)/60)/24)+DATE(1970,1,1)</f>
        <v>42549.6565162037</v>
      </c>
      <c r="K2072">
        <v>1464536723</v>
      </c>
      <c r="L2072" s="10">
        <f t="shared" si="6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65"/>
        <v>317.3272</v>
      </c>
      <c r="R2072" s="6">
        <f>E2072/N2072</f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>(((I2073/60)/60)/24)+DATE(1970,1,1)</f>
        <v>42645.278749999998</v>
      </c>
      <c r="K2073">
        <v>1471502484</v>
      </c>
      <c r="L2073" s="10">
        <f t="shared" si="6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65"/>
        <v>280.73</v>
      </c>
      <c r="R2073" s="6">
        <f>E2073/N2073</f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>(((I2074/60)/60)/24)+DATE(1970,1,1)</f>
        <v>42497.581388888888</v>
      </c>
      <c r="K2074">
        <v>1460037432</v>
      </c>
      <c r="L2074" s="10">
        <f t="shared" si="6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65"/>
        <v>110.73146853146854</v>
      </c>
      <c r="R2074" s="6">
        <f>E2074/N2074</f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>(((I2075/60)/60)/24)+DATE(1970,1,1)</f>
        <v>42132.668032407411</v>
      </c>
      <c r="K2075">
        <v>1427212918</v>
      </c>
      <c r="L2075" s="10">
        <f t="shared" si="6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65"/>
        <v>152.60429999999999</v>
      </c>
      <c r="R2075" s="6">
        <f>E2075/N2075</f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>(((I2076/60)/60)/24)+DATE(1970,1,1)</f>
        <v>42496.826180555552</v>
      </c>
      <c r="K2076">
        <v>1459972182</v>
      </c>
      <c r="L2076" s="10">
        <f t="shared" si="6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65"/>
        <v>102.49999999999999</v>
      </c>
      <c r="R2076" s="6">
        <f>E2076/N2076</f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>(((I2077/60)/60)/24)+DATE(1970,1,1)</f>
        <v>41480.681574074071</v>
      </c>
      <c r="K2077">
        <v>1372177288</v>
      </c>
      <c r="L2077" s="10">
        <f t="shared" si="6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65"/>
        <v>1678.3738373837384</v>
      </c>
      <c r="R2077" s="6">
        <f>E2077/N2077</f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>(((I2078/60)/60)/24)+DATE(1970,1,1)</f>
        <v>41843.880659722221</v>
      </c>
      <c r="K2078">
        <v>1402693689</v>
      </c>
      <c r="L2078" s="10">
        <f t="shared" si="6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65"/>
        <v>543.349156424581</v>
      </c>
      <c r="R2078" s="6">
        <f>E2078/N2078</f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>(((I2079/60)/60)/24)+DATE(1970,1,1)</f>
        <v>42160.875</v>
      </c>
      <c r="K2079">
        <v>1428541276</v>
      </c>
      <c r="L2079" s="10">
        <f t="shared" si="6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65"/>
        <v>115.50800000000001</v>
      </c>
      <c r="R2079" s="6">
        <f>E2079/N2079</f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>(((I2080/60)/60)/24)+DATE(1970,1,1)</f>
        <v>42722.771493055552</v>
      </c>
      <c r="K2080">
        <v>1479493857</v>
      </c>
      <c r="L2080" s="10">
        <f t="shared" si="6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65"/>
        <v>131.20499999999998</v>
      </c>
      <c r="R2080" s="6">
        <f>E2080/N2080</f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>(((I2081/60)/60)/24)+DATE(1970,1,1)</f>
        <v>42180.791666666672</v>
      </c>
      <c r="K2081">
        <v>1432659793</v>
      </c>
      <c r="L2081" s="10">
        <f t="shared" si="6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65"/>
        <v>288.17</v>
      </c>
      <c r="R2081" s="6">
        <f>E2081/N2081</f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>(((I2082/60)/60)/24)+DATE(1970,1,1)</f>
        <v>42319.998842592591</v>
      </c>
      <c r="K2082">
        <v>1444690700</v>
      </c>
      <c r="L2082" s="10">
        <f t="shared" si="6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65"/>
        <v>507.8</v>
      </c>
      <c r="R2082" s="6">
        <f>E2082/N2082</f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>(((I2083/60)/60)/24)+DATE(1970,1,1)</f>
        <v>41045.207638888889</v>
      </c>
      <c r="K2083">
        <v>1333597555</v>
      </c>
      <c r="L2083" s="10">
        <f t="shared" si="6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65"/>
        <v>114.57142857142857</v>
      </c>
      <c r="R2083" s="6">
        <f>E2083/N2083</f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>(((I2084/60)/60)/24)+DATE(1970,1,1)</f>
        <v>40871.161990740737</v>
      </c>
      <c r="K2084">
        <v>1316919196</v>
      </c>
      <c r="L2084" s="10">
        <f t="shared" si="6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65"/>
        <v>110.73333333333333</v>
      </c>
      <c r="R2084" s="6">
        <f>E2084/N2084</f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>(((I2085/60)/60)/24)+DATE(1970,1,1)</f>
        <v>41064.72216435185</v>
      </c>
      <c r="K2085">
        <v>1336238395</v>
      </c>
      <c r="L2085" s="10">
        <f t="shared" si="6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65"/>
        <v>113.33333333333333</v>
      </c>
      <c r="R2085" s="6">
        <f>E2085/N2085</f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>(((I2086/60)/60)/24)+DATE(1970,1,1)</f>
        <v>41763.290972222225</v>
      </c>
      <c r="K2086">
        <v>1396468782</v>
      </c>
      <c r="L2086" s="10">
        <f t="shared" si="6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65"/>
        <v>108.33333333333333</v>
      </c>
      <c r="R2086" s="6">
        <f>E2086/N2086</f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>(((I2087/60)/60)/24)+DATE(1970,1,1)</f>
        <v>41105.835497685184</v>
      </c>
      <c r="K2087">
        <v>1339790587</v>
      </c>
      <c r="L2087" s="10">
        <f t="shared" si="6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65"/>
        <v>123.53333333333335</v>
      </c>
      <c r="R2087" s="6">
        <f>E2087/N2087</f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>(((I2088/60)/60)/24)+DATE(1970,1,1)</f>
        <v>40891.207638888889</v>
      </c>
      <c r="K2088">
        <v>1321200332</v>
      </c>
      <c r="L2088" s="10">
        <f t="shared" si="6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65"/>
        <v>100.69999999999999</v>
      </c>
      <c r="R2088" s="6">
        <f>E2088/N2088</f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>(((I2089/60)/60)/24)+DATE(1970,1,1)</f>
        <v>40794.204375000001</v>
      </c>
      <c r="K2089">
        <v>1312865658</v>
      </c>
      <c r="L2089" s="10">
        <f t="shared" si="6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65"/>
        <v>103.53333333333335</v>
      </c>
      <c r="R2089" s="6">
        <f>E2089/N2089</f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>(((I2090/60)/60)/24)+DATE(1970,1,1)</f>
        <v>40432.165972222225</v>
      </c>
      <c r="K2090">
        <v>1281028152</v>
      </c>
      <c r="L2090" s="10">
        <f t="shared" si="6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65"/>
        <v>115.51066666666668</v>
      </c>
      <c r="R2090" s="6">
        <f>E2090/N2090</f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>(((I2091/60)/60)/24)+DATE(1970,1,1)</f>
        <v>41488.076319444444</v>
      </c>
      <c r="K2091">
        <v>1372384194</v>
      </c>
      <c r="L2091" s="10">
        <f t="shared" si="6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65"/>
        <v>120.4004</v>
      </c>
      <c r="R2091" s="6">
        <f>E2091/N2091</f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>(((I2092/60)/60)/24)+DATE(1970,1,1)</f>
        <v>41329.381423611114</v>
      </c>
      <c r="K2092">
        <v>1359104955</v>
      </c>
      <c r="L2092" s="10">
        <f t="shared" si="6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65"/>
        <v>115.040375</v>
      </c>
      <c r="R2092" s="6">
        <f>E2092/N2092</f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>(((I2093/60)/60)/24)+DATE(1970,1,1)</f>
        <v>40603.833333333336</v>
      </c>
      <c r="K2093">
        <v>1294818278</v>
      </c>
      <c r="L2093" s="10">
        <f t="shared" si="6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65"/>
        <v>120.46777777777777</v>
      </c>
      <c r="R2093" s="6">
        <f>E2093/N2093</f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>(((I2094/60)/60)/24)+DATE(1970,1,1)</f>
        <v>40823.707546296297</v>
      </c>
      <c r="K2094">
        <v>1312822732</v>
      </c>
      <c r="L2094" s="10">
        <f t="shared" si="6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65"/>
        <v>101.28333333333333</v>
      </c>
      <c r="R2094" s="6">
        <f>E2094/N2094</f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>(((I2095/60)/60)/24)+DATE(1970,1,1)</f>
        <v>41265.896203703705</v>
      </c>
      <c r="K2095">
        <v>1351024232</v>
      </c>
      <c r="L2095" s="10">
        <f t="shared" si="6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65"/>
        <v>102.46666666666667</v>
      </c>
      <c r="R2095" s="6">
        <f>E2095/N2095</f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>(((I2096/60)/60)/24)+DATE(1970,1,1)</f>
        <v>40973.125</v>
      </c>
      <c r="K2096">
        <v>1327969730</v>
      </c>
      <c r="L2096" s="10">
        <f t="shared" si="6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65"/>
        <v>120.54285714285714</v>
      </c>
      <c r="R2096" s="6">
        <f>E2096/N2096</f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>(((I2097/60)/60)/24)+DATE(1970,1,1)</f>
        <v>40818.733483796292</v>
      </c>
      <c r="K2097">
        <v>1312392973</v>
      </c>
      <c r="L2097" s="10">
        <f t="shared" si="6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65"/>
        <v>100</v>
      </c>
      <c r="R2097" s="6">
        <f>E2097/N2097</f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>(((I2098/60)/60)/24)+DATE(1970,1,1)</f>
        <v>41208.165972222225</v>
      </c>
      <c r="K2098">
        <v>1349892735</v>
      </c>
      <c r="L2098" s="10">
        <f t="shared" si="6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65"/>
        <v>101.66666666666666</v>
      </c>
      <c r="R2098" s="6">
        <f>E2098/N2098</f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>(((I2099/60)/60)/24)+DATE(1970,1,1)</f>
        <v>40878.626562500001</v>
      </c>
      <c r="K2099">
        <v>1317564135</v>
      </c>
      <c r="L2099" s="10">
        <f t="shared" si="6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65"/>
        <v>100</v>
      </c>
      <c r="R2099" s="6">
        <f>E2099/N2099</f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>(((I2100/60)/60)/24)+DATE(1970,1,1)</f>
        <v>40976.11383101852</v>
      </c>
      <c r="K2100">
        <v>1328582635</v>
      </c>
      <c r="L2100" s="10">
        <f t="shared" si="6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65"/>
        <v>100.33333333333334</v>
      </c>
      <c r="R2100" s="6">
        <f>E2100/N2100</f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>(((I2101/60)/60)/24)+DATE(1970,1,1)</f>
        <v>42187.152777777781</v>
      </c>
      <c r="K2101">
        <v>1434650084</v>
      </c>
      <c r="L2101" s="10">
        <f t="shared" si="6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65"/>
        <v>132.36666666666667</v>
      </c>
      <c r="R2101" s="6">
        <f>E2101/N2101</f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>(((I2102/60)/60)/24)+DATE(1970,1,1)</f>
        <v>41090.165972222225</v>
      </c>
      <c r="K2102">
        <v>1339704141</v>
      </c>
      <c r="L2102" s="10">
        <f t="shared" si="6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65"/>
        <v>136.66666666666666</v>
      </c>
      <c r="R2102" s="6">
        <f>E2102/N2102</f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>(((I2103/60)/60)/24)+DATE(1970,1,1)</f>
        <v>40952.149467592593</v>
      </c>
      <c r="K2103">
        <v>1323920114</v>
      </c>
      <c r="L2103" s="10">
        <f t="shared" si="6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65"/>
        <v>113.25</v>
      </c>
      <c r="R2103" s="6">
        <f>E2103/N2103</f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>(((I2104/60)/60)/24)+DATE(1970,1,1)</f>
        <v>40668.868611111109</v>
      </c>
      <c r="K2104">
        <v>1302036648</v>
      </c>
      <c r="L2104" s="10">
        <f t="shared" si="6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65"/>
        <v>136</v>
      </c>
      <c r="R2104" s="6">
        <f>E2104/N2104</f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>(((I2105/60)/60)/24)+DATE(1970,1,1)</f>
        <v>41222.7966087963</v>
      </c>
      <c r="K2105">
        <v>1349892427</v>
      </c>
      <c r="L2105" s="10">
        <f t="shared" si="6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65"/>
        <v>146.12318374694613</v>
      </c>
      <c r="R2105" s="6">
        <f>E2105/N2105</f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>(((I2106/60)/60)/24)+DATE(1970,1,1)</f>
        <v>41425</v>
      </c>
      <c r="K2106">
        <v>1367286434</v>
      </c>
      <c r="L2106" s="10">
        <f t="shared" si="6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65"/>
        <v>129.5</v>
      </c>
      <c r="R2106" s="6">
        <f>E2106/N2106</f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>(((I2107/60)/60)/24)+DATE(1970,1,1)</f>
        <v>41964.166666666672</v>
      </c>
      <c r="K2107">
        <v>1415472953</v>
      </c>
      <c r="L2107" s="10">
        <f t="shared" si="6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65"/>
        <v>254</v>
      </c>
      <c r="R2107" s="6">
        <f>E2107/N2107</f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>(((I2108/60)/60)/24)+DATE(1970,1,1)</f>
        <v>41300.21497685185</v>
      </c>
      <c r="K2108">
        <v>1356584974</v>
      </c>
      <c r="L2108" s="10">
        <f t="shared" si="6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65"/>
        <v>107.04545454545456</v>
      </c>
      <c r="R2108" s="6">
        <f>E2108/N2108</f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>(((I2109/60)/60)/24)+DATE(1970,1,1)</f>
        <v>41955.752233796295</v>
      </c>
      <c r="K2109">
        <v>1413997393</v>
      </c>
      <c r="L2109" s="10">
        <f t="shared" si="6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65"/>
        <v>107.73299999999999</v>
      </c>
      <c r="R2109" s="6">
        <f>E2109/N2109</f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>(((I2110/60)/60)/24)+DATE(1970,1,1)</f>
        <v>41162.163194444445</v>
      </c>
      <c r="K2110">
        <v>1344917580</v>
      </c>
      <c r="L2110" s="10">
        <f t="shared" si="6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65"/>
        <v>107.31250000000001</v>
      </c>
      <c r="R2110" s="6">
        <f>E2110/N2110</f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>(((I2111/60)/60)/24)+DATE(1970,1,1)</f>
        <v>42190.708530092597</v>
      </c>
      <c r="K2111">
        <v>1433523617</v>
      </c>
      <c r="L2111" s="10">
        <f t="shared" si="6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65"/>
        <v>106.52500000000001</v>
      </c>
      <c r="R2111" s="6">
        <f>E2111/N2111</f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>(((I2112/60)/60)/24)+DATE(1970,1,1)</f>
        <v>41787.207638888889</v>
      </c>
      <c r="K2112">
        <v>1398873969</v>
      </c>
      <c r="L2112" s="10">
        <f t="shared" si="6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65"/>
        <v>100.35000000000001</v>
      </c>
      <c r="R2112" s="6">
        <f>E2112/N2112</f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>(((I2113/60)/60)/24)+DATE(1970,1,1)</f>
        <v>40770.041666666664</v>
      </c>
      <c r="K2113">
        <v>1307594625</v>
      </c>
      <c r="L2113" s="10">
        <f t="shared" si="6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65"/>
        <v>106.5</v>
      </c>
      <c r="R2113" s="6">
        <f>E2113/N2113</f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>(((I2114/60)/60)/24)+DATE(1970,1,1)</f>
        <v>41379.928159722222</v>
      </c>
      <c r="K2114">
        <v>1364854593</v>
      </c>
      <c r="L2114" s="10">
        <f t="shared" si="6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65"/>
        <v>100</v>
      </c>
      <c r="R2114" s="6">
        <f>E2114/N2114</f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>(((I2115/60)/60)/24)+DATE(1970,1,1)</f>
        <v>41905.86546296296</v>
      </c>
      <c r="K2115">
        <v>1408481176</v>
      </c>
      <c r="L2115" s="10">
        <f t="shared" ref="L2115:L2178" si="6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67">(E2115/D2115)*100</f>
        <v>104.85714285714285</v>
      </c>
      <c r="R2115" s="6">
        <f>E2115/N2115</f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>(((I2116/60)/60)/24)+DATE(1970,1,1)</f>
        <v>40521.207638888889</v>
      </c>
      <c r="K2116">
        <v>1286480070</v>
      </c>
      <c r="L2116" s="10">
        <f t="shared" si="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67"/>
        <v>104.69999999999999</v>
      </c>
      <c r="R2116" s="6">
        <f>E2116/N2116</f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>(((I2117/60)/60)/24)+DATE(1970,1,1)</f>
        <v>40594.081030092595</v>
      </c>
      <c r="K2117">
        <v>1295575001</v>
      </c>
      <c r="L2117" s="10">
        <f t="shared" si="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67"/>
        <v>225.66666666666669</v>
      </c>
      <c r="R2117" s="6">
        <f>E2117/N2117</f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>(((I2118/60)/60)/24)+DATE(1970,1,1)</f>
        <v>41184.777812500004</v>
      </c>
      <c r="K2118">
        <v>1345056003</v>
      </c>
      <c r="L2118" s="10">
        <f t="shared" si="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67"/>
        <v>100.90416666666667</v>
      </c>
      <c r="R2118" s="6">
        <f>E2118/N2118</f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>(((I2119/60)/60)/24)+DATE(1970,1,1)</f>
        <v>42304.207638888889</v>
      </c>
      <c r="K2119">
        <v>1444699549</v>
      </c>
      <c r="L2119" s="10">
        <f t="shared" si="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67"/>
        <v>147.75</v>
      </c>
      <c r="R2119" s="6">
        <f>E2119/N2119</f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>(((I2120/60)/60)/24)+DATE(1970,1,1)</f>
        <v>40748.839537037034</v>
      </c>
      <c r="K2120">
        <v>1308946136</v>
      </c>
      <c r="L2120" s="10">
        <f t="shared" si="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67"/>
        <v>134.61099999999999</v>
      </c>
      <c r="R2120" s="6">
        <f>E2120/N2120</f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>(((I2121/60)/60)/24)+DATE(1970,1,1)</f>
        <v>41137.130150462966</v>
      </c>
      <c r="K2121">
        <v>1342494445</v>
      </c>
      <c r="L2121" s="10">
        <f t="shared" si="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67"/>
        <v>100.75</v>
      </c>
      <c r="R2121" s="6">
        <f>E2121/N2121</f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>(((I2122/60)/60)/24)+DATE(1970,1,1)</f>
        <v>41640.964537037034</v>
      </c>
      <c r="K2122">
        <v>1384384136</v>
      </c>
      <c r="L2122" s="10">
        <f t="shared" si="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67"/>
        <v>100.880375</v>
      </c>
      <c r="R2122" s="6">
        <f>E2122/N2122</f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>(((I2123/60)/60)/24)+DATE(1970,1,1)</f>
        <v>42746.7424537037</v>
      </c>
      <c r="K2123">
        <v>1481564948</v>
      </c>
      <c r="L2123" s="10">
        <f t="shared" si="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67"/>
        <v>0.56800000000000006</v>
      </c>
      <c r="R2123" s="6">
        <f>E2123/N2123</f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>(((I2124/60)/60)/24)+DATE(1970,1,1)</f>
        <v>42742.300567129627</v>
      </c>
      <c r="K2124">
        <v>1481181169</v>
      </c>
      <c r="L2124" s="10">
        <f t="shared" si="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67"/>
        <v>0.38750000000000001</v>
      </c>
      <c r="R2124" s="6">
        <f>E2124/N2124</f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>(((I2125/60)/60)/24)+DATE(1970,1,1)</f>
        <v>40252.290972222225</v>
      </c>
      <c r="K2125">
        <v>1263982307</v>
      </c>
      <c r="L2125" s="10">
        <f t="shared" si="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67"/>
        <v>10</v>
      </c>
      <c r="R2125" s="6">
        <f>E2125/N2125</f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>(((I2126/60)/60)/24)+DATE(1970,1,1)</f>
        <v>40512.208333333336</v>
      </c>
      <c r="K2126">
        <v>1286930435</v>
      </c>
      <c r="L2126" s="10">
        <f t="shared" si="6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67"/>
        <v>10.454545454545453</v>
      </c>
      <c r="R2126" s="6">
        <f>E2126/N2126</f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>(((I2127/60)/60)/24)+DATE(1970,1,1)</f>
        <v>42221.023530092592</v>
      </c>
      <c r="K2127">
        <v>1436142833</v>
      </c>
      <c r="L2127" s="10">
        <f t="shared" si="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67"/>
        <v>1.4200000000000002</v>
      </c>
      <c r="R2127" s="6">
        <f>E2127/N2127</f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>(((I2128/60)/60)/24)+DATE(1970,1,1)</f>
        <v>41981.973229166666</v>
      </c>
      <c r="K2128">
        <v>1415488887</v>
      </c>
      <c r="L2128" s="10">
        <f t="shared" si="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67"/>
        <v>0.05</v>
      </c>
      <c r="R2128" s="6">
        <f>E2128/N2128</f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>(((I2129/60)/60)/24)+DATE(1970,1,1)</f>
        <v>42075.463692129633</v>
      </c>
      <c r="K2129">
        <v>1423570063</v>
      </c>
      <c r="L2129" s="10">
        <f t="shared" si="6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67"/>
        <v>28.842857142857142</v>
      </c>
      <c r="R2129" s="6">
        <f>E2129/N2129</f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>(((I2130/60)/60)/24)+DATE(1970,1,1)</f>
        <v>41903.772789351853</v>
      </c>
      <c r="K2130">
        <v>1406140369</v>
      </c>
      <c r="L2130" s="10">
        <f t="shared" si="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67"/>
        <v>0.16666666666666669</v>
      </c>
      <c r="R2130" s="6">
        <f>E2130/N2130</f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>(((I2131/60)/60)/24)+DATE(1970,1,1)</f>
        <v>42439.024305555555</v>
      </c>
      <c r="K2131">
        <v>1454978100</v>
      </c>
      <c r="L2131" s="10">
        <f t="shared" si="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67"/>
        <v>11.799999999999999</v>
      </c>
      <c r="R2131" s="6">
        <f>E2131/N2131</f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>(((I2132/60)/60)/24)+DATE(1970,1,1)</f>
        <v>41867.086377314816</v>
      </c>
      <c r="K2132">
        <v>1405130663</v>
      </c>
      <c r="L2132" s="10">
        <f t="shared" si="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67"/>
        <v>0.20238095238095236</v>
      </c>
      <c r="R2132" s="6">
        <f>E2132/N2132</f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>(((I2133/60)/60)/24)+DATE(1970,1,1)</f>
        <v>42197.207071759258</v>
      </c>
      <c r="K2133">
        <v>1434085091</v>
      </c>
      <c r="L2133" s="10">
        <f t="shared" si="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67"/>
        <v>5</v>
      </c>
      <c r="R2133" s="6">
        <f>E2133/N2133</f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>(((I2134/60)/60)/24)+DATE(1970,1,1)</f>
        <v>41673.487175925926</v>
      </c>
      <c r="K2134">
        <v>1388835692</v>
      </c>
      <c r="L2134" s="10">
        <f t="shared" si="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67"/>
        <v>2.1129899999999995</v>
      </c>
      <c r="R2134" s="6">
        <f>E2134/N2134</f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>(((I2135/60)/60)/24)+DATE(1970,1,1)</f>
        <v>40657.290972222225</v>
      </c>
      <c r="K2135">
        <v>1300328399</v>
      </c>
      <c r="L2135" s="10">
        <f t="shared" si="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67"/>
        <v>1.6</v>
      </c>
      <c r="R2135" s="6">
        <f>E2135/N2135</f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>(((I2136/60)/60)/24)+DATE(1970,1,1)</f>
        <v>41391.886469907404</v>
      </c>
      <c r="K2136">
        <v>1364505391</v>
      </c>
      <c r="L2136" s="10">
        <f t="shared" si="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67"/>
        <v>1.7333333333333332</v>
      </c>
      <c r="R2136" s="6">
        <f>E2136/N2136</f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>(((I2137/60)/60)/24)+DATE(1970,1,1)</f>
        <v>41186.963344907403</v>
      </c>
      <c r="K2137">
        <v>1346800033</v>
      </c>
      <c r="L2137" s="10">
        <f t="shared" si="6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67"/>
        <v>9.56</v>
      </c>
      <c r="R2137" s="6">
        <f>E2137/N2137</f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>(((I2138/60)/60)/24)+DATE(1970,1,1)</f>
        <v>41566.509097222224</v>
      </c>
      <c r="K2138">
        <v>1379592786</v>
      </c>
      <c r="L2138" s="10">
        <f t="shared" si="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67"/>
        <v>5.9612499999999999E-2</v>
      </c>
      <c r="R2138" s="6">
        <f>E2138/N2138</f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>(((I2139/60)/60)/24)+DATE(1970,1,1)</f>
        <v>41978.771168981482</v>
      </c>
      <c r="K2139">
        <v>1415212229</v>
      </c>
      <c r="L2139" s="10">
        <f t="shared" si="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67"/>
        <v>28.405999999999999</v>
      </c>
      <c r="R2139" s="6">
        <f>E2139/N2139</f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>(((I2140/60)/60)/24)+DATE(1970,1,1)</f>
        <v>41587.054849537039</v>
      </c>
      <c r="K2140">
        <v>1381364339</v>
      </c>
      <c r="L2140" s="10">
        <f t="shared" si="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67"/>
        <v>12.8</v>
      </c>
      <c r="R2140" s="6">
        <f>E2140/N2140</f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>(((I2141/60)/60)/24)+DATE(1970,1,1)</f>
        <v>42677.750092592592</v>
      </c>
      <c r="K2141">
        <v>1475604008</v>
      </c>
      <c r="L2141" s="10">
        <f t="shared" si="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67"/>
        <v>5.42</v>
      </c>
      <c r="R2141" s="6">
        <f>E2141/N2141</f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>(((I2142/60)/60)/24)+DATE(1970,1,1)</f>
        <v>41285.833611111113</v>
      </c>
      <c r="K2142">
        <v>1355342424</v>
      </c>
      <c r="L2142" s="10">
        <f t="shared" si="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67"/>
        <v>0.11199999999999999</v>
      </c>
      <c r="R2142" s="6">
        <f>E2142/N2142</f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>(((I2143/60)/60)/24)+DATE(1970,1,1)</f>
        <v>41957.277303240742</v>
      </c>
      <c r="K2143">
        <v>1413351559</v>
      </c>
      <c r="L2143" s="10">
        <f t="shared" si="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67"/>
        <v>0</v>
      </c>
      <c r="R2143" s="6" t="e">
        <f>E2143/N2143</f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>(((I2144/60)/60)/24)+DATE(1970,1,1)</f>
        <v>42368.701504629629</v>
      </c>
      <c r="K2144">
        <v>1449075010</v>
      </c>
      <c r="L2144" s="10">
        <f t="shared" si="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67"/>
        <v>5.7238095238095239</v>
      </c>
      <c r="R2144" s="6">
        <f>E2144/N2144</f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>(((I2145/60)/60)/24)+DATE(1970,1,1)</f>
        <v>40380.791666666664</v>
      </c>
      <c r="K2145">
        <v>1275599812</v>
      </c>
      <c r="L2145" s="10">
        <f t="shared" si="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67"/>
        <v>11.25</v>
      </c>
      <c r="R2145" s="6">
        <f>E2145/N2145</f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>(((I2146/60)/60)/24)+DATE(1970,1,1)</f>
        <v>41531.546759259261</v>
      </c>
      <c r="K2146">
        <v>1376399240</v>
      </c>
      <c r="L2146" s="10">
        <f t="shared" si="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67"/>
        <v>1.7098591549295776</v>
      </c>
      <c r="R2146" s="6">
        <f>E2146/N2146</f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>(((I2147/60)/60)/24)+DATE(1970,1,1)</f>
        <v>41605.279097222221</v>
      </c>
      <c r="K2147">
        <v>1382938914</v>
      </c>
      <c r="L2147" s="10">
        <f t="shared" si="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67"/>
        <v>30.433333333333334</v>
      </c>
      <c r="R2147" s="6">
        <f>E2147/N2147</f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>(((I2148/60)/60)/24)+DATE(1970,1,1)</f>
        <v>42411.679513888885</v>
      </c>
      <c r="K2148">
        <v>1453997910</v>
      </c>
      <c r="L2148" s="10">
        <f t="shared" si="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67"/>
        <v>0.02</v>
      </c>
      <c r="R2148" s="6">
        <f>E2148/N2148</f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>(((I2149/60)/60)/24)+DATE(1970,1,1)</f>
        <v>41959.337361111116</v>
      </c>
      <c r="K2149">
        <v>1413356748</v>
      </c>
      <c r="L2149" s="10">
        <f t="shared" si="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67"/>
        <v>0.69641025641025645</v>
      </c>
      <c r="R2149" s="6">
        <f>E2149/N2149</f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>(((I2150/60)/60)/24)+DATE(1970,1,1)</f>
        <v>42096.691921296297</v>
      </c>
      <c r="K2150">
        <v>1425404182</v>
      </c>
      <c r="L2150" s="10">
        <f t="shared" si="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67"/>
        <v>2</v>
      </c>
      <c r="R2150" s="6">
        <f>E2150/N2150</f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>(((I2151/60)/60)/24)+DATE(1970,1,1)</f>
        <v>40390</v>
      </c>
      <c r="K2151">
        <v>1277512556</v>
      </c>
      <c r="L2151" s="10">
        <f t="shared" si="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67"/>
        <v>0</v>
      </c>
      <c r="R2151" s="6" t="e">
        <f>E2151/N2151</f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>(((I2152/60)/60)/24)+DATE(1970,1,1)</f>
        <v>42564.284710648149</v>
      </c>
      <c r="K2152">
        <v>1465800599</v>
      </c>
      <c r="L2152" s="10">
        <f t="shared" si="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67"/>
        <v>0.80999999999999994</v>
      </c>
      <c r="R2152" s="6">
        <f>E2152/N2152</f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>(((I2153/60)/60)/24)+DATE(1970,1,1)</f>
        <v>42550.847384259265</v>
      </c>
      <c r="K2153">
        <v>1464639614</v>
      </c>
      <c r="L2153" s="10">
        <f t="shared" si="6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67"/>
        <v>0.26222222222222225</v>
      </c>
      <c r="R2153" s="6">
        <f>E2153/N2153</f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>(((I2154/60)/60)/24)+DATE(1970,1,1)</f>
        <v>41713.790613425925</v>
      </c>
      <c r="K2154">
        <v>1392321509</v>
      </c>
      <c r="L2154" s="10">
        <f t="shared" si="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67"/>
        <v>0.16666666666666669</v>
      </c>
      <c r="R2154" s="6">
        <f>E2154/N2154</f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>(((I2155/60)/60)/24)+DATE(1970,1,1)</f>
        <v>42014.332638888889</v>
      </c>
      <c r="K2155">
        <v>1417470718</v>
      </c>
      <c r="L2155" s="10">
        <f t="shared" si="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67"/>
        <v>9.124454880912446E-3</v>
      </c>
      <c r="R2155" s="6">
        <f>E2155/N2155</f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>(((I2156/60)/60)/24)+DATE(1970,1,1)</f>
        <v>41667.632256944446</v>
      </c>
      <c r="K2156">
        <v>1389193827</v>
      </c>
      <c r="L2156" s="10">
        <f t="shared" si="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67"/>
        <v>0.8</v>
      </c>
      <c r="R2156" s="6">
        <f>E2156/N2156</f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>(((I2157/60)/60)/24)+DATE(1970,1,1)</f>
        <v>42460.70584490741</v>
      </c>
      <c r="K2157">
        <v>1456854985</v>
      </c>
      <c r="L2157" s="10">
        <f t="shared" si="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67"/>
        <v>2.2999999999999998</v>
      </c>
      <c r="R2157" s="6">
        <f>E2157/N2157</f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>(((I2158/60)/60)/24)+DATE(1970,1,1)</f>
        <v>41533.85423611111</v>
      </c>
      <c r="K2158">
        <v>1375475406</v>
      </c>
      <c r="L2158" s="10">
        <f t="shared" si="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67"/>
        <v>2.6660714285714282</v>
      </c>
      <c r="R2158" s="6">
        <f>E2158/N2158</f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>(((I2159/60)/60)/24)+DATE(1970,1,1)</f>
        <v>42727.332638888889</v>
      </c>
      <c r="K2159">
        <v>1479684783</v>
      </c>
      <c r="L2159" s="10">
        <f t="shared" si="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67"/>
        <v>28.192</v>
      </c>
      <c r="R2159" s="6">
        <f>E2159/N2159</f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>(((I2160/60)/60)/24)+DATE(1970,1,1)</f>
        <v>41309.853865740741</v>
      </c>
      <c r="K2160">
        <v>1356121774</v>
      </c>
      <c r="L2160" s="10">
        <f t="shared" si="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67"/>
        <v>6.5900366666666672</v>
      </c>
      <c r="R2160" s="6">
        <f>E2160/N2160</f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>(((I2161/60)/60)/24)+DATE(1970,1,1)</f>
        <v>40740.731180555551</v>
      </c>
      <c r="K2161">
        <v>1308245574</v>
      </c>
      <c r="L2161" s="10">
        <f t="shared" si="6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67"/>
        <v>0.72222222222222221</v>
      </c>
      <c r="R2161" s="6">
        <f>E2161/N2161</f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>(((I2162/60)/60)/24)+DATE(1970,1,1)</f>
        <v>41048.711863425924</v>
      </c>
      <c r="K2162">
        <v>1334855105</v>
      </c>
      <c r="L2162" s="10">
        <f t="shared" si="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67"/>
        <v>0.85000000000000009</v>
      </c>
      <c r="R2162" s="6">
        <f>E2162/N2162</f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>(((I2163/60)/60)/24)+DATE(1970,1,1)</f>
        <v>42270.852534722217</v>
      </c>
      <c r="K2163">
        <v>1440448059</v>
      </c>
      <c r="L2163" s="10">
        <f t="shared" si="6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67"/>
        <v>115.75</v>
      </c>
      <c r="R2163" s="6">
        <f>E2163/N2163</f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>(((I2164/60)/60)/24)+DATE(1970,1,1)</f>
        <v>41844.766099537039</v>
      </c>
      <c r="K2164">
        <v>1403547791</v>
      </c>
      <c r="L2164" s="10">
        <f t="shared" si="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67"/>
        <v>112.26666666666667</v>
      </c>
      <c r="R2164" s="6">
        <f>E2164/N2164</f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>(((I2165/60)/60)/24)+DATE(1970,1,1)</f>
        <v>42163.159722222219</v>
      </c>
      <c r="K2165">
        <v>1429306520</v>
      </c>
      <c r="L2165" s="10">
        <f t="shared" si="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67"/>
        <v>132.20000000000002</v>
      </c>
      <c r="R2165" s="6">
        <f>E2165/N2165</f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>(((I2166/60)/60)/24)+DATE(1970,1,1)</f>
        <v>42546.165972222225</v>
      </c>
      <c r="K2166">
        <v>1464196414</v>
      </c>
      <c r="L2166" s="10">
        <f t="shared" si="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67"/>
        <v>102.63636363636364</v>
      </c>
      <c r="R2166" s="6">
        <f>E2166/N2166</f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>(((I2167/60)/60)/24)+DATE(1970,1,1)</f>
        <v>42468.625405092593</v>
      </c>
      <c r="K2167">
        <v>1457539235</v>
      </c>
      <c r="L2167" s="10">
        <f t="shared" si="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67"/>
        <v>138.64000000000001</v>
      </c>
      <c r="R2167" s="6">
        <f>E2167/N2167</f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>(((I2168/60)/60)/24)+DATE(1970,1,1)</f>
        <v>41978.879837962959</v>
      </c>
      <c r="K2168">
        <v>1413922018</v>
      </c>
      <c r="L2168" s="10">
        <f t="shared" si="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67"/>
        <v>146.6</v>
      </c>
      <c r="R2168" s="6">
        <f>E2168/N2168</f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>(((I2169/60)/60)/24)+DATE(1970,1,1)</f>
        <v>41167.066400462965</v>
      </c>
      <c r="K2169">
        <v>1346463337</v>
      </c>
      <c r="L2169" s="10">
        <f t="shared" si="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67"/>
        <v>120</v>
      </c>
      <c r="R2169" s="6">
        <f>E2169/N2169</f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>(((I2170/60)/60)/24)+DATE(1970,1,1)</f>
        <v>42776.208333333328</v>
      </c>
      <c r="K2170">
        <v>1484058261</v>
      </c>
      <c r="L2170" s="10">
        <f t="shared" si="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67"/>
        <v>121.5816111111111</v>
      </c>
      <c r="R2170" s="6">
        <f>E2170/N2170</f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>(((I2171/60)/60)/24)+DATE(1970,1,1)</f>
        <v>42796.700821759259</v>
      </c>
      <c r="K2171">
        <v>1488214151</v>
      </c>
      <c r="L2171" s="10">
        <f t="shared" si="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67"/>
        <v>100</v>
      </c>
      <c r="R2171" s="6">
        <f>E2171/N2171</f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>(((I2172/60)/60)/24)+DATE(1970,1,1)</f>
        <v>42238.750254629631</v>
      </c>
      <c r="K2172">
        <v>1436810422</v>
      </c>
      <c r="L2172" s="10">
        <f t="shared" si="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67"/>
        <v>180.85714285714286</v>
      </c>
      <c r="R2172" s="6">
        <f>E2172/N2172</f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>(((I2173/60)/60)/24)+DATE(1970,1,1)</f>
        <v>42177.208333333328</v>
      </c>
      <c r="K2173">
        <v>1431903495</v>
      </c>
      <c r="L2173" s="10">
        <f t="shared" si="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67"/>
        <v>106.075</v>
      </c>
      <c r="R2173" s="6">
        <f>E2173/N2173</f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>(((I2174/60)/60)/24)+DATE(1970,1,1)</f>
        <v>42112.580092592587</v>
      </c>
      <c r="K2174">
        <v>1426773320</v>
      </c>
      <c r="L2174" s="10">
        <f t="shared" si="6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67"/>
        <v>100</v>
      </c>
      <c r="R2174" s="6">
        <f>E2174/N2174</f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>(((I2175/60)/60)/24)+DATE(1970,1,1)</f>
        <v>41527.165972222225</v>
      </c>
      <c r="K2175">
        <v>1376066243</v>
      </c>
      <c r="L2175" s="10">
        <f t="shared" si="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67"/>
        <v>126.92857142857143</v>
      </c>
      <c r="R2175" s="6">
        <f>E2175/N2175</f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>(((I2176/60)/60)/24)+DATE(1970,1,1)</f>
        <v>42495.542905092589</v>
      </c>
      <c r="K2176">
        <v>1459861307</v>
      </c>
      <c r="L2176" s="10">
        <f t="shared" si="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67"/>
        <v>102.97499999999999</v>
      </c>
      <c r="R2176" s="6">
        <f>E2176/N2176</f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>(((I2177/60)/60)/24)+DATE(1970,1,1)</f>
        <v>42572.009097222224</v>
      </c>
      <c r="K2177">
        <v>1468455186</v>
      </c>
      <c r="L2177" s="10">
        <f t="shared" si="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67"/>
        <v>250</v>
      </c>
      <c r="R2177" s="6">
        <f>E2177/N2177</f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>(((I2178/60)/60)/24)+DATE(1970,1,1)</f>
        <v>42126.633206018523</v>
      </c>
      <c r="K2178">
        <v>1427987509</v>
      </c>
      <c r="L2178" s="10">
        <f t="shared" si="6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67"/>
        <v>126.02</v>
      </c>
      <c r="R2178" s="6">
        <f>E2178/N2178</f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>(((I2179/60)/60)/24)+DATE(1970,1,1)</f>
        <v>42527.250775462962</v>
      </c>
      <c r="K2179">
        <v>1463032867</v>
      </c>
      <c r="L2179" s="10">
        <f t="shared" ref="L2179:L2242" si="6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69">(E2179/D2179)*100</f>
        <v>100.12</v>
      </c>
      <c r="R2179" s="6">
        <f>E2179/N2179</f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>(((I2180/60)/60)/24)+DATE(1970,1,1)</f>
        <v>42753.63653935185</v>
      </c>
      <c r="K2180">
        <v>1482160597</v>
      </c>
      <c r="L2180" s="10">
        <f t="shared" si="6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69"/>
        <v>138.64000000000001</v>
      </c>
      <c r="R2180" s="6">
        <f>E2180/N2180</f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>(((I2181/60)/60)/24)+DATE(1970,1,1)</f>
        <v>42105.171203703707</v>
      </c>
      <c r="K2181">
        <v>1426133192</v>
      </c>
      <c r="L2181" s="10">
        <f t="shared" si="6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69"/>
        <v>161.4</v>
      </c>
      <c r="R2181" s="6">
        <f>E2181/N2181</f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>(((I2182/60)/60)/24)+DATE(1970,1,1)</f>
        <v>42321.711435185185</v>
      </c>
      <c r="K2182">
        <v>1443801868</v>
      </c>
      <c r="L2182" s="10">
        <f t="shared" si="6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69"/>
        <v>107.18419999999999</v>
      </c>
      <c r="R2182" s="6">
        <f>E2182/N2182</f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>(((I2183/60)/60)/24)+DATE(1970,1,1)</f>
        <v>42787.005243055552</v>
      </c>
      <c r="K2183">
        <v>1486426053</v>
      </c>
      <c r="L2183" s="10">
        <f t="shared" si="6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69"/>
        <v>153.1</v>
      </c>
      <c r="R2183" s="6">
        <f>E2183/N2183</f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>(((I2184/60)/60)/24)+DATE(1970,1,1)</f>
        <v>41914.900752314818</v>
      </c>
      <c r="K2184">
        <v>1409261825</v>
      </c>
      <c r="L2184" s="10">
        <f t="shared" si="6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69"/>
        <v>524.16666666666663</v>
      </c>
      <c r="R2184" s="6">
        <f>E2184/N2184</f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>(((I2185/60)/60)/24)+DATE(1970,1,1)</f>
        <v>42775.208333333328</v>
      </c>
      <c r="K2185">
        <v>1484037977</v>
      </c>
      <c r="L2185" s="10">
        <f t="shared" si="6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69"/>
        <v>489.27777777777777</v>
      </c>
      <c r="R2185" s="6">
        <f>E2185/N2185</f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>(((I2186/60)/60)/24)+DATE(1970,1,1)</f>
        <v>42394.666666666672</v>
      </c>
      <c r="K2186">
        <v>1452530041</v>
      </c>
      <c r="L2186" s="10">
        <f t="shared" si="6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69"/>
        <v>284.74</v>
      </c>
      <c r="R2186" s="6">
        <f>E2186/N2186</f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>(((I2187/60)/60)/24)+DATE(1970,1,1)</f>
        <v>41359.349988425929</v>
      </c>
      <c r="K2187">
        <v>1360830239</v>
      </c>
      <c r="L2187" s="10">
        <f t="shared" si="6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69"/>
        <v>1856.97</v>
      </c>
      <c r="R2187" s="6">
        <f>E2187/N2187</f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>(((I2188/60)/60)/24)+DATE(1970,1,1)</f>
        <v>42620.083333333328</v>
      </c>
      <c r="K2188">
        <v>1470062743</v>
      </c>
      <c r="L2188" s="10">
        <f t="shared" si="6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69"/>
        <v>109.67499999999998</v>
      </c>
      <c r="R2188" s="6">
        <f>E2188/N2188</f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>(((I2189/60)/60)/24)+DATE(1970,1,1)</f>
        <v>42097.165972222225</v>
      </c>
      <c r="K2189">
        <v>1425531666</v>
      </c>
      <c r="L2189" s="10">
        <f t="shared" si="6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69"/>
        <v>1014.6425</v>
      </c>
      <c r="R2189" s="6">
        <f>E2189/N2189</f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>(((I2190/60)/60)/24)+DATE(1970,1,1)</f>
        <v>42668.708333333328</v>
      </c>
      <c r="K2190">
        <v>1474380241</v>
      </c>
      <c r="L2190" s="10">
        <f t="shared" si="6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69"/>
        <v>412.17692027666544</v>
      </c>
      <c r="R2190" s="6">
        <f>E2190/N2190</f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>(((I2191/60)/60)/24)+DATE(1970,1,1)</f>
        <v>42481.916666666672</v>
      </c>
      <c r="K2191">
        <v>1460055300</v>
      </c>
      <c r="L2191" s="10">
        <f t="shared" si="6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69"/>
        <v>503.25</v>
      </c>
      <c r="R2191" s="6">
        <f>E2191/N2191</f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>(((I2192/60)/60)/24)+DATE(1970,1,1)</f>
        <v>42452.290972222225</v>
      </c>
      <c r="K2192">
        <v>1455721204</v>
      </c>
      <c r="L2192" s="10">
        <f t="shared" si="6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69"/>
        <v>184.61052631578946</v>
      </c>
      <c r="R2192" s="6">
        <f>E2192/N2192</f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>(((I2193/60)/60)/24)+DATE(1970,1,1)</f>
        <v>42780.833645833336</v>
      </c>
      <c r="K2193">
        <v>1486065627</v>
      </c>
      <c r="L2193" s="10">
        <f t="shared" si="6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69"/>
        <v>119.73333333333333</v>
      </c>
      <c r="R2193" s="6">
        <f>E2193/N2193</f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>(((I2194/60)/60)/24)+DATE(1970,1,1)</f>
        <v>42719.958333333328</v>
      </c>
      <c r="K2194">
        <v>1479414344</v>
      </c>
      <c r="L2194" s="10">
        <f t="shared" si="6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69"/>
        <v>1081.2401666666667</v>
      </c>
      <c r="R2194" s="6">
        <f>E2194/N2194</f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>(((I2195/60)/60)/24)+DATE(1970,1,1)</f>
        <v>42695.207638888889</v>
      </c>
      <c r="K2195">
        <v>1477043072</v>
      </c>
      <c r="L2195" s="10">
        <f t="shared" si="6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69"/>
        <v>452.37333333333333</v>
      </c>
      <c r="R2195" s="6">
        <f>E2195/N2195</f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>(((I2196/60)/60)/24)+DATE(1970,1,1)</f>
        <v>42455.716319444444</v>
      </c>
      <c r="K2196">
        <v>1456423890</v>
      </c>
      <c r="L2196" s="10">
        <f t="shared" si="6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69"/>
        <v>537.37</v>
      </c>
      <c r="R2196" s="6">
        <f>E2196/N2196</f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>(((I2197/60)/60)/24)+DATE(1970,1,1)</f>
        <v>42227.771990740745</v>
      </c>
      <c r="K2197">
        <v>1436725900</v>
      </c>
      <c r="L2197" s="10">
        <f t="shared" si="6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69"/>
        <v>120.32608695652173</v>
      </c>
      <c r="R2197" s="6">
        <f>E2197/N2197</f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>(((I2198/60)/60)/24)+DATE(1970,1,1)</f>
        <v>42706.291666666672</v>
      </c>
      <c r="K2198">
        <v>1478000502</v>
      </c>
      <c r="L2198" s="10">
        <f t="shared" si="6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69"/>
        <v>113.83571428571429</v>
      </c>
      <c r="R2198" s="6">
        <f>E2198/N2198</f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>(((I2199/60)/60)/24)+DATE(1970,1,1)</f>
        <v>42063.584016203706</v>
      </c>
      <c r="K2199">
        <v>1422540059</v>
      </c>
      <c r="L2199" s="10">
        <f t="shared" si="6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69"/>
        <v>951.03109999999992</v>
      </c>
      <c r="R2199" s="6">
        <f>E2199/N2199</f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>(((I2200/60)/60)/24)+DATE(1970,1,1)</f>
        <v>42322.555555555555</v>
      </c>
      <c r="K2200">
        <v>1444911600</v>
      </c>
      <c r="L2200" s="10">
        <f t="shared" si="6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69"/>
        <v>132.89249999999998</v>
      </c>
      <c r="R2200" s="6">
        <f>E2200/N2200</f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>(((I2201/60)/60)/24)+DATE(1970,1,1)</f>
        <v>42292.416643518518</v>
      </c>
      <c r="K2201">
        <v>1442311198</v>
      </c>
      <c r="L2201" s="10">
        <f t="shared" si="6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69"/>
        <v>146.97777777777779</v>
      </c>
      <c r="R2201" s="6">
        <f>E2201/N2201</f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>(((I2202/60)/60)/24)+DATE(1970,1,1)</f>
        <v>42191.125</v>
      </c>
      <c r="K2202">
        <v>1433775668</v>
      </c>
      <c r="L2202" s="10">
        <f t="shared" si="6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69"/>
        <v>542.15</v>
      </c>
      <c r="R2202" s="6">
        <f>E2202/N2202</f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>(((I2203/60)/60)/24)+DATE(1970,1,1)</f>
        <v>41290.846817129634</v>
      </c>
      <c r="K2203">
        <v>1357157965</v>
      </c>
      <c r="L2203" s="10">
        <f t="shared" si="6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69"/>
        <v>382.71818181818185</v>
      </c>
      <c r="R2203" s="6">
        <f>E2203/N2203</f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>(((I2204/60)/60)/24)+DATE(1970,1,1)</f>
        <v>41214.849166666667</v>
      </c>
      <c r="K2204">
        <v>1349209368</v>
      </c>
      <c r="L2204" s="10">
        <f t="shared" si="6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69"/>
        <v>704.18124999999998</v>
      </c>
      <c r="R2204" s="6">
        <f>E2204/N2204</f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>(((I2205/60)/60)/24)+DATE(1970,1,1)</f>
        <v>42271.85974537037</v>
      </c>
      <c r="K2205">
        <v>1440535082</v>
      </c>
      <c r="L2205" s="10">
        <f t="shared" si="6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69"/>
        <v>109.55</v>
      </c>
      <c r="R2205" s="6">
        <f>E2205/N2205</f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>(((I2206/60)/60)/24)+DATE(1970,1,1)</f>
        <v>41342.311562499999</v>
      </c>
      <c r="K2206">
        <v>1360222119</v>
      </c>
      <c r="L2206" s="10">
        <f t="shared" si="6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69"/>
        <v>132.86666666666667</v>
      </c>
      <c r="R2206" s="6">
        <f>E2206/N2206</f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>(((I2207/60)/60)/24)+DATE(1970,1,1)</f>
        <v>41061.82163194444</v>
      </c>
      <c r="K2207">
        <v>1335987789</v>
      </c>
      <c r="L2207" s="10">
        <f t="shared" si="6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69"/>
        <v>152</v>
      </c>
      <c r="R2207" s="6">
        <f>E2207/N2207</f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>(((I2208/60)/60)/24)+DATE(1970,1,1)</f>
        <v>41015.257222222222</v>
      </c>
      <c r="K2208">
        <v>1333001424</v>
      </c>
      <c r="L2208" s="10">
        <f t="shared" si="6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69"/>
        <v>102.72727272727273</v>
      </c>
      <c r="R2208" s="6">
        <f>E2208/N2208</f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>(((I2209/60)/60)/24)+DATE(1970,1,1)</f>
        <v>41594.235798611109</v>
      </c>
      <c r="K2209">
        <v>1381984773</v>
      </c>
      <c r="L2209" s="10">
        <f t="shared" si="6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69"/>
        <v>100</v>
      </c>
      <c r="R2209" s="6">
        <f>E2209/N2209</f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>(((I2210/60)/60)/24)+DATE(1970,1,1)</f>
        <v>41006.166666666664</v>
      </c>
      <c r="K2210">
        <v>1328649026</v>
      </c>
      <c r="L2210" s="10">
        <f t="shared" si="6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69"/>
        <v>101.6</v>
      </c>
      <c r="R2210" s="6">
        <f>E2210/N2210</f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>(((I2211/60)/60)/24)+DATE(1970,1,1)</f>
        <v>41743.958333333336</v>
      </c>
      <c r="K2211">
        <v>1396524644</v>
      </c>
      <c r="L2211" s="10">
        <f t="shared" si="6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69"/>
        <v>150.80000000000001</v>
      </c>
      <c r="R2211" s="6">
        <f>E2211/N2211</f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>(((I2212/60)/60)/24)+DATE(1970,1,1)</f>
        <v>41013.73333333333</v>
      </c>
      <c r="K2212">
        <v>1329442510</v>
      </c>
      <c r="L2212" s="10">
        <f t="shared" si="6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69"/>
        <v>111.425</v>
      </c>
      <c r="R2212" s="6">
        <f>E2212/N2212</f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>(((I2213/60)/60)/24)+DATE(1970,1,1)</f>
        <v>41739.290972222225</v>
      </c>
      <c r="K2213">
        <v>1395168625</v>
      </c>
      <c r="L2213" s="10">
        <f t="shared" si="6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69"/>
        <v>195.6</v>
      </c>
      <c r="R2213" s="6">
        <f>E2213/N2213</f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>(((I2214/60)/60)/24)+DATE(1970,1,1)</f>
        <v>41582.041666666664</v>
      </c>
      <c r="K2214">
        <v>1380650177</v>
      </c>
      <c r="L2214" s="10">
        <f t="shared" si="6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69"/>
        <v>114.38333333333333</v>
      </c>
      <c r="R2214" s="6">
        <f>E2214/N2214</f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>(((I2215/60)/60)/24)+DATE(1970,1,1)</f>
        <v>42139.826145833329</v>
      </c>
      <c r="K2215">
        <v>1429127379</v>
      </c>
      <c r="L2215" s="10">
        <f t="shared" si="6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69"/>
        <v>200</v>
      </c>
      <c r="R2215" s="6">
        <f>E2215/N2215</f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>(((I2216/60)/60)/24)+DATE(1970,1,1)</f>
        <v>41676.792222222226</v>
      </c>
      <c r="K2216">
        <v>1389121248</v>
      </c>
      <c r="L2216" s="10">
        <f t="shared" si="6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69"/>
        <v>292.50166666666667</v>
      </c>
      <c r="R2216" s="6">
        <f>E2216/N2216</f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>(((I2217/60)/60)/24)+DATE(1970,1,1)</f>
        <v>40981.290972222225</v>
      </c>
      <c r="K2217">
        <v>1329671572</v>
      </c>
      <c r="L2217" s="10">
        <f t="shared" si="6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69"/>
        <v>156.36363636363637</v>
      </c>
      <c r="R2217" s="6">
        <f>E2217/N2217</f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>(((I2218/60)/60)/24)+DATE(1970,1,1)</f>
        <v>42208.751678240747</v>
      </c>
      <c r="K2218">
        <v>1436464945</v>
      </c>
      <c r="L2218" s="10">
        <f t="shared" si="6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69"/>
        <v>105.66666666666666</v>
      </c>
      <c r="R2218" s="6">
        <f>E2218/N2218</f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>(((I2219/60)/60)/24)+DATE(1970,1,1)</f>
        <v>42310.333333333328</v>
      </c>
      <c r="K2219">
        <v>1445539113</v>
      </c>
      <c r="L2219" s="10">
        <f t="shared" si="6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69"/>
        <v>101.19047619047619</v>
      </c>
      <c r="R2219" s="6">
        <f>E2219/N2219</f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>(((I2220/60)/60)/24)+DATE(1970,1,1)</f>
        <v>41150</v>
      </c>
      <c r="K2220">
        <v>1344281383</v>
      </c>
      <c r="L2220" s="10">
        <f t="shared" si="6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69"/>
        <v>122.833</v>
      </c>
      <c r="R2220" s="6">
        <f>E2220/N2220</f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>(((I2221/60)/60)/24)+DATE(1970,1,1)</f>
        <v>42235.718888888892</v>
      </c>
      <c r="K2221">
        <v>1437412512</v>
      </c>
      <c r="L2221" s="10">
        <f t="shared" si="6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69"/>
        <v>101.49999999999999</v>
      </c>
      <c r="R2221" s="6">
        <f>E2221/N2221</f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>(((I2222/60)/60)/24)+DATE(1970,1,1)</f>
        <v>41482.060601851852</v>
      </c>
      <c r="K2222">
        <v>1372296436</v>
      </c>
      <c r="L2222" s="10">
        <f t="shared" si="6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69"/>
        <v>101.14285714285714</v>
      </c>
      <c r="R2222" s="6">
        <f>E2222/N2222</f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>(((I2223/60)/60)/24)+DATE(1970,1,1)</f>
        <v>42483</v>
      </c>
      <c r="K2223">
        <v>1458748809</v>
      </c>
      <c r="L2223" s="10">
        <f t="shared" si="6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69"/>
        <v>108.11999999999999</v>
      </c>
      <c r="R2223" s="6">
        <f>E2223/N2223</f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>(((I2224/60)/60)/24)+DATE(1970,1,1)</f>
        <v>40936.787581018521</v>
      </c>
      <c r="K2224">
        <v>1325184847</v>
      </c>
      <c r="L2224" s="10">
        <f t="shared" si="6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69"/>
        <v>162.6</v>
      </c>
      <c r="R2224" s="6">
        <f>E2224/N2224</f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>(((I2225/60)/60)/24)+DATE(1970,1,1)</f>
        <v>42182.640833333338</v>
      </c>
      <c r="K2225">
        <v>1432826568</v>
      </c>
      <c r="L2225" s="10">
        <f t="shared" si="6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69"/>
        <v>105.80000000000001</v>
      </c>
      <c r="R2225" s="6">
        <f>E2225/N2225</f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>(((I2226/60)/60)/24)+DATE(1970,1,1)</f>
        <v>42672.791666666672</v>
      </c>
      <c r="K2226">
        <v>1475337675</v>
      </c>
      <c r="L2226" s="10">
        <f t="shared" si="6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69"/>
        <v>243.15000000000003</v>
      </c>
      <c r="R2226" s="6">
        <f>E2226/N2226</f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>(((I2227/60)/60)/24)+DATE(1970,1,1)</f>
        <v>41903.79184027778</v>
      </c>
      <c r="K2227">
        <v>1408734015</v>
      </c>
      <c r="L2227" s="10">
        <f t="shared" si="6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69"/>
        <v>944.83338095238094</v>
      </c>
      <c r="R2227" s="6">
        <f>E2227/N2227</f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>(((I2228/60)/60)/24)+DATE(1970,1,1)</f>
        <v>42412.207638888889</v>
      </c>
      <c r="K2228">
        <v>1452625822</v>
      </c>
      <c r="L2228" s="10">
        <f t="shared" si="6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69"/>
        <v>108.46283333333334</v>
      </c>
      <c r="R2228" s="6">
        <f>E2228/N2228</f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>(((I2229/60)/60)/24)+DATE(1970,1,1)</f>
        <v>41591.849016203705</v>
      </c>
      <c r="K2229">
        <v>1381778555</v>
      </c>
      <c r="L2229" s="10">
        <f t="shared" si="6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69"/>
        <v>157.37692307692308</v>
      </c>
      <c r="R2229" s="6">
        <f>E2229/N2229</f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>(((I2230/60)/60)/24)+DATE(1970,1,1)</f>
        <v>42232.278194444443</v>
      </c>
      <c r="K2230">
        <v>1437115236</v>
      </c>
      <c r="L2230" s="10">
        <f t="shared" si="6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69"/>
        <v>1174.49</v>
      </c>
      <c r="R2230" s="6">
        <f>E2230/N2230</f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>(((I2231/60)/60)/24)+DATE(1970,1,1)</f>
        <v>41520.166666666664</v>
      </c>
      <c r="K2231">
        <v>1375113391</v>
      </c>
      <c r="L2231" s="10">
        <f t="shared" si="6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69"/>
        <v>171.04755366949576</v>
      </c>
      <c r="R2231" s="6">
        <f>E2231/N2231</f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>(((I2232/60)/60)/24)+DATE(1970,1,1)</f>
        <v>41754.881099537037</v>
      </c>
      <c r="K2232">
        <v>1395868127</v>
      </c>
      <c r="L2232" s="10">
        <f t="shared" si="6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69"/>
        <v>125.95294117647057</v>
      </c>
      <c r="R2232" s="6">
        <f>E2232/N2232</f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>(((I2233/60)/60)/24)+DATE(1970,1,1)</f>
        <v>41450.208333333336</v>
      </c>
      <c r="K2233">
        <v>1369864301</v>
      </c>
      <c r="L2233" s="10">
        <f t="shared" si="6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69"/>
        <v>1212.1296000000002</v>
      </c>
      <c r="R2233" s="6">
        <f>E2233/N2233</f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>(((I2234/60)/60)/24)+DATE(1970,1,1)</f>
        <v>41839.125</v>
      </c>
      <c r="K2234">
        <v>1402945408</v>
      </c>
      <c r="L2234" s="10">
        <f t="shared" si="6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69"/>
        <v>495.8</v>
      </c>
      <c r="R2234" s="6">
        <f>E2234/N2234</f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>(((I2235/60)/60)/24)+DATE(1970,1,1)</f>
        <v>42352</v>
      </c>
      <c r="K2235">
        <v>1448269539</v>
      </c>
      <c r="L2235" s="10">
        <f t="shared" si="6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69"/>
        <v>332.03999999999996</v>
      </c>
      <c r="R2235" s="6">
        <f>E2235/N2235</f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>(((I2236/60)/60)/24)+DATE(1970,1,1)</f>
        <v>42740.824618055558</v>
      </c>
      <c r="K2236">
        <v>1481053647</v>
      </c>
      <c r="L2236" s="10">
        <f t="shared" si="6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69"/>
        <v>1165</v>
      </c>
      <c r="R2236" s="6">
        <f>E2236/N2236</f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>(((I2237/60)/60)/24)+DATE(1970,1,1)</f>
        <v>42091.980451388896</v>
      </c>
      <c r="K2237">
        <v>1424997111</v>
      </c>
      <c r="L2237" s="10">
        <f t="shared" si="6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69"/>
        <v>153.3153846153846</v>
      </c>
      <c r="R2237" s="6">
        <f>E2237/N2237</f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>(((I2238/60)/60)/24)+DATE(1970,1,1)</f>
        <v>42401.617164351846</v>
      </c>
      <c r="K2238">
        <v>1451746123</v>
      </c>
      <c r="L2238" s="10">
        <f t="shared" si="6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69"/>
        <v>537.10714285714289</v>
      </c>
      <c r="R2238" s="6">
        <f>E2238/N2238</f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>(((I2239/60)/60)/24)+DATE(1970,1,1)</f>
        <v>41955.332638888889</v>
      </c>
      <c r="K2239">
        <v>1412294683</v>
      </c>
      <c r="L2239" s="10">
        <f t="shared" si="6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69"/>
        <v>352.92777777777775</v>
      </c>
      <c r="R2239" s="6">
        <f>E2239/N2239</f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>(((I2240/60)/60)/24)+DATE(1970,1,1)</f>
        <v>42804.621712962966</v>
      </c>
      <c r="K2240">
        <v>1486565716</v>
      </c>
      <c r="L2240" s="10">
        <f t="shared" si="6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69"/>
        <v>137.4</v>
      </c>
      <c r="R2240" s="6">
        <f>E2240/N2240</f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>(((I2241/60)/60)/24)+DATE(1970,1,1)</f>
        <v>41609.168055555558</v>
      </c>
      <c r="K2241">
        <v>1382742014</v>
      </c>
      <c r="L2241" s="10">
        <f t="shared" si="6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69"/>
        <v>128.02668</v>
      </c>
      <c r="R2241" s="6">
        <f>E2241/N2241</f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>(((I2242/60)/60)/24)+DATE(1970,1,1)</f>
        <v>42482.825740740736</v>
      </c>
      <c r="K2242">
        <v>1458762544</v>
      </c>
      <c r="L2242" s="10">
        <f t="shared" si="6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69"/>
        <v>270.68</v>
      </c>
      <c r="R2242" s="6">
        <f>E2242/N2242</f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>(((I2243/60)/60)/24)+DATE(1970,1,1)</f>
        <v>42796.827546296292</v>
      </c>
      <c r="K2243">
        <v>1485892300</v>
      </c>
      <c r="L2243" s="10">
        <f t="shared" ref="L2243:L2306" si="7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71">(E2243/D2243)*100</f>
        <v>806.4</v>
      </c>
      <c r="R2243" s="6">
        <f>E2243/N2243</f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>(((I2244/60)/60)/24)+DATE(1970,1,1)</f>
        <v>41605.126388888886</v>
      </c>
      <c r="K2244">
        <v>1382449733</v>
      </c>
      <c r="L2244" s="10">
        <f t="shared" si="7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71"/>
        <v>1360.0976000000001</v>
      </c>
      <c r="R2244" s="6">
        <f>E2244/N2244</f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>(((I2245/60)/60)/24)+DATE(1970,1,1)</f>
        <v>42807.125</v>
      </c>
      <c r="K2245">
        <v>1488823290</v>
      </c>
      <c r="L2245" s="10">
        <f t="shared" si="7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71"/>
        <v>930250</v>
      </c>
      <c r="R2245" s="6">
        <f>E2245/N2245</f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>(((I2246/60)/60)/24)+DATE(1970,1,1)</f>
        <v>42659.854166666672</v>
      </c>
      <c r="K2246">
        <v>1475609946</v>
      </c>
      <c r="L2246" s="10">
        <f t="shared" si="7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71"/>
        <v>377.02</v>
      </c>
      <c r="R2246" s="6">
        <f>E2246/N2246</f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>(((I2247/60)/60)/24)+DATE(1970,1,1)</f>
        <v>41691.75</v>
      </c>
      <c r="K2247">
        <v>1390323617</v>
      </c>
      <c r="L2247" s="10">
        <f t="shared" si="7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71"/>
        <v>2647.0250000000001</v>
      </c>
      <c r="R2247" s="6">
        <f>E2247/N2247</f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>(((I2248/60)/60)/24)+DATE(1970,1,1)</f>
        <v>42251.79178240741</v>
      </c>
      <c r="K2248">
        <v>1438801210</v>
      </c>
      <c r="L2248" s="10">
        <f t="shared" si="7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71"/>
        <v>100.12</v>
      </c>
      <c r="R2248" s="6">
        <f>E2248/N2248</f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>(((I2249/60)/60)/24)+DATE(1970,1,1)</f>
        <v>42214.666261574079</v>
      </c>
      <c r="K2249">
        <v>1436975965</v>
      </c>
      <c r="L2249" s="10">
        <f t="shared" si="7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71"/>
        <v>104.45405405405405</v>
      </c>
      <c r="R2249" s="6">
        <f>E2249/N2249</f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>(((I2250/60)/60)/24)+DATE(1970,1,1)</f>
        <v>42718.875902777778</v>
      </c>
      <c r="K2250">
        <v>1479157278</v>
      </c>
      <c r="L2250" s="10">
        <f t="shared" si="7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71"/>
        <v>107.21428571428571</v>
      </c>
      <c r="R2250" s="6">
        <f>E2250/N2250</f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>(((I2251/60)/60)/24)+DATE(1970,1,1)</f>
        <v>41366.661631944444</v>
      </c>
      <c r="K2251">
        <v>1362329565</v>
      </c>
      <c r="L2251" s="10">
        <f t="shared" si="7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71"/>
        <v>168.77142857142857</v>
      </c>
      <c r="R2251" s="6">
        <f>E2251/N2251</f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>(((I2252/60)/60)/24)+DATE(1970,1,1)</f>
        <v>42707.0471412037</v>
      </c>
      <c r="K2252">
        <v>1478131673</v>
      </c>
      <c r="L2252" s="10">
        <f t="shared" si="7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71"/>
        <v>975.11200000000008</v>
      </c>
      <c r="R2252" s="6">
        <f>E2252/N2252</f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>(((I2253/60)/60)/24)+DATE(1970,1,1)</f>
        <v>41867.34579861111</v>
      </c>
      <c r="K2253">
        <v>1406362677</v>
      </c>
      <c r="L2253" s="10">
        <f t="shared" si="7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71"/>
        <v>134.44929411764704</v>
      </c>
      <c r="R2253" s="6">
        <f>E2253/N2253</f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>(((I2254/60)/60)/24)+DATE(1970,1,1)</f>
        <v>42588.327986111108</v>
      </c>
      <c r="K2254">
        <v>1469173938</v>
      </c>
      <c r="L2254" s="10">
        <f t="shared" si="7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71"/>
        <v>272.27777777777777</v>
      </c>
      <c r="R2254" s="6">
        <f>E2254/N2254</f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>(((I2255/60)/60)/24)+DATE(1970,1,1)</f>
        <v>42326.672997685186</v>
      </c>
      <c r="K2255">
        <v>1445267347</v>
      </c>
      <c r="L2255" s="10">
        <f t="shared" si="7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71"/>
        <v>112.6875</v>
      </c>
      <c r="R2255" s="6">
        <f>E2255/N2255</f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>(((I2256/60)/60)/24)+DATE(1970,1,1)</f>
        <v>42759.647777777776</v>
      </c>
      <c r="K2256">
        <v>1484667168</v>
      </c>
      <c r="L2256" s="10">
        <f t="shared" si="7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71"/>
        <v>459.8</v>
      </c>
      <c r="R2256" s="6">
        <f>E2256/N2256</f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>(((I2257/60)/60)/24)+DATE(1970,1,1)</f>
        <v>42497.951979166668</v>
      </c>
      <c r="K2257">
        <v>1460069451</v>
      </c>
      <c r="L2257" s="10">
        <f t="shared" si="7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71"/>
        <v>286.65822784810126</v>
      </c>
      <c r="R2257" s="6">
        <f>E2257/N2257</f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>(((I2258/60)/60)/24)+DATE(1970,1,1)</f>
        <v>42696.451921296291</v>
      </c>
      <c r="K2258">
        <v>1478602246</v>
      </c>
      <c r="L2258" s="10">
        <f t="shared" si="7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71"/>
        <v>222.70833333333334</v>
      </c>
      <c r="R2258" s="6">
        <f>E2258/N2258</f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>(((I2259/60)/60)/24)+DATE(1970,1,1)</f>
        <v>42540.958333333328</v>
      </c>
      <c r="K2259">
        <v>1463351329</v>
      </c>
      <c r="L2259" s="10">
        <f t="shared" si="7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71"/>
        <v>636.14</v>
      </c>
      <c r="R2259" s="6">
        <f>E2259/N2259</f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>(((I2260/60)/60)/24)+DATE(1970,1,1)</f>
        <v>42166.75100694444</v>
      </c>
      <c r="K2260">
        <v>1431453687</v>
      </c>
      <c r="L2260" s="10">
        <f t="shared" si="7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71"/>
        <v>146.5</v>
      </c>
      <c r="R2260" s="6">
        <f>E2260/N2260</f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>(((I2261/60)/60)/24)+DATE(1970,1,1)</f>
        <v>42712.804814814815</v>
      </c>
      <c r="K2261">
        <v>1480360736</v>
      </c>
      <c r="L2261" s="10">
        <f t="shared" si="7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71"/>
        <v>1867.1</v>
      </c>
      <c r="R2261" s="6">
        <f>E2261/N2261</f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>(((I2262/60)/60)/24)+DATE(1970,1,1)</f>
        <v>41724.975115740745</v>
      </c>
      <c r="K2262">
        <v>1393287850</v>
      </c>
      <c r="L2262" s="10">
        <f t="shared" si="7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71"/>
        <v>326.92</v>
      </c>
      <c r="R2262" s="6">
        <f>E2262/N2262</f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>(((I2263/60)/60)/24)+DATE(1970,1,1)</f>
        <v>42780.724768518514</v>
      </c>
      <c r="K2263">
        <v>1485278620</v>
      </c>
      <c r="L2263" s="10">
        <f t="shared" si="7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71"/>
        <v>779.5</v>
      </c>
      <c r="R2263" s="6">
        <f>E2263/N2263</f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>(((I2264/60)/60)/24)+DATE(1970,1,1)</f>
        <v>41961</v>
      </c>
      <c r="K2264">
        <v>1413295358</v>
      </c>
      <c r="L2264" s="10">
        <f t="shared" si="7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71"/>
        <v>154.15151515151516</v>
      </c>
      <c r="R2264" s="6">
        <f>E2264/N2264</f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>(((I2265/60)/60)/24)+DATE(1970,1,1)</f>
        <v>42035.832326388889</v>
      </c>
      <c r="K2265">
        <v>1420919913</v>
      </c>
      <c r="L2265" s="10">
        <f t="shared" si="7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71"/>
        <v>115.54666666666667</v>
      </c>
      <c r="R2265" s="6">
        <f>E2265/N2265</f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>(((I2266/60)/60)/24)+DATE(1970,1,1)</f>
        <v>42513.125</v>
      </c>
      <c r="K2266">
        <v>1462543114</v>
      </c>
      <c r="L2266" s="10">
        <f t="shared" si="7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71"/>
        <v>180.03333333333333</v>
      </c>
      <c r="R2266" s="6">
        <f>E2266/N2266</f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>(((I2267/60)/60)/24)+DATE(1970,1,1)</f>
        <v>42696.853090277778</v>
      </c>
      <c r="K2267">
        <v>1479241707</v>
      </c>
      <c r="L2267" s="10">
        <f t="shared" si="7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71"/>
        <v>298.5</v>
      </c>
      <c r="R2267" s="6">
        <f>E2267/N2267</f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>(((I2268/60)/60)/24)+DATE(1970,1,1)</f>
        <v>42487.083333333328</v>
      </c>
      <c r="K2268">
        <v>1460235592</v>
      </c>
      <c r="L2268" s="10">
        <f t="shared" si="7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71"/>
        <v>320.26666666666665</v>
      </c>
      <c r="R2268" s="6">
        <f>E2268/N2268</f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>(((I2269/60)/60)/24)+DATE(1970,1,1)</f>
        <v>41994.041666666672</v>
      </c>
      <c r="K2269">
        <v>1416945297</v>
      </c>
      <c r="L2269" s="10">
        <f t="shared" si="7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71"/>
        <v>380.52499999999998</v>
      </c>
      <c r="R2269" s="6">
        <f>E2269/N2269</f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>(((I2270/60)/60)/24)+DATE(1970,1,1)</f>
        <v>42806.082349537035</v>
      </c>
      <c r="K2270">
        <v>1486691915</v>
      </c>
      <c r="L2270" s="10">
        <f t="shared" si="7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71"/>
        <v>102.60000000000001</v>
      </c>
      <c r="R2270" s="6">
        <f>E2270/N2270</f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>(((I2271/60)/60)/24)+DATE(1970,1,1)</f>
        <v>42801.208333333328</v>
      </c>
      <c r="K2271">
        <v>1486745663</v>
      </c>
      <c r="L2271" s="10">
        <f t="shared" si="7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71"/>
        <v>1801.64</v>
      </c>
      <c r="R2271" s="6">
        <f>E2271/N2271</f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>(((I2272/60)/60)/24)+DATE(1970,1,1)</f>
        <v>42745.915972222225</v>
      </c>
      <c r="K2272">
        <v>1482353513</v>
      </c>
      <c r="L2272" s="10">
        <f t="shared" si="7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71"/>
        <v>720.24800000000005</v>
      </c>
      <c r="R2272" s="6">
        <f>E2272/N2272</f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>(((I2273/60)/60)/24)+DATE(1970,1,1)</f>
        <v>42714.000046296293</v>
      </c>
      <c r="K2273">
        <v>1478736004</v>
      </c>
      <c r="L2273" s="10">
        <f t="shared" si="7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71"/>
        <v>283.09000000000003</v>
      </c>
      <c r="R2273" s="6">
        <f>E2273/N2273</f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>(((I2274/60)/60)/24)+DATE(1970,1,1)</f>
        <v>42345.699490740735</v>
      </c>
      <c r="K2274">
        <v>1446914836</v>
      </c>
      <c r="L2274" s="10">
        <f t="shared" si="7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71"/>
        <v>1356.6000000000001</v>
      </c>
      <c r="R2274" s="6">
        <f>E2274/N2274</f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>(((I2275/60)/60)/24)+DATE(1970,1,1)</f>
        <v>42806.507430555561</v>
      </c>
      <c r="K2275">
        <v>1487164242</v>
      </c>
      <c r="L2275" s="10">
        <f t="shared" si="7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71"/>
        <v>220.35999999999999</v>
      </c>
      <c r="R2275" s="6">
        <f>E2275/N2275</f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>(((I2276/60)/60)/24)+DATE(1970,1,1)</f>
        <v>41693.500659722224</v>
      </c>
      <c r="K2276">
        <v>1390564857</v>
      </c>
      <c r="L2276" s="10">
        <f t="shared" si="7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71"/>
        <v>119.6</v>
      </c>
      <c r="R2276" s="6">
        <f>E2276/N2276</f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>(((I2277/60)/60)/24)+DATE(1970,1,1)</f>
        <v>41995.616655092599</v>
      </c>
      <c r="K2277">
        <v>1416667679</v>
      </c>
      <c r="L2277" s="10">
        <f t="shared" si="7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71"/>
        <v>407.76923076923077</v>
      </c>
      <c r="R2277" s="6">
        <f>E2277/N2277</f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>(((I2278/60)/60)/24)+DATE(1970,1,1)</f>
        <v>41644.651493055557</v>
      </c>
      <c r="K2278">
        <v>1386344289</v>
      </c>
      <c r="L2278" s="10">
        <f t="shared" si="7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71"/>
        <v>105.81826105905425</v>
      </c>
      <c r="R2278" s="6">
        <f>E2278/N2278</f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>(((I2279/60)/60)/24)+DATE(1970,1,1)</f>
        <v>40966.678506944445</v>
      </c>
      <c r="K2279">
        <v>1327767423</v>
      </c>
      <c r="L2279" s="10">
        <f t="shared" si="7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71"/>
        <v>141.08235294117648</v>
      </c>
      <c r="R2279" s="6">
        <f>E2279/N2279</f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>(((I2280/60)/60)/24)+DATE(1970,1,1)</f>
        <v>42372.957638888889</v>
      </c>
      <c r="K2280">
        <v>1448902867</v>
      </c>
      <c r="L2280" s="10">
        <f t="shared" si="7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71"/>
        <v>270.7</v>
      </c>
      <c r="R2280" s="6">
        <f>E2280/N2280</f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>(((I2281/60)/60)/24)+DATE(1970,1,1)</f>
        <v>42039.166666666672</v>
      </c>
      <c r="K2281">
        <v>1421436099</v>
      </c>
      <c r="L2281" s="10">
        <f t="shared" si="7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71"/>
        <v>153.80000000000001</v>
      </c>
      <c r="R2281" s="6">
        <f>E2281/N2281</f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>(((I2282/60)/60)/24)+DATE(1970,1,1)</f>
        <v>42264.624895833331</v>
      </c>
      <c r="K2282">
        <v>1439909991</v>
      </c>
      <c r="L2282" s="10">
        <f t="shared" si="7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71"/>
        <v>403.57653061224488</v>
      </c>
      <c r="R2282" s="6">
        <f>E2282/N2282</f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>(((I2283/60)/60)/24)+DATE(1970,1,1)</f>
        <v>40749.284722222219</v>
      </c>
      <c r="K2283">
        <v>1306219897</v>
      </c>
      <c r="L2283" s="10">
        <f t="shared" si="7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71"/>
        <v>185</v>
      </c>
      <c r="R2283" s="6">
        <f>E2283/N2283</f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>(((I2284/60)/60)/24)+DATE(1970,1,1)</f>
        <v>42383.17460648148</v>
      </c>
      <c r="K2284">
        <v>1447560686</v>
      </c>
      <c r="L2284" s="10">
        <f t="shared" si="7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71"/>
        <v>185.33333333333331</v>
      </c>
      <c r="R2284" s="6">
        <f>E2284/N2284</f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>(((I2285/60)/60)/24)+DATE(1970,1,1)</f>
        <v>41038.083379629628</v>
      </c>
      <c r="K2285">
        <v>1331348404</v>
      </c>
      <c r="L2285" s="10">
        <f t="shared" si="7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71"/>
        <v>100.85533333333332</v>
      </c>
      <c r="R2285" s="6">
        <f>E2285/N2285</f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>(((I2286/60)/60)/24)+DATE(1970,1,1)</f>
        <v>40614.166666666664</v>
      </c>
      <c r="K2286">
        <v>1297451245</v>
      </c>
      <c r="L2286" s="10">
        <f t="shared" si="7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71"/>
        <v>106.22116666666668</v>
      </c>
      <c r="R2286" s="6">
        <f>E2286/N2286</f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>(((I2287/60)/60)/24)+DATE(1970,1,1)</f>
        <v>41089.185682870368</v>
      </c>
      <c r="K2287">
        <v>1338352043</v>
      </c>
      <c r="L2287" s="10">
        <f t="shared" si="7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71"/>
        <v>121.36666666666667</v>
      </c>
      <c r="R2287" s="6">
        <f>E2287/N2287</f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>(((I2288/60)/60)/24)+DATE(1970,1,1)</f>
        <v>41523.165972222225</v>
      </c>
      <c r="K2288">
        <v>1376003254</v>
      </c>
      <c r="L2288" s="10">
        <f t="shared" si="7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71"/>
        <v>100.06666666666666</v>
      </c>
      <c r="R2288" s="6">
        <f>E2288/N2288</f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>(((I2289/60)/60)/24)+DATE(1970,1,1)</f>
        <v>41813.667361111111</v>
      </c>
      <c r="K2289">
        <v>1401724860</v>
      </c>
      <c r="L2289" s="10">
        <f t="shared" si="7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71"/>
        <v>119.97755555555555</v>
      </c>
      <c r="R2289" s="6">
        <f>E2289/N2289</f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>(((I2290/60)/60)/24)+DATE(1970,1,1)</f>
        <v>41086.75</v>
      </c>
      <c r="K2290">
        <v>1339098689</v>
      </c>
      <c r="L2290" s="10">
        <f t="shared" si="7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71"/>
        <v>100.1</v>
      </c>
      <c r="R2290" s="6">
        <f>E2290/N2290</f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>(((I2291/60)/60)/24)+DATE(1970,1,1)</f>
        <v>41614.973611111112</v>
      </c>
      <c r="K2291">
        <v>1382659060</v>
      </c>
      <c r="L2291" s="10">
        <f t="shared" si="7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71"/>
        <v>107.4</v>
      </c>
      <c r="R2291" s="6">
        <f>E2291/N2291</f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>(((I2292/60)/60)/24)+DATE(1970,1,1)</f>
        <v>40148.708333333336</v>
      </c>
      <c r="K2292">
        <v>1252908330</v>
      </c>
      <c r="L2292" s="10">
        <f t="shared" si="7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71"/>
        <v>104.06666666666666</v>
      </c>
      <c r="R2292" s="6">
        <f>E2292/N2292</f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>(((I2293/60)/60)/24)+DATE(1970,1,1)</f>
        <v>41022.166666666664</v>
      </c>
      <c r="K2293">
        <v>1332199618</v>
      </c>
      <c r="L2293" s="10">
        <f t="shared" si="7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71"/>
        <v>172.8</v>
      </c>
      <c r="R2293" s="6">
        <f>E2293/N2293</f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>(((I2294/60)/60)/24)+DATE(1970,1,1)</f>
        <v>41017.697638888887</v>
      </c>
      <c r="K2294">
        <v>1332175476</v>
      </c>
      <c r="L2294" s="10">
        <f t="shared" si="7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71"/>
        <v>107.2505</v>
      </c>
      <c r="R2294" s="6">
        <f>E2294/N2294</f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>(((I2295/60)/60)/24)+DATE(1970,1,1)</f>
        <v>41177.165972222225</v>
      </c>
      <c r="K2295">
        <v>1346345999</v>
      </c>
      <c r="L2295" s="10">
        <f t="shared" si="7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71"/>
        <v>108.23529411764706</v>
      </c>
      <c r="R2295" s="6">
        <f>E2295/N2295</f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>(((I2296/60)/60)/24)+DATE(1970,1,1)</f>
        <v>41294.72314814815</v>
      </c>
      <c r="K2296">
        <v>1356110480</v>
      </c>
      <c r="L2296" s="10">
        <f t="shared" si="7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71"/>
        <v>146.08079999999998</v>
      </c>
      <c r="R2296" s="6">
        <f>E2296/N2296</f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>(((I2297/60)/60)/24)+DATE(1970,1,1)</f>
        <v>41300.954351851848</v>
      </c>
      <c r="K2297">
        <v>1356648856</v>
      </c>
      <c r="L2297" s="10">
        <f t="shared" si="7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71"/>
        <v>125.25</v>
      </c>
      <c r="R2297" s="6">
        <f>E2297/N2297</f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>(((I2298/60)/60)/24)+DATE(1970,1,1)</f>
        <v>40962.731782407405</v>
      </c>
      <c r="K2298">
        <v>1326994426</v>
      </c>
      <c r="L2298" s="10">
        <f t="shared" si="7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71"/>
        <v>149.07142857142856</v>
      </c>
      <c r="R2298" s="6">
        <f>E2298/N2298</f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>(((I2299/60)/60)/24)+DATE(1970,1,1)</f>
        <v>40982.165972222225</v>
      </c>
      <c r="K2299">
        <v>1328749249</v>
      </c>
      <c r="L2299" s="10">
        <f t="shared" si="7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71"/>
        <v>100.6</v>
      </c>
      <c r="R2299" s="6">
        <f>E2299/N2299</f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>(((I2300/60)/60)/24)+DATE(1970,1,1)</f>
        <v>41724.798993055556</v>
      </c>
      <c r="K2300">
        <v>1393272633</v>
      </c>
      <c r="L2300" s="10">
        <f t="shared" si="7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71"/>
        <v>105.07333333333332</v>
      </c>
      <c r="R2300" s="6">
        <f>E2300/N2300</f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>(((I2301/60)/60)/24)+DATE(1970,1,1)</f>
        <v>40580.032511574071</v>
      </c>
      <c r="K2301">
        <v>1295657209</v>
      </c>
      <c r="L2301" s="10">
        <f t="shared" si="7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71"/>
        <v>350.16666666666663</v>
      </c>
      <c r="R2301" s="6">
        <f>E2301/N2301</f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>(((I2302/60)/60)/24)+DATE(1970,1,1)</f>
        <v>41088.727037037039</v>
      </c>
      <c r="K2302">
        <v>1339694816</v>
      </c>
      <c r="L2302" s="10">
        <f t="shared" si="7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71"/>
        <v>101.25</v>
      </c>
      <c r="R2302" s="6">
        <f>E2302/N2302</f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>(((I2303/60)/60)/24)+DATE(1970,1,1)</f>
        <v>41446.146944444445</v>
      </c>
      <c r="K2303">
        <v>1369193496</v>
      </c>
      <c r="L2303" s="10">
        <f t="shared" si="7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71"/>
        <v>133.6044</v>
      </c>
      <c r="R2303" s="6">
        <f>E2303/N2303</f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>(((I2304/60)/60)/24)+DATE(1970,1,1)</f>
        <v>41639.291666666664</v>
      </c>
      <c r="K2304">
        <v>1385585434</v>
      </c>
      <c r="L2304" s="10">
        <f t="shared" si="7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71"/>
        <v>170.65217391304347</v>
      </c>
      <c r="R2304" s="6">
        <f>E2304/N2304</f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>(((I2305/60)/60)/24)+DATE(1970,1,1)</f>
        <v>40890.152731481481</v>
      </c>
      <c r="K2305">
        <v>1320287996</v>
      </c>
      <c r="L2305" s="10">
        <f t="shared" si="7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71"/>
        <v>109.35829457364341</v>
      </c>
      <c r="R2305" s="6">
        <f>E2305/N2305</f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>(((I2306/60)/60)/24)+DATE(1970,1,1)</f>
        <v>40544.207638888889</v>
      </c>
      <c r="K2306">
        <v>1290281691</v>
      </c>
      <c r="L2306" s="10">
        <f t="shared" si="7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71"/>
        <v>100.70033333333335</v>
      </c>
      <c r="R2306" s="6">
        <f>E2306/N2306</f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>(((I2307/60)/60)/24)+DATE(1970,1,1)</f>
        <v>41859.75</v>
      </c>
      <c r="K2307">
        <v>1405356072</v>
      </c>
      <c r="L2307" s="10">
        <f t="shared" ref="L2307:L2370" si="72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73">(E2307/D2307)*100</f>
        <v>101.22777777777779</v>
      </c>
      <c r="R2307" s="6">
        <f>E2307/N2307</f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>(((I2308/60)/60)/24)+DATE(1970,1,1)</f>
        <v>40978.16815972222</v>
      </c>
      <c r="K2308">
        <v>1328760129</v>
      </c>
      <c r="L2308" s="10">
        <f t="shared" si="72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73"/>
        <v>106.75857142857143</v>
      </c>
      <c r="R2308" s="6">
        <f>E2308/N2308</f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>(((I2309/60)/60)/24)+DATE(1970,1,1)</f>
        <v>41034.802407407406</v>
      </c>
      <c r="K2309">
        <v>1333653333</v>
      </c>
      <c r="L2309" s="10">
        <f t="shared" si="72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73"/>
        <v>106.65777537961894</v>
      </c>
      <c r="R2309" s="6">
        <f>E2309/N2309</f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>(((I2310/60)/60)/24)+DATE(1970,1,1)</f>
        <v>41880.041666666664</v>
      </c>
      <c r="K2310">
        <v>1406847996</v>
      </c>
      <c r="L2310" s="10">
        <f t="shared" si="72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73"/>
        <v>101.30622</v>
      </c>
      <c r="R2310" s="6">
        <f>E2310/N2310</f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>(((I2311/60)/60)/24)+DATE(1970,1,1)</f>
        <v>41342.987696759257</v>
      </c>
      <c r="K2311">
        <v>1359848537</v>
      </c>
      <c r="L2311" s="10">
        <f t="shared" si="72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73"/>
        <v>106.67450000000001</v>
      </c>
      <c r="R2311" s="6">
        <f>E2311/N2311</f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>(((I2312/60)/60)/24)+DATE(1970,1,1)</f>
        <v>41354.752488425926</v>
      </c>
      <c r="K2312">
        <v>1361300615</v>
      </c>
      <c r="L2312" s="10">
        <f t="shared" si="72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73"/>
        <v>428.83978378378379</v>
      </c>
      <c r="R2312" s="6">
        <f>E2312/N2312</f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>(((I2313/60)/60)/24)+DATE(1970,1,1)</f>
        <v>41766.004502314812</v>
      </c>
      <c r="K2313">
        <v>1396829189</v>
      </c>
      <c r="L2313" s="10">
        <f t="shared" si="72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73"/>
        <v>104.11111111111111</v>
      </c>
      <c r="R2313" s="6">
        <f>E2313/N2313</f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>(((I2314/60)/60)/24)+DATE(1970,1,1)</f>
        <v>41747.958333333336</v>
      </c>
      <c r="K2314">
        <v>1395155478</v>
      </c>
      <c r="L2314" s="10">
        <f t="shared" si="72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73"/>
        <v>107.86666666666666</v>
      </c>
      <c r="R2314" s="6">
        <f>E2314/N2314</f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>(((I2315/60)/60)/24)+DATE(1970,1,1)</f>
        <v>41032.958634259259</v>
      </c>
      <c r="K2315">
        <v>1333494026</v>
      </c>
      <c r="L2315" s="10">
        <f t="shared" si="72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73"/>
        <v>175.84040000000002</v>
      </c>
      <c r="R2315" s="6">
        <f>E2315/N2315</f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>(((I2316/60)/60)/24)+DATE(1970,1,1)</f>
        <v>41067.551585648151</v>
      </c>
      <c r="K2316">
        <v>1336482857</v>
      </c>
      <c r="L2316" s="10">
        <f t="shared" si="72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73"/>
        <v>156.97</v>
      </c>
      <c r="R2316" s="6">
        <f>E2316/N2316</f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>(((I2317/60)/60)/24)+DATE(1970,1,1)</f>
        <v>41034.72619212963</v>
      </c>
      <c r="K2317">
        <v>1333646743</v>
      </c>
      <c r="L2317" s="10">
        <f t="shared" si="72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73"/>
        <v>102.60000000000001</v>
      </c>
      <c r="R2317" s="6">
        <f>E2317/N2317</f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>(((I2318/60)/60)/24)+DATE(1970,1,1)</f>
        <v>40156.76666666667</v>
      </c>
      <c r="K2318">
        <v>1253726650</v>
      </c>
      <c r="L2318" s="10">
        <f t="shared" si="72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73"/>
        <v>104.04266666666666</v>
      </c>
      <c r="R2318" s="6">
        <f>E2318/N2318</f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>(((I2319/60)/60)/24)+DATE(1970,1,1)</f>
        <v>40224.208333333336</v>
      </c>
      <c r="K2319">
        <v>1263474049</v>
      </c>
      <c r="L2319" s="10">
        <f t="shared" si="72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73"/>
        <v>104</v>
      </c>
      <c r="R2319" s="6">
        <f>E2319/N2319</f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>(((I2320/60)/60)/24)+DATE(1970,1,1)</f>
        <v>40082.165972222225</v>
      </c>
      <c r="K2320">
        <v>1251214014</v>
      </c>
      <c r="L2320" s="10">
        <f t="shared" si="72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73"/>
        <v>121.05999999999999</v>
      </c>
      <c r="R2320" s="6">
        <f>E2320/N2320</f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>(((I2321/60)/60)/24)+DATE(1970,1,1)</f>
        <v>41623.082002314812</v>
      </c>
      <c r="K2321">
        <v>1384480685</v>
      </c>
      <c r="L2321" s="10">
        <f t="shared" si="72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73"/>
        <v>107.69999999999999</v>
      </c>
      <c r="R2321" s="6">
        <f>E2321/N2321</f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>(((I2322/60)/60)/24)+DATE(1970,1,1)</f>
        <v>41731.775462962964</v>
      </c>
      <c r="K2322">
        <v>1393443400</v>
      </c>
      <c r="L2322" s="10">
        <f t="shared" si="72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73"/>
        <v>108.66</v>
      </c>
      <c r="R2322" s="6">
        <f>E2322/N2322</f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>(((I2323/60)/60)/24)+DATE(1970,1,1)</f>
        <v>42829.21876157407</v>
      </c>
      <c r="K2323">
        <v>1488694501</v>
      </c>
      <c r="L2323" s="10">
        <f t="shared" si="72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73"/>
        <v>39.120962394619681</v>
      </c>
      <c r="R2323" s="6">
        <f>E2323/N2323</f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>(((I2324/60)/60)/24)+DATE(1970,1,1)</f>
        <v>42834.853807870371</v>
      </c>
      <c r="K2324">
        <v>1489181369</v>
      </c>
      <c r="L2324" s="10">
        <f t="shared" si="72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73"/>
        <v>3.1481481481481479</v>
      </c>
      <c r="R2324" s="6">
        <f>E2324/N2324</f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>(((I2325/60)/60)/24)+DATE(1970,1,1)</f>
        <v>42814.755173611105</v>
      </c>
      <c r="K2325">
        <v>1489428447</v>
      </c>
      <c r="L2325" s="10">
        <f t="shared" si="72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73"/>
        <v>48</v>
      </c>
      <c r="R2325" s="6">
        <f>E2325/N2325</f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>(((I2326/60)/60)/24)+DATE(1970,1,1)</f>
        <v>42820.843576388885</v>
      </c>
      <c r="K2326">
        <v>1487970885</v>
      </c>
      <c r="L2326" s="10">
        <f t="shared" si="72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73"/>
        <v>20.733333333333334</v>
      </c>
      <c r="R2326" s="6">
        <f>E2326/N2326</f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>(((I2327/60)/60)/24)+DATE(1970,1,1)</f>
        <v>42823.980682870373</v>
      </c>
      <c r="K2327">
        <v>1488241931</v>
      </c>
      <c r="L2327" s="10">
        <f t="shared" si="72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73"/>
        <v>8</v>
      </c>
      <c r="R2327" s="6">
        <f>E2327/N2327</f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>(((I2328/60)/60)/24)+DATE(1970,1,1)</f>
        <v>42855.708333333328</v>
      </c>
      <c r="K2328">
        <v>1489106948</v>
      </c>
      <c r="L2328" s="10">
        <f t="shared" si="72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73"/>
        <v>0.72</v>
      </c>
      <c r="R2328" s="6">
        <f>E2328/N2328</f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>(((I2329/60)/60)/24)+DATE(1970,1,1)</f>
        <v>41877.917129629634</v>
      </c>
      <c r="K2329">
        <v>1406066440</v>
      </c>
      <c r="L2329" s="10">
        <f t="shared" si="72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73"/>
        <v>526.09431428571429</v>
      </c>
      <c r="R2329" s="6">
        <f>E2329/N2329</f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>(((I2330/60)/60)/24)+DATE(1970,1,1)</f>
        <v>42169.781678240746</v>
      </c>
      <c r="K2330">
        <v>1431715537</v>
      </c>
      <c r="L2330" s="10">
        <f t="shared" si="72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73"/>
        <v>254.45000000000002</v>
      </c>
      <c r="R2330" s="6">
        <f>E2330/N2330</f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>(((I2331/60)/60)/24)+DATE(1970,1,1)</f>
        <v>41837.624374999999</v>
      </c>
      <c r="K2331">
        <v>1403017146</v>
      </c>
      <c r="L2331" s="10">
        <f t="shared" si="72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73"/>
        <v>105.91999999999999</v>
      </c>
      <c r="R2331" s="6">
        <f>E2331/N2331</f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>(((I2332/60)/60)/24)+DATE(1970,1,1)</f>
        <v>42363</v>
      </c>
      <c r="K2332">
        <v>1448400943</v>
      </c>
      <c r="L2332" s="10">
        <f t="shared" si="72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73"/>
        <v>102.42285714285715</v>
      </c>
      <c r="R2332" s="6">
        <f>E2332/N2332</f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>(((I2333/60)/60)/24)+DATE(1970,1,1)</f>
        <v>41869.005671296298</v>
      </c>
      <c r="K2333">
        <v>1405728490</v>
      </c>
      <c r="L2333" s="10">
        <f t="shared" si="72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73"/>
        <v>144.31375</v>
      </c>
      <c r="R2333" s="6">
        <f>E2333/N2333</f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>(((I2334/60)/60)/24)+DATE(1970,1,1)</f>
        <v>42041.628136574072</v>
      </c>
      <c r="K2334">
        <v>1420643071</v>
      </c>
      <c r="L2334" s="10">
        <f t="shared" si="72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73"/>
        <v>106.30800000000001</v>
      </c>
      <c r="R2334" s="6">
        <f>E2334/N2334</f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>(((I2335/60)/60)/24)+DATE(1970,1,1)</f>
        <v>41788.743055555555</v>
      </c>
      <c r="K2335">
        <v>1399563390</v>
      </c>
      <c r="L2335" s="10">
        <f t="shared" si="72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73"/>
        <v>212.16666666666666</v>
      </c>
      <c r="R2335" s="6">
        <f>E2335/N2335</f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>(((I2336/60)/60)/24)+DATE(1970,1,1)</f>
        <v>41948.731944444444</v>
      </c>
      <c r="K2336">
        <v>1412611498</v>
      </c>
      <c r="L2336" s="10">
        <f t="shared" si="72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73"/>
        <v>101.95</v>
      </c>
      <c r="R2336" s="6">
        <f>E2336/N2336</f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>(((I2337/60)/60)/24)+DATE(1970,1,1)</f>
        <v>41801.572256944448</v>
      </c>
      <c r="K2337">
        <v>1399902243</v>
      </c>
      <c r="L2337" s="10">
        <f t="shared" si="72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73"/>
        <v>102.27200000000001</v>
      </c>
      <c r="R2337" s="6">
        <f>E2337/N2337</f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>(((I2338/60)/60)/24)+DATE(1970,1,1)</f>
        <v>41706.924710648149</v>
      </c>
      <c r="K2338">
        <v>1390860695</v>
      </c>
      <c r="L2338" s="10">
        <f t="shared" si="72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73"/>
        <v>520.73254999999995</v>
      </c>
      <c r="R2338" s="6">
        <f>E2338/N2338</f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>(((I2339/60)/60)/24)+DATE(1970,1,1)</f>
        <v>41816.640543981484</v>
      </c>
      <c r="K2339">
        <v>1401204143</v>
      </c>
      <c r="L2339" s="10">
        <f t="shared" si="72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73"/>
        <v>110.65833333333333</v>
      </c>
      <c r="R2339" s="6">
        <f>E2339/N2339</f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>(((I2340/60)/60)/24)+DATE(1970,1,1)</f>
        <v>41819.896805555552</v>
      </c>
      <c r="K2340">
        <v>1401485484</v>
      </c>
      <c r="L2340" s="10">
        <f t="shared" si="72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73"/>
        <v>101.14333333333335</v>
      </c>
      <c r="R2340" s="6">
        <f>E2340/N2340</f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>(((I2341/60)/60)/24)+DATE(1970,1,1)</f>
        <v>42723.332638888889</v>
      </c>
      <c r="K2341">
        <v>1479496309</v>
      </c>
      <c r="L2341" s="10">
        <f t="shared" si="72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73"/>
        <v>294.20799999999997</v>
      </c>
      <c r="R2341" s="6">
        <f>E2341/N2341</f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>(((I2342/60)/60)/24)+DATE(1970,1,1)</f>
        <v>42673.642800925925</v>
      </c>
      <c r="K2342">
        <v>1475249138</v>
      </c>
      <c r="L2342" s="10">
        <f t="shared" si="72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73"/>
        <v>105.77749999999999</v>
      </c>
      <c r="R2342" s="6">
        <f>E2342/N2342</f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>(((I2343/60)/60)/24)+DATE(1970,1,1)</f>
        <v>42197.813703703709</v>
      </c>
      <c r="K2343">
        <v>1434137504</v>
      </c>
      <c r="L2343" s="10">
        <f t="shared" si="72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73"/>
        <v>0</v>
      </c>
      <c r="R2343" s="6" t="e">
        <f>E2343/N2343</f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>(((I2344/60)/60)/24)+DATE(1970,1,1)</f>
        <v>41918.208333333336</v>
      </c>
      <c r="K2344">
        <v>1410799870</v>
      </c>
      <c r="L2344" s="10">
        <f t="shared" si="72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73"/>
        <v>0</v>
      </c>
      <c r="R2344" s="6" t="e">
        <f>E2344/N2344</f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>(((I2345/60)/60)/24)+DATE(1970,1,1)</f>
        <v>42377.82430555555</v>
      </c>
      <c r="K2345">
        <v>1447962505</v>
      </c>
      <c r="L2345" s="10">
        <f t="shared" si="72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73"/>
        <v>3</v>
      </c>
      <c r="R2345" s="6">
        <f>E2345/N2345</f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>(((I2346/60)/60)/24)+DATE(1970,1,1)</f>
        <v>42545.727650462963</v>
      </c>
      <c r="K2346">
        <v>1464197269</v>
      </c>
      <c r="L2346" s="10">
        <f t="shared" si="72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73"/>
        <v>0.1</v>
      </c>
      <c r="R2346" s="6">
        <f>E2346/N2346</f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>(((I2347/60)/60)/24)+DATE(1970,1,1)</f>
        <v>42094.985416666663</v>
      </c>
      <c r="K2347">
        <v>1424822556</v>
      </c>
      <c r="L2347" s="10">
        <f t="shared" si="72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73"/>
        <v>0</v>
      </c>
      <c r="R2347" s="6" t="e">
        <f>E2347/N2347</f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>(((I2348/60)/60)/24)+DATE(1970,1,1)</f>
        <v>42660.79896990741</v>
      </c>
      <c r="K2348">
        <v>1472843431</v>
      </c>
      <c r="L2348" s="10">
        <f t="shared" si="72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73"/>
        <v>6.5000000000000002E-2</v>
      </c>
      <c r="R2348" s="6">
        <f>E2348/N2348</f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>(((I2349/60)/60)/24)+DATE(1970,1,1)</f>
        <v>42607.607361111113</v>
      </c>
      <c r="K2349">
        <v>1469543676</v>
      </c>
      <c r="L2349" s="10">
        <f t="shared" si="72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73"/>
        <v>1.5</v>
      </c>
      <c r="R2349" s="6">
        <f>E2349/N2349</f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>(((I2350/60)/60)/24)+DATE(1970,1,1)</f>
        <v>42420.932152777779</v>
      </c>
      <c r="K2350">
        <v>1450822938</v>
      </c>
      <c r="L2350" s="10">
        <f t="shared" si="72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73"/>
        <v>0.38571428571428573</v>
      </c>
      <c r="R2350" s="6">
        <f>E2350/N2350</f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>(((I2351/60)/60)/24)+DATE(1970,1,1)</f>
        <v>42227.775787037041</v>
      </c>
      <c r="K2351">
        <v>1436812628</v>
      </c>
      <c r="L2351" s="10">
        <f t="shared" si="72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73"/>
        <v>0</v>
      </c>
      <c r="R2351" s="6" t="e">
        <f>E2351/N2351</f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>(((I2352/60)/60)/24)+DATE(1970,1,1)</f>
        <v>42738.842245370368</v>
      </c>
      <c r="K2352">
        <v>1480882370</v>
      </c>
      <c r="L2352" s="10">
        <f t="shared" si="72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73"/>
        <v>0</v>
      </c>
      <c r="R2352" s="6" t="e">
        <f>E2352/N2352</f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>(((I2353/60)/60)/24)+DATE(1970,1,1)</f>
        <v>42124.101145833338</v>
      </c>
      <c r="K2353">
        <v>1427768739</v>
      </c>
      <c r="L2353" s="10">
        <f t="shared" si="72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73"/>
        <v>0.5714285714285714</v>
      </c>
      <c r="R2353" s="6">
        <f>E2353/N2353</f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>(((I2354/60)/60)/24)+DATE(1970,1,1)</f>
        <v>42161.633703703701</v>
      </c>
      <c r="K2354">
        <v>1428419552</v>
      </c>
      <c r="L2354" s="10">
        <f t="shared" si="72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73"/>
        <v>0</v>
      </c>
      <c r="R2354" s="6" t="e">
        <f>E2354/N2354</f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>(((I2355/60)/60)/24)+DATE(1970,1,1)</f>
        <v>42115.676180555558</v>
      </c>
      <c r="K2355">
        <v>1428596022</v>
      </c>
      <c r="L2355" s="10">
        <f t="shared" si="72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73"/>
        <v>0</v>
      </c>
      <c r="R2355" s="6" t="e">
        <f>E2355/N2355</f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>(((I2356/60)/60)/24)+DATE(1970,1,1)</f>
        <v>42014.722916666666</v>
      </c>
      <c r="K2356">
        <v>1415726460</v>
      </c>
      <c r="L2356" s="10">
        <f t="shared" si="72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73"/>
        <v>7.1428571428571425E-2</v>
      </c>
      <c r="R2356" s="6">
        <f>E2356/N2356</f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>(((I2357/60)/60)/24)+DATE(1970,1,1)</f>
        <v>42126.918240740735</v>
      </c>
      <c r="K2357">
        <v>1428012136</v>
      </c>
      <c r="L2357" s="10">
        <f t="shared" si="72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73"/>
        <v>0.6875</v>
      </c>
      <c r="R2357" s="6">
        <f>E2357/N2357</f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>(((I2358/60)/60)/24)+DATE(1970,1,1)</f>
        <v>42160.78361111111</v>
      </c>
      <c r="K2358">
        <v>1430938104</v>
      </c>
      <c r="L2358" s="10">
        <f t="shared" si="72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73"/>
        <v>0</v>
      </c>
      <c r="R2358" s="6" t="e">
        <f>E2358/N2358</f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>(((I2359/60)/60)/24)+DATE(1970,1,1)</f>
        <v>42294.620115740734</v>
      </c>
      <c r="K2359">
        <v>1442501578</v>
      </c>
      <c r="L2359" s="10">
        <f t="shared" si="72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73"/>
        <v>0</v>
      </c>
      <c r="R2359" s="6" t="e">
        <f>E2359/N2359</f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>(((I2360/60)/60)/24)+DATE(1970,1,1)</f>
        <v>42035.027083333334</v>
      </c>
      <c r="K2360">
        <v>1417818036</v>
      </c>
      <c r="L2360" s="10">
        <f t="shared" si="72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73"/>
        <v>0</v>
      </c>
      <c r="R2360" s="6" t="e">
        <f>E2360/N2360</f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>(((I2361/60)/60)/24)+DATE(1970,1,1)</f>
        <v>42219.649583333332</v>
      </c>
      <c r="K2361">
        <v>1433432124</v>
      </c>
      <c r="L2361" s="10">
        <f t="shared" si="72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73"/>
        <v>14.680000000000001</v>
      </c>
      <c r="R2361" s="6">
        <f>E2361/N2361</f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>(((I2362/60)/60)/24)+DATE(1970,1,1)</f>
        <v>42407.70694444445</v>
      </c>
      <c r="K2362">
        <v>1452272280</v>
      </c>
      <c r="L2362" s="10">
        <f t="shared" si="72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73"/>
        <v>0.04</v>
      </c>
      <c r="R2362" s="6">
        <f>E2362/N2362</f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>(((I2363/60)/60)/24)+DATE(1970,1,1)</f>
        <v>42490.916666666672</v>
      </c>
      <c r="K2363">
        <v>1459975008</v>
      </c>
      <c r="L2363" s="10">
        <f t="shared" si="72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73"/>
        <v>0</v>
      </c>
      <c r="R2363" s="6" t="e">
        <f>E2363/N2363</f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>(((I2364/60)/60)/24)+DATE(1970,1,1)</f>
        <v>41984.688310185185</v>
      </c>
      <c r="K2364">
        <v>1415723470</v>
      </c>
      <c r="L2364" s="10">
        <f t="shared" si="72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73"/>
        <v>28.571428571428569</v>
      </c>
      <c r="R2364" s="6">
        <f>E2364/N2364</f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>(((I2365/60)/60)/24)+DATE(1970,1,1)</f>
        <v>42367.011574074073</v>
      </c>
      <c r="K2365">
        <v>1447460200</v>
      </c>
      <c r="L2365" s="10">
        <f t="shared" si="72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73"/>
        <v>0</v>
      </c>
      <c r="R2365" s="6" t="e">
        <f>E2365/N2365</f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>(((I2366/60)/60)/24)+DATE(1970,1,1)</f>
        <v>42303.934675925921</v>
      </c>
      <c r="K2366">
        <v>1441146356</v>
      </c>
      <c r="L2366" s="10">
        <f t="shared" si="72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73"/>
        <v>0</v>
      </c>
      <c r="R2366" s="6" t="e">
        <f>E2366/N2366</f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>(((I2367/60)/60)/24)+DATE(1970,1,1)</f>
        <v>42386.958333333328</v>
      </c>
      <c r="K2367">
        <v>1449596425</v>
      </c>
      <c r="L2367" s="10">
        <f t="shared" si="72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73"/>
        <v>0</v>
      </c>
      <c r="R2367" s="6" t="e">
        <f>E2367/N2367</f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>(((I2368/60)/60)/24)+DATE(1970,1,1)</f>
        <v>42298.531631944439</v>
      </c>
      <c r="K2368">
        <v>1442839533</v>
      </c>
      <c r="L2368" s="10">
        <f t="shared" si="72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73"/>
        <v>10.52</v>
      </c>
      <c r="R2368" s="6">
        <f>E2368/N2368</f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>(((I2369/60)/60)/24)+DATE(1970,1,1)</f>
        <v>42485.928425925929</v>
      </c>
      <c r="K2369">
        <v>1456442216</v>
      </c>
      <c r="L2369" s="10">
        <f t="shared" si="72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73"/>
        <v>1.34</v>
      </c>
      <c r="R2369" s="6">
        <f>E2369/N2369</f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>(((I2370/60)/60)/24)+DATE(1970,1,1)</f>
        <v>42108.680150462969</v>
      </c>
      <c r="K2370">
        <v>1425143965</v>
      </c>
      <c r="L2370" s="10">
        <f t="shared" si="72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73"/>
        <v>0.25</v>
      </c>
      <c r="R2370" s="6">
        <f>E2370/N2370</f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>(((I2371/60)/60)/24)+DATE(1970,1,1)</f>
        <v>42410.812627314815</v>
      </c>
      <c r="K2371">
        <v>1452540611</v>
      </c>
      <c r="L2371" s="10">
        <f t="shared" ref="L2371:L2434" si="7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75">(E2371/D2371)*100</f>
        <v>0</v>
      </c>
      <c r="R2371" s="6" t="e">
        <f>E2371/N2371</f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>(((I2372/60)/60)/24)+DATE(1970,1,1)</f>
        <v>41991.18913194444</v>
      </c>
      <c r="K2372">
        <v>1416285141</v>
      </c>
      <c r="L2372" s="10">
        <f t="shared" si="7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75"/>
        <v>0.32800000000000001</v>
      </c>
      <c r="R2372" s="6">
        <f>E2372/N2372</f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>(((I2373/60)/60)/24)+DATE(1970,1,1)</f>
        <v>42180.777731481481</v>
      </c>
      <c r="K2373">
        <v>1432665596</v>
      </c>
      <c r="L2373" s="10">
        <f t="shared" si="7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75"/>
        <v>0</v>
      </c>
      <c r="R2373" s="6" t="e">
        <f>E2373/N2373</f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>(((I2374/60)/60)/24)+DATE(1970,1,1)</f>
        <v>42118.069108796291</v>
      </c>
      <c r="K2374">
        <v>1427247571</v>
      </c>
      <c r="L2374" s="10">
        <f t="shared" si="7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75"/>
        <v>3.2727272727272729</v>
      </c>
      <c r="R2374" s="6">
        <f>E2374/N2374</f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>(((I2375/60)/60)/24)+DATE(1970,1,1)</f>
        <v>42245.662314814821</v>
      </c>
      <c r="K2375">
        <v>1438271624</v>
      </c>
      <c r="L2375" s="10">
        <f t="shared" si="7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75"/>
        <v>5.8823529411764705E-3</v>
      </c>
      <c r="R2375" s="6">
        <f>E2375/N2375</f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>(((I2376/60)/60)/24)+DATE(1970,1,1)</f>
        <v>42047.843287037031</v>
      </c>
      <c r="K2376">
        <v>1421180060</v>
      </c>
      <c r="L2376" s="10">
        <f t="shared" si="7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75"/>
        <v>4.5454545454545456E-2</v>
      </c>
      <c r="R2376" s="6">
        <f>E2376/N2376</f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>(((I2377/60)/60)/24)+DATE(1970,1,1)</f>
        <v>42622.836076388892</v>
      </c>
      <c r="K2377">
        <v>1470859437</v>
      </c>
      <c r="L2377" s="10">
        <f t="shared" si="7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75"/>
        <v>0</v>
      </c>
      <c r="R2377" s="6" t="e">
        <f>E2377/N2377</f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>(((I2378/60)/60)/24)+DATE(1970,1,1)</f>
        <v>42348.925532407404</v>
      </c>
      <c r="K2378">
        <v>1447193566</v>
      </c>
      <c r="L2378" s="10">
        <f t="shared" si="7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75"/>
        <v>10.877666666666666</v>
      </c>
      <c r="R2378" s="6">
        <f>E2378/N2378</f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>(((I2379/60)/60)/24)+DATE(1970,1,1)</f>
        <v>42699.911840277782</v>
      </c>
      <c r="K2379">
        <v>1477515183</v>
      </c>
      <c r="L2379" s="10">
        <f t="shared" si="7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75"/>
        <v>0</v>
      </c>
      <c r="R2379" s="6" t="e">
        <f>E2379/N2379</f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>(((I2380/60)/60)/24)+DATE(1970,1,1)</f>
        <v>42242.013078703705</v>
      </c>
      <c r="K2380">
        <v>1438042730</v>
      </c>
      <c r="L2380" s="10">
        <f t="shared" si="7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75"/>
        <v>0</v>
      </c>
      <c r="R2380" s="6" t="e">
        <f>E2380/N2380</f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>(((I2381/60)/60)/24)+DATE(1970,1,1)</f>
        <v>42282.016388888893</v>
      </c>
      <c r="K2381">
        <v>1440116616</v>
      </c>
      <c r="L2381" s="10">
        <f t="shared" si="7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75"/>
        <v>0</v>
      </c>
      <c r="R2381" s="6" t="e">
        <f>E2381/N2381</f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>(((I2382/60)/60)/24)+DATE(1970,1,1)</f>
        <v>42278.793310185181</v>
      </c>
      <c r="K2382">
        <v>1441134142</v>
      </c>
      <c r="L2382" s="10">
        <f t="shared" si="7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75"/>
        <v>0.36666666666666664</v>
      </c>
      <c r="R2382" s="6">
        <f>E2382/N2382</f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>(((I2383/60)/60)/24)+DATE(1970,1,1)</f>
        <v>42104.935740740737</v>
      </c>
      <c r="K2383">
        <v>1426112848</v>
      </c>
      <c r="L2383" s="10">
        <f t="shared" si="7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75"/>
        <v>1.8193398957730169</v>
      </c>
      <c r="R2383" s="6">
        <f>E2383/N2383</f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>(((I2384/60)/60)/24)+DATE(1970,1,1)</f>
        <v>42220.187534722223</v>
      </c>
      <c r="K2384">
        <v>1436502603</v>
      </c>
      <c r="L2384" s="10">
        <f t="shared" si="7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75"/>
        <v>2.5</v>
      </c>
      <c r="R2384" s="6">
        <f>E2384/N2384</f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>(((I2385/60)/60)/24)+DATE(1970,1,1)</f>
        <v>42057.056793981479</v>
      </c>
      <c r="K2385">
        <v>1421976107</v>
      </c>
      <c r="L2385" s="10">
        <f t="shared" si="7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75"/>
        <v>4.3499999999999996</v>
      </c>
      <c r="R2385" s="6">
        <f>E2385/N2385</f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>(((I2386/60)/60)/24)+DATE(1970,1,1)</f>
        <v>41957.109293981484</v>
      </c>
      <c r="K2386">
        <v>1413337043</v>
      </c>
      <c r="L2386" s="10">
        <f t="shared" si="7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75"/>
        <v>0.8</v>
      </c>
      <c r="R2386" s="6">
        <f>E2386/N2386</f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>(((I2387/60)/60)/24)+DATE(1970,1,1)</f>
        <v>42221.70175925926</v>
      </c>
      <c r="K2387">
        <v>1436201432</v>
      </c>
      <c r="L2387" s="10">
        <f t="shared" si="7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75"/>
        <v>1.2123076923076923</v>
      </c>
      <c r="R2387" s="6">
        <f>E2387/N2387</f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>(((I2388/60)/60)/24)+DATE(1970,1,1)</f>
        <v>42014.838240740741</v>
      </c>
      <c r="K2388">
        <v>1415736424</v>
      </c>
      <c r="L2388" s="10">
        <f t="shared" si="7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75"/>
        <v>0</v>
      </c>
      <c r="R2388" s="6" t="e">
        <f>E2388/N2388</f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>(((I2389/60)/60)/24)+DATE(1970,1,1)</f>
        <v>42573.626620370371</v>
      </c>
      <c r="K2389">
        <v>1465311740</v>
      </c>
      <c r="L2389" s="10">
        <f t="shared" si="7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75"/>
        <v>0.68399999999999994</v>
      </c>
      <c r="R2389" s="6">
        <f>E2389/N2389</f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>(((I2390/60)/60)/24)+DATE(1970,1,1)</f>
        <v>42019.811805555553</v>
      </c>
      <c r="K2390">
        <v>1418761759</v>
      </c>
      <c r="L2390" s="10">
        <f t="shared" si="7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75"/>
        <v>1.2513513513513512</v>
      </c>
      <c r="R2390" s="6">
        <f>E2390/N2390</f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>(((I2391/60)/60)/24)+DATE(1970,1,1)</f>
        <v>42210.915972222225</v>
      </c>
      <c r="K2391">
        <v>1435160452</v>
      </c>
      <c r="L2391" s="10">
        <f t="shared" si="7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75"/>
        <v>0.1875</v>
      </c>
      <c r="R2391" s="6">
        <f>E2391/N2391</f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>(((I2392/60)/60)/24)+DATE(1970,1,1)</f>
        <v>42008.262314814812</v>
      </c>
      <c r="K2392">
        <v>1416896264</v>
      </c>
      <c r="L2392" s="10">
        <f t="shared" si="7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75"/>
        <v>0</v>
      </c>
      <c r="R2392" s="6" t="e">
        <f>E2392/N2392</f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>(((I2393/60)/60)/24)+DATE(1970,1,1)</f>
        <v>42094.752824074079</v>
      </c>
      <c r="K2393">
        <v>1425236644</v>
      </c>
      <c r="L2393" s="10">
        <f t="shared" si="7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75"/>
        <v>0.125</v>
      </c>
      <c r="R2393" s="6">
        <f>E2393/N2393</f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>(((I2394/60)/60)/24)+DATE(1970,1,1)</f>
        <v>42306.120636574073</v>
      </c>
      <c r="K2394">
        <v>1443495223</v>
      </c>
      <c r="L2394" s="10">
        <f t="shared" si="7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75"/>
        <v>0</v>
      </c>
      <c r="R2394" s="6" t="e">
        <f>E2394/N2394</f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>(((I2395/60)/60)/24)+DATE(1970,1,1)</f>
        <v>42224.648344907408</v>
      </c>
      <c r="K2395">
        <v>1436456017</v>
      </c>
      <c r="L2395" s="10">
        <f t="shared" si="7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75"/>
        <v>0.05</v>
      </c>
      <c r="R2395" s="6">
        <f>E2395/N2395</f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>(((I2396/60)/60)/24)+DATE(1970,1,1)</f>
        <v>42061.362187499995</v>
      </c>
      <c r="K2396">
        <v>1422348093</v>
      </c>
      <c r="L2396" s="10">
        <f t="shared" si="7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75"/>
        <v>0.06</v>
      </c>
      <c r="R2396" s="6">
        <f>E2396/N2396</f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>(((I2397/60)/60)/24)+DATE(1970,1,1)</f>
        <v>42745.372916666667</v>
      </c>
      <c r="K2397">
        <v>1481597687</v>
      </c>
      <c r="L2397" s="10">
        <f t="shared" si="7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75"/>
        <v>0</v>
      </c>
      <c r="R2397" s="6" t="e">
        <f>E2397/N2397</f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>(((I2398/60)/60)/24)+DATE(1970,1,1)</f>
        <v>42292.849050925928</v>
      </c>
      <c r="K2398">
        <v>1442348558</v>
      </c>
      <c r="L2398" s="10">
        <f t="shared" si="7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75"/>
        <v>0.2</v>
      </c>
      <c r="R2398" s="6">
        <f>E2398/N2398</f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>(((I2399/60)/60)/24)+DATE(1970,1,1)</f>
        <v>42006.88490740741</v>
      </c>
      <c r="K2399">
        <v>1417641256</v>
      </c>
      <c r="L2399" s="10">
        <f t="shared" si="7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75"/>
        <v>0</v>
      </c>
      <c r="R2399" s="6" t="e">
        <f>E2399/N2399</f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>(((I2400/60)/60)/24)+DATE(1970,1,1)</f>
        <v>42187.916481481487</v>
      </c>
      <c r="K2400">
        <v>1433282384</v>
      </c>
      <c r="L2400" s="10">
        <f t="shared" si="7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75"/>
        <v>0</v>
      </c>
      <c r="R2400" s="6" t="e">
        <f>E2400/N2400</f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>(((I2401/60)/60)/24)+DATE(1970,1,1)</f>
        <v>41991.853078703702</v>
      </c>
      <c r="K2401">
        <v>1415910506</v>
      </c>
      <c r="L2401" s="10">
        <f t="shared" si="7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75"/>
        <v>0</v>
      </c>
      <c r="R2401" s="6" t="e">
        <f>E2401/N2401</f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>(((I2402/60)/60)/24)+DATE(1970,1,1)</f>
        <v>42474.268101851849</v>
      </c>
      <c r="K2402">
        <v>1458023164</v>
      </c>
      <c r="L2402" s="10">
        <f t="shared" si="7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75"/>
        <v>0</v>
      </c>
      <c r="R2402" s="6" t="e">
        <f>E2402/N2402</f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>(((I2403/60)/60)/24)+DATE(1970,1,1)</f>
        <v>42434.822870370372</v>
      </c>
      <c r="K2403">
        <v>1452023096</v>
      </c>
      <c r="L2403" s="10">
        <f t="shared" si="7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75"/>
        <v>0.71785714285714286</v>
      </c>
      <c r="R2403" s="6">
        <f>E2403/N2403</f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>(((I2404/60)/60)/24)+DATE(1970,1,1)</f>
        <v>42137.679756944446</v>
      </c>
      <c r="K2404">
        <v>1428941931</v>
      </c>
      <c r="L2404" s="10">
        <f t="shared" si="7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75"/>
        <v>0.43333333333333329</v>
      </c>
      <c r="R2404" s="6">
        <f>E2404/N2404</f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>(((I2405/60)/60)/24)+DATE(1970,1,1)</f>
        <v>42459.840949074074</v>
      </c>
      <c r="K2405">
        <v>1454188258</v>
      </c>
      <c r="L2405" s="10">
        <f t="shared" si="7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75"/>
        <v>16.833333333333332</v>
      </c>
      <c r="R2405" s="6">
        <f>E2405/N2405</f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>(((I2406/60)/60)/24)+DATE(1970,1,1)</f>
        <v>42372.03943287037</v>
      </c>
      <c r="K2406">
        <v>1449190607</v>
      </c>
      <c r="L2406" s="10">
        <f t="shared" si="7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75"/>
        <v>0</v>
      </c>
      <c r="R2406" s="6" t="e">
        <f>E2406/N2406</f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>(((I2407/60)/60)/24)+DATE(1970,1,1)</f>
        <v>42616.585358796292</v>
      </c>
      <c r="K2407">
        <v>1471096975</v>
      </c>
      <c r="L2407" s="10">
        <f t="shared" si="7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75"/>
        <v>22.52</v>
      </c>
      <c r="R2407" s="6">
        <f>E2407/N2407</f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>(((I2408/60)/60)/24)+DATE(1970,1,1)</f>
        <v>42023.110995370371</v>
      </c>
      <c r="K2408">
        <v>1418179190</v>
      </c>
      <c r="L2408" s="10">
        <f t="shared" si="7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75"/>
        <v>41.384615384615387</v>
      </c>
      <c r="R2408" s="6">
        <f>E2408/N2408</f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>(((I2409/60)/60)/24)+DATE(1970,1,1)</f>
        <v>42105.25</v>
      </c>
      <c r="K2409">
        <v>1426772928</v>
      </c>
      <c r="L2409" s="10">
        <f t="shared" si="7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75"/>
        <v>25.259090909090908</v>
      </c>
      <c r="R2409" s="6">
        <f>E2409/N2409</f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>(((I2410/60)/60)/24)+DATE(1970,1,1)</f>
        <v>41949.182372685187</v>
      </c>
      <c r="K2410">
        <v>1412652157</v>
      </c>
      <c r="L2410" s="10">
        <f t="shared" si="7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75"/>
        <v>0.2</v>
      </c>
      <c r="R2410" s="6">
        <f>E2410/N2410</f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>(((I2411/60)/60)/24)+DATE(1970,1,1)</f>
        <v>42234.875868055555</v>
      </c>
      <c r="K2411">
        <v>1437339675</v>
      </c>
      <c r="L2411" s="10">
        <f t="shared" si="7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75"/>
        <v>1.8399999999999999</v>
      </c>
      <c r="R2411" s="6">
        <f>E2411/N2411</f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>(((I2412/60)/60)/24)+DATE(1970,1,1)</f>
        <v>42254.408275462964</v>
      </c>
      <c r="K2412">
        <v>1439027275</v>
      </c>
      <c r="L2412" s="10">
        <f t="shared" si="7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75"/>
        <v>0</v>
      </c>
      <c r="R2412" s="6" t="e">
        <f>E2412/N2412</f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>(((I2413/60)/60)/24)+DATE(1970,1,1)</f>
        <v>42241.732430555552</v>
      </c>
      <c r="K2413">
        <v>1437932082</v>
      </c>
      <c r="L2413" s="10">
        <f t="shared" si="7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75"/>
        <v>0.60399999999999998</v>
      </c>
      <c r="R2413" s="6">
        <f>E2413/N2413</f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>(((I2414/60)/60)/24)+DATE(1970,1,1)</f>
        <v>42700.778622685189</v>
      </c>
      <c r="K2414">
        <v>1476294073</v>
      </c>
      <c r="L2414" s="10">
        <f t="shared" si="7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75"/>
        <v>0</v>
      </c>
      <c r="R2414" s="6" t="e">
        <f>E2414/N2414</f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>(((I2415/60)/60)/24)+DATE(1970,1,1)</f>
        <v>41790.979166666664</v>
      </c>
      <c r="K2415">
        <v>1398911882</v>
      </c>
      <c r="L2415" s="10">
        <f t="shared" si="7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75"/>
        <v>0.83333333333333337</v>
      </c>
      <c r="R2415" s="6">
        <f>E2415/N2415</f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>(((I2416/60)/60)/24)+DATE(1970,1,1)</f>
        <v>42238.165972222225</v>
      </c>
      <c r="K2416">
        <v>1436805660</v>
      </c>
      <c r="L2416" s="10">
        <f t="shared" si="7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75"/>
        <v>3.0666666666666664</v>
      </c>
      <c r="R2416" s="6">
        <f>E2416/N2416</f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>(((I2417/60)/60)/24)+DATE(1970,1,1)</f>
        <v>42566.862800925926</v>
      </c>
      <c r="K2417">
        <v>1466023346</v>
      </c>
      <c r="L2417" s="10">
        <f t="shared" si="7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75"/>
        <v>0.55833333333333335</v>
      </c>
      <c r="R2417" s="6">
        <f>E2417/N2417</f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>(((I2418/60)/60)/24)+DATE(1970,1,1)</f>
        <v>42077.625</v>
      </c>
      <c r="K2418">
        <v>1421343743</v>
      </c>
      <c r="L2418" s="10">
        <f t="shared" si="7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75"/>
        <v>2.5000000000000001E-2</v>
      </c>
      <c r="R2418" s="6">
        <f>E2418/N2418</f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>(((I2419/60)/60)/24)+DATE(1970,1,1)</f>
        <v>41861.884108796294</v>
      </c>
      <c r="K2419">
        <v>1405113187</v>
      </c>
      <c r="L2419" s="10">
        <f t="shared" si="7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75"/>
        <v>0</v>
      </c>
      <c r="R2419" s="6" t="e">
        <f>E2419/N2419</f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>(((I2420/60)/60)/24)+DATE(1970,1,1)</f>
        <v>42087.815324074079</v>
      </c>
      <c r="K2420">
        <v>1422045244</v>
      </c>
      <c r="L2420" s="10">
        <f t="shared" si="7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75"/>
        <v>0.02</v>
      </c>
      <c r="R2420" s="6">
        <f>E2420/N2420</f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>(((I2421/60)/60)/24)+DATE(1970,1,1)</f>
        <v>42053.738298611104</v>
      </c>
      <c r="K2421">
        <v>1419097389</v>
      </c>
      <c r="L2421" s="10">
        <f t="shared" si="7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75"/>
        <v>0</v>
      </c>
      <c r="R2421" s="6" t="e">
        <f>E2421/N2421</f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>(((I2422/60)/60)/24)+DATE(1970,1,1)</f>
        <v>41953.070543981477</v>
      </c>
      <c r="K2422">
        <v>1410396095</v>
      </c>
      <c r="L2422" s="10">
        <f t="shared" si="7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75"/>
        <v>14.825133372851216</v>
      </c>
      <c r="R2422" s="6">
        <f>E2422/N2422</f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>(((I2423/60)/60)/24)+DATE(1970,1,1)</f>
        <v>42056.687453703707</v>
      </c>
      <c r="K2423">
        <v>1421944196</v>
      </c>
      <c r="L2423" s="10">
        <f t="shared" si="7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75"/>
        <v>1.6666666666666666E-2</v>
      </c>
      <c r="R2423" s="6">
        <f>E2423/N2423</f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>(((I2424/60)/60)/24)+DATE(1970,1,1)</f>
        <v>42074.683287037042</v>
      </c>
      <c r="K2424">
        <v>1423502636</v>
      </c>
      <c r="L2424" s="10">
        <f t="shared" si="7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75"/>
        <v>0.2</v>
      </c>
      <c r="R2424" s="6">
        <f>E2424/N2424</f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>(((I2425/60)/60)/24)+DATE(1970,1,1)</f>
        <v>42004.704745370371</v>
      </c>
      <c r="K2425">
        <v>1417452890</v>
      </c>
      <c r="L2425" s="10">
        <f t="shared" si="7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75"/>
        <v>1.3333333333333334E-2</v>
      </c>
      <c r="R2425" s="6">
        <f>E2425/N2425</f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>(((I2426/60)/60)/24)+DATE(1970,1,1)</f>
        <v>41939.892453703702</v>
      </c>
      <c r="K2426">
        <v>1411853108</v>
      </c>
      <c r="L2426" s="10">
        <f t="shared" si="7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75"/>
        <v>1.24</v>
      </c>
      <c r="R2426" s="6">
        <f>E2426/N2426</f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>(((I2427/60)/60)/24)+DATE(1970,1,1)</f>
        <v>42517.919444444444</v>
      </c>
      <c r="K2427">
        <v>1463090149</v>
      </c>
      <c r="L2427" s="10">
        <f t="shared" si="7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75"/>
        <v>2.8571428571428574E-2</v>
      </c>
      <c r="R2427" s="6">
        <f>E2427/N2427</f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>(((I2428/60)/60)/24)+DATE(1970,1,1)</f>
        <v>42224.170046296291</v>
      </c>
      <c r="K2428">
        <v>1433822692</v>
      </c>
      <c r="L2428" s="10">
        <f t="shared" si="7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75"/>
        <v>0</v>
      </c>
      <c r="R2428" s="6" t="e">
        <f>E2428/N2428</f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>(((I2429/60)/60)/24)+DATE(1970,1,1)</f>
        <v>42452.277002314819</v>
      </c>
      <c r="K2429">
        <v>1455262733</v>
      </c>
      <c r="L2429" s="10">
        <f t="shared" si="7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75"/>
        <v>2E-3</v>
      </c>
      <c r="R2429" s="6">
        <f>E2429/N2429</f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>(((I2430/60)/60)/24)+DATE(1970,1,1)</f>
        <v>42075.742488425924</v>
      </c>
      <c r="K2430">
        <v>1423594151</v>
      </c>
      <c r="L2430" s="10">
        <f t="shared" si="7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75"/>
        <v>2.8571428571428571E-3</v>
      </c>
      <c r="R2430" s="6">
        <f>E2430/N2430</f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>(((I2431/60)/60)/24)+DATE(1970,1,1)</f>
        <v>42771.697222222225</v>
      </c>
      <c r="K2431">
        <v>1483131966</v>
      </c>
      <c r="L2431" s="10">
        <f t="shared" si="7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75"/>
        <v>1.4321428571428572</v>
      </c>
      <c r="R2431" s="6">
        <f>E2431/N2431</f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>(((I2432/60)/60)/24)+DATE(1970,1,1)</f>
        <v>42412.130833333329</v>
      </c>
      <c r="K2432">
        <v>1452654504</v>
      </c>
      <c r="L2432" s="10">
        <f t="shared" si="7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75"/>
        <v>0.70000000000000007</v>
      </c>
      <c r="R2432" s="6">
        <f>E2432/N2432</f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>(((I2433/60)/60)/24)+DATE(1970,1,1)</f>
        <v>42549.099687499998</v>
      </c>
      <c r="K2433">
        <v>1461896613</v>
      </c>
      <c r="L2433" s="10">
        <f t="shared" si="7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75"/>
        <v>2E-3</v>
      </c>
      <c r="R2433" s="6">
        <f>E2433/N2433</f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>(((I2434/60)/60)/24)+DATE(1970,1,1)</f>
        <v>42071.218715277777</v>
      </c>
      <c r="K2434">
        <v>1423199697</v>
      </c>
      <c r="L2434" s="10">
        <f t="shared" si="7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75"/>
        <v>1.4285714285714287E-2</v>
      </c>
      <c r="R2434" s="6">
        <f>E2434/N2434</f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>(((I2435/60)/60)/24)+DATE(1970,1,1)</f>
        <v>42427.89980324074</v>
      </c>
      <c r="K2435">
        <v>1454016943</v>
      </c>
      <c r="L2435" s="10">
        <f t="shared" ref="L2435:L2498" si="76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77">(E2435/D2435)*100</f>
        <v>0</v>
      </c>
      <c r="R2435" s="6" t="e">
        <f>E2435/N2435</f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>(((I2436/60)/60)/24)+DATE(1970,1,1)</f>
        <v>42220.18604166666</v>
      </c>
      <c r="K2436">
        <v>1435206474</v>
      </c>
      <c r="L2436" s="10">
        <f t="shared" si="76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77"/>
        <v>0.13</v>
      </c>
      <c r="R2436" s="6">
        <f>E2436/N2436</f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>(((I2437/60)/60)/24)+DATE(1970,1,1)</f>
        <v>42282.277615740735</v>
      </c>
      <c r="K2437">
        <v>1441435186</v>
      </c>
      <c r="L2437" s="10">
        <f t="shared" si="76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77"/>
        <v>0.48960000000000004</v>
      </c>
      <c r="R2437" s="6">
        <f>E2437/N2437</f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>(((I2438/60)/60)/24)+DATE(1970,1,1)</f>
        <v>42398.615393518514</v>
      </c>
      <c r="K2438">
        <v>1448894770</v>
      </c>
      <c r="L2438" s="10">
        <f t="shared" si="76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77"/>
        <v>3.8461538461538464E-2</v>
      </c>
      <c r="R2438" s="6">
        <f>E2438/N2438</f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>(((I2439/60)/60)/24)+DATE(1970,1,1)</f>
        <v>42080.75</v>
      </c>
      <c r="K2439">
        <v>1422400188</v>
      </c>
      <c r="L2439" s="10">
        <f t="shared" si="76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77"/>
        <v>0</v>
      </c>
      <c r="R2439" s="6" t="e">
        <f>E2439/N2439</f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>(((I2440/60)/60)/24)+DATE(1970,1,1)</f>
        <v>42345.956736111111</v>
      </c>
      <c r="K2440">
        <v>1444341462</v>
      </c>
      <c r="L2440" s="10">
        <f t="shared" si="76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77"/>
        <v>0.33333333333333337</v>
      </c>
      <c r="R2440" s="6">
        <f>E2440/N2440</f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>(((I2441/60)/60)/24)+DATE(1970,1,1)</f>
        <v>42295.818622685183</v>
      </c>
      <c r="K2441">
        <v>1442605129</v>
      </c>
      <c r="L2441" s="10">
        <f t="shared" si="76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77"/>
        <v>0</v>
      </c>
      <c r="R2441" s="6" t="e">
        <f>E2441/N2441</f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>(((I2442/60)/60)/24)+DATE(1970,1,1)</f>
        <v>42413.899456018517</v>
      </c>
      <c r="K2442">
        <v>1452807313</v>
      </c>
      <c r="L2442" s="10">
        <f t="shared" si="76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77"/>
        <v>0.2</v>
      </c>
      <c r="R2442" s="6">
        <f>E2442/N2442</f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>(((I2443/60)/60)/24)+DATE(1970,1,1)</f>
        <v>42208.207638888889</v>
      </c>
      <c r="K2443">
        <v>1435806054</v>
      </c>
      <c r="L2443" s="10">
        <f t="shared" si="76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77"/>
        <v>107.88</v>
      </c>
      <c r="R2443" s="6">
        <f>E2443/N2443</f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>(((I2444/60)/60)/24)+DATE(1970,1,1)</f>
        <v>42082.625324074077</v>
      </c>
      <c r="K2444">
        <v>1424188828</v>
      </c>
      <c r="L2444" s="10">
        <f t="shared" si="76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77"/>
        <v>125.94166666666666</v>
      </c>
      <c r="R2444" s="6">
        <f>E2444/N2444</f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>(((I2445/60)/60)/24)+DATE(1970,1,1)</f>
        <v>41866.625254629631</v>
      </c>
      <c r="K2445">
        <v>1405522822</v>
      </c>
      <c r="L2445" s="10">
        <f t="shared" si="76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77"/>
        <v>202.51495</v>
      </c>
      <c r="R2445" s="6">
        <f>E2445/N2445</f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>(((I2446/60)/60)/24)+DATE(1970,1,1)</f>
        <v>42515.754525462966</v>
      </c>
      <c r="K2446">
        <v>1461607591</v>
      </c>
      <c r="L2446" s="10">
        <f t="shared" si="76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77"/>
        <v>108.60000000000001</v>
      </c>
      <c r="R2446" s="6">
        <f>E2446/N2446</f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>(((I2447/60)/60)/24)+DATE(1970,1,1)</f>
        <v>42273.190057870372</v>
      </c>
      <c r="K2447">
        <v>1440650021</v>
      </c>
      <c r="L2447" s="10">
        <f t="shared" si="76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77"/>
        <v>172.8</v>
      </c>
      <c r="R2447" s="6">
        <f>E2447/N2447</f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>(((I2448/60)/60)/24)+DATE(1970,1,1)</f>
        <v>42700.64434027778</v>
      </c>
      <c r="K2448">
        <v>1477578471</v>
      </c>
      <c r="L2448" s="10">
        <f t="shared" si="76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77"/>
        <v>167.98</v>
      </c>
      <c r="R2448" s="6">
        <f>E2448/N2448</f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>(((I2449/60)/60)/24)+DATE(1970,1,1)</f>
        <v>42686.166666666672</v>
      </c>
      <c r="K2449">
        <v>1476184593</v>
      </c>
      <c r="L2449" s="10">
        <f t="shared" si="76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77"/>
        <v>427.20000000000005</v>
      </c>
      <c r="R2449" s="6">
        <f>E2449/N2449</f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>(((I2450/60)/60)/24)+DATE(1970,1,1)</f>
        <v>42613.233333333337</v>
      </c>
      <c r="K2450">
        <v>1472110513</v>
      </c>
      <c r="L2450" s="10">
        <f t="shared" si="76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77"/>
        <v>107.5</v>
      </c>
      <c r="R2450" s="6">
        <f>E2450/N2450</f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>(((I2451/60)/60)/24)+DATE(1970,1,1)</f>
        <v>41973.184201388889</v>
      </c>
      <c r="K2451">
        <v>1414725915</v>
      </c>
      <c r="L2451" s="10">
        <f t="shared" si="76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77"/>
        <v>108</v>
      </c>
      <c r="R2451" s="6">
        <f>E2451/N2451</f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>(((I2452/60)/60)/24)+DATE(1970,1,1)</f>
        <v>41940.132638888892</v>
      </c>
      <c r="K2452">
        <v>1411177456</v>
      </c>
      <c r="L2452" s="10">
        <f t="shared" si="76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77"/>
        <v>101.53353333333335</v>
      </c>
      <c r="R2452" s="6">
        <f>E2452/N2452</f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>(((I2453/60)/60)/24)+DATE(1970,1,1)</f>
        <v>42799.908449074079</v>
      </c>
      <c r="K2453">
        <v>1487022490</v>
      </c>
      <c r="L2453" s="10">
        <f t="shared" si="76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77"/>
        <v>115.45</v>
      </c>
      <c r="R2453" s="6">
        <f>E2453/N2453</f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>(((I2454/60)/60)/24)+DATE(1970,1,1)</f>
        <v>42367.958333333328</v>
      </c>
      <c r="K2454">
        <v>1448914500</v>
      </c>
      <c r="L2454" s="10">
        <f t="shared" si="76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77"/>
        <v>133.5</v>
      </c>
      <c r="R2454" s="6">
        <f>E2454/N2454</f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>(((I2455/60)/60)/24)+DATE(1970,1,1)</f>
        <v>42768.692233796297</v>
      </c>
      <c r="K2455">
        <v>1483461409</v>
      </c>
      <c r="L2455" s="10">
        <f t="shared" si="76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77"/>
        <v>154.69999999999999</v>
      </c>
      <c r="R2455" s="6">
        <f>E2455/N2455</f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>(((I2456/60)/60)/24)+DATE(1970,1,1)</f>
        <v>42805.201481481476</v>
      </c>
      <c r="K2456">
        <v>1486183808</v>
      </c>
      <c r="L2456" s="10">
        <f t="shared" si="76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77"/>
        <v>100.84571428571429</v>
      </c>
      <c r="R2456" s="6">
        <f>E2456/N2456</f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>(((I2457/60)/60)/24)+DATE(1970,1,1)</f>
        <v>42480.781828703708</v>
      </c>
      <c r="K2457">
        <v>1458758750</v>
      </c>
      <c r="L2457" s="10">
        <f t="shared" si="76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77"/>
        <v>182</v>
      </c>
      <c r="R2457" s="6">
        <f>E2457/N2457</f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>(((I2458/60)/60)/24)+DATE(1970,1,1)</f>
        <v>42791.961099537039</v>
      </c>
      <c r="K2458">
        <v>1485471839</v>
      </c>
      <c r="L2458" s="10">
        <f t="shared" si="76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77"/>
        <v>180.86666666666667</v>
      </c>
      <c r="R2458" s="6">
        <f>E2458/N2458</f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>(((I2459/60)/60)/24)+DATE(1970,1,1)</f>
        <v>42453.560833333337</v>
      </c>
      <c r="K2459">
        <v>1456237656</v>
      </c>
      <c r="L2459" s="10">
        <f t="shared" si="76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77"/>
        <v>102.30434782608695</v>
      </c>
      <c r="R2459" s="6">
        <f>E2459/N2459</f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>(((I2460/60)/60)/24)+DATE(1970,1,1)</f>
        <v>42530.791666666672</v>
      </c>
      <c r="K2460">
        <v>1462481718</v>
      </c>
      <c r="L2460" s="10">
        <f t="shared" si="76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77"/>
        <v>110.17999999999999</v>
      </c>
      <c r="R2460" s="6">
        <f>E2460/N2460</f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>(((I2461/60)/60)/24)+DATE(1970,1,1)</f>
        <v>42452.595891203702</v>
      </c>
      <c r="K2461">
        <v>1454858285</v>
      </c>
      <c r="L2461" s="10">
        <f t="shared" si="76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77"/>
        <v>102.25</v>
      </c>
      <c r="R2461" s="6">
        <f>E2461/N2461</f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>(((I2462/60)/60)/24)+DATE(1970,1,1)</f>
        <v>42738.178472222222</v>
      </c>
      <c r="K2462">
        <v>1480480167</v>
      </c>
      <c r="L2462" s="10">
        <f t="shared" si="76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77"/>
        <v>100.78823529411764</v>
      </c>
      <c r="R2462" s="6">
        <f>E2462/N2462</f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>(((I2463/60)/60)/24)+DATE(1970,1,1)</f>
        <v>40817.125</v>
      </c>
      <c r="K2463">
        <v>1314577097</v>
      </c>
      <c r="L2463" s="10">
        <f t="shared" si="76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77"/>
        <v>103.8</v>
      </c>
      <c r="R2463" s="6">
        <f>E2463/N2463</f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>(((I2464/60)/60)/24)+DATE(1970,1,1)</f>
        <v>41109.186296296299</v>
      </c>
      <c r="K2464">
        <v>1340944096</v>
      </c>
      <c r="L2464" s="10">
        <f t="shared" si="76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77"/>
        <v>110.70833333333334</v>
      </c>
      <c r="R2464" s="6">
        <f>E2464/N2464</f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>(((I2465/60)/60)/24)+DATE(1970,1,1)</f>
        <v>41380.791666666664</v>
      </c>
      <c r="K2465">
        <v>1362710425</v>
      </c>
      <c r="L2465" s="10">
        <f t="shared" si="76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77"/>
        <v>116.25000000000001</v>
      </c>
      <c r="R2465" s="6">
        <f>E2465/N2465</f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>(((I2466/60)/60)/24)+DATE(1970,1,1)</f>
        <v>42277.811805555553</v>
      </c>
      <c r="K2466">
        <v>1441143397</v>
      </c>
      <c r="L2466" s="10">
        <f t="shared" si="76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77"/>
        <v>111.1</v>
      </c>
      <c r="R2466" s="6">
        <f>E2466/N2466</f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>(((I2467/60)/60)/24)+DATE(1970,1,1)</f>
        <v>41175.719305555554</v>
      </c>
      <c r="K2467">
        <v>1345828548</v>
      </c>
      <c r="L2467" s="10">
        <f t="shared" si="76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77"/>
        <v>180.14285714285714</v>
      </c>
      <c r="R2467" s="6">
        <f>E2467/N2467</f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>(((I2468/60)/60)/24)+DATE(1970,1,1)</f>
        <v>41403.102465277778</v>
      </c>
      <c r="K2468">
        <v>1365474453</v>
      </c>
      <c r="L2468" s="10">
        <f t="shared" si="76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77"/>
        <v>100</v>
      </c>
      <c r="R2468" s="6">
        <f>E2468/N2468</f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>(((I2469/60)/60)/24)+DATE(1970,1,1)</f>
        <v>41039.708333333336</v>
      </c>
      <c r="K2469">
        <v>1335473931</v>
      </c>
      <c r="L2469" s="10">
        <f t="shared" si="76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77"/>
        <v>118.5</v>
      </c>
      <c r="R2469" s="6">
        <f>E2469/N2469</f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>(((I2470/60)/60)/24)+DATE(1970,1,1)</f>
        <v>41210.208333333336</v>
      </c>
      <c r="K2470">
        <v>1348285321</v>
      </c>
      <c r="L2470" s="10">
        <f t="shared" si="76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77"/>
        <v>107.21700000000001</v>
      </c>
      <c r="R2470" s="6">
        <f>E2470/N2470</f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>(((I2471/60)/60)/24)+DATE(1970,1,1)</f>
        <v>40582.429733796293</v>
      </c>
      <c r="K2471">
        <v>1295000329</v>
      </c>
      <c r="L2471" s="10">
        <f t="shared" si="76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77"/>
        <v>113.66666666666667</v>
      </c>
      <c r="R2471" s="6">
        <f>E2471/N2471</f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>(((I2472/60)/60)/24)+DATE(1970,1,1)</f>
        <v>41053.07471064815</v>
      </c>
      <c r="K2472">
        <v>1335232055</v>
      </c>
      <c r="L2472" s="10">
        <f t="shared" si="76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77"/>
        <v>103.16400000000002</v>
      </c>
      <c r="R2472" s="6">
        <f>E2472/N2472</f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>(((I2473/60)/60)/24)+DATE(1970,1,1)</f>
        <v>40933.992962962962</v>
      </c>
      <c r="K2473">
        <v>1324079392</v>
      </c>
      <c r="L2473" s="10">
        <f t="shared" si="76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77"/>
        <v>128</v>
      </c>
      <c r="R2473" s="6">
        <f>E2473/N2473</f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>(((I2474/60)/60)/24)+DATE(1970,1,1)</f>
        <v>40425.043749999997</v>
      </c>
      <c r="K2474">
        <v>1277433980</v>
      </c>
      <c r="L2474" s="10">
        <f t="shared" si="76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77"/>
        <v>135.76026666666667</v>
      </c>
      <c r="R2474" s="6">
        <f>E2474/N2474</f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>(((I2475/60)/60)/24)+DATE(1970,1,1)</f>
        <v>41223.790150462963</v>
      </c>
      <c r="K2475">
        <v>1349978269</v>
      </c>
      <c r="L2475" s="10">
        <f t="shared" si="76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77"/>
        <v>100</v>
      </c>
      <c r="R2475" s="6">
        <f>E2475/N2475</f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>(((I2476/60)/60)/24)+DATE(1970,1,1)</f>
        <v>40462.011296296296</v>
      </c>
      <c r="K2476">
        <v>1282868176</v>
      </c>
      <c r="L2476" s="10">
        <f t="shared" si="76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77"/>
        <v>100.00360000000002</v>
      </c>
      <c r="R2476" s="6">
        <f>E2476/N2476</f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>(((I2477/60)/60)/24)+DATE(1970,1,1)</f>
        <v>40369.916666666664</v>
      </c>
      <c r="K2477">
        <v>1273647255</v>
      </c>
      <c r="L2477" s="10">
        <f t="shared" si="76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77"/>
        <v>104.71999999999998</v>
      </c>
      <c r="R2477" s="6">
        <f>E2477/N2477</f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>(((I2478/60)/60)/24)+DATE(1970,1,1)</f>
        <v>41946.370023148149</v>
      </c>
      <c r="K2478">
        <v>1412149970</v>
      </c>
      <c r="L2478" s="10">
        <f t="shared" si="76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77"/>
        <v>105.02249999999999</v>
      </c>
      <c r="R2478" s="6">
        <f>E2478/N2478</f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>(((I2479/60)/60)/24)+DATE(1970,1,1)</f>
        <v>41133.691493055558</v>
      </c>
      <c r="K2479">
        <v>1340901345</v>
      </c>
      <c r="L2479" s="10">
        <f t="shared" si="76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77"/>
        <v>171.33333333333334</v>
      </c>
      <c r="R2479" s="6">
        <f>E2479/N2479</f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>(((I2480/60)/60)/24)+DATE(1970,1,1)</f>
        <v>41287.950381944444</v>
      </c>
      <c r="K2480">
        <v>1355525313</v>
      </c>
      <c r="L2480" s="10">
        <f t="shared" si="76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77"/>
        <v>127.49999999999999</v>
      </c>
      <c r="R2480" s="6">
        <f>E2480/N2480</f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>(((I2481/60)/60)/24)+DATE(1970,1,1)</f>
        <v>41118.083333333336</v>
      </c>
      <c r="K2481">
        <v>1342545994</v>
      </c>
      <c r="L2481" s="10">
        <f t="shared" si="76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77"/>
        <v>133.44333333333333</v>
      </c>
      <c r="R2481" s="6">
        <f>E2481/N2481</f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>(((I2482/60)/60)/24)+DATE(1970,1,1)</f>
        <v>42287.936157407406</v>
      </c>
      <c r="K2482">
        <v>1439332084</v>
      </c>
      <c r="L2482" s="10">
        <f t="shared" si="76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77"/>
        <v>100</v>
      </c>
      <c r="R2482" s="6">
        <f>E2482/N2482</f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>(((I2483/60)/60)/24)+DATE(1970,1,1)</f>
        <v>41029.645925925928</v>
      </c>
      <c r="K2483">
        <v>1333207808</v>
      </c>
      <c r="L2483" s="10">
        <f t="shared" si="76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77"/>
        <v>112.91099999999999</v>
      </c>
      <c r="R2483" s="6">
        <f>E2483/N2483</f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>(((I2484/60)/60)/24)+DATE(1970,1,1)</f>
        <v>40756.782210648147</v>
      </c>
      <c r="K2484">
        <v>1308336383</v>
      </c>
      <c r="L2484" s="10">
        <f t="shared" si="76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77"/>
        <v>100.1</v>
      </c>
      <c r="R2484" s="6">
        <f>E2484/N2484</f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>(((I2485/60)/60)/24)+DATE(1970,1,1)</f>
        <v>41030.708368055559</v>
      </c>
      <c r="K2485">
        <v>1330711203</v>
      </c>
      <c r="L2485" s="10">
        <f t="shared" si="76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77"/>
        <v>113.72727272727272</v>
      </c>
      <c r="R2485" s="6">
        <f>E2485/N2485</f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>(((I2486/60)/60)/24)+DATE(1970,1,1)</f>
        <v>40801.916701388887</v>
      </c>
      <c r="K2486">
        <v>1313532003</v>
      </c>
      <c r="L2486" s="10">
        <f t="shared" si="76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77"/>
        <v>119.31742857142855</v>
      </c>
      <c r="R2486" s="6">
        <f>E2486/N2486</f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>(((I2487/60)/60)/24)+DATE(1970,1,1)</f>
        <v>40828.998599537037</v>
      </c>
      <c r="K2487">
        <v>1315439879</v>
      </c>
      <c r="L2487" s="10">
        <f t="shared" si="76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77"/>
        <v>103.25</v>
      </c>
      <c r="R2487" s="6">
        <f>E2487/N2487</f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>(((I2488/60)/60)/24)+DATE(1970,1,1)</f>
        <v>41021.708055555559</v>
      </c>
      <c r="K2488">
        <v>1332521976</v>
      </c>
      <c r="L2488" s="10">
        <f t="shared" si="76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77"/>
        <v>265.66666666666669</v>
      </c>
      <c r="R2488" s="6">
        <f>E2488/N2488</f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>(((I2489/60)/60)/24)+DATE(1970,1,1)</f>
        <v>41056.083298611113</v>
      </c>
      <c r="K2489">
        <v>1335491997</v>
      </c>
      <c r="L2489" s="10">
        <f t="shared" si="76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77"/>
        <v>100.05066666666667</v>
      </c>
      <c r="R2489" s="6">
        <f>E2489/N2489</f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>(((I2490/60)/60)/24)+DATE(1970,1,1)</f>
        <v>40863.674861111111</v>
      </c>
      <c r="K2490">
        <v>1318864308</v>
      </c>
      <c r="L2490" s="10">
        <f t="shared" si="76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77"/>
        <v>106.69999999999999</v>
      </c>
      <c r="R2490" s="6">
        <f>E2490/N2490</f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>(((I2491/60)/60)/24)+DATE(1970,1,1)</f>
        <v>41403.690266203703</v>
      </c>
      <c r="K2491">
        <v>1365525239</v>
      </c>
      <c r="L2491" s="10">
        <f t="shared" si="76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77"/>
        <v>133.67142857142858</v>
      </c>
      <c r="R2491" s="6">
        <f>E2491/N2491</f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>(((I2492/60)/60)/24)+DATE(1970,1,1)</f>
        <v>41083.227731481478</v>
      </c>
      <c r="K2492">
        <v>1335245276</v>
      </c>
      <c r="L2492" s="10">
        <f t="shared" si="76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77"/>
        <v>121.39999999999999</v>
      </c>
      <c r="R2492" s="6">
        <f>E2492/N2492</f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>(((I2493/60)/60)/24)+DATE(1970,1,1)</f>
        <v>40559.07708333333</v>
      </c>
      <c r="K2493">
        <v>1293739714</v>
      </c>
      <c r="L2493" s="10">
        <f t="shared" si="76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77"/>
        <v>103.2</v>
      </c>
      <c r="R2493" s="6">
        <f>E2493/N2493</f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>(((I2494/60)/60)/24)+DATE(1970,1,1)</f>
        <v>41076.415972222225</v>
      </c>
      <c r="K2494">
        <v>1335397188</v>
      </c>
      <c r="L2494" s="10">
        <f t="shared" si="76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77"/>
        <v>125</v>
      </c>
      <c r="R2494" s="6">
        <f>E2494/N2494</f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>(((I2495/60)/60)/24)+DATE(1970,1,1)</f>
        <v>41393.168287037035</v>
      </c>
      <c r="K2495">
        <v>1363320140</v>
      </c>
      <c r="L2495" s="10">
        <f t="shared" si="76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77"/>
        <v>128.69999999999999</v>
      </c>
      <c r="R2495" s="6">
        <f>E2495/N2495</f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>(((I2496/60)/60)/24)+DATE(1970,1,1)</f>
        <v>41052.645185185182</v>
      </c>
      <c r="K2496">
        <v>1335194944</v>
      </c>
      <c r="L2496" s="10">
        <f t="shared" si="76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77"/>
        <v>101.00533333333333</v>
      </c>
      <c r="R2496" s="6">
        <f>E2496/N2496</f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>(((I2497/60)/60)/24)+DATE(1970,1,1)</f>
        <v>41066.946469907409</v>
      </c>
      <c r="K2497">
        <v>1336430575</v>
      </c>
      <c r="L2497" s="10">
        <f t="shared" si="76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77"/>
        <v>127.53666666666665</v>
      </c>
      <c r="R2497" s="6">
        <f>E2497/N2497</f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>(((I2498/60)/60)/24)+DATE(1970,1,1)</f>
        <v>41362.954768518517</v>
      </c>
      <c r="K2498">
        <v>1361577292</v>
      </c>
      <c r="L2498" s="10">
        <f t="shared" si="76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77"/>
        <v>100</v>
      </c>
      <c r="R2498" s="6">
        <f>E2498/N2498</f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>(((I2499/60)/60)/24)+DATE(1970,1,1)</f>
        <v>40760.878912037035</v>
      </c>
      <c r="K2499">
        <v>1309986338</v>
      </c>
      <c r="L2499" s="10">
        <f t="shared" ref="L2499:L2562" si="7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79">(E2499/D2499)*100</f>
        <v>112.7715</v>
      </c>
      <c r="R2499" s="6">
        <f>E2499/N2499</f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>(((I2500/60)/60)/24)+DATE(1970,1,1)</f>
        <v>42031.967442129629</v>
      </c>
      <c r="K2500">
        <v>1421190787</v>
      </c>
      <c r="L2500" s="10">
        <f t="shared" si="7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79"/>
        <v>105.60000000000001</v>
      </c>
      <c r="R2500" s="6">
        <f>E2500/N2500</f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>(((I2501/60)/60)/24)+DATE(1970,1,1)</f>
        <v>41274.75</v>
      </c>
      <c r="K2501">
        <v>1352820837</v>
      </c>
      <c r="L2501" s="10">
        <f t="shared" si="7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79"/>
        <v>202.625</v>
      </c>
      <c r="R2501" s="6">
        <f>E2501/N2501</f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>(((I2502/60)/60)/24)+DATE(1970,1,1)</f>
        <v>41083.772858796299</v>
      </c>
      <c r="K2502">
        <v>1337884375</v>
      </c>
      <c r="L2502" s="10">
        <f t="shared" si="7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79"/>
        <v>113.33333333333333</v>
      </c>
      <c r="R2502" s="6">
        <f>E2502/N2502</f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>(((I2503/60)/60)/24)+DATE(1970,1,1)</f>
        <v>42274.776666666665</v>
      </c>
      <c r="K2503">
        <v>1440787104</v>
      </c>
      <c r="L2503" s="10">
        <f t="shared" si="7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79"/>
        <v>2.5545454545454547</v>
      </c>
      <c r="R2503" s="6">
        <f>E2503/N2503</f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>(((I2504/60)/60)/24)+DATE(1970,1,1)</f>
        <v>41903.825439814813</v>
      </c>
      <c r="K2504">
        <v>1407440918</v>
      </c>
      <c r="L2504" s="10">
        <f t="shared" si="7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79"/>
        <v>7.8181818181818186E-2</v>
      </c>
      <c r="R2504" s="6">
        <f>E2504/N2504</f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>(((I2505/60)/60)/24)+DATE(1970,1,1)</f>
        <v>42528.879166666666</v>
      </c>
      <c r="K2505">
        <v>1462743308</v>
      </c>
      <c r="L2505" s="10">
        <f t="shared" si="7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79"/>
        <v>0</v>
      </c>
      <c r="R2505" s="6" t="e">
        <f>E2505/N2505</f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>(((I2506/60)/60)/24)+DATE(1970,1,1)</f>
        <v>41958.057106481487</v>
      </c>
      <c r="K2506">
        <v>1413418934</v>
      </c>
      <c r="L2506" s="10">
        <f t="shared" si="7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79"/>
        <v>0</v>
      </c>
      <c r="R2506" s="6" t="e">
        <f>E2506/N2506</f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>(((I2507/60)/60)/24)+DATE(1970,1,1)</f>
        <v>42077.014074074075</v>
      </c>
      <c r="K2507">
        <v>1423704016</v>
      </c>
      <c r="L2507" s="10">
        <f t="shared" si="7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79"/>
        <v>0</v>
      </c>
      <c r="R2507" s="6" t="e">
        <f>E2507/N2507</f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>(((I2508/60)/60)/24)+DATE(1970,1,1)</f>
        <v>42280.875</v>
      </c>
      <c r="K2508">
        <v>1441955269</v>
      </c>
      <c r="L2508" s="10">
        <f t="shared" si="7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79"/>
        <v>0.6</v>
      </c>
      <c r="R2508" s="6">
        <f>E2508/N2508</f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>(((I2509/60)/60)/24)+DATE(1970,1,1)</f>
        <v>42135.072962962964</v>
      </c>
      <c r="K2509">
        <v>1428716704</v>
      </c>
      <c r="L2509" s="10">
        <f t="shared" si="7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79"/>
        <v>0</v>
      </c>
      <c r="R2509" s="6" t="e">
        <f>E2509/N2509</f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>(((I2510/60)/60)/24)+DATE(1970,1,1)</f>
        <v>41865.951782407406</v>
      </c>
      <c r="K2510">
        <v>1405464634</v>
      </c>
      <c r="L2510" s="10">
        <f t="shared" si="7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79"/>
        <v>0</v>
      </c>
      <c r="R2510" s="6" t="e">
        <f>E2510/N2510</f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>(((I2511/60)/60)/24)+DATE(1970,1,1)</f>
        <v>42114.767928240741</v>
      </c>
      <c r="K2511">
        <v>1424719549</v>
      </c>
      <c r="L2511" s="10">
        <f t="shared" si="7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79"/>
        <v>1.0526315789473684</v>
      </c>
      <c r="R2511" s="6">
        <f>E2511/N2511</f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>(((I2512/60)/60)/24)+DATE(1970,1,1)</f>
        <v>42138.997361111105</v>
      </c>
      <c r="K2512">
        <v>1426463772</v>
      </c>
      <c r="L2512" s="10">
        <f t="shared" si="7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79"/>
        <v>0.15</v>
      </c>
      <c r="R2512" s="6">
        <f>E2512/N2512</f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>(((I2513/60)/60)/24)+DATE(1970,1,1)</f>
        <v>42401.446909722217</v>
      </c>
      <c r="K2513">
        <v>1451731413</v>
      </c>
      <c r="L2513" s="10">
        <f t="shared" si="7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79"/>
        <v>0</v>
      </c>
      <c r="R2513" s="6" t="e">
        <f>E2513/N2513</f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>(((I2514/60)/60)/24)+DATE(1970,1,1)</f>
        <v>41986.876863425925</v>
      </c>
      <c r="K2514">
        <v>1417208561</v>
      </c>
      <c r="L2514" s="10">
        <f t="shared" si="7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79"/>
        <v>0</v>
      </c>
      <c r="R2514" s="6" t="e">
        <f>E2514/N2514</f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>(((I2515/60)/60)/24)+DATE(1970,1,1)</f>
        <v>42792.00681712963</v>
      </c>
      <c r="K2515">
        <v>1482883789</v>
      </c>
      <c r="L2515" s="10">
        <f t="shared" si="7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79"/>
        <v>0</v>
      </c>
      <c r="R2515" s="6" t="e">
        <f>E2515/N2515</f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>(((I2516/60)/60)/24)+DATE(1970,1,1)</f>
        <v>41871.389780092592</v>
      </c>
      <c r="K2516">
        <v>1407057677</v>
      </c>
      <c r="L2516" s="10">
        <f t="shared" si="7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79"/>
        <v>1.7500000000000002</v>
      </c>
      <c r="R2516" s="6">
        <f>E2516/N2516</f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>(((I2517/60)/60)/24)+DATE(1970,1,1)</f>
        <v>42057.839733796296</v>
      </c>
      <c r="K2517">
        <v>1422043753</v>
      </c>
      <c r="L2517" s="10">
        <f t="shared" si="7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79"/>
        <v>18.600000000000001</v>
      </c>
      <c r="R2517" s="6">
        <f>E2517/N2517</f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>(((I2518/60)/60)/24)+DATE(1970,1,1)</f>
        <v>41972.6950462963</v>
      </c>
      <c r="K2518">
        <v>1414683652</v>
      </c>
      <c r="L2518" s="10">
        <f t="shared" si="7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79"/>
        <v>0</v>
      </c>
      <c r="R2518" s="6" t="e">
        <f>E2518/N2518</f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>(((I2519/60)/60)/24)+DATE(1970,1,1)</f>
        <v>42082.760763888888</v>
      </c>
      <c r="K2519">
        <v>1424200530</v>
      </c>
      <c r="L2519" s="10">
        <f t="shared" si="7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79"/>
        <v>9.8166666666666664</v>
      </c>
      <c r="R2519" s="6">
        <f>E2519/N2519</f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>(((I2520/60)/60)/24)+DATE(1970,1,1)</f>
        <v>41956.722546296296</v>
      </c>
      <c r="K2520">
        <v>1413303628</v>
      </c>
      <c r="L2520" s="10">
        <f t="shared" si="7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79"/>
        <v>0</v>
      </c>
      <c r="R2520" s="6" t="e">
        <f>E2520/N2520</f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>(((I2521/60)/60)/24)+DATE(1970,1,1)</f>
        <v>41839.155138888891</v>
      </c>
      <c r="K2521">
        <v>1403149404</v>
      </c>
      <c r="L2521" s="10">
        <f t="shared" si="7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79"/>
        <v>4.3333333333333335E-2</v>
      </c>
      <c r="R2521" s="6">
        <f>E2521/N2521</f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>(((I2522/60)/60)/24)+DATE(1970,1,1)</f>
        <v>42658.806249999994</v>
      </c>
      <c r="K2522">
        <v>1472567085</v>
      </c>
      <c r="L2522" s="10">
        <f t="shared" si="7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79"/>
        <v>0</v>
      </c>
      <c r="R2522" s="6" t="e">
        <f>E2522/N2522</f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>(((I2523/60)/60)/24)+DATE(1970,1,1)</f>
        <v>42290.967835648145</v>
      </c>
      <c r="K2523">
        <v>1442963621</v>
      </c>
      <c r="L2523" s="10">
        <f t="shared" si="7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79"/>
        <v>109.48792</v>
      </c>
      <c r="R2523" s="6">
        <f>E2523/N2523</f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>(((I2524/60)/60)/24)+DATE(1970,1,1)</f>
        <v>42482.619444444441</v>
      </c>
      <c r="K2524">
        <v>1459431960</v>
      </c>
      <c r="L2524" s="10">
        <f t="shared" si="7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79"/>
        <v>100</v>
      </c>
      <c r="R2524" s="6">
        <f>E2524/N2524</f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>(((I2525/60)/60)/24)+DATE(1970,1,1)</f>
        <v>41961.017268518524</v>
      </c>
      <c r="K2525">
        <v>1413674692</v>
      </c>
      <c r="L2525" s="10">
        <f t="shared" si="7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79"/>
        <v>156.44444444444446</v>
      </c>
      <c r="R2525" s="6">
        <f>E2525/N2525</f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>(((I2526/60)/60)/24)+DATE(1970,1,1)</f>
        <v>41994.1875</v>
      </c>
      <c r="K2526">
        <v>1416338557</v>
      </c>
      <c r="L2526" s="10">
        <f t="shared" si="7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79"/>
        <v>101.6</v>
      </c>
      <c r="R2526" s="6">
        <f>E2526/N2526</f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>(((I2527/60)/60)/24)+DATE(1970,1,1)</f>
        <v>41088.844571759262</v>
      </c>
      <c r="K2527">
        <v>1338322571</v>
      </c>
      <c r="L2527" s="10">
        <f t="shared" si="7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79"/>
        <v>100.325</v>
      </c>
      <c r="R2527" s="6">
        <f>E2527/N2527</f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>(((I2528/60)/60)/24)+DATE(1970,1,1)</f>
        <v>41981.207638888889</v>
      </c>
      <c r="K2528">
        <v>1415585474</v>
      </c>
      <c r="L2528" s="10">
        <f t="shared" si="7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79"/>
        <v>112.94999999999999</v>
      </c>
      <c r="R2528" s="6">
        <f>E2528/N2528</f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>(((I2529/60)/60)/24)+DATE(1970,1,1)</f>
        <v>41565.165972222225</v>
      </c>
      <c r="K2529">
        <v>1380477691</v>
      </c>
      <c r="L2529" s="10">
        <f t="shared" si="7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79"/>
        <v>102.125</v>
      </c>
      <c r="R2529" s="6">
        <f>E2529/N2529</f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>(((I2530/60)/60)/24)+DATE(1970,1,1)</f>
        <v>42236.458333333328</v>
      </c>
      <c r="K2530">
        <v>1438459303</v>
      </c>
      <c r="L2530" s="10">
        <f t="shared" si="7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79"/>
        <v>107.24974999999999</v>
      </c>
      <c r="R2530" s="6">
        <f>E2530/N2530</f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>(((I2531/60)/60)/24)+DATE(1970,1,1)</f>
        <v>40993.0390625</v>
      </c>
      <c r="K2531">
        <v>1328752575</v>
      </c>
      <c r="L2531" s="10">
        <f t="shared" si="7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79"/>
        <v>104.28333333333333</v>
      </c>
      <c r="R2531" s="6">
        <f>E2531/N2531</f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>(((I2532/60)/60)/24)+DATE(1970,1,1)</f>
        <v>42114.201388888891</v>
      </c>
      <c r="K2532">
        <v>1426711505</v>
      </c>
      <c r="L2532" s="10">
        <f t="shared" si="7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79"/>
        <v>100</v>
      </c>
      <c r="R2532" s="6">
        <f>E2532/N2532</f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>(((I2533/60)/60)/24)+DATE(1970,1,1)</f>
        <v>42231.165972222225</v>
      </c>
      <c r="K2533">
        <v>1437668354</v>
      </c>
      <c r="L2533" s="10">
        <f t="shared" si="7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79"/>
        <v>100.4</v>
      </c>
      <c r="R2533" s="6">
        <f>E2533/N2533</f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>(((I2534/60)/60)/24)+DATE(1970,1,1)</f>
        <v>41137.849143518521</v>
      </c>
      <c r="K2534">
        <v>1342556566</v>
      </c>
      <c r="L2534" s="10">
        <f t="shared" si="7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79"/>
        <v>126.125</v>
      </c>
      <c r="R2534" s="6">
        <f>E2534/N2534</f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>(((I2535/60)/60)/24)+DATE(1970,1,1)</f>
        <v>41334.750787037039</v>
      </c>
      <c r="K2535">
        <v>1359568911</v>
      </c>
      <c r="L2535" s="10">
        <f t="shared" si="7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79"/>
        <v>110.66666666666667</v>
      </c>
      <c r="R2535" s="6">
        <f>E2535/N2535</f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>(((I2536/60)/60)/24)+DATE(1970,1,1)</f>
        <v>40179.25</v>
      </c>
      <c r="K2536">
        <v>1257871712</v>
      </c>
      <c r="L2536" s="10">
        <f t="shared" si="7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79"/>
        <v>105</v>
      </c>
      <c r="R2536" s="6">
        <f>E2536/N2536</f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>(((I2537/60)/60)/24)+DATE(1970,1,1)</f>
        <v>41974.832696759258</v>
      </c>
      <c r="K2537">
        <v>1414781945</v>
      </c>
      <c r="L2537" s="10">
        <f t="shared" si="7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79"/>
        <v>103.77499999999999</v>
      </c>
      <c r="R2537" s="6">
        <f>E2537/N2537</f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>(((I2538/60)/60)/24)+DATE(1970,1,1)</f>
        <v>41485.106087962966</v>
      </c>
      <c r="K2538">
        <v>1373337166</v>
      </c>
      <c r="L2538" s="10">
        <f t="shared" si="7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79"/>
        <v>115.99999999999999</v>
      </c>
      <c r="R2538" s="6">
        <f>E2538/N2538</f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>(((I2539/60)/60)/24)+DATE(1970,1,1)</f>
        <v>40756.648784722223</v>
      </c>
      <c r="K2539">
        <v>1307028855</v>
      </c>
      <c r="L2539" s="10">
        <f t="shared" si="7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79"/>
        <v>110.00000000000001</v>
      </c>
      <c r="R2539" s="6">
        <f>E2539/N2539</f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>(((I2540/60)/60)/24)+DATE(1970,1,1)</f>
        <v>41329.207638888889</v>
      </c>
      <c r="K2540">
        <v>1359029661</v>
      </c>
      <c r="L2540" s="10">
        <f t="shared" si="7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79"/>
        <v>113.01761111111111</v>
      </c>
      <c r="R2540" s="6">
        <f>E2540/N2540</f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>(((I2541/60)/60)/24)+DATE(1970,1,1)</f>
        <v>42037.902222222227</v>
      </c>
      <c r="K2541">
        <v>1417729152</v>
      </c>
      <c r="L2541" s="10">
        <f t="shared" si="7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79"/>
        <v>100.25</v>
      </c>
      <c r="R2541" s="6">
        <f>E2541/N2541</f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>(((I2542/60)/60)/24)+DATE(1970,1,1)</f>
        <v>40845.675011574072</v>
      </c>
      <c r="K2542">
        <v>1314720721</v>
      </c>
      <c r="L2542" s="10">
        <f t="shared" si="7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79"/>
        <v>103.4</v>
      </c>
      <c r="R2542" s="6">
        <f>E2542/N2542</f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>(((I2543/60)/60)/24)+DATE(1970,1,1)</f>
        <v>41543.449282407404</v>
      </c>
      <c r="K2543">
        <v>1375008418</v>
      </c>
      <c r="L2543" s="10">
        <f t="shared" si="7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79"/>
        <v>107.02857142857142</v>
      </c>
      <c r="R2543" s="6">
        <f>E2543/N2543</f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>(((I2544/60)/60)/24)+DATE(1970,1,1)</f>
        <v>41548.165972222225</v>
      </c>
      <c r="K2544">
        <v>1377252857</v>
      </c>
      <c r="L2544" s="10">
        <f t="shared" si="7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79"/>
        <v>103.57142857142858</v>
      </c>
      <c r="R2544" s="6">
        <f>E2544/N2544</f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>(((I2545/60)/60)/24)+DATE(1970,1,1)</f>
        <v>40545.125</v>
      </c>
      <c r="K2545">
        <v>1291257298</v>
      </c>
      <c r="L2545" s="10">
        <f t="shared" si="7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79"/>
        <v>156.4</v>
      </c>
      <c r="R2545" s="6">
        <f>E2545/N2545</f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>(((I2546/60)/60)/24)+DATE(1970,1,1)</f>
        <v>41098.520474537036</v>
      </c>
      <c r="K2546">
        <v>1339158569</v>
      </c>
      <c r="L2546" s="10">
        <f t="shared" si="7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79"/>
        <v>100.82</v>
      </c>
      <c r="R2546" s="6">
        <f>E2546/N2546</f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>(((I2547/60)/60)/24)+DATE(1970,1,1)</f>
        <v>42062.020833333328</v>
      </c>
      <c r="K2547">
        <v>1421983138</v>
      </c>
      <c r="L2547" s="10">
        <f t="shared" si="7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79"/>
        <v>195.3</v>
      </c>
      <c r="R2547" s="6">
        <f>E2547/N2547</f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>(((I2548/60)/60)/24)+DATE(1970,1,1)</f>
        <v>41552.208333333336</v>
      </c>
      <c r="K2548">
        <v>1378586179</v>
      </c>
      <c r="L2548" s="10">
        <f t="shared" si="7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79"/>
        <v>111.71428571428572</v>
      </c>
      <c r="R2548" s="6">
        <f>E2548/N2548</f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>(((I2549/60)/60)/24)+DATE(1970,1,1)</f>
        <v>41003.731516203705</v>
      </c>
      <c r="K2549">
        <v>1330972403</v>
      </c>
      <c r="L2549" s="10">
        <f t="shared" si="7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79"/>
        <v>119.85454545454546</v>
      </c>
      <c r="R2549" s="6">
        <f>E2549/N2549</f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>(((I2550/60)/60)/24)+DATE(1970,1,1)</f>
        <v>42643.185416666667</v>
      </c>
      <c r="K2550">
        <v>1473087637</v>
      </c>
      <c r="L2550" s="10">
        <f t="shared" si="7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79"/>
        <v>101.85</v>
      </c>
      <c r="R2550" s="6">
        <f>E2550/N2550</f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>(((I2551/60)/60)/24)+DATE(1970,1,1)</f>
        <v>41425.708333333336</v>
      </c>
      <c r="K2551">
        <v>1366999870</v>
      </c>
      <c r="L2551" s="10">
        <f t="shared" si="7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79"/>
        <v>102.80254777070064</v>
      </c>
      <c r="R2551" s="6">
        <f>E2551/N2551</f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>(((I2552/60)/60)/24)+DATE(1970,1,1)</f>
        <v>42285.165972222225</v>
      </c>
      <c r="K2552">
        <v>1439392406</v>
      </c>
      <c r="L2552" s="10">
        <f t="shared" si="7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79"/>
        <v>100.84615384615385</v>
      </c>
      <c r="R2552" s="6">
        <f>E2552/N2552</f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>(((I2553/60)/60)/24)+DATE(1970,1,1)</f>
        <v>40989.866666666669</v>
      </c>
      <c r="K2553">
        <v>1329890585</v>
      </c>
      <c r="L2553" s="10">
        <f t="shared" si="7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79"/>
        <v>102.73469387755102</v>
      </c>
      <c r="R2553" s="6">
        <f>E2553/N2553</f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>(((I2554/60)/60)/24)+DATE(1970,1,1)</f>
        <v>42799.809965277775</v>
      </c>
      <c r="K2554">
        <v>1486149981</v>
      </c>
      <c r="L2554" s="10">
        <f t="shared" si="7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79"/>
        <v>106.5</v>
      </c>
      <c r="R2554" s="6">
        <f>E2554/N2554</f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>(((I2555/60)/60)/24)+DATE(1970,1,1)</f>
        <v>41173.199155092596</v>
      </c>
      <c r="K2555">
        <v>1343018807</v>
      </c>
      <c r="L2555" s="10">
        <f t="shared" si="7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79"/>
        <v>155.53333333333333</v>
      </c>
      <c r="R2555" s="6">
        <f>E2555/N2555</f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>(((I2556/60)/60)/24)+DATE(1970,1,1)</f>
        <v>42156.165972222225</v>
      </c>
      <c r="K2556">
        <v>1430445163</v>
      </c>
      <c r="L2556" s="10">
        <f t="shared" si="7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79"/>
        <v>122.8</v>
      </c>
      <c r="R2556" s="6">
        <f>E2556/N2556</f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>(((I2557/60)/60)/24)+DATE(1970,1,1)</f>
        <v>41057.655011574076</v>
      </c>
      <c r="K2557">
        <v>1335541393</v>
      </c>
      <c r="L2557" s="10">
        <f t="shared" si="7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79"/>
        <v>107.35</v>
      </c>
      <c r="R2557" s="6">
        <f>E2557/N2557</f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>(((I2558/60)/60)/24)+DATE(1970,1,1)</f>
        <v>41267.991400462961</v>
      </c>
      <c r="K2558">
        <v>1352504857</v>
      </c>
      <c r="L2558" s="10">
        <f t="shared" si="7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79"/>
        <v>105.50335570469798</v>
      </c>
      <c r="R2558" s="6">
        <f>E2558/N2558</f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>(((I2559/60)/60)/24)+DATE(1970,1,1)</f>
        <v>41774.745208333334</v>
      </c>
      <c r="K2559">
        <v>1397584386</v>
      </c>
      <c r="L2559" s="10">
        <f t="shared" si="7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79"/>
        <v>118.44444444444444</v>
      </c>
      <c r="R2559" s="6">
        <f>E2559/N2559</f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>(((I2560/60)/60)/24)+DATE(1970,1,1)</f>
        <v>42125.582638888889</v>
      </c>
      <c r="K2560">
        <v>1427747906</v>
      </c>
      <c r="L2560" s="10">
        <f t="shared" si="7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79"/>
        <v>108.88</v>
      </c>
      <c r="R2560" s="6">
        <f>E2560/N2560</f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>(((I2561/60)/60)/24)+DATE(1970,1,1)</f>
        <v>40862.817361111112</v>
      </c>
      <c r="K2561">
        <v>1318539484</v>
      </c>
      <c r="L2561" s="10">
        <f t="shared" si="7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79"/>
        <v>111.25</v>
      </c>
      <c r="R2561" s="6">
        <f>E2561/N2561</f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>(((I2562/60)/60)/24)+DATE(1970,1,1)</f>
        <v>42069.951087962967</v>
      </c>
      <c r="K2562">
        <v>1423090174</v>
      </c>
      <c r="L2562" s="10">
        <f t="shared" si="7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79"/>
        <v>100.1</v>
      </c>
      <c r="R2562" s="6">
        <f>E2562/N2562</f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>(((I2563/60)/60)/24)+DATE(1970,1,1)</f>
        <v>42290.528807870374</v>
      </c>
      <c r="K2563">
        <v>1442148089</v>
      </c>
      <c r="L2563" s="10">
        <f t="shared" ref="L2563:L2626" si="8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81">(E2563/D2563)*100</f>
        <v>0</v>
      </c>
      <c r="R2563" s="6" t="e">
        <f>E2563/N2563</f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>(((I2564/60)/60)/24)+DATE(1970,1,1)</f>
        <v>42654.524756944447</v>
      </c>
      <c r="K2564">
        <v>1471005339</v>
      </c>
      <c r="L2564" s="10">
        <f t="shared" si="8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81"/>
        <v>0.75</v>
      </c>
      <c r="R2564" s="6">
        <f>E2564/N2564</f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>(((I2565/60)/60)/24)+DATE(1970,1,1)</f>
        <v>42215.139479166668</v>
      </c>
      <c r="K2565">
        <v>1433042451</v>
      </c>
      <c r="L2565" s="10">
        <f t="shared" si="8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81"/>
        <v>0</v>
      </c>
      <c r="R2565" s="6" t="e">
        <f>E2565/N2565</f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>(((I2566/60)/60)/24)+DATE(1970,1,1)</f>
        <v>41852.040497685186</v>
      </c>
      <c r="K2566">
        <v>1404262699</v>
      </c>
      <c r="L2566" s="10">
        <f t="shared" si="8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81"/>
        <v>0</v>
      </c>
      <c r="R2566" s="6" t="e">
        <f>E2566/N2566</f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>(((I2567/60)/60)/24)+DATE(1970,1,1)</f>
        <v>42499.868055555555</v>
      </c>
      <c r="K2567">
        <v>1457710589</v>
      </c>
      <c r="L2567" s="10">
        <f t="shared" si="8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81"/>
        <v>1</v>
      </c>
      <c r="R2567" s="6">
        <f>E2567/N2567</f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>(((I2568/60)/60)/24)+DATE(1970,1,1)</f>
        <v>41872.980879629627</v>
      </c>
      <c r="K2568">
        <v>1406071948</v>
      </c>
      <c r="L2568" s="10">
        <f t="shared" si="8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81"/>
        <v>0</v>
      </c>
      <c r="R2568" s="6" t="e">
        <f>E2568/N2568</f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>(((I2569/60)/60)/24)+DATE(1970,1,1)</f>
        <v>42117.878912037035</v>
      </c>
      <c r="K2569">
        <v>1427231138</v>
      </c>
      <c r="L2569" s="10">
        <f t="shared" si="8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81"/>
        <v>0.26666666666666666</v>
      </c>
      <c r="R2569" s="6">
        <f>E2569/N2569</f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>(((I2570/60)/60)/24)+DATE(1970,1,1)</f>
        <v>42614.666597222225</v>
      </c>
      <c r="K2570">
        <v>1470153594</v>
      </c>
      <c r="L2570" s="10">
        <f t="shared" si="8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81"/>
        <v>0.5</v>
      </c>
      <c r="R2570" s="6">
        <f>E2570/N2570</f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>(((I2571/60)/60)/24)+DATE(1970,1,1)</f>
        <v>42264.105462962965</v>
      </c>
      <c r="K2571">
        <v>1439865112</v>
      </c>
      <c r="L2571" s="10">
        <f t="shared" si="8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81"/>
        <v>2.2307692307692308</v>
      </c>
      <c r="R2571" s="6">
        <f>E2571/N2571</f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>(((I2572/60)/60)/24)+DATE(1970,1,1)</f>
        <v>42774.903182870374</v>
      </c>
      <c r="K2572">
        <v>1483998035</v>
      </c>
      <c r="L2572" s="10">
        <f t="shared" si="8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81"/>
        <v>0.84285714285714297</v>
      </c>
      <c r="R2572" s="6">
        <f>E2572/N2572</f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>(((I2573/60)/60)/24)+DATE(1970,1,1)</f>
        <v>42509.341678240744</v>
      </c>
      <c r="K2573">
        <v>1458461521</v>
      </c>
      <c r="L2573" s="10">
        <f t="shared" si="8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81"/>
        <v>0.25</v>
      </c>
      <c r="R2573" s="6">
        <f>E2573/N2573</f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>(((I2574/60)/60)/24)+DATE(1970,1,1)</f>
        <v>42107.119409722218</v>
      </c>
      <c r="K2574">
        <v>1426301517</v>
      </c>
      <c r="L2574" s="10">
        <f t="shared" si="8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81"/>
        <v>0</v>
      </c>
      <c r="R2574" s="6" t="e">
        <f>E2574/N2574</f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>(((I2575/60)/60)/24)+DATE(1970,1,1)</f>
        <v>41874.592002314814</v>
      </c>
      <c r="K2575">
        <v>1404915149</v>
      </c>
      <c r="L2575" s="10">
        <f t="shared" si="8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81"/>
        <v>0</v>
      </c>
      <c r="R2575" s="6" t="e">
        <f>E2575/N2575</f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>(((I2576/60)/60)/24)+DATE(1970,1,1)</f>
        <v>42508.825752314813</v>
      </c>
      <c r="K2576">
        <v>1461786545</v>
      </c>
      <c r="L2576" s="10">
        <f t="shared" si="8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81"/>
        <v>0</v>
      </c>
      <c r="R2576" s="6" t="e">
        <f>E2576/N2576</f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>(((I2577/60)/60)/24)+DATE(1970,1,1)</f>
        <v>42016.108726851846</v>
      </c>
      <c r="K2577">
        <v>1418438194</v>
      </c>
      <c r="L2577" s="10">
        <f t="shared" si="8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81"/>
        <v>0</v>
      </c>
      <c r="R2577" s="6" t="e">
        <f>E2577/N2577</f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>(((I2578/60)/60)/24)+DATE(1970,1,1)</f>
        <v>42104.968136574069</v>
      </c>
      <c r="K2578">
        <v>1424823247</v>
      </c>
      <c r="L2578" s="10">
        <f t="shared" si="8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81"/>
        <v>0</v>
      </c>
      <c r="R2578" s="6" t="e">
        <f>E2578/N2578</f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>(((I2579/60)/60)/24)+DATE(1970,1,1)</f>
        <v>41855.820567129631</v>
      </c>
      <c r="K2579">
        <v>1405021297</v>
      </c>
      <c r="L2579" s="10">
        <f t="shared" si="8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81"/>
        <v>0</v>
      </c>
      <c r="R2579" s="6" t="e">
        <f>E2579/N2579</f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>(((I2580/60)/60)/24)+DATE(1970,1,1)</f>
        <v>42286.708333333328</v>
      </c>
      <c r="K2580">
        <v>1440203579</v>
      </c>
      <c r="L2580" s="10">
        <f t="shared" si="8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81"/>
        <v>0</v>
      </c>
      <c r="R2580" s="6" t="e">
        <f>E2580/N2580</f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>(((I2581/60)/60)/24)+DATE(1970,1,1)</f>
        <v>41897.829895833333</v>
      </c>
      <c r="K2581">
        <v>1405626903</v>
      </c>
      <c r="L2581" s="10">
        <f t="shared" si="8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81"/>
        <v>0.13849999999999998</v>
      </c>
      <c r="R2581" s="6">
        <f>E2581/N2581</f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>(((I2582/60)/60)/24)+DATE(1970,1,1)</f>
        <v>42140.125</v>
      </c>
      <c r="K2582">
        <v>1429170603</v>
      </c>
      <c r="L2582" s="10">
        <f t="shared" si="8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81"/>
        <v>0.6</v>
      </c>
      <c r="R2582" s="6">
        <f>E2582/N2582</f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>(((I2583/60)/60)/24)+DATE(1970,1,1)</f>
        <v>42324.670115740737</v>
      </c>
      <c r="K2583">
        <v>1445094298</v>
      </c>
      <c r="L2583" s="10">
        <f t="shared" si="8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81"/>
        <v>10.6</v>
      </c>
      <c r="R2583" s="6">
        <f>E2583/N2583</f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>(((I2584/60)/60)/24)+DATE(1970,1,1)</f>
        <v>42672.988819444443</v>
      </c>
      <c r="K2584">
        <v>1475192634</v>
      </c>
      <c r="L2584" s="10">
        <f t="shared" si="8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81"/>
        <v>1.1111111111111111E-3</v>
      </c>
      <c r="R2584" s="6">
        <f>E2584/N2584</f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>(((I2585/60)/60)/24)+DATE(1970,1,1)</f>
        <v>42079.727777777778</v>
      </c>
      <c r="K2585">
        <v>1421346480</v>
      </c>
      <c r="L2585" s="10">
        <f t="shared" si="8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81"/>
        <v>0.5</v>
      </c>
      <c r="R2585" s="6">
        <f>E2585/N2585</f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>(((I2586/60)/60)/24)+DATE(1970,1,1)</f>
        <v>42170.173252314817</v>
      </c>
      <c r="K2586">
        <v>1431749369</v>
      </c>
      <c r="L2586" s="10">
        <f t="shared" si="8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81"/>
        <v>0</v>
      </c>
      <c r="R2586" s="6" t="e">
        <f>E2586/N2586</f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>(((I2587/60)/60)/24)+DATE(1970,1,1)</f>
        <v>41825.963333333333</v>
      </c>
      <c r="K2587">
        <v>1402009632</v>
      </c>
      <c r="L2587" s="10">
        <f t="shared" si="8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81"/>
        <v>0.16666666666666669</v>
      </c>
      <c r="R2587" s="6">
        <f>E2587/N2587</f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>(((I2588/60)/60)/24)+DATE(1970,1,1)</f>
        <v>42363.330277777779</v>
      </c>
      <c r="K2588">
        <v>1448438136</v>
      </c>
      <c r="L2588" s="10">
        <f t="shared" si="8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81"/>
        <v>0.16666666666666669</v>
      </c>
      <c r="R2588" s="6">
        <f>E2588/N2588</f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>(((I2589/60)/60)/24)+DATE(1970,1,1)</f>
        <v>42368.675381944442</v>
      </c>
      <c r="K2589">
        <v>1448899953</v>
      </c>
      <c r="L2589" s="10">
        <f t="shared" si="8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81"/>
        <v>2.4340000000000002</v>
      </c>
      <c r="R2589" s="6">
        <f>E2589/N2589</f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>(((I2590/60)/60)/24)+DATE(1970,1,1)</f>
        <v>42094.551388888889</v>
      </c>
      <c r="K2590">
        <v>1423325626</v>
      </c>
      <c r="L2590" s="10">
        <f t="shared" si="8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81"/>
        <v>3.8833333333333329</v>
      </c>
      <c r="R2590" s="6">
        <f>E2590/N2590</f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>(((I2591/60)/60)/24)+DATE(1970,1,1)</f>
        <v>42452.494525462964</v>
      </c>
      <c r="K2591">
        <v>1456145527</v>
      </c>
      <c r="L2591" s="10">
        <f t="shared" si="8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81"/>
        <v>0.01</v>
      </c>
      <c r="R2591" s="6">
        <f>E2591/N2591</f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>(((I2592/60)/60)/24)+DATE(1970,1,1)</f>
        <v>42395.589085648149</v>
      </c>
      <c r="K2592">
        <v>1453212497</v>
      </c>
      <c r="L2592" s="10">
        <f t="shared" si="8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81"/>
        <v>0</v>
      </c>
      <c r="R2592" s="6" t="e">
        <f>E2592/N2592</f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>(((I2593/60)/60)/24)+DATE(1970,1,1)</f>
        <v>42442.864861111113</v>
      </c>
      <c r="K2593">
        <v>1452721524</v>
      </c>
      <c r="L2593" s="10">
        <f t="shared" si="8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81"/>
        <v>1.7333333333333332</v>
      </c>
      <c r="R2593" s="6">
        <f>E2593/N2593</f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>(((I2594/60)/60)/24)+DATE(1970,1,1)</f>
        <v>41917.801168981481</v>
      </c>
      <c r="K2594">
        <v>1409944421</v>
      </c>
      <c r="L2594" s="10">
        <f t="shared" si="8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81"/>
        <v>0.16666666666666669</v>
      </c>
      <c r="R2594" s="6">
        <f>E2594/N2594</f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>(((I2595/60)/60)/24)+DATE(1970,1,1)</f>
        <v>42119.84520833334</v>
      </c>
      <c r="K2595">
        <v>1427401026</v>
      </c>
      <c r="L2595" s="10">
        <f t="shared" si="8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81"/>
        <v>0</v>
      </c>
      <c r="R2595" s="6" t="e">
        <f>E2595/N2595</f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>(((I2596/60)/60)/24)+DATE(1970,1,1)</f>
        <v>41858.967916666668</v>
      </c>
      <c r="K2596">
        <v>1404861228</v>
      </c>
      <c r="L2596" s="10">
        <f t="shared" si="8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81"/>
        <v>1.25E-3</v>
      </c>
      <c r="R2596" s="6">
        <f>E2596/N2596</f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>(((I2597/60)/60)/24)+DATE(1970,1,1)</f>
        <v>42790.244212962964</v>
      </c>
      <c r="K2597">
        <v>1485323500</v>
      </c>
      <c r="L2597" s="10">
        <f t="shared" si="8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81"/>
        <v>12.166666666666668</v>
      </c>
      <c r="R2597" s="6">
        <f>E2597/N2597</f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>(((I2598/60)/60)/24)+DATE(1970,1,1)</f>
        <v>41858.664456018516</v>
      </c>
      <c r="K2598">
        <v>1404835009</v>
      </c>
      <c r="L2598" s="10">
        <f t="shared" si="8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81"/>
        <v>23.588571428571427</v>
      </c>
      <c r="R2598" s="6">
        <f>E2598/N2598</f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>(((I2599/60)/60)/24)+DATE(1970,1,1)</f>
        <v>42540.341631944444</v>
      </c>
      <c r="K2599">
        <v>1463731917</v>
      </c>
      <c r="L2599" s="10">
        <f t="shared" si="8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81"/>
        <v>5.6666666666666661</v>
      </c>
      <c r="R2599" s="6">
        <f>E2599/N2599</f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>(((I2600/60)/60)/24)+DATE(1970,1,1)</f>
        <v>42270.840289351851</v>
      </c>
      <c r="K2600">
        <v>1440447001</v>
      </c>
      <c r="L2600" s="10">
        <f t="shared" si="8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81"/>
        <v>39</v>
      </c>
      <c r="R2600" s="6">
        <f>E2600/N2600</f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>(((I2601/60)/60)/24)+DATE(1970,1,1)</f>
        <v>41854.754016203704</v>
      </c>
      <c r="K2601">
        <v>1403201147</v>
      </c>
      <c r="L2601" s="10">
        <f t="shared" si="8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81"/>
        <v>0.99546510341776351</v>
      </c>
      <c r="R2601" s="6">
        <f>E2601/N2601</f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>(((I2602/60)/60)/24)+DATE(1970,1,1)</f>
        <v>42454.858796296292</v>
      </c>
      <c r="K2602">
        <v>1453757800</v>
      </c>
      <c r="L2602" s="10">
        <f t="shared" si="8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81"/>
        <v>6.9320000000000004</v>
      </c>
      <c r="R2602" s="6">
        <f>E2602/N2602</f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>(((I2603/60)/60)/24)+DATE(1970,1,1)</f>
        <v>41165.165972222225</v>
      </c>
      <c r="K2603">
        <v>1346276349</v>
      </c>
      <c r="L2603" s="10">
        <f t="shared" si="8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81"/>
        <v>661.4</v>
      </c>
      <c r="R2603" s="6">
        <f>E2603/N2603</f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>(((I2604/60)/60)/24)+DATE(1970,1,1)</f>
        <v>41955.888888888891</v>
      </c>
      <c r="K2604">
        <v>1412358968</v>
      </c>
      <c r="L2604" s="10">
        <f t="shared" si="8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81"/>
        <v>326.0916666666667</v>
      </c>
      <c r="R2604" s="6">
        <f>E2604/N2604</f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>(((I2605/60)/60)/24)+DATE(1970,1,1)</f>
        <v>41631.912662037037</v>
      </c>
      <c r="K2605">
        <v>1386626054</v>
      </c>
      <c r="L2605" s="10">
        <f t="shared" si="8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81"/>
        <v>101.48571428571429</v>
      </c>
      <c r="R2605" s="6">
        <f>E2605/N2605</f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>(((I2606/60)/60)/24)+DATE(1970,1,1)</f>
        <v>41028.051192129627</v>
      </c>
      <c r="K2606">
        <v>1333070023</v>
      </c>
      <c r="L2606" s="10">
        <f t="shared" si="8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81"/>
        <v>104.21799999999999</v>
      </c>
      <c r="R2606" s="6">
        <f>E2606/N2606</f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>(((I2607/60)/60)/24)+DATE(1970,1,1)</f>
        <v>42538.541550925926</v>
      </c>
      <c r="K2607">
        <v>1463576390</v>
      </c>
      <c r="L2607" s="10">
        <f t="shared" si="8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81"/>
        <v>107.42157000000002</v>
      </c>
      <c r="R2607" s="6">
        <f>E2607/N2607</f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>(((I2608/60)/60)/24)+DATE(1970,1,1)</f>
        <v>41758.712754629632</v>
      </c>
      <c r="K2608">
        <v>1396026382</v>
      </c>
      <c r="L2608" s="10">
        <f t="shared" si="8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81"/>
        <v>110.05454545454545</v>
      </c>
      <c r="R2608" s="6">
        <f>E2608/N2608</f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>(((I2609/60)/60)/24)+DATE(1970,1,1)</f>
        <v>42228.083333333328</v>
      </c>
      <c r="K2609">
        <v>1435611572</v>
      </c>
      <c r="L2609" s="10">
        <f t="shared" si="8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81"/>
        <v>407.7</v>
      </c>
      <c r="R2609" s="6">
        <f>E2609/N2609</f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>(((I2610/60)/60)/24)+DATE(1970,1,1)</f>
        <v>42809</v>
      </c>
      <c r="K2610">
        <v>1485976468</v>
      </c>
      <c r="L2610" s="10">
        <f t="shared" si="8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81"/>
        <v>223.92500000000001</v>
      </c>
      <c r="R2610" s="6">
        <f>E2610/N2610</f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>(((I2611/60)/60)/24)+DATE(1970,1,1)</f>
        <v>41105.237858796296</v>
      </c>
      <c r="K2611">
        <v>1339738951</v>
      </c>
      <c r="L2611" s="10">
        <f t="shared" si="8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81"/>
        <v>303.80111428571428</v>
      </c>
      <c r="R2611" s="6">
        <f>E2611/N2611</f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>(((I2612/60)/60)/24)+DATE(1970,1,1)</f>
        <v>42604.290972222225</v>
      </c>
      <c r="K2612">
        <v>1468444125</v>
      </c>
      <c r="L2612" s="10">
        <f t="shared" si="8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81"/>
        <v>141.3251043268175</v>
      </c>
      <c r="R2612" s="6">
        <f>E2612/N2612</f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>(((I2613/60)/60)/24)+DATE(1970,1,1)</f>
        <v>42737.957638888889</v>
      </c>
      <c r="K2613">
        <v>1480493014</v>
      </c>
      <c r="L2613" s="10">
        <f t="shared" si="8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81"/>
        <v>2790.6363636363635</v>
      </c>
      <c r="R2613" s="6">
        <f>E2613/N2613</f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>(((I2614/60)/60)/24)+DATE(1970,1,1)</f>
        <v>42013.143171296295</v>
      </c>
      <c r="K2614">
        <v>1418095570</v>
      </c>
      <c r="L2614" s="10">
        <f t="shared" si="8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81"/>
        <v>171.76130000000001</v>
      </c>
      <c r="R2614" s="6">
        <f>E2614/N2614</f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>(((I2615/60)/60)/24)+DATE(1970,1,1)</f>
        <v>41173.81821759259</v>
      </c>
      <c r="K2615">
        <v>1345664294</v>
      </c>
      <c r="L2615" s="10">
        <f t="shared" si="8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81"/>
        <v>101.01333333333334</v>
      </c>
      <c r="R2615" s="6">
        <f>E2615/N2615</f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>(((I2616/60)/60)/24)+DATE(1970,1,1)</f>
        <v>41759.208333333336</v>
      </c>
      <c r="K2616">
        <v>1396371612</v>
      </c>
      <c r="L2616" s="10">
        <f t="shared" si="8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81"/>
        <v>102</v>
      </c>
      <c r="R2616" s="6">
        <f>E2616/N2616</f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>(((I2617/60)/60)/24)+DATE(1970,1,1)</f>
        <v>42490.5</v>
      </c>
      <c r="K2617">
        <v>1458820564</v>
      </c>
      <c r="L2617" s="10">
        <f t="shared" si="8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81"/>
        <v>169.76511744127936</v>
      </c>
      <c r="R2617" s="6">
        <f>E2617/N2617</f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>(((I2618/60)/60)/24)+DATE(1970,1,1)</f>
        <v>42241.99454861111</v>
      </c>
      <c r="K2618">
        <v>1437954729</v>
      </c>
      <c r="L2618" s="10">
        <f t="shared" si="8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81"/>
        <v>114.53400000000001</v>
      </c>
      <c r="R2618" s="6">
        <f>E2618/N2618</f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>(((I2619/60)/60)/24)+DATE(1970,1,1)</f>
        <v>41932.874432870369</v>
      </c>
      <c r="K2619">
        <v>1411246751</v>
      </c>
      <c r="L2619" s="10">
        <f t="shared" si="8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81"/>
        <v>877.6</v>
      </c>
      <c r="R2619" s="6">
        <f>E2619/N2619</f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>(((I2620/60)/60)/24)+DATE(1970,1,1)</f>
        <v>42339.834039351852</v>
      </c>
      <c r="K2620">
        <v>1443812461</v>
      </c>
      <c r="L2620" s="10">
        <f t="shared" si="8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81"/>
        <v>105.38666666666667</v>
      </c>
      <c r="R2620" s="6">
        <f>E2620/N2620</f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>(((I2621/60)/60)/24)+DATE(1970,1,1)</f>
        <v>42300.458333333328</v>
      </c>
      <c r="K2621">
        <v>1443302004</v>
      </c>
      <c r="L2621" s="10">
        <f t="shared" si="8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81"/>
        <v>188.39999999999998</v>
      </c>
      <c r="R2621" s="6">
        <f>E2621/N2621</f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>(((I2622/60)/60)/24)+DATE(1970,1,1)</f>
        <v>42288.041666666672</v>
      </c>
      <c r="K2622">
        <v>1441339242</v>
      </c>
      <c r="L2622" s="10">
        <f t="shared" si="8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81"/>
        <v>143.65230769230772</v>
      </c>
      <c r="R2622" s="6">
        <f>E2622/N2622</f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>(((I2623/60)/60)/24)+DATE(1970,1,1)</f>
        <v>42145.74754629629</v>
      </c>
      <c r="K2623">
        <v>1429638988</v>
      </c>
      <c r="L2623" s="10">
        <f t="shared" si="8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81"/>
        <v>145.88</v>
      </c>
      <c r="R2623" s="6">
        <f>E2623/N2623</f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>(((I2624/60)/60)/24)+DATE(1970,1,1)</f>
        <v>42734.74324074074</v>
      </c>
      <c r="K2624">
        <v>1479232216</v>
      </c>
      <c r="L2624" s="10">
        <f t="shared" si="8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81"/>
        <v>131.184</v>
      </c>
      <c r="R2624" s="6">
        <f>E2624/N2624</f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>(((I2625/60)/60)/24)+DATE(1970,1,1)</f>
        <v>42706.256550925929</v>
      </c>
      <c r="K2625">
        <v>1479449366</v>
      </c>
      <c r="L2625" s="10">
        <f t="shared" si="8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81"/>
        <v>113.99999999999999</v>
      </c>
      <c r="R2625" s="6">
        <f>E2625/N2625</f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>(((I2626/60)/60)/24)+DATE(1970,1,1)</f>
        <v>41165.42155092593</v>
      </c>
      <c r="K2626">
        <v>1345716422</v>
      </c>
      <c r="L2626" s="10">
        <f t="shared" si="8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81"/>
        <v>1379.4206249999997</v>
      </c>
      <c r="R2626" s="6">
        <f>E2626/N2626</f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>(((I2627/60)/60)/24)+DATE(1970,1,1)</f>
        <v>42683.851944444439</v>
      </c>
      <c r="K2627">
        <v>1476559608</v>
      </c>
      <c r="L2627" s="10">
        <f t="shared" ref="L2627:L2690" si="82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83">(E2627/D2627)*100</f>
        <v>956</v>
      </c>
      <c r="R2627" s="6">
        <f>E2627/N2627</f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>(((I2628/60)/60)/24)+DATE(1970,1,1)</f>
        <v>42158.628113425926</v>
      </c>
      <c r="K2628">
        <v>1430751869</v>
      </c>
      <c r="L2628" s="10">
        <f t="shared" si="82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83"/>
        <v>112.00000000000001</v>
      </c>
      <c r="R2628" s="6">
        <f>E2628/N2628</f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>(((I2629/60)/60)/24)+DATE(1970,1,1)</f>
        <v>42334.871076388896</v>
      </c>
      <c r="K2629">
        <v>1445975661</v>
      </c>
      <c r="L2629" s="10">
        <f t="shared" si="82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83"/>
        <v>646.66666666666663</v>
      </c>
      <c r="R2629" s="6">
        <f>E2629/N2629</f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>(((I2630/60)/60)/24)+DATE(1970,1,1)</f>
        <v>41973.966053240743</v>
      </c>
      <c r="K2630">
        <v>1415661067</v>
      </c>
      <c r="L2630" s="10">
        <f t="shared" si="82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83"/>
        <v>110.36948748510132</v>
      </c>
      <c r="R2630" s="6">
        <f>E2630/N2630</f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>(((I2631/60)/60)/24)+DATE(1970,1,1)</f>
        <v>42138.538449074069</v>
      </c>
      <c r="K2631">
        <v>1429016122</v>
      </c>
      <c r="L2631" s="10">
        <f t="shared" si="82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83"/>
        <v>127.74000000000001</v>
      </c>
      <c r="R2631" s="6">
        <f>E2631/N2631</f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>(((I2632/60)/60)/24)+DATE(1970,1,1)</f>
        <v>42551.416666666672</v>
      </c>
      <c r="K2632">
        <v>1464921112</v>
      </c>
      <c r="L2632" s="10">
        <f t="shared" si="82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83"/>
        <v>157.9</v>
      </c>
      <c r="R2632" s="6">
        <f>E2632/N2632</f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>(((I2633/60)/60)/24)+DATE(1970,1,1)</f>
        <v>42246.169293981482</v>
      </c>
      <c r="K2633">
        <v>1438488227</v>
      </c>
      <c r="L2633" s="10">
        <f t="shared" si="82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83"/>
        <v>114.66525000000001</v>
      </c>
      <c r="R2633" s="6">
        <f>E2633/N2633</f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>(((I2634/60)/60)/24)+DATE(1970,1,1)</f>
        <v>42519.061793981484</v>
      </c>
      <c r="K2634">
        <v>1462325339</v>
      </c>
      <c r="L2634" s="10">
        <f t="shared" si="82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83"/>
        <v>137.00934579439252</v>
      </c>
      <c r="R2634" s="6">
        <f>E2634/N2634</f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>(((I2635/60)/60)/24)+DATE(1970,1,1)</f>
        <v>41697.958333333336</v>
      </c>
      <c r="K2635">
        <v>1390938332</v>
      </c>
      <c r="L2635" s="10">
        <f t="shared" si="82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83"/>
        <v>354.62</v>
      </c>
      <c r="R2635" s="6">
        <f>E2635/N2635</f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>(((I2636/60)/60)/24)+DATE(1970,1,1)</f>
        <v>42642.656493055561</v>
      </c>
      <c r="K2636">
        <v>1472571921</v>
      </c>
      <c r="L2636" s="10">
        <f t="shared" si="82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83"/>
        <v>106.02150537634409</v>
      </c>
      <c r="R2636" s="6">
        <f>E2636/N2636</f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>(((I2637/60)/60)/24)+DATE(1970,1,1)</f>
        <v>42072.909270833334</v>
      </c>
      <c r="K2637">
        <v>1422917361</v>
      </c>
      <c r="L2637" s="10">
        <f t="shared" si="82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83"/>
        <v>100</v>
      </c>
      <c r="R2637" s="6">
        <f>E2637/N2637</f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>(((I2638/60)/60)/24)+DATE(1970,1,1)</f>
        <v>42659.041666666672</v>
      </c>
      <c r="K2638">
        <v>1474641914</v>
      </c>
      <c r="L2638" s="10">
        <f t="shared" si="82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83"/>
        <v>187.3</v>
      </c>
      <c r="R2638" s="6">
        <f>E2638/N2638</f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>(((I2639/60)/60)/24)+DATE(1970,1,1)</f>
        <v>42655.549479166672</v>
      </c>
      <c r="K2639">
        <v>1474895475</v>
      </c>
      <c r="L2639" s="10">
        <f t="shared" si="82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83"/>
        <v>166.2</v>
      </c>
      <c r="R2639" s="6">
        <f>E2639/N2639</f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>(((I2640/60)/60)/24)+DATE(1970,1,1)</f>
        <v>42019.913136574076</v>
      </c>
      <c r="K2640">
        <v>1418766895</v>
      </c>
      <c r="L2640" s="10">
        <f t="shared" si="82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83"/>
        <v>101.72910662824208</v>
      </c>
      <c r="R2640" s="6">
        <f>E2640/N2640</f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>(((I2641/60)/60)/24)+DATE(1970,1,1)</f>
        <v>42054.86513888889</v>
      </c>
      <c r="K2641">
        <v>1421786748</v>
      </c>
      <c r="L2641" s="10">
        <f t="shared" si="82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83"/>
        <v>164</v>
      </c>
      <c r="R2641" s="6">
        <f>E2641/N2641</f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>(((I2642/60)/60)/24)+DATE(1970,1,1)</f>
        <v>42163.160578703704</v>
      </c>
      <c r="K2642">
        <v>1428551474</v>
      </c>
      <c r="L2642" s="10">
        <f t="shared" si="82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83"/>
        <v>105.66666666666666</v>
      </c>
      <c r="R2642" s="6">
        <f>E2642/N2642</f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>(((I2643/60)/60)/24)+DATE(1970,1,1)</f>
        <v>41897.839583333334</v>
      </c>
      <c r="K2643">
        <v>1409341863</v>
      </c>
      <c r="L2643" s="10">
        <f t="shared" si="82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83"/>
        <v>1</v>
      </c>
      <c r="R2643" s="6">
        <f>E2643/N2643</f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>(((I2644/60)/60)/24)+DATE(1970,1,1)</f>
        <v>42566.289583333331</v>
      </c>
      <c r="K2644">
        <v>1465970108</v>
      </c>
      <c r="L2644" s="10">
        <f t="shared" si="82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83"/>
        <v>0</v>
      </c>
      <c r="R2644" s="6" t="e">
        <f>E2644/N2644</f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>(((I2645/60)/60)/24)+DATE(1970,1,1)</f>
        <v>42725.332638888889</v>
      </c>
      <c r="K2645">
        <v>1479218315</v>
      </c>
      <c r="L2645" s="10">
        <f t="shared" si="82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83"/>
        <v>33.559730999999999</v>
      </c>
      <c r="R2645" s="6">
        <f>E2645/N2645</f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>(((I2646/60)/60)/24)+DATE(1970,1,1)</f>
        <v>42804.792071759264</v>
      </c>
      <c r="K2646">
        <v>1486580435</v>
      </c>
      <c r="L2646" s="10">
        <f t="shared" si="82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83"/>
        <v>2.0529999999999999</v>
      </c>
      <c r="R2646" s="6">
        <f>E2646/N2646</f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>(((I2647/60)/60)/24)+DATE(1970,1,1)</f>
        <v>41951.884293981479</v>
      </c>
      <c r="K2647">
        <v>1412885603</v>
      </c>
      <c r="L2647" s="10">
        <f t="shared" si="82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83"/>
        <v>10.5</v>
      </c>
      <c r="R2647" s="6">
        <f>E2647/N2647</f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>(((I2648/60)/60)/24)+DATE(1970,1,1)</f>
        <v>42256.313298611116</v>
      </c>
      <c r="K2648">
        <v>1439191869</v>
      </c>
      <c r="L2648" s="10">
        <f t="shared" si="82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83"/>
        <v>8.4172840000000004</v>
      </c>
      <c r="R2648" s="6">
        <f>E2648/N2648</f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>(((I2649/60)/60)/24)+DATE(1970,1,1)</f>
        <v>42230.261793981481</v>
      </c>
      <c r="K2649">
        <v>1436941019</v>
      </c>
      <c r="L2649" s="10">
        <f t="shared" si="82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83"/>
        <v>1.44</v>
      </c>
      <c r="R2649" s="6">
        <f>E2649/N2649</f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>(((I2650/60)/60)/24)+DATE(1970,1,1)</f>
        <v>42438.714814814812</v>
      </c>
      <c r="K2650">
        <v>1454951360</v>
      </c>
      <c r="L2650" s="10">
        <f t="shared" si="82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83"/>
        <v>0.88333333333333341</v>
      </c>
      <c r="R2650" s="6">
        <f>E2650/N2650</f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>(((I2651/60)/60)/24)+DATE(1970,1,1)</f>
        <v>42401.99700231482</v>
      </c>
      <c r="K2651">
        <v>1449186941</v>
      </c>
      <c r="L2651" s="10">
        <f t="shared" si="82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83"/>
        <v>9.920000000000001E-2</v>
      </c>
      <c r="R2651" s="6">
        <f>E2651/N2651</f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>(((I2652/60)/60)/24)+DATE(1970,1,1)</f>
        <v>42725.624340277776</v>
      </c>
      <c r="K2652">
        <v>1479740343</v>
      </c>
      <c r="L2652" s="10">
        <f t="shared" si="82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83"/>
        <v>0.59666666666666668</v>
      </c>
      <c r="R2652" s="6">
        <f>E2652/N2652</f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>(((I2653/60)/60)/24)+DATE(1970,1,1)</f>
        <v>42355.805659722217</v>
      </c>
      <c r="K2653">
        <v>1447960809</v>
      </c>
      <c r="L2653" s="10">
        <f t="shared" si="82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83"/>
        <v>1.8689285714285715</v>
      </c>
      <c r="R2653" s="6">
        <f>E2653/N2653</f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>(((I2654/60)/60)/24)+DATE(1970,1,1)</f>
        <v>41983.158854166672</v>
      </c>
      <c r="K2654">
        <v>1415591325</v>
      </c>
      <c r="L2654" s="10">
        <f t="shared" si="82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83"/>
        <v>0.88500000000000001</v>
      </c>
      <c r="R2654" s="6">
        <f>E2654/N2654</f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>(((I2655/60)/60)/24)+DATE(1970,1,1)</f>
        <v>41803.166666666664</v>
      </c>
      <c r="K2655">
        <v>1399909127</v>
      </c>
      <c r="L2655" s="10">
        <f t="shared" si="82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83"/>
        <v>11.52156862745098</v>
      </c>
      <c r="R2655" s="6">
        <f>E2655/N2655</f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>(((I2656/60)/60)/24)+DATE(1970,1,1)</f>
        <v>42115.559328703705</v>
      </c>
      <c r="K2656">
        <v>1424442326</v>
      </c>
      <c r="L2656" s="10">
        <f t="shared" si="82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83"/>
        <v>5.1000000000000004E-2</v>
      </c>
      <c r="R2656" s="6">
        <f>E2656/N2656</f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>(((I2657/60)/60)/24)+DATE(1970,1,1)</f>
        <v>42409.833333333328</v>
      </c>
      <c r="K2657">
        <v>1452631647</v>
      </c>
      <c r="L2657" s="10">
        <f t="shared" si="82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83"/>
        <v>21.033333333333335</v>
      </c>
      <c r="R2657" s="6">
        <f>E2657/N2657</f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>(((I2658/60)/60)/24)+DATE(1970,1,1)</f>
        <v>42806.791666666672</v>
      </c>
      <c r="K2658">
        <v>1485966688</v>
      </c>
      <c r="L2658" s="10">
        <f t="shared" si="82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83"/>
        <v>11.436666666666667</v>
      </c>
      <c r="R2658" s="6">
        <f>E2658/N2658</f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>(((I2659/60)/60)/24)+DATE(1970,1,1)</f>
        <v>42585.0625</v>
      </c>
      <c r="K2659">
        <v>1467325053</v>
      </c>
      <c r="L2659" s="10">
        <f t="shared" si="82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83"/>
        <v>18.737933333333334</v>
      </c>
      <c r="R2659" s="6">
        <f>E2659/N2659</f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>(((I2660/60)/60)/24)+DATE(1970,1,1)</f>
        <v>42581.884189814817</v>
      </c>
      <c r="K2660">
        <v>1467321194</v>
      </c>
      <c r="L2660" s="10">
        <f t="shared" si="82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83"/>
        <v>9.285714285714286E-2</v>
      </c>
      <c r="R2660" s="6">
        <f>E2660/N2660</f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>(((I2661/60)/60)/24)+DATE(1970,1,1)</f>
        <v>42112.069560185191</v>
      </c>
      <c r="K2661">
        <v>1426729210</v>
      </c>
      <c r="L2661" s="10">
        <f t="shared" si="82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83"/>
        <v>2.7204081632653061</v>
      </c>
      <c r="R2661" s="6">
        <f>E2661/N2661</f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>(((I2662/60)/60)/24)+DATE(1970,1,1)</f>
        <v>42332.754837962959</v>
      </c>
      <c r="K2662">
        <v>1443200818</v>
      </c>
      <c r="L2662" s="10">
        <f t="shared" si="82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83"/>
        <v>9.5000000000000001E-2</v>
      </c>
      <c r="R2662" s="6">
        <f>E2662/N2662</f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>(((I2663/60)/60)/24)+DATE(1970,1,1)</f>
        <v>41572.958449074074</v>
      </c>
      <c r="K2663">
        <v>1380150010</v>
      </c>
      <c r="L2663" s="10">
        <f t="shared" si="82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83"/>
        <v>102.89999999999999</v>
      </c>
      <c r="R2663" s="6">
        <f>E2663/N2663</f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>(((I2664/60)/60)/24)+DATE(1970,1,1)</f>
        <v>42237.746678240743</v>
      </c>
      <c r="K2664">
        <v>1437587713</v>
      </c>
      <c r="L2664" s="10">
        <f t="shared" si="82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83"/>
        <v>106.80000000000001</v>
      </c>
      <c r="R2664" s="6">
        <f>E2664/N2664</f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>(((I2665/60)/60)/24)+DATE(1970,1,1)</f>
        <v>42251.625</v>
      </c>
      <c r="K2665">
        <v>1438873007</v>
      </c>
      <c r="L2665" s="10">
        <f t="shared" si="82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83"/>
        <v>104.59625</v>
      </c>
      <c r="R2665" s="6">
        <f>E2665/N2665</f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>(((I2666/60)/60)/24)+DATE(1970,1,1)</f>
        <v>42347.290972222225</v>
      </c>
      <c r="K2666">
        <v>1446683797</v>
      </c>
      <c r="L2666" s="10">
        <f t="shared" si="82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83"/>
        <v>103.42857142857143</v>
      </c>
      <c r="R2666" s="6">
        <f>E2666/N2666</f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>(((I2667/60)/60)/24)+DATE(1970,1,1)</f>
        <v>42128.895532407405</v>
      </c>
      <c r="K2667">
        <v>1426886974</v>
      </c>
      <c r="L2667" s="10">
        <f t="shared" si="82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83"/>
        <v>123.14285714285715</v>
      </c>
      <c r="R2667" s="6">
        <f>E2667/N2667</f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>(((I2668/60)/60)/24)+DATE(1970,1,1)</f>
        <v>42272.875</v>
      </c>
      <c r="K2668">
        <v>1440008439</v>
      </c>
      <c r="L2668" s="10">
        <f t="shared" si="82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83"/>
        <v>159.29509999999999</v>
      </c>
      <c r="R2668" s="6">
        <f>E2668/N2668</f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>(((I2669/60)/60)/24)+DATE(1970,1,1)</f>
        <v>42410.926111111112</v>
      </c>
      <c r="K2669">
        <v>1452550416</v>
      </c>
      <c r="L2669" s="10">
        <f t="shared" si="82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83"/>
        <v>110.66666666666667</v>
      </c>
      <c r="R2669" s="6">
        <f>E2669/N2669</f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>(((I2670/60)/60)/24)+DATE(1970,1,1)</f>
        <v>42317.60555555555</v>
      </c>
      <c r="K2670">
        <v>1443449265</v>
      </c>
      <c r="L2670" s="10">
        <f t="shared" si="82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83"/>
        <v>170.70000000000002</v>
      </c>
      <c r="R2670" s="6">
        <f>E2670/N2670</f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>(((I2671/60)/60)/24)+DATE(1970,1,1)</f>
        <v>42379.035833333335</v>
      </c>
      <c r="K2671">
        <v>1447203096</v>
      </c>
      <c r="L2671" s="10">
        <f t="shared" si="82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83"/>
        <v>125.125</v>
      </c>
      <c r="R2671" s="6">
        <f>E2671/N2671</f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>(((I2672/60)/60)/24)+DATE(1970,1,1)</f>
        <v>41849.020601851851</v>
      </c>
      <c r="K2672">
        <v>1404174580</v>
      </c>
      <c r="L2672" s="10">
        <f t="shared" si="82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83"/>
        <v>6.4158609339642041</v>
      </c>
      <c r="R2672" s="6">
        <f>E2672/N2672</f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>(((I2673/60)/60)/24)+DATE(1970,1,1)</f>
        <v>41992.818055555559</v>
      </c>
      <c r="K2673">
        <v>1416419916</v>
      </c>
      <c r="L2673" s="10">
        <f t="shared" si="82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83"/>
        <v>11.343999999999999</v>
      </c>
      <c r="R2673" s="6">
        <f>E2673/N2673</f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>(((I2674/60)/60)/24)+DATE(1970,1,1)</f>
        <v>42366.25</v>
      </c>
      <c r="K2674">
        <v>1449436390</v>
      </c>
      <c r="L2674" s="10">
        <f t="shared" si="82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83"/>
        <v>33.19</v>
      </c>
      <c r="R2674" s="6">
        <f>E2674/N2674</f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>(((I2675/60)/60)/24)+DATE(1970,1,1)</f>
        <v>41941.947916666664</v>
      </c>
      <c r="K2675">
        <v>1412081999</v>
      </c>
      <c r="L2675" s="10">
        <f t="shared" si="82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83"/>
        <v>27.58</v>
      </c>
      <c r="R2675" s="6">
        <f>E2675/N2675</f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>(((I2676/60)/60)/24)+DATE(1970,1,1)</f>
        <v>42556.207638888889</v>
      </c>
      <c r="K2676">
        <v>1465398670</v>
      </c>
      <c r="L2676" s="10">
        <f t="shared" si="82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83"/>
        <v>62.839999999999996</v>
      </c>
      <c r="R2676" s="6">
        <f>E2676/N2676</f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>(((I2677/60)/60)/24)+DATE(1970,1,1)</f>
        <v>41953.899178240739</v>
      </c>
      <c r="K2677">
        <v>1413059689</v>
      </c>
      <c r="L2677" s="10">
        <f t="shared" si="82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83"/>
        <v>7.5880000000000001</v>
      </c>
      <c r="R2677" s="6">
        <f>E2677/N2677</f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>(((I2678/60)/60)/24)+DATE(1970,1,1)</f>
        <v>42512.624699074076</v>
      </c>
      <c r="K2678">
        <v>1461337174</v>
      </c>
      <c r="L2678" s="10">
        <f t="shared" si="82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83"/>
        <v>50.38095238095238</v>
      </c>
      <c r="R2678" s="6">
        <f>E2678/N2678</f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>(((I2679/60)/60)/24)+DATE(1970,1,1)</f>
        <v>41823.029432870368</v>
      </c>
      <c r="K2679">
        <v>1401756143</v>
      </c>
      <c r="L2679" s="10">
        <f t="shared" si="82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83"/>
        <v>17.512820512820511</v>
      </c>
      <c r="R2679" s="6">
        <f>E2679/N2679</f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>(((I2680/60)/60)/24)+DATE(1970,1,1)</f>
        <v>42271.798206018517</v>
      </c>
      <c r="K2680">
        <v>1440529765</v>
      </c>
      <c r="L2680" s="10">
        <f t="shared" si="82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83"/>
        <v>1.375E-2</v>
      </c>
      <c r="R2680" s="6">
        <f>E2680/N2680</f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>(((I2681/60)/60)/24)+DATE(1970,1,1)</f>
        <v>42063.001087962963</v>
      </c>
      <c r="K2681">
        <v>1422489694</v>
      </c>
      <c r="L2681" s="10">
        <f t="shared" si="82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83"/>
        <v>0.33</v>
      </c>
      <c r="R2681" s="6">
        <f>E2681/N2681</f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>(((I2682/60)/60)/24)+DATE(1970,1,1)</f>
        <v>42466.170034722221</v>
      </c>
      <c r="K2682">
        <v>1457327091</v>
      </c>
      <c r="L2682" s="10">
        <f t="shared" si="82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83"/>
        <v>0.86250000000000004</v>
      </c>
      <c r="R2682" s="6">
        <f>E2682/N2682</f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>(((I2683/60)/60)/24)+DATE(1970,1,1)</f>
        <v>41830.895254629628</v>
      </c>
      <c r="K2683">
        <v>1402867750</v>
      </c>
      <c r="L2683" s="10">
        <f t="shared" si="82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83"/>
        <v>0.6875</v>
      </c>
      <c r="R2683" s="6">
        <f>E2683/N2683</f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>(((I2684/60)/60)/24)+DATE(1970,1,1)</f>
        <v>41965.249305555553</v>
      </c>
      <c r="K2684">
        <v>1413838540</v>
      </c>
      <c r="L2684" s="10">
        <f t="shared" si="82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83"/>
        <v>28.299999999999997</v>
      </c>
      <c r="R2684" s="6">
        <f>E2684/N2684</f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>(((I2685/60)/60)/24)+DATE(1970,1,1)</f>
        <v>42064.75509259259</v>
      </c>
      <c r="K2685">
        <v>1422641240</v>
      </c>
      <c r="L2685" s="10">
        <f t="shared" si="82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83"/>
        <v>0.24</v>
      </c>
      <c r="R2685" s="6">
        <f>E2685/N2685</f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>(((I2686/60)/60)/24)+DATE(1970,1,1)</f>
        <v>41860.914641203701</v>
      </c>
      <c r="K2686">
        <v>1404165425</v>
      </c>
      <c r="L2686" s="10">
        <f t="shared" si="82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83"/>
        <v>1.1428571428571428</v>
      </c>
      <c r="R2686" s="6">
        <f>E2686/N2686</f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>(((I2687/60)/60)/24)+DATE(1970,1,1)</f>
        <v>42121.654282407413</v>
      </c>
      <c r="K2687">
        <v>1424968930</v>
      </c>
      <c r="L2687" s="10">
        <f t="shared" si="82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83"/>
        <v>0.02</v>
      </c>
      <c r="R2687" s="6">
        <f>E2687/N2687</f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>(((I2688/60)/60)/24)+DATE(1970,1,1)</f>
        <v>41912.974803240737</v>
      </c>
      <c r="K2688">
        <v>1410391423</v>
      </c>
      <c r="L2688" s="10">
        <f t="shared" si="82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83"/>
        <v>0</v>
      </c>
      <c r="R2688" s="6" t="e">
        <f>E2688/N2688</f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>(((I2689/60)/60)/24)+DATE(1970,1,1)</f>
        <v>42184.64025462963</v>
      </c>
      <c r="K2689">
        <v>1432999318</v>
      </c>
      <c r="L2689" s="10">
        <f t="shared" si="82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83"/>
        <v>0</v>
      </c>
      <c r="R2689" s="6" t="e">
        <f>E2689/N2689</f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>(((I2690/60)/60)/24)+DATE(1970,1,1)</f>
        <v>42059.125</v>
      </c>
      <c r="K2690">
        <v>1422067870</v>
      </c>
      <c r="L2690" s="10">
        <f t="shared" si="82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83"/>
        <v>0.14799999999999999</v>
      </c>
      <c r="R2690" s="6">
        <f>E2690/N2690</f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>(((I2691/60)/60)/24)+DATE(1970,1,1)</f>
        <v>42581.961689814809</v>
      </c>
      <c r="K2691">
        <v>1467327890</v>
      </c>
      <c r="L2691" s="10">
        <f t="shared" ref="L2691:L2754" si="8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85">(E2691/D2691)*100</f>
        <v>2.8571428571428571E-3</v>
      </c>
      <c r="R2691" s="6">
        <f>E2691/N2691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>(((I2692/60)/60)/24)+DATE(1970,1,1)</f>
        <v>42158.105046296296</v>
      </c>
      <c r="K2692">
        <v>1429410676</v>
      </c>
      <c r="L2692" s="10">
        <f t="shared" si="8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85"/>
        <v>10.7325</v>
      </c>
      <c r="R2692" s="6">
        <f>E2692/N2692</f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>(((I2693/60)/60)/24)+DATE(1970,1,1)</f>
        <v>42134.724039351851</v>
      </c>
      <c r="K2693">
        <v>1427390557</v>
      </c>
      <c r="L2693" s="10">
        <f t="shared" si="8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85"/>
        <v>5.3846153846153842E-2</v>
      </c>
      <c r="R2693" s="6">
        <f>E2693/N2693</f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>(((I2694/60)/60)/24)+DATE(1970,1,1)</f>
        <v>42088.292361111111</v>
      </c>
      <c r="K2694">
        <v>1424678460</v>
      </c>
      <c r="L2694" s="10">
        <f t="shared" si="8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85"/>
        <v>0.7142857142857143</v>
      </c>
      <c r="R2694" s="6">
        <f>E2694/N2694</f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>(((I2695/60)/60)/24)+DATE(1970,1,1)</f>
        <v>41864.138495370367</v>
      </c>
      <c r="K2695">
        <v>1405307966</v>
      </c>
      <c r="L2695" s="10">
        <f t="shared" si="8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85"/>
        <v>0.8</v>
      </c>
      <c r="R2695" s="6">
        <f>E2695/N2695</f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>(((I2696/60)/60)/24)+DATE(1970,1,1)</f>
        <v>41908.140497685185</v>
      </c>
      <c r="K2696">
        <v>1409109739</v>
      </c>
      <c r="L2696" s="10">
        <f t="shared" si="8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85"/>
        <v>3.3333333333333335E-3</v>
      </c>
      <c r="R2696" s="6">
        <f>E2696/N2696</f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>(((I2697/60)/60)/24)+DATE(1970,1,1)</f>
        <v>42108.14025462963</v>
      </c>
      <c r="K2697">
        <v>1423801318</v>
      </c>
      <c r="L2697" s="10">
        <f t="shared" si="8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85"/>
        <v>0.47333333333333333</v>
      </c>
      <c r="R2697" s="6">
        <f>E2697/N2697</f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>(((I2698/60)/60)/24)+DATE(1970,1,1)</f>
        <v>41998.844444444447</v>
      </c>
      <c r="K2698">
        <v>1416600960</v>
      </c>
      <c r="L2698" s="10">
        <f t="shared" si="8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85"/>
        <v>5.65</v>
      </c>
      <c r="R2698" s="6">
        <f>E2698/N2698</f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>(((I2699/60)/60)/24)+DATE(1970,1,1)</f>
        <v>42218.916666666672</v>
      </c>
      <c r="K2699">
        <v>1435876423</v>
      </c>
      <c r="L2699" s="10">
        <f t="shared" si="8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85"/>
        <v>26.35217391304348</v>
      </c>
      <c r="R2699" s="6">
        <f>E2699/N2699</f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>(((I2700/60)/60)/24)+DATE(1970,1,1)</f>
        <v>41817.898240740738</v>
      </c>
      <c r="K2700">
        <v>1401312808</v>
      </c>
      <c r="L2700" s="10">
        <f t="shared" si="8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85"/>
        <v>0.325125</v>
      </c>
      <c r="R2700" s="6">
        <f>E2700/N2700</f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>(((I2701/60)/60)/24)+DATE(1970,1,1)</f>
        <v>41859.896562499998</v>
      </c>
      <c r="K2701">
        <v>1404941463</v>
      </c>
      <c r="L2701" s="10">
        <f t="shared" si="8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85"/>
        <v>0</v>
      </c>
      <c r="R2701" s="6" t="e">
        <f>E2701/N2701</f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>(((I2702/60)/60)/24)+DATE(1970,1,1)</f>
        <v>41900.87467592593</v>
      </c>
      <c r="K2702">
        <v>1408481972</v>
      </c>
      <c r="L2702" s="10">
        <f t="shared" si="8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85"/>
        <v>0.7000700070007001</v>
      </c>
      <c r="R2702" s="6">
        <f>E2702/N2702</f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>(((I2703/60)/60)/24)+DATE(1970,1,1)</f>
        <v>42832.733032407406</v>
      </c>
      <c r="K2703">
        <v>1488911734</v>
      </c>
      <c r="L2703" s="10">
        <f t="shared" si="8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85"/>
        <v>46.176470588235297</v>
      </c>
      <c r="R2703" s="6">
        <f>E2703/N2703</f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>(((I2704/60)/60)/24)+DATE(1970,1,1)</f>
        <v>42830.760150462964</v>
      </c>
      <c r="K2704">
        <v>1488827677</v>
      </c>
      <c r="L2704" s="10">
        <f t="shared" si="8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85"/>
        <v>34.410000000000004</v>
      </c>
      <c r="R2704" s="6">
        <f>E2704/N2704</f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>(((I2705/60)/60)/24)+DATE(1970,1,1)</f>
        <v>42816.648495370369</v>
      </c>
      <c r="K2705">
        <v>1485016430</v>
      </c>
      <c r="L2705" s="10">
        <f t="shared" si="8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85"/>
        <v>103.75000000000001</v>
      </c>
      <c r="R2705" s="6">
        <f>E2705/N2705</f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>(((I2706/60)/60)/24)+DATE(1970,1,1)</f>
        <v>42830.820763888885</v>
      </c>
      <c r="K2706">
        <v>1487709714</v>
      </c>
      <c r="L2706" s="10">
        <f t="shared" si="8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85"/>
        <v>6.0263157894736841</v>
      </c>
      <c r="R2706" s="6">
        <f>E2706/N2706</f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>(((I2707/60)/60)/24)+DATE(1970,1,1)</f>
        <v>42818.874513888892</v>
      </c>
      <c r="K2707">
        <v>1486504758</v>
      </c>
      <c r="L2707" s="10">
        <f t="shared" si="8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85"/>
        <v>10.539393939393939</v>
      </c>
      <c r="R2707" s="6">
        <f>E2707/N2707</f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>(((I2708/60)/60)/24)+DATE(1970,1,1)</f>
        <v>41928.290972222225</v>
      </c>
      <c r="K2708">
        <v>1410937483</v>
      </c>
      <c r="L2708" s="10">
        <f t="shared" si="8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85"/>
        <v>112.29714285714284</v>
      </c>
      <c r="R2708" s="6">
        <f>E2708/N2708</f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>(((I2709/60)/60)/24)+DATE(1970,1,1)</f>
        <v>41421.290972222225</v>
      </c>
      <c r="K2709">
        <v>1367088443</v>
      </c>
      <c r="L2709" s="10">
        <f t="shared" si="8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85"/>
        <v>350.84462500000001</v>
      </c>
      <c r="R2709" s="6">
        <f>E2709/N2709</f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>(((I2710/60)/60)/24)+DATE(1970,1,1)</f>
        <v>42572.698217592595</v>
      </c>
      <c r="K2710">
        <v>1463935526</v>
      </c>
      <c r="L2710" s="10">
        <f t="shared" si="8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85"/>
        <v>233.21535</v>
      </c>
      <c r="R2710" s="6">
        <f>E2710/N2710</f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>(((I2711/60)/60)/24)+DATE(1970,1,1)</f>
        <v>42647.165972222225</v>
      </c>
      <c r="K2711">
        <v>1472528141</v>
      </c>
      <c r="L2711" s="10">
        <f t="shared" si="8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85"/>
        <v>101.60599999999999</v>
      </c>
      <c r="R2711" s="6">
        <f>E2711/N2711</f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>(((I2712/60)/60)/24)+DATE(1970,1,1)</f>
        <v>41860.083333333336</v>
      </c>
      <c r="K2712">
        <v>1404797428</v>
      </c>
      <c r="L2712" s="10">
        <f t="shared" si="8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85"/>
        <v>153.90035000000003</v>
      </c>
      <c r="R2712" s="6">
        <f>E2712/N2712</f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>(((I2713/60)/60)/24)+DATE(1970,1,1)</f>
        <v>41810.917361111111</v>
      </c>
      <c r="K2713">
        <v>1400694790</v>
      </c>
      <c r="L2713" s="10">
        <f t="shared" si="8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85"/>
        <v>100.7161125319693</v>
      </c>
      <c r="R2713" s="6">
        <f>E2713/N2713</f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>(((I2714/60)/60)/24)+DATE(1970,1,1)</f>
        <v>41468.75</v>
      </c>
      <c r="K2714">
        <v>1370568560</v>
      </c>
      <c r="L2714" s="10">
        <f t="shared" si="8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85"/>
        <v>131.38181818181818</v>
      </c>
      <c r="R2714" s="6">
        <f>E2714/N2714</f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>(((I2715/60)/60)/24)+DATE(1970,1,1)</f>
        <v>42362.653749999998</v>
      </c>
      <c r="K2715">
        <v>1447515684</v>
      </c>
      <c r="L2715" s="10">
        <f t="shared" si="8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85"/>
        <v>102.24133333333334</v>
      </c>
      <c r="R2715" s="6">
        <f>E2715/N2715</f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>(((I2716/60)/60)/24)+DATE(1970,1,1)</f>
        <v>42657.958333333328</v>
      </c>
      <c r="K2716">
        <v>1474040596</v>
      </c>
      <c r="L2716" s="10">
        <f t="shared" si="8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85"/>
        <v>116.35599999999999</v>
      </c>
      <c r="R2716" s="6">
        <f>E2716/N2716</f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>(((I2717/60)/60)/24)+DATE(1970,1,1)</f>
        <v>42421.398472222223</v>
      </c>
      <c r="K2717">
        <v>1453109628</v>
      </c>
      <c r="L2717" s="10">
        <f t="shared" si="8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85"/>
        <v>264.62241666666665</v>
      </c>
      <c r="R2717" s="6">
        <f>E2717/N2717</f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>(((I2718/60)/60)/24)+DATE(1970,1,1)</f>
        <v>42285.333252314813</v>
      </c>
      <c r="K2718">
        <v>1441699193</v>
      </c>
      <c r="L2718" s="10">
        <f t="shared" si="8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85"/>
        <v>119.98010000000001</v>
      </c>
      <c r="R2718" s="6">
        <f>E2718/N2718</f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>(((I2719/60)/60)/24)+DATE(1970,1,1)</f>
        <v>41979.956585648149</v>
      </c>
      <c r="K2719">
        <v>1414015049</v>
      </c>
      <c r="L2719" s="10">
        <f t="shared" si="8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85"/>
        <v>120.10400000000001</v>
      </c>
      <c r="R2719" s="6">
        <f>E2719/N2719</f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>(((I2720/60)/60)/24)+DATE(1970,1,1)</f>
        <v>42493.958333333328</v>
      </c>
      <c r="K2720">
        <v>1459865945</v>
      </c>
      <c r="L2720" s="10">
        <f t="shared" si="8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85"/>
        <v>103.58333333333334</v>
      </c>
      <c r="R2720" s="6">
        <f>E2720/N2720</f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>(((I2721/60)/60)/24)+DATE(1970,1,1)</f>
        <v>42477.989513888882</v>
      </c>
      <c r="K2721">
        <v>1455756294</v>
      </c>
      <c r="L2721" s="10">
        <f t="shared" si="8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85"/>
        <v>108.83333333333334</v>
      </c>
      <c r="R2721" s="6">
        <f>E2721/N2721</f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>(((I2722/60)/60)/24)+DATE(1970,1,1)</f>
        <v>42685.507557870369</v>
      </c>
      <c r="K2722">
        <v>1476270653</v>
      </c>
      <c r="L2722" s="10">
        <f t="shared" si="8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85"/>
        <v>118.12400000000001</v>
      </c>
      <c r="R2722" s="6">
        <f>E2722/N2722</f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>(((I2723/60)/60)/24)+DATE(1970,1,1)</f>
        <v>41523.791666666664</v>
      </c>
      <c r="K2723">
        <v>1375880598</v>
      </c>
      <c r="L2723" s="10">
        <f t="shared" si="8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85"/>
        <v>1462</v>
      </c>
      <c r="R2723" s="6">
        <f>E2723/N2723</f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>(((I2724/60)/60)/24)+DATE(1970,1,1)</f>
        <v>42764.857094907406</v>
      </c>
      <c r="K2724">
        <v>1480538053</v>
      </c>
      <c r="L2724" s="10">
        <f t="shared" si="8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85"/>
        <v>252.54</v>
      </c>
      <c r="R2724" s="6">
        <f>E2724/N2724</f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>(((I2725/60)/60)/24)+DATE(1970,1,1)</f>
        <v>42004.880648148144</v>
      </c>
      <c r="K2725">
        <v>1414872488</v>
      </c>
      <c r="L2725" s="10">
        <f t="shared" si="8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85"/>
        <v>140.05000000000001</v>
      </c>
      <c r="R2725" s="6">
        <f>E2725/N2725</f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>(((I2726/60)/60)/24)+DATE(1970,1,1)</f>
        <v>42231.32707175926</v>
      </c>
      <c r="K2726">
        <v>1436860259</v>
      </c>
      <c r="L2726" s="10">
        <f t="shared" si="8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85"/>
        <v>296.87520259319291</v>
      </c>
      <c r="R2726" s="6">
        <f>E2726/N2726</f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>(((I2727/60)/60)/24)+DATE(1970,1,1)</f>
        <v>42795.744618055556</v>
      </c>
      <c r="K2727">
        <v>1484070735</v>
      </c>
      <c r="L2727" s="10">
        <f t="shared" si="8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85"/>
        <v>144.54249999999999</v>
      </c>
      <c r="R2727" s="6">
        <f>E2727/N2727</f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>(((I2728/60)/60)/24)+DATE(1970,1,1)</f>
        <v>42482.579988425925</v>
      </c>
      <c r="K2728">
        <v>1458741311</v>
      </c>
      <c r="L2728" s="10">
        <f t="shared" si="8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85"/>
        <v>105.745</v>
      </c>
      <c r="R2728" s="6">
        <f>E2728/N2728</f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>(((I2729/60)/60)/24)+DATE(1970,1,1)</f>
        <v>42223.676655092597</v>
      </c>
      <c r="K2729">
        <v>1436804063</v>
      </c>
      <c r="L2729" s="10">
        <f t="shared" si="8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85"/>
        <v>493.21000000000004</v>
      </c>
      <c r="R2729" s="6">
        <f>E2729/N2729</f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>(((I2730/60)/60)/24)+DATE(1970,1,1)</f>
        <v>42368.59993055556</v>
      </c>
      <c r="K2730">
        <v>1448461434</v>
      </c>
      <c r="L2730" s="10">
        <f t="shared" si="8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85"/>
        <v>201.82666666666668</v>
      </c>
      <c r="R2730" s="6">
        <f>E2730/N2730</f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>(((I2731/60)/60)/24)+DATE(1970,1,1)</f>
        <v>42125.240706018521</v>
      </c>
      <c r="K2731">
        <v>1427867197</v>
      </c>
      <c r="L2731" s="10">
        <f t="shared" si="8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85"/>
        <v>104.44</v>
      </c>
      <c r="R2731" s="6">
        <f>E2731/N2731</f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>(((I2732/60)/60)/24)+DATE(1970,1,1)</f>
        <v>41386.541377314818</v>
      </c>
      <c r="K2732">
        <v>1363611575</v>
      </c>
      <c r="L2732" s="10">
        <f t="shared" si="8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85"/>
        <v>170.29262962962963</v>
      </c>
      <c r="R2732" s="6">
        <f>E2732/N2732</f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>(((I2733/60)/60)/24)+DATE(1970,1,1)</f>
        <v>41930.166666666664</v>
      </c>
      <c r="K2733">
        <v>1408624622</v>
      </c>
      <c r="L2733" s="10">
        <f t="shared" si="8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85"/>
        <v>104.30333333333333</v>
      </c>
      <c r="R2733" s="6">
        <f>E2733/N2733</f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>(((I2734/60)/60)/24)+DATE(1970,1,1)</f>
        <v>41422</v>
      </c>
      <c r="K2734">
        <v>1366917828</v>
      </c>
      <c r="L2734" s="10">
        <f t="shared" si="8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85"/>
        <v>118.25000000000001</v>
      </c>
      <c r="R2734" s="6">
        <f>E2734/N2734</f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>(((I2735/60)/60)/24)+DATE(1970,1,1)</f>
        <v>42104.231180555551</v>
      </c>
      <c r="K2735">
        <v>1423463574</v>
      </c>
      <c r="L2735" s="10">
        <f t="shared" si="8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85"/>
        <v>107.538</v>
      </c>
      <c r="R2735" s="6">
        <f>E2735/N2735</f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>(((I2736/60)/60)/24)+DATE(1970,1,1)</f>
        <v>42656.915972222225</v>
      </c>
      <c r="K2736">
        <v>1473782592</v>
      </c>
      <c r="L2736" s="10">
        <f t="shared" si="8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85"/>
        <v>2260300</v>
      </c>
      <c r="R2736" s="6">
        <f>E2736/N2736</f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>(((I2737/60)/60)/24)+DATE(1970,1,1)</f>
        <v>41346.833333333336</v>
      </c>
      <c r="K2737">
        <v>1360551250</v>
      </c>
      <c r="L2737" s="10">
        <f t="shared" si="8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85"/>
        <v>978.13466666666682</v>
      </c>
      <c r="R2737" s="6">
        <f>E2737/N2737</f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>(((I2738/60)/60)/24)+DATE(1970,1,1)</f>
        <v>41752.666354166664</v>
      </c>
      <c r="K2738">
        <v>1395676773</v>
      </c>
      <c r="L2738" s="10">
        <f t="shared" si="8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85"/>
        <v>122.9</v>
      </c>
      <c r="R2738" s="6">
        <f>E2738/N2738</f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>(((I2739/60)/60)/24)+DATE(1970,1,1)</f>
        <v>41654.791666666664</v>
      </c>
      <c r="K2739">
        <v>1386108087</v>
      </c>
      <c r="L2739" s="10">
        <f t="shared" si="8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85"/>
        <v>246.0608</v>
      </c>
      <c r="R2739" s="6">
        <f>E2739/N2739</f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>(((I2740/60)/60)/24)+DATE(1970,1,1)</f>
        <v>42680.143564814818</v>
      </c>
      <c r="K2740">
        <v>1473218804</v>
      </c>
      <c r="L2740" s="10">
        <f t="shared" si="8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85"/>
        <v>147.94</v>
      </c>
      <c r="R2740" s="6">
        <f>E2740/N2740</f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>(((I2741/60)/60)/24)+DATE(1970,1,1)</f>
        <v>41764.887928240743</v>
      </c>
      <c r="K2741">
        <v>1395436717</v>
      </c>
      <c r="L2741" s="10">
        <f t="shared" si="8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85"/>
        <v>384.09090909090907</v>
      </c>
      <c r="R2741" s="6">
        <f>E2741/N2741</f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>(((I2742/60)/60)/24)+DATE(1970,1,1)</f>
        <v>42074.99018518519</v>
      </c>
      <c r="K2742">
        <v>1423529152</v>
      </c>
      <c r="L2742" s="10">
        <f t="shared" si="8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85"/>
        <v>103.33333333333334</v>
      </c>
      <c r="R2742" s="6">
        <f>E2742/N2742</f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>(((I2743/60)/60)/24)+DATE(1970,1,1)</f>
        <v>41932.088194444441</v>
      </c>
      <c r="K2743">
        <v>1412005602</v>
      </c>
      <c r="L2743" s="10">
        <f t="shared" si="8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85"/>
        <v>0.43750000000000006</v>
      </c>
      <c r="R2743" s="6">
        <f>E2743/N2743</f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>(((I2744/60)/60)/24)+DATE(1970,1,1)</f>
        <v>41044.719756944447</v>
      </c>
      <c r="K2744">
        <v>1335892587</v>
      </c>
      <c r="L2744" s="10">
        <f t="shared" si="8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85"/>
        <v>29.24</v>
      </c>
      <c r="R2744" s="6">
        <f>E2744/N2744</f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>(((I2745/60)/60)/24)+DATE(1970,1,1)</f>
        <v>42662.328784722224</v>
      </c>
      <c r="K2745">
        <v>1474271607</v>
      </c>
      <c r="L2745" s="10">
        <f t="shared" si="8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85"/>
        <v>0</v>
      </c>
      <c r="R2745" s="6" t="e">
        <f>E2745/N2745</f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>(((I2746/60)/60)/24)+DATE(1970,1,1)</f>
        <v>40968.062476851854</v>
      </c>
      <c r="K2746">
        <v>1327886998</v>
      </c>
      <c r="L2746" s="10">
        <f t="shared" si="8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85"/>
        <v>5.21875</v>
      </c>
      <c r="R2746" s="6">
        <f>E2746/N2746</f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>(((I2747/60)/60)/24)+DATE(1970,1,1)</f>
        <v>41104.988055555557</v>
      </c>
      <c r="K2747">
        <v>1337125368</v>
      </c>
      <c r="L2747" s="10">
        <f t="shared" si="8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85"/>
        <v>21.887499999999999</v>
      </c>
      <c r="R2747" s="6">
        <f>E2747/N2747</f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>(((I2748/60)/60)/24)+DATE(1970,1,1)</f>
        <v>41880.781377314815</v>
      </c>
      <c r="K2748">
        <v>1406745911</v>
      </c>
      <c r="L2748" s="10">
        <f t="shared" si="8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85"/>
        <v>26.700000000000003</v>
      </c>
      <c r="R2748" s="6">
        <f>E2748/N2748</f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>(((I2749/60)/60)/24)+DATE(1970,1,1)</f>
        <v>41076.131944444445</v>
      </c>
      <c r="K2749">
        <v>1337095997</v>
      </c>
      <c r="L2749" s="10">
        <f t="shared" si="8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85"/>
        <v>28.000000000000004</v>
      </c>
      <c r="R2749" s="6">
        <f>E2749/N2749</f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>(((I2750/60)/60)/24)+DATE(1970,1,1)</f>
        <v>42615.7106712963</v>
      </c>
      <c r="K2750">
        <v>1470243802</v>
      </c>
      <c r="L2750" s="10">
        <f t="shared" si="8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85"/>
        <v>1.06</v>
      </c>
      <c r="R2750" s="6">
        <f>E2750/N2750</f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>(((I2751/60)/60)/24)+DATE(1970,1,1)</f>
        <v>42098.757372685184</v>
      </c>
      <c r="K2751">
        <v>1425582637</v>
      </c>
      <c r="L2751" s="10">
        <f t="shared" si="8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85"/>
        <v>1.0999999999999999</v>
      </c>
      <c r="R2751" s="6">
        <f>E2751/N2751</f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>(((I2752/60)/60)/24)+DATE(1970,1,1)</f>
        <v>41090.833333333336</v>
      </c>
      <c r="K2752">
        <v>1340055345</v>
      </c>
      <c r="L2752" s="10">
        <f t="shared" si="8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85"/>
        <v>0</v>
      </c>
      <c r="R2752" s="6" t="e">
        <f>E2752/N2752</f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>(((I2753/60)/60)/24)+DATE(1970,1,1)</f>
        <v>41807.887060185189</v>
      </c>
      <c r="K2753">
        <v>1397855842</v>
      </c>
      <c r="L2753" s="10">
        <f t="shared" si="8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85"/>
        <v>0</v>
      </c>
      <c r="R2753" s="6" t="e">
        <f>E2753/N2753</f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>(((I2754/60)/60)/24)+DATE(1970,1,1)</f>
        <v>40895.765092592592</v>
      </c>
      <c r="K2754">
        <v>1320776504</v>
      </c>
      <c r="L2754" s="10">
        <f t="shared" si="8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85"/>
        <v>11.458333333333332</v>
      </c>
      <c r="R2754" s="6">
        <f>E2754/N2754</f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>(((I2755/60)/60)/24)+DATE(1970,1,1)</f>
        <v>41147.900729166664</v>
      </c>
      <c r="K2755">
        <v>1343425023</v>
      </c>
      <c r="L2755" s="10">
        <f t="shared" ref="L2755:L2818" si="8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87">(E2755/D2755)*100</f>
        <v>19</v>
      </c>
      <c r="R2755" s="6">
        <f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>(((I2756/60)/60)/24)+DATE(1970,1,1)</f>
        <v>41893.636006944449</v>
      </c>
      <c r="K2756">
        <v>1407856551</v>
      </c>
      <c r="L2756" s="10">
        <f t="shared" si="8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87"/>
        <v>0</v>
      </c>
      <c r="R2756" s="6" t="e">
        <f>E2756/N2756</f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>(((I2757/60)/60)/24)+DATE(1970,1,1)</f>
        <v>42102.790821759263</v>
      </c>
      <c r="K2757">
        <v>1425927527</v>
      </c>
      <c r="L2757" s="10">
        <f t="shared" si="8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87"/>
        <v>52</v>
      </c>
      <c r="R2757" s="6">
        <f>E2757/N2757</f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>(((I2758/60)/60)/24)+DATE(1970,1,1)</f>
        <v>41650.90047453704</v>
      </c>
      <c r="K2758">
        <v>1386884201</v>
      </c>
      <c r="L2758" s="10">
        <f t="shared" si="8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87"/>
        <v>10.48</v>
      </c>
      <c r="R2758" s="6">
        <f>E2758/N2758</f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>(((I2759/60)/60)/24)+DATE(1970,1,1)</f>
        <v>42588.65662037037</v>
      </c>
      <c r="K2759">
        <v>1469202332</v>
      </c>
      <c r="L2759" s="10">
        <f t="shared" si="8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87"/>
        <v>0.66666666666666674</v>
      </c>
      <c r="R2759" s="6">
        <f>E2759/N2759</f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>(((I2760/60)/60)/24)+DATE(1970,1,1)</f>
        <v>42653.441932870366</v>
      </c>
      <c r="K2760">
        <v>1474886183</v>
      </c>
      <c r="L2760" s="10">
        <f t="shared" si="8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87"/>
        <v>11.700000000000001</v>
      </c>
      <c r="R2760" s="6">
        <f>E2760/N2760</f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>(((I2761/60)/60)/24)+DATE(1970,1,1)</f>
        <v>42567.36650462963</v>
      </c>
      <c r="K2761">
        <v>1464943666</v>
      </c>
      <c r="L2761" s="10">
        <f t="shared" si="8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87"/>
        <v>10.5</v>
      </c>
      <c r="R2761" s="6">
        <f>E2761/N2761</f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>(((I2762/60)/60)/24)+DATE(1970,1,1)</f>
        <v>41445.461319444446</v>
      </c>
      <c r="K2762">
        <v>1369134258</v>
      </c>
      <c r="L2762" s="10">
        <f t="shared" si="8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87"/>
        <v>0</v>
      </c>
      <c r="R2762" s="6" t="e">
        <f>E2762/N2762</f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>(((I2763/60)/60)/24)+DATE(1970,1,1)</f>
        <v>41277.063576388886</v>
      </c>
      <c r="K2763">
        <v>1354584693</v>
      </c>
      <c r="L2763" s="10">
        <f t="shared" si="8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87"/>
        <v>0.72</v>
      </c>
      <c r="R2763" s="6">
        <f>E2763/N2763</f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>(((I2764/60)/60)/24)+DATE(1970,1,1)</f>
        <v>40986.995312500003</v>
      </c>
      <c r="K2764">
        <v>1326934395</v>
      </c>
      <c r="L2764" s="10">
        <f t="shared" si="8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87"/>
        <v>0.76923076923076927</v>
      </c>
      <c r="R2764" s="6">
        <f>E2764/N2764</f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>(((I2765/60)/60)/24)+DATE(1970,1,1)</f>
        <v>41418.579675925925</v>
      </c>
      <c r="K2765">
        <v>1365515684</v>
      </c>
      <c r="L2765" s="10">
        <f t="shared" si="8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87"/>
        <v>0.22842639593908631</v>
      </c>
      <c r="R2765" s="6">
        <f>E2765/N2765</f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>(((I2766/60)/60)/24)+DATE(1970,1,1)</f>
        <v>41059.791666666664</v>
      </c>
      <c r="K2766">
        <v>1335855631</v>
      </c>
      <c r="L2766" s="10">
        <f t="shared" si="8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87"/>
        <v>1.125</v>
      </c>
      <c r="R2766" s="6">
        <f>E2766/N2766</f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>(((I2767/60)/60)/24)+DATE(1970,1,1)</f>
        <v>41210.579027777778</v>
      </c>
      <c r="K2767">
        <v>1350050028</v>
      </c>
      <c r="L2767" s="10">
        <f t="shared" si="8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87"/>
        <v>0</v>
      </c>
      <c r="R2767" s="6" t="e">
        <f>E2767/N2767</f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>(((I2768/60)/60)/24)+DATE(1970,1,1)</f>
        <v>40766.668032407404</v>
      </c>
      <c r="K2768">
        <v>1310486518</v>
      </c>
      <c r="L2768" s="10">
        <f t="shared" si="8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87"/>
        <v>2</v>
      </c>
      <c r="R2768" s="6">
        <f>E2768/N2768</f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>(((I2769/60)/60)/24)+DATE(1970,1,1)</f>
        <v>42232.958912037036</v>
      </c>
      <c r="K2769">
        <v>1434582050</v>
      </c>
      <c r="L2769" s="10">
        <f t="shared" si="8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87"/>
        <v>0.85000000000000009</v>
      </c>
      <c r="R2769" s="6">
        <f>E2769/N2769</f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>(((I2770/60)/60)/24)+DATE(1970,1,1)</f>
        <v>40997.573182870372</v>
      </c>
      <c r="K2770">
        <v>1330440323</v>
      </c>
      <c r="L2770" s="10">
        <f t="shared" si="8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87"/>
        <v>14.314285714285715</v>
      </c>
      <c r="R2770" s="6">
        <f>E2770/N2770</f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>(((I2771/60)/60)/24)+DATE(1970,1,1)</f>
        <v>41795.826273148145</v>
      </c>
      <c r="K2771">
        <v>1397677790</v>
      </c>
      <c r="L2771" s="10">
        <f t="shared" si="8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87"/>
        <v>0.25</v>
      </c>
      <c r="R2771" s="6">
        <f>E2771/N2771</f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>(((I2772/60)/60)/24)+DATE(1970,1,1)</f>
        <v>41716.663541666669</v>
      </c>
      <c r="K2772">
        <v>1392569730</v>
      </c>
      <c r="L2772" s="10">
        <f t="shared" si="8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87"/>
        <v>10.411249999999999</v>
      </c>
      <c r="R2772" s="6">
        <f>E2772/N2772</f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>(((I2773/60)/60)/24)+DATE(1970,1,1)</f>
        <v>41306.708333333336</v>
      </c>
      <c r="K2773">
        <v>1355489140</v>
      </c>
      <c r="L2773" s="10">
        <f t="shared" si="8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87"/>
        <v>0</v>
      </c>
      <c r="R2773" s="6" t="e">
        <f>E2773/N2773</f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>(((I2774/60)/60)/24)+DATE(1970,1,1)</f>
        <v>41552.869143518517</v>
      </c>
      <c r="K2774">
        <v>1379710294</v>
      </c>
      <c r="L2774" s="10">
        <f t="shared" si="8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87"/>
        <v>0</v>
      </c>
      <c r="R2774" s="6" t="e">
        <f>E2774/N2774</f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>(((I2775/60)/60)/24)+DATE(1970,1,1)</f>
        <v>42484.86482638889</v>
      </c>
      <c r="K2775">
        <v>1460666721</v>
      </c>
      <c r="L2775" s="10">
        <f t="shared" si="8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87"/>
        <v>0.18867924528301888</v>
      </c>
      <c r="R2775" s="6">
        <f>E2775/N2775</f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>(((I2776/60)/60)/24)+DATE(1970,1,1)</f>
        <v>41341.126481481479</v>
      </c>
      <c r="K2776">
        <v>1360119728</v>
      </c>
      <c r="L2776" s="10">
        <f t="shared" si="8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87"/>
        <v>14.249999999999998</v>
      </c>
      <c r="R2776" s="6">
        <f>E2776/N2776</f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>(((I2777/60)/60)/24)+DATE(1970,1,1)</f>
        <v>40893.013356481482</v>
      </c>
      <c r="K2777">
        <v>1321402754</v>
      </c>
      <c r="L2777" s="10">
        <f t="shared" si="8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87"/>
        <v>3</v>
      </c>
      <c r="R2777" s="6">
        <f>E2777/N2777</f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>(((I2778/60)/60)/24)+DATE(1970,1,1)</f>
        <v>42167.297175925924</v>
      </c>
      <c r="K2778">
        <v>1431414476</v>
      </c>
      <c r="L2778" s="10">
        <f t="shared" si="8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87"/>
        <v>7.8809523809523814</v>
      </c>
      <c r="R2778" s="6">
        <f>E2778/N2778</f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>(((I2779/60)/60)/24)+DATE(1970,1,1)</f>
        <v>42202.669027777782</v>
      </c>
      <c r="K2779">
        <v>1434557004</v>
      </c>
      <c r="L2779" s="10">
        <f t="shared" si="8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87"/>
        <v>0.33333333333333337</v>
      </c>
      <c r="R2779" s="6">
        <f>E2779/N2779</f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>(((I2780/60)/60)/24)+DATE(1970,1,1)</f>
        <v>41876.978078703702</v>
      </c>
      <c r="K2780">
        <v>1406417306</v>
      </c>
      <c r="L2780" s="10">
        <f t="shared" si="8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87"/>
        <v>25.545454545454543</v>
      </c>
      <c r="R2780" s="6">
        <f>E2780/N2780</f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>(((I2781/60)/60)/24)+DATE(1970,1,1)</f>
        <v>42330.627557870372</v>
      </c>
      <c r="K2781">
        <v>1445609021</v>
      </c>
      <c r="L2781" s="10">
        <f t="shared" si="8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87"/>
        <v>2.12</v>
      </c>
      <c r="R2781" s="6">
        <f>E2781/N2781</f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>(((I2782/60)/60)/24)+DATE(1970,1,1)</f>
        <v>42804.447777777779</v>
      </c>
      <c r="K2782">
        <v>1486550688</v>
      </c>
      <c r="L2782" s="10">
        <f t="shared" si="8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87"/>
        <v>0</v>
      </c>
      <c r="R2782" s="6" t="e">
        <f>E2782/N2782</f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>(((I2783/60)/60)/24)+DATE(1970,1,1)</f>
        <v>42047.291666666672</v>
      </c>
      <c r="K2783">
        <v>1421274954</v>
      </c>
      <c r="L2783" s="10">
        <f t="shared" si="8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87"/>
        <v>105.28</v>
      </c>
      <c r="R2783" s="6">
        <f>E2783/N2783</f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>(((I2784/60)/60)/24)+DATE(1970,1,1)</f>
        <v>42052.207638888889</v>
      </c>
      <c r="K2784">
        <v>1421964718</v>
      </c>
      <c r="L2784" s="10">
        <f t="shared" si="8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87"/>
        <v>120</v>
      </c>
      <c r="R2784" s="6">
        <f>E2784/N2784</f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>(((I2785/60)/60)/24)+DATE(1970,1,1)</f>
        <v>42117.535254629634</v>
      </c>
      <c r="K2785">
        <v>1428583846</v>
      </c>
      <c r="L2785" s="10">
        <f t="shared" si="8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87"/>
        <v>114.5</v>
      </c>
      <c r="R2785" s="6">
        <f>E2785/N2785</f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>(((I2786/60)/60)/24)+DATE(1970,1,1)</f>
        <v>41941.787534722222</v>
      </c>
      <c r="K2786">
        <v>1412794443</v>
      </c>
      <c r="L2786" s="10">
        <f t="shared" si="8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87"/>
        <v>119</v>
      </c>
      <c r="R2786" s="6">
        <f>E2786/N2786</f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>(((I2787/60)/60)/24)+DATE(1970,1,1)</f>
        <v>42587.875</v>
      </c>
      <c r="K2787">
        <v>1467865967</v>
      </c>
      <c r="L2787" s="10">
        <f t="shared" si="8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87"/>
        <v>104.67999999999999</v>
      </c>
      <c r="R2787" s="6">
        <f>E2787/N2787</f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>(((I2788/60)/60)/24)+DATE(1970,1,1)</f>
        <v>41829.569212962961</v>
      </c>
      <c r="K2788">
        <v>1403703580</v>
      </c>
      <c r="L2788" s="10">
        <f t="shared" si="8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87"/>
        <v>117.83999999999999</v>
      </c>
      <c r="R2788" s="6">
        <f>E2788/N2788</f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>(((I2789/60)/60)/24)+DATE(1970,1,1)</f>
        <v>41838.198518518519</v>
      </c>
      <c r="K2789">
        <v>1403066752</v>
      </c>
      <c r="L2789" s="10">
        <f t="shared" si="8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87"/>
        <v>119.7</v>
      </c>
      <c r="R2789" s="6">
        <f>E2789/N2789</f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>(((I2790/60)/60)/24)+DATE(1970,1,1)</f>
        <v>42580.701886574068</v>
      </c>
      <c r="K2790">
        <v>1467219043</v>
      </c>
      <c r="L2790" s="10">
        <f t="shared" si="8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87"/>
        <v>102.49999999999999</v>
      </c>
      <c r="R2790" s="6">
        <f>E2790/N2790</f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>(((I2791/60)/60)/24)+DATE(1970,1,1)</f>
        <v>42075.166666666672</v>
      </c>
      <c r="K2791">
        <v>1424477934</v>
      </c>
      <c r="L2791" s="10">
        <f t="shared" si="8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87"/>
        <v>101.16666666666667</v>
      </c>
      <c r="R2791" s="6">
        <f>E2791/N2791</f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>(((I2792/60)/60)/24)+DATE(1970,1,1)</f>
        <v>42046.938692129625</v>
      </c>
      <c r="K2792">
        <v>1421101903</v>
      </c>
      <c r="L2792" s="10">
        <f t="shared" si="8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87"/>
        <v>105.33333333333333</v>
      </c>
      <c r="R2792" s="6">
        <f>E2792/N2792</f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>(((I2793/60)/60)/24)+DATE(1970,1,1)</f>
        <v>42622.166666666672</v>
      </c>
      <c r="K2793">
        <v>1470778559</v>
      </c>
      <c r="L2793" s="10">
        <f t="shared" si="8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87"/>
        <v>102.49999999999999</v>
      </c>
      <c r="R2793" s="6">
        <f>E2793/N2793</f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>(((I2794/60)/60)/24)+DATE(1970,1,1)</f>
        <v>42228.231006944443</v>
      </c>
      <c r="K2794">
        <v>1435469559</v>
      </c>
      <c r="L2794" s="10">
        <f t="shared" si="8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87"/>
        <v>107.60000000000001</v>
      </c>
      <c r="R2794" s="6">
        <f>E2794/N2794</f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>(((I2795/60)/60)/24)+DATE(1970,1,1)</f>
        <v>42206.419039351851</v>
      </c>
      <c r="K2795">
        <v>1434881005</v>
      </c>
      <c r="L2795" s="10">
        <f t="shared" si="8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87"/>
        <v>110.5675</v>
      </c>
      <c r="R2795" s="6">
        <f>E2795/N2795</f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>(((I2796/60)/60)/24)+DATE(1970,1,1)</f>
        <v>42432.791666666672</v>
      </c>
      <c r="K2796">
        <v>1455640559</v>
      </c>
      <c r="L2796" s="10">
        <f t="shared" si="8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87"/>
        <v>150</v>
      </c>
      <c r="R2796" s="6">
        <f>E2796/N2796</f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>(((I2797/60)/60)/24)+DATE(1970,1,1)</f>
        <v>41796.958333333336</v>
      </c>
      <c r="K2797">
        <v>1400675841</v>
      </c>
      <c r="L2797" s="10">
        <f t="shared" si="8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87"/>
        <v>104.28571428571429</v>
      </c>
      <c r="R2797" s="6">
        <f>E2797/N2797</f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>(((I2798/60)/60)/24)+DATE(1970,1,1)</f>
        <v>41825.528101851851</v>
      </c>
      <c r="K2798">
        <v>1401972028</v>
      </c>
      <c r="L2798" s="10">
        <f t="shared" si="8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87"/>
        <v>115.5</v>
      </c>
      <c r="R2798" s="6">
        <f>E2798/N2798</f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>(((I2799/60)/60)/24)+DATE(1970,1,1)</f>
        <v>41828.94027777778</v>
      </c>
      <c r="K2799">
        <v>1402266840</v>
      </c>
      <c r="L2799" s="10">
        <f t="shared" si="8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87"/>
        <v>102.64512500000001</v>
      </c>
      <c r="R2799" s="6">
        <f>E2799/N2799</f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>(((I2800/60)/60)/24)+DATE(1970,1,1)</f>
        <v>42216.666666666672</v>
      </c>
      <c r="K2800">
        <v>1437063121</v>
      </c>
      <c r="L2800" s="10">
        <f t="shared" si="8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87"/>
        <v>101.4</v>
      </c>
      <c r="R2800" s="6">
        <f>E2800/N2800</f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>(((I2801/60)/60)/24)+DATE(1970,1,1)</f>
        <v>42538.666666666672</v>
      </c>
      <c r="K2801">
        <v>1463466070</v>
      </c>
      <c r="L2801" s="10">
        <f t="shared" si="8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87"/>
        <v>116.6348</v>
      </c>
      <c r="R2801" s="6">
        <f>E2801/N2801</f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>(((I2802/60)/60)/24)+DATE(1970,1,1)</f>
        <v>42008.552847222221</v>
      </c>
      <c r="K2802">
        <v>1415193366</v>
      </c>
      <c r="L2802" s="10">
        <f t="shared" si="8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87"/>
        <v>133</v>
      </c>
      <c r="R2802" s="6">
        <f>E2802/N2802</f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>(((I2803/60)/60)/24)+DATE(1970,1,1)</f>
        <v>41922.458333333336</v>
      </c>
      <c r="K2803">
        <v>1411019409</v>
      </c>
      <c r="L2803" s="10">
        <f t="shared" si="8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87"/>
        <v>133.20000000000002</v>
      </c>
      <c r="R2803" s="6">
        <f>E2803/N2803</f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>(((I2804/60)/60)/24)+DATE(1970,1,1)</f>
        <v>42222.64707175926</v>
      </c>
      <c r="K2804">
        <v>1436283107</v>
      </c>
      <c r="L2804" s="10">
        <f t="shared" si="8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87"/>
        <v>101.83333333333333</v>
      </c>
      <c r="R2804" s="6">
        <f>E2804/N2804</f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>(((I2805/60)/60)/24)+DATE(1970,1,1)</f>
        <v>42201</v>
      </c>
      <c r="K2805">
        <v>1433295276</v>
      </c>
      <c r="L2805" s="10">
        <f t="shared" si="8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87"/>
        <v>127.95</v>
      </c>
      <c r="R2805" s="6">
        <f>E2805/N2805</f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>(((I2806/60)/60)/24)+DATE(1970,1,1)</f>
        <v>41911.453587962962</v>
      </c>
      <c r="K2806">
        <v>1409395990</v>
      </c>
      <c r="L2806" s="10">
        <f t="shared" si="8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87"/>
        <v>114.99999999999999</v>
      </c>
      <c r="R2806" s="6">
        <f>E2806/N2806</f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>(((I2807/60)/60)/24)+DATE(1970,1,1)</f>
        <v>42238.505474537036</v>
      </c>
      <c r="K2807">
        <v>1438085273</v>
      </c>
      <c r="L2807" s="10">
        <f t="shared" si="8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87"/>
        <v>110.00000000000001</v>
      </c>
      <c r="R2807" s="6">
        <f>E2807/N2807</f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>(((I2808/60)/60)/24)+DATE(1970,1,1)</f>
        <v>42221.458333333328</v>
      </c>
      <c r="K2808">
        <v>1435645490</v>
      </c>
      <c r="L2808" s="10">
        <f t="shared" si="8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87"/>
        <v>112.1</v>
      </c>
      <c r="R2808" s="6">
        <f>E2808/N2808</f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>(((I2809/60)/60)/24)+DATE(1970,1,1)</f>
        <v>42184.873124999998</v>
      </c>
      <c r="K2809">
        <v>1433019438</v>
      </c>
      <c r="L2809" s="10">
        <f t="shared" si="8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87"/>
        <v>126</v>
      </c>
      <c r="R2809" s="6">
        <f>E2809/N2809</f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>(((I2810/60)/60)/24)+DATE(1970,1,1)</f>
        <v>42238.84646990741</v>
      </c>
      <c r="K2810">
        <v>1437682735</v>
      </c>
      <c r="L2810" s="10">
        <f t="shared" si="8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87"/>
        <v>100.24444444444444</v>
      </c>
      <c r="R2810" s="6">
        <f>E2810/N2810</f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>(((I2811/60)/60)/24)+DATE(1970,1,1)</f>
        <v>42459.610416666663</v>
      </c>
      <c r="K2811">
        <v>1458647725</v>
      </c>
      <c r="L2811" s="10">
        <f t="shared" si="8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87"/>
        <v>102.4</v>
      </c>
      <c r="R2811" s="6">
        <f>E2811/N2811</f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>(((I2812/60)/60)/24)+DATE(1970,1,1)</f>
        <v>41791.165972222225</v>
      </c>
      <c r="K2812">
        <v>1398828064</v>
      </c>
      <c r="L2812" s="10">
        <f t="shared" si="8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87"/>
        <v>108.2</v>
      </c>
      <c r="R2812" s="6">
        <f>E2812/N2812</f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>(((I2813/60)/60)/24)+DATE(1970,1,1)</f>
        <v>42058.496562500004</v>
      </c>
      <c r="K2813">
        <v>1422100503</v>
      </c>
      <c r="L2813" s="10">
        <f t="shared" si="8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87"/>
        <v>100.27</v>
      </c>
      <c r="R2813" s="6">
        <f>E2813/N2813</f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>(((I2814/60)/60)/24)+DATE(1970,1,1)</f>
        <v>42100.166666666672</v>
      </c>
      <c r="K2814">
        <v>1424368298</v>
      </c>
      <c r="L2814" s="10">
        <f t="shared" si="8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87"/>
        <v>113.3</v>
      </c>
      <c r="R2814" s="6">
        <f>E2814/N2814</f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>(((I2815/60)/60)/24)+DATE(1970,1,1)</f>
        <v>42718.742604166662</v>
      </c>
      <c r="K2815">
        <v>1479577761</v>
      </c>
      <c r="L2815" s="10">
        <f t="shared" si="8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87"/>
        <v>127.57571428571428</v>
      </c>
      <c r="R2815" s="6">
        <f>E2815/N2815</f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>(((I2816/60)/60)/24)+DATE(1970,1,1)</f>
        <v>42133.399479166663</v>
      </c>
      <c r="K2816">
        <v>1428572115</v>
      </c>
      <c r="L2816" s="10">
        <f t="shared" si="8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87"/>
        <v>107.73333333333332</v>
      </c>
      <c r="R2816" s="6">
        <f>E2816/N2816</f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>(((I2817/60)/60)/24)+DATE(1970,1,1)</f>
        <v>42589.776724537034</v>
      </c>
      <c r="K2817">
        <v>1468003109</v>
      </c>
      <c r="L2817" s="10">
        <f t="shared" si="8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87"/>
        <v>242</v>
      </c>
      <c r="R2817" s="6">
        <f>E2817/N2817</f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>(((I2818/60)/60)/24)+DATE(1970,1,1)</f>
        <v>42218.666666666672</v>
      </c>
      <c r="K2818">
        <v>1435921992</v>
      </c>
      <c r="L2818" s="10">
        <f t="shared" si="8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87"/>
        <v>141.56666666666666</v>
      </c>
      <c r="R2818" s="6">
        <f>E2818/N2818</f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>(((I2819/60)/60)/24)+DATE(1970,1,1)</f>
        <v>42063.634976851856</v>
      </c>
      <c r="K2819">
        <v>1421680462</v>
      </c>
      <c r="L2819" s="10">
        <f t="shared" ref="L2819:L2882" si="8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89">(E2819/D2819)*100</f>
        <v>130</v>
      </c>
      <c r="R2819" s="6">
        <f>E2819/N2819</f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>(((I2820/60)/60)/24)+DATE(1970,1,1)</f>
        <v>42270.598217592589</v>
      </c>
      <c r="K2820">
        <v>1441290086</v>
      </c>
      <c r="L2820" s="10">
        <f t="shared" si="8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89"/>
        <v>106.03</v>
      </c>
      <c r="R2820" s="6">
        <f>E2820/N2820</f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>(((I2821/60)/60)/24)+DATE(1970,1,1)</f>
        <v>42169.525567129633</v>
      </c>
      <c r="K2821">
        <v>1431693409</v>
      </c>
      <c r="L2821" s="10">
        <f t="shared" si="8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89"/>
        <v>104.80000000000001</v>
      </c>
      <c r="R2821" s="6">
        <f>E2821/N2821</f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>(((I2822/60)/60)/24)+DATE(1970,1,1)</f>
        <v>42426</v>
      </c>
      <c r="K2822">
        <v>1454337589</v>
      </c>
      <c r="L2822" s="10">
        <f t="shared" si="8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89"/>
        <v>136</v>
      </c>
      <c r="R2822" s="6">
        <f>E2822/N2822</f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>(((I2823/60)/60)/24)+DATE(1970,1,1)</f>
        <v>41905.922858796301</v>
      </c>
      <c r="K2823">
        <v>1408918135</v>
      </c>
      <c r="L2823" s="10">
        <f t="shared" si="8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89"/>
        <v>100</v>
      </c>
      <c r="R2823" s="6">
        <f>E2823/N2823</f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>(((I2824/60)/60)/24)+DATE(1970,1,1)</f>
        <v>42090.642268518524</v>
      </c>
      <c r="K2824">
        <v>1424881492</v>
      </c>
      <c r="L2824" s="10">
        <f t="shared" si="8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89"/>
        <v>100</v>
      </c>
      <c r="R2824" s="6">
        <f>E2824/N2824</f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>(((I2825/60)/60)/24)+DATE(1970,1,1)</f>
        <v>42094.957638888889</v>
      </c>
      <c r="K2825">
        <v>1425428206</v>
      </c>
      <c r="L2825" s="10">
        <f t="shared" si="8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89"/>
        <v>124</v>
      </c>
      <c r="R2825" s="6">
        <f>E2825/N2825</f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>(((I2826/60)/60)/24)+DATE(1970,1,1)</f>
        <v>42168.071527777778</v>
      </c>
      <c r="K2826">
        <v>1431412196</v>
      </c>
      <c r="L2826" s="10">
        <f t="shared" si="8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89"/>
        <v>116.92307692307693</v>
      </c>
      <c r="R2826" s="6">
        <f>E2826/N2826</f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>(((I2827/60)/60)/24)+DATE(1970,1,1)</f>
        <v>42342.792662037042</v>
      </c>
      <c r="K2827">
        <v>1446663686</v>
      </c>
      <c r="L2827" s="10">
        <f t="shared" si="8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89"/>
        <v>103.33333333333334</v>
      </c>
      <c r="R2827" s="6">
        <f>E2827/N2827</f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>(((I2828/60)/60)/24)+DATE(1970,1,1)</f>
        <v>42195.291666666672</v>
      </c>
      <c r="K2828">
        <v>1434415812</v>
      </c>
      <c r="L2828" s="10">
        <f t="shared" si="8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89"/>
        <v>107.74999999999999</v>
      </c>
      <c r="R2828" s="6">
        <f>E2828/N2828</f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>(((I2829/60)/60)/24)+DATE(1970,1,1)</f>
        <v>42524.6875</v>
      </c>
      <c r="K2829">
        <v>1462379066</v>
      </c>
      <c r="L2829" s="10">
        <f t="shared" si="8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89"/>
        <v>120.24999999999999</v>
      </c>
      <c r="R2829" s="6">
        <f>E2829/N2829</f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>(((I2830/60)/60)/24)+DATE(1970,1,1)</f>
        <v>42279.958333333328</v>
      </c>
      <c r="K2830">
        <v>1441606869</v>
      </c>
      <c r="L2830" s="10">
        <f t="shared" si="8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89"/>
        <v>100.37894736842105</v>
      </c>
      <c r="R2830" s="6">
        <f>E2830/N2830</f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>(((I2831/60)/60)/24)+DATE(1970,1,1)</f>
        <v>42523.434236111112</v>
      </c>
      <c r="K2831">
        <v>1462443918</v>
      </c>
      <c r="L2831" s="10">
        <f t="shared" si="8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89"/>
        <v>106.52</v>
      </c>
      <c r="R2831" s="6">
        <f>E2831/N2831</f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>(((I2832/60)/60)/24)+DATE(1970,1,1)</f>
        <v>41771.165972222225</v>
      </c>
      <c r="K2832">
        <v>1398802148</v>
      </c>
      <c r="L2832" s="10">
        <f t="shared" si="8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89"/>
        <v>100</v>
      </c>
      <c r="R2832" s="6">
        <f>E2832/N2832</f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>(((I2833/60)/60)/24)+DATE(1970,1,1)</f>
        <v>42201.824884259258</v>
      </c>
      <c r="K2833">
        <v>1434484070</v>
      </c>
      <c r="L2833" s="10">
        <f t="shared" si="8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89"/>
        <v>110.66666666666667</v>
      </c>
      <c r="R2833" s="6">
        <f>E2833/N2833</f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>(((I2834/60)/60)/24)+DATE(1970,1,1)</f>
        <v>41966.916666666672</v>
      </c>
      <c r="K2834">
        <v>1414342894</v>
      </c>
      <c r="L2834" s="10">
        <f t="shared" si="8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89"/>
        <v>114.71959999999999</v>
      </c>
      <c r="R2834" s="6">
        <f>E2834/N2834</f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>(((I2835/60)/60)/24)+DATE(1970,1,1)</f>
        <v>42288.083333333328</v>
      </c>
      <c r="K2835">
        <v>1442804633</v>
      </c>
      <c r="L2835" s="10">
        <f t="shared" si="8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89"/>
        <v>108.25925925925925</v>
      </c>
      <c r="R2835" s="6">
        <f>E2835/N2835</f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>(((I2836/60)/60)/24)+DATE(1970,1,1)</f>
        <v>42034.959837962961</v>
      </c>
      <c r="K2836">
        <v>1421362930</v>
      </c>
      <c r="L2836" s="10">
        <f t="shared" si="8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89"/>
        <v>170</v>
      </c>
      <c r="R2836" s="6">
        <f>E2836/N2836</f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>(((I2837/60)/60)/24)+DATE(1970,1,1)</f>
        <v>42343</v>
      </c>
      <c r="K2837">
        <v>1446742417</v>
      </c>
      <c r="L2837" s="10">
        <f t="shared" si="8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89"/>
        <v>187.09899999999999</v>
      </c>
      <c r="R2837" s="6">
        <f>E2837/N2837</f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>(((I2838/60)/60)/24)+DATE(1970,1,1)</f>
        <v>42784.207638888889</v>
      </c>
      <c r="K2838">
        <v>1484115418</v>
      </c>
      <c r="L2838" s="10">
        <f t="shared" si="8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89"/>
        <v>107.77777777777777</v>
      </c>
      <c r="R2838" s="6">
        <f>E2838/N2838</f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>(((I2839/60)/60)/24)+DATE(1970,1,1)</f>
        <v>42347.950046296297</v>
      </c>
      <c r="K2839">
        <v>1446241684</v>
      </c>
      <c r="L2839" s="10">
        <f t="shared" si="8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89"/>
        <v>100</v>
      </c>
      <c r="R2839" s="6">
        <f>E2839/N2839</f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>(((I2840/60)/60)/24)+DATE(1970,1,1)</f>
        <v>41864.916666666664</v>
      </c>
      <c r="K2840">
        <v>1406039696</v>
      </c>
      <c r="L2840" s="10">
        <f t="shared" si="8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89"/>
        <v>120.24999999999999</v>
      </c>
      <c r="R2840" s="6">
        <f>E2840/N2840</f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>(((I2841/60)/60)/24)+DATE(1970,1,1)</f>
        <v>41876.207638888889</v>
      </c>
      <c r="K2841">
        <v>1406958354</v>
      </c>
      <c r="L2841" s="10">
        <f t="shared" si="8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89"/>
        <v>111.42857142857143</v>
      </c>
      <c r="R2841" s="6">
        <f>E2841/N2841</f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>(((I2842/60)/60)/24)+DATE(1970,1,1)</f>
        <v>42081.708333333328</v>
      </c>
      <c r="K2842">
        <v>1424825479</v>
      </c>
      <c r="L2842" s="10">
        <f t="shared" si="8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89"/>
        <v>104</v>
      </c>
      <c r="R2842" s="6">
        <f>E2842/N2842</f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>(((I2843/60)/60)/24)+DATE(1970,1,1)</f>
        <v>42351.781215277777</v>
      </c>
      <c r="K2843">
        <v>1444844697</v>
      </c>
      <c r="L2843" s="10">
        <f t="shared" si="8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89"/>
        <v>1</v>
      </c>
      <c r="R2843" s="6">
        <f>E2843/N2843</f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>(((I2844/60)/60)/24)+DATE(1970,1,1)</f>
        <v>41811.458333333336</v>
      </c>
      <c r="K2844">
        <v>1401058295</v>
      </c>
      <c r="L2844" s="10">
        <f t="shared" si="8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89"/>
        <v>0</v>
      </c>
      <c r="R2844" s="6" t="e">
        <f>E2844/N2844</f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>(((I2845/60)/60)/24)+DATE(1970,1,1)</f>
        <v>42534.166666666672</v>
      </c>
      <c r="K2845">
        <v>1462210950</v>
      </c>
      <c r="L2845" s="10">
        <f t="shared" si="8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89"/>
        <v>0</v>
      </c>
      <c r="R2845" s="6" t="e">
        <f>E2845/N2845</f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>(((I2846/60)/60)/24)+DATE(1970,1,1)</f>
        <v>42739.546064814815</v>
      </c>
      <c r="K2846">
        <v>1480943180</v>
      </c>
      <c r="L2846" s="10">
        <f t="shared" si="8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89"/>
        <v>5.4545454545454541</v>
      </c>
      <c r="R2846" s="6">
        <f>E2846/N2846</f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>(((I2847/60)/60)/24)+DATE(1970,1,1)</f>
        <v>42163.016585648147</v>
      </c>
      <c r="K2847">
        <v>1428539033</v>
      </c>
      <c r="L2847" s="10">
        <f t="shared" si="8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89"/>
        <v>31.546666666666667</v>
      </c>
      <c r="R2847" s="6">
        <f>E2847/N2847</f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>(((I2848/60)/60)/24)+DATE(1970,1,1)</f>
        <v>42153.692060185189</v>
      </c>
      <c r="K2848">
        <v>1429029394</v>
      </c>
      <c r="L2848" s="10">
        <f t="shared" si="8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89"/>
        <v>0</v>
      </c>
      <c r="R2848" s="6" t="e">
        <f>E2848/N2848</f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>(((I2849/60)/60)/24)+DATE(1970,1,1)</f>
        <v>42513.806307870371</v>
      </c>
      <c r="K2849">
        <v>1458847265</v>
      </c>
      <c r="L2849" s="10">
        <f t="shared" si="8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89"/>
        <v>0</v>
      </c>
      <c r="R2849" s="6" t="e">
        <f>E2849/N2849</f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>(((I2850/60)/60)/24)+DATE(1970,1,1)</f>
        <v>42153.648831018523</v>
      </c>
      <c r="K2850">
        <v>1430321659</v>
      </c>
      <c r="L2850" s="10">
        <f t="shared" si="8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89"/>
        <v>0.2</v>
      </c>
      <c r="R2850" s="6">
        <f>E2850/N2850</f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>(((I2851/60)/60)/24)+DATE(1970,1,1)</f>
        <v>42483.428240740745</v>
      </c>
      <c r="K2851">
        <v>1458814600</v>
      </c>
      <c r="L2851" s="10">
        <f t="shared" si="8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89"/>
        <v>1</v>
      </c>
      <c r="R2851" s="6">
        <f>E2851/N2851</f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>(((I2852/60)/60)/24)+DATE(1970,1,1)</f>
        <v>41888.007071759261</v>
      </c>
      <c r="K2852">
        <v>1407370211</v>
      </c>
      <c r="L2852" s="10">
        <f t="shared" si="8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89"/>
        <v>3.8875000000000002</v>
      </c>
      <c r="R2852" s="6">
        <f>E2852/N2852</f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>(((I2853/60)/60)/24)+DATE(1970,1,1)</f>
        <v>42398.970138888893</v>
      </c>
      <c r="K2853">
        <v>1453334629</v>
      </c>
      <c r="L2853" s="10">
        <f t="shared" si="8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89"/>
        <v>0</v>
      </c>
      <c r="R2853" s="6" t="e">
        <f>E2853/N2853</f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>(((I2854/60)/60)/24)+DATE(1970,1,1)</f>
        <v>41811.045173611114</v>
      </c>
      <c r="K2854">
        <v>1400720703</v>
      </c>
      <c r="L2854" s="10">
        <f t="shared" si="8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89"/>
        <v>1.9</v>
      </c>
      <c r="R2854" s="6">
        <f>E2854/N2854</f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>(((I2855/60)/60)/24)+DATE(1970,1,1)</f>
        <v>41896.190937499996</v>
      </c>
      <c r="K2855">
        <v>1405485297</v>
      </c>
      <c r="L2855" s="10">
        <f t="shared" si="8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89"/>
        <v>0</v>
      </c>
      <c r="R2855" s="6" t="e">
        <f>E2855/N2855</f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>(((I2856/60)/60)/24)+DATE(1970,1,1)</f>
        <v>42131.71665509259</v>
      </c>
      <c r="K2856">
        <v>1429290719</v>
      </c>
      <c r="L2856" s="10">
        <f t="shared" si="8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89"/>
        <v>41.699999999999996</v>
      </c>
      <c r="R2856" s="6">
        <f>E2856/N2856</f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>(((I2857/60)/60)/24)+DATE(1970,1,1)</f>
        <v>42398.981944444444</v>
      </c>
      <c r="K2857">
        <v>1451607071</v>
      </c>
      <c r="L2857" s="10">
        <f t="shared" si="8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89"/>
        <v>50</v>
      </c>
      <c r="R2857" s="6">
        <f>E2857/N2857</f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>(((I2858/60)/60)/24)+DATE(1970,1,1)</f>
        <v>42224.898611111115</v>
      </c>
      <c r="K2858">
        <v>1433897647</v>
      </c>
      <c r="L2858" s="10">
        <f t="shared" si="8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89"/>
        <v>4.8666666666666663</v>
      </c>
      <c r="R2858" s="6">
        <f>E2858/N2858</f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>(((I2859/60)/60)/24)+DATE(1970,1,1)</f>
        <v>42786.75</v>
      </c>
      <c r="K2859">
        <v>1482444295</v>
      </c>
      <c r="L2859" s="10">
        <f t="shared" si="8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89"/>
        <v>19.736842105263158</v>
      </c>
      <c r="R2859" s="6">
        <f>E2859/N2859</f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>(((I2860/60)/60)/24)+DATE(1970,1,1)</f>
        <v>41978.477777777778</v>
      </c>
      <c r="K2860">
        <v>1415711095</v>
      </c>
      <c r="L2860" s="10">
        <f t="shared" si="8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89"/>
        <v>0</v>
      </c>
      <c r="R2860" s="6" t="e">
        <f>E2860/N2860</f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>(((I2861/60)/60)/24)+DATE(1970,1,1)</f>
        <v>42293.362314814818</v>
      </c>
      <c r="K2861">
        <v>1439800904</v>
      </c>
      <c r="L2861" s="10">
        <f t="shared" si="8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89"/>
        <v>1.7500000000000002</v>
      </c>
      <c r="R2861" s="6">
        <f>E2861/N2861</f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>(((I2862/60)/60)/24)+DATE(1970,1,1)</f>
        <v>42540.800648148142</v>
      </c>
      <c r="K2862">
        <v>1461179576</v>
      </c>
      <c r="L2862" s="10">
        <f t="shared" si="8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89"/>
        <v>6.65</v>
      </c>
      <c r="R2862" s="6">
        <f>E2862/N2862</f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>(((I2863/60)/60)/24)+DATE(1970,1,1)</f>
        <v>42271.590833333335</v>
      </c>
      <c r="K2863">
        <v>1441894248</v>
      </c>
      <c r="L2863" s="10">
        <f t="shared" si="8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89"/>
        <v>32</v>
      </c>
      <c r="R2863" s="6">
        <f>E2863/N2863</f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>(((I2864/60)/60)/24)+DATE(1970,1,1)</f>
        <v>41814.789687500001</v>
      </c>
      <c r="K2864">
        <v>1401044229</v>
      </c>
      <c r="L2864" s="10">
        <f t="shared" si="8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89"/>
        <v>0.43307086614173229</v>
      </c>
      <c r="R2864" s="6">
        <f>E2864/N2864</f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>(((I2865/60)/60)/24)+DATE(1970,1,1)</f>
        <v>41891.675034722226</v>
      </c>
      <c r="K2865">
        <v>1405095123</v>
      </c>
      <c r="L2865" s="10">
        <f t="shared" si="8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89"/>
        <v>0.04</v>
      </c>
      <c r="R2865" s="6">
        <f>E2865/N2865</f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>(((I2866/60)/60)/24)+DATE(1970,1,1)</f>
        <v>42202.554166666669</v>
      </c>
      <c r="K2866">
        <v>1434552207</v>
      </c>
      <c r="L2866" s="10">
        <f t="shared" si="8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89"/>
        <v>1.6</v>
      </c>
      <c r="R2866" s="6">
        <f>E2866/N2866</f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>(((I2867/60)/60)/24)+DATE(1970,1,1)</f>
        <v>42010.114108796297</v>
      </c>
      <c r="K2867">
        <v>1415328259</v>
      </c>
      <c r="L2867" s="10">
        <f t="shared" si="8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89"/>
        <v>0</v>
      </c>
      <c r="R2867" s="6" t="e">
        <f>E2867/N2867</f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>(((I2868/60)/60)/24)+DATE(1970,1,1)</f>
        <v>42657.916666666672</v>
      </c>
      <c r="K2868">
        <v>1473893721</v>
      </c>
      <c r="L2868" s="10">
        <f t="shared" si="8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89"/>
        <v>0.89999999999999991</v>
      </c>
      <c r="R2868" s="6">
        <f>E2868/N2868</f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>(((I2869/60)/60)/24)+DATE(1970,1,1)</f>
        <v>42555.166666666672</v>
      </c>
      <c r="K2869">
        <v>1465533672</v>
      </c>
      <c r="L2869" s="10">
        <f t="shared" si="8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89"/>
        <v>20.16</v>
      </c>
      <c r="R2869" s="6">
        <f>E2869/N2869</f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>(((I2870/60)/60)/24)+DATE(1970,1,1)</f>
        <v>42648.827013888891</v>
      </c>
      <c r="K2870">
        <v>1473105054</v>
      </c>
      <c r="L2870" s="10">
        <f t="shared" si="8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89"/>
        <v>42.011733333333332</v>
      </c>
      <c r="R2870" s="6">
        <f>E2870/N2870</f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>(((I2871/60)/60)/24)+DATE(1970,1,1)</f>
        <v>42570.593530092592</v>
      </c>
      <c r="K2871">
        <v>1466345681</v>
      </c>
      <c r="L2871" s="10">
        <f t="shared" si="8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89"/>
        <v>0.88500000000000001</v>
      </c>
      <c r="R2871" s="6">
        <f>E2871/N2871</f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>(((I2872/60)/60)/24)+DATE(1970,1,1)</f>
        <v>41776.189409722225</v>
      </c>
      <c r="K2872">
        <v>1397709165</v>
      </c>
      <c r="L2872" s="10">
        <f t="shared" si="8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89"/>
        <v>15</v>
      </c>
      <c r="R2872" s="6">
        <f>E2872/N2872</f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>(((I2873/60)/60)/24)+DATE(1970,1,1)</f>
        <v>41994.738576388889</v>
      </c>
      <c r="K2873">
        <v>1417455813</v>
      </c>
      <c r="L2873" s="10">
        <f t="shared" si="8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89"/>
        <v>4.67</v>
      </c>
      <c r="R2873" s="6">
        <f>E2873/N2873</f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>(((I2874/60)/60)/24)+DATE(1970,1,1)</f>
        <v>42175.11618055556</v>
      </c>
      <c r="K2874">
        <v>1429584438</v>
      </c>
      <c r="L2874" s="10">
        <f t="shared" si="8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89"/>
        <v>0</v>
      </c>
      <c r="R2874" s="6" t="e">
        <f>E2874/N2874</f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>(((I2875/60)/60)/24)+DATE(1970,1,1)</f>
        <v>42032.817488425921</v>
      </c>
      <c r="K2875">
        <v>1419881831</v>
      </c>
      <c r="L2875" s="10">
        <f t="shared" si="8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89"/>
        <v>38.119999999999997</v>
      </c>
      <c r="R2875" s="6">
        <f>E2875/N2875</f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>(((I2876/60)/60)/24)+DATE(1970,1,1)</f>
        <v>42752.84474537037</v>
      </c>
      <c r="K2876">
        <v>1482092186</v>
      </c>
      <c r="L2876" s="10">
        <f t="shared" si="8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89"/>
        <v>5.42</v>
      </c>
      <c r="R2876" s="6">
        <f>E2876/N2876</f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>(((I2877/60)/60)/24)+DATE(1970,1,1)</f>
        <v>42495.128391203703</v>
      </c>
      <c r="K2877">
        <v>1459825493</v>
      </c>
      <c r="L2877" s="10">
        <f t="shared" si="8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89"/>
        <v>3.4999999999999996E-2</v>
      </c>
      <c r="R2877" s="6">
        <f>E2877/N2877</f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>(((I2878/60)/60)/24)+DATE(1970,1,1)</f>
        <v>42201.743969907402</v>
      </c>
      <c r="K2878">
        <v>1434477079</v>
      </c>
      <c r="L2878" s="10">
        <f t="shared" si="8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89"/>
        <v>0</v>
      </c>
      <c r="R2878" s="6" t="e">
        <f>E2878/N2878</f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>(((I2879/60)/60)/24)+DATE(1970,1,1)</f>
        <v>42704.708333333328</v>
      </c>
      <c r="K2879">
        <v>1477781724</v>
      </c>
      <c r="L2879" s="10">
        <f t="shared" si="8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89"/>
        <v>10.833333333333334</v>
      </c>
      <c r="R2879" s="6">
        <f>E2879/N2879</f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>(((I2880/60)/60)/24)+DATE(1970,1,1)</f>
        <v>42188.615682870368</v>
      </c>
      <c r="K2880">
        <v>1430750795</v>
      </c>
      <c r="L2880" s="10">
        <f t="shared" si="8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89"/>
        <v>2.1</v>
      </c>
      <c r="R2880" s="6">
        <f>E2880/N2880</f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>(((I2881/60)/60)/24)+DATE(1970,1,1)</f>
        <v>42389.725243055553</v>
      </c>
      <c r="K2881">
        <v>1450718661</v>
      </c>
      <c r="L2881" s="10">
        <f t="shared" si="8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89"/>
        <v>0.2589285714285714</v>
      </c>
      <c r="R2881" s="6">
        <f>E2881/N2881</f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>(((I2882/60)/60)/24)+DATE(1970,1,1)</f>
        <v>42236.711805555555</v>
      </c>
      <c r="K2882">
        <v>1436305452</v>
      </c>
      <c r="L2882" s="10">
        <f t="shared" si="8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89"/>
        <v>23.333333333333332</v>
      </c>
      <c r="R2882" s="6">
        <f>E2882/N2882</f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>(((I2883/60)/60)/24)+DATE(1970,1,1)</f>
        <v>41976.639305555553</v>
      </c>
      <c r="K2883">
        <v>1412432436</v>
      </c>
      <c r="L2883" s="10">
        <f t="shared" ref="L2883:L2946" si="90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91">(E2883/D2883)*100</f>
        <v>0</v>
      </c>
      <c r="R2883" s="6" t="e">
        <f>E2883/N2883</f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>(((I2884/60)/60)/24)+DATE(1970,1,1)</f>
        <v>42491.596273148149</v>
      </c>
      <c r="K2884">
        <v>1459520318</v>
      </c>
      <c r="L2884" s="10">
        <f t="shared" si="9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91"/>
        <v>33.6</v>
      </c>
      <c r="R2884" s="6">
        <f>E2884/N2884</f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>(((I2885/60)/60)/24)+DATE(1970,1,1)</f>
        <v>42406.207638888889</v>
      </c>
      <c r="K2885">
        <v>1451684437</v>
      </c>
      <c r="L2885" s="10">
        <f t="shared" si="9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91"/>
        <v>19.079999999999998</v>
      </c>
      <c r="R2885" s="6">
        <f>E2885/N2885</f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>(((I2886/60)/60)/24)+DATE(1970,1,1)</f>
        <v>41978.727256944447</v>
      </c>
      <c r="K2886">
        <v>1415208435</v>
      </c>
      <c r="L2886" s="10">
        <f t="shared" si="9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91"/>
        <v>0.41111111111111115</v>
      </c>
      <c r="R2886" s="6">
        <f>E2886/N2886</f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>(((I2887/60)/60)/24)+DATE(1970,1,1)</f>
        <v>42077.034733796296</v>
      </c>
      <c r="K2887">
        <v>1423705801</v>
      </c>
      <c r="L2887" s="10">
        <f t="shared" si="9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91"/>
        <v>32.5</v>
      </c>
      <c r="R2887" s="6">
        <f>E2887/N2887</f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>(((I2888/60)/60)/24)+DATE(1970,1,1)</f>
        <v>42266.165972222225</v>
      </c>
      <c r="K2888">
        <v>1442243484</v>
      </c>
      <c r="L2888" s="10">
        <f t="shared" si="9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91"/>
        <v>5</v>
      </c>
      <c r="R2888" s="6">
        <f>E2888/N2888</f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>(((I2889/60)/60)/24)+DATE(1970,1,1)</f>
        <v>42015.427361111113</v>
      </c>
      <c r="K2889">
        <v>1418379324</v>
      </c>
      <c r="L2889" s="10">
        <f t="shared" si="9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91"/>
        <v>0.16666666666666669</v>
      </c>
      <c r="R2889" s="6">
        <f>E2889/N2889</f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>(((I2890/60)/60)/24)+DATE(1970,1,1)</f>
        <v>41930.207638888889</v>
      </c>
      <c r="K2890">
        <v>1412945440</v>
      </c>
      <c r="L2890" s="10">
        <f t="shared" si="9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91"/>
        <v>0</v>
      </c>
      <c r="R2890" s="6" t="e">
        <f>E2890/N2890</f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>(((I2891/60)/60)/24)+DATE(1970,1,1)</f>
        <v>41880.863252314812</v>
      </c>
      <c r="K2891">
        <v>1406752985</v>
      </c>
      <c r="L2891" s="10">
        <f t="shared" si="9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91"/>
        <v>38.066666666666663</v>
      </c>
      <c r="R2891" s="6">
        <f>E2891/N2891</f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>(((I2892/60)/60)/24)+DATE(1970,1,1)</f>
        <v>41860.125</v>
      </c>
      <c r="K2892">
        <v>1405100992</v>
      </c>
      <c r="L2892" s="10">
        <f t="shared" si="9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91"/>
        <v>1.05</v>
      </c>
      <c r="R2892" s="6">
        <f>E2892/N2892</f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>(((I2893/60)/60)/24)+DATE(1970,1,1)</f>
        <v>42475.84175925926</v>
      </c>
      <c r="K2893">
        <v>1455570728</v>
      </c>
      <c r="L2893" s="10">
        <f t="shared" si="9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91"/>
        <v>2.73</v>
      </c>
      <c r="R2893" s="6">
        <f>E2893/N2893</f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>(((I2894/60)/60)/24)+DATE(1970,1,1)</f>
        <v>41876.875</v>
      </c>
      <c r="K2894">
        <v>1408381704</v>
      </c>
      <c r="L2894" s="10">
        <f t="shared" si="9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91"/>
        <v>9.0909090909090917</v>
      </c>
      <c r="R2894" s="6">
        <f>E2894/N2894</f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>(((I2895/60)/60)/24)+DATE(1970,1,1)</f>
        <v>42013.083333333328</v>
      </c>
      <c r="K2895">
        <v>1415644395</v>
      </c>
      <c r="L2895" s="10">
        <f t="shared" si="9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91"/>
        <v>0.5</v>
      </c>
      <c r="R2895" s="6">
        <f>E2895/N2895</f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>(((I2896/60)/60)/24)+DATE(1970,1,1)</f>
        <v>42097.944618055553</v>
      </c>
      <c r="K2896">
        <v>1422920415</v>
      </c>
      <c r="L2896" s="10">
        <f t="shared" si="9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91"/>
        <v>0</v>
      </c>
      <c r="R2896" s="6" t="e">
        <f>E2896/N2896</f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>(((I2897/60)/60)/24)+DATE(1970,1,1)</f>
        <v>41812.875</v>
      </c>
      <c r="K2897">
        <v>1403356792</v>
      </c>
      <c r="L2897" s="10">
        <f t="shared" si="90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91"/>
        <v>4.5999999999999996</v>
      </c>
      <c r="R2897" s="6">
        <f>E2897/N2897</f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>(((I2898/60)/60)/24)+DATE(1970,1,1)</f>
        <v>42716.25</v>
      </c>
      <c r="K2898">
        <v>1480283321</v>
      </c>
      <c r="L2898" s="10">
        <f t="shared" si="90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91"/>
        <v>20.833333333333336</v>
      </c>
      <c r="R2898" s="6">
        <f>E2898/N2898</f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>(((I2899/60)/60)/24)+DATE(1970,1,1)</f>
        <v>42288.645196759258</v>
      </c>
      <c r="K2899">
        <v>1441985458</v>
      </c>
      <c r="L2899" s="10">
        <f t="shared" si="90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91"/>
        <v>4.583333333333333</v>
      </c>
      <c r="R2899" s="6">
        <f>E2899/N2899</f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>(((I2900/60)/60)/24)+DATE(1970,1,1)</f>
        <v>42308.664965277778</v>
      </c>
      <c r="K2900">
        <v>1443715053</v>
      </c>
      <c r="L2900" s="10">
        <f t="shared" si="90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91"/>
        <v>4.2133333333333338</v>
      </c>
      <c r="R2900" s="6">
        <f>E2900/N2900</f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>(((I2901/60)/60)/24)+DATE(1970,1,1)</f>
        <v>42575.078217592592</v>
      </c>
      <c r="K2901">
        <v>1464141158</v>
      </c>
      <c r="L2901" s="10">
        <f t="shared" si="90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91"/>
        <v>0</v>
      </c>
      <c r="R2901" s="6" t="e">
        <f>E2901/N2901</f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>(((I2902/60)/60)/24)+DATE(1970,1,1)</f>
        <v>41860.234166666669</v>
      </c>
      <c r="K2902">
        <v>1404970632</v>
      </c>
      <c r="L2902" s="10">
        <f t="shared" si="90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91"/>
        <v>61.909090909090914</v>
      </c>
      <c r="R2902" s="6">
        <f>E2902/N2902</f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>(((I2903/60)/60)/24)+DATE(1970,1,1)</f>
        <v>42042.904386574075</v>
      </c>
      <c r="K2903">
        <v>1418161339</v>
      </c>
      <c r="L2903" s="10">
        <f t="shared" si="90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91"/>
        <v>0.8</v>
      </c>
      <c r="R2903" s="6">
        <f>E2903/N2903</f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>(((I2904/60)/60)/24)+DATE(1970,1,1)</f>
        <v>42240.439768518518</v>
      </c>
      <c r="K2904">
        <v>1437820396</v>
      </c>
      <c r="L2904" s="10">
        <f t="shared" si="90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91"/>
        <v>1.6666666666666666E-2</v>
      </c>
      <c r="R2904" s="6">
        <f>E2904/N2904</f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>(((I2905/60)/60)/24)+DATE(1970,1,1)</f>
        <v>42256.166874999995</v>
      </c>
      <c r="K2905">
        <v>1436587218</v>
      </c>
      <c r="L2905" s="10">
        <f t="shared" si="90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91"/>
        <v>0.77999999999999992</v>
      </c>
      <c r="R2905" s="6">
        <f>E2905/N2905</f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>(((I2906/60)/60)/24)+DATE(1970,1,1)</f>
        <v>41952.5</v>
      </c>
      <c r="K2906">
        <v>1414538031</v>
      </c>
      <c r="L2906" s="10">
        <f t="shared" si="90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91"/>
        <v>5</v>
      </c>
      <c r="R2906" s="6">
        <f>E2906/N2906</f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>(((I2907/60)/60)/24)+DATE(1970,1,1)</f>
        <v>42620.056863425925</v>
      </c>
      <c r="K2907">
        <v>1472001713</v>
      </c>
      <c r="L2907" s="10">
        <f t="shared" si="90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91"/>
        <v>17.771428571428572</v>
      </c>
      <c r="R2907" s="6">
        <f>E2907/N2907</f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>(((I2908/60)/60)/24)+DATE(1970,1,1)</f>
        <v>42217.041666666672</v>
      </c>
      <c r="K2908">
        <v>1436888066</v>
      </c>
      <c r="L2908" s="10">
        <f t="shared" si="90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91"/>
        <v>9.4166666666666661</v>
      </c>
      <c r="R2908" s="6">
        <f>E2908/N2908</f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>(((I2909/60)/60)/24)+DATE(1970,1,1)</f>
        <v>42504.877743055549</v>
      </c>
      <c r="K2909">
        <v>1458075837</v>
      </c>
      <c r="L2909" s="10">
        <f t="shared" si="90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91"/>
        <v>0.08</v>
      </c>
      <c r="R2909" s="6">
        <f>E2909/N2909</f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>(((I2910/60)/60)/24)+DATE(1970,1,1)</f>
        <v>42529.731701388882</v>
      </c>
      <c r="K2910">
        <v>1462815219</v>
      </c>
      <c r="L2910" s="10">
        <f t="shared" si="90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91"/>
        <v>2.75</v>
      </c>
      <c r="R2910" s="6">
        <f>E2910/N2910</f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>(((I2911/60)/60)/24)+DATE(1970,1,1)</f>
        <v>41968.823611111111</v>
      </c>
      <c r="K2911">
        <v>1413527001</v>
      </c>
      <c r="L2911" s="10">
        <f t="shared" si="90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91"/>
        <v>1.1111111111111112E-2</v>
      </c>
      <c r="R2911" s="6">
        <f>E2911/N2911</f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>(((I2912/60)/60)/24)+DATE(1970,1,1)</f>
        <v>42167.841284722221</v>
      </c>
      <c r="K2912">
        <v>1428955887</v>
      </c>
      <c r="L2912" s="10">
        <f t="shared" si="90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91"/>
        <v>3.3333333333333335E-3</v>
      </c>
      <c r="R2912" s="6">
        <f>E2912/N2912</f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>(((I2913/60)/60)/24)+DATE(1970,1,1)</f>
        <v>42182.768819444449</v>
      </c>
      <c r="K2913">
        <v>1431973626</v>
      </c>
      <c r="L2913" s="10">
        <f t="shared" si="90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91"/>
        <v>36.5</v>
      </c>
      <c r="R2913" s="6">
        <f>E2913/N2913</f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>(((I2914/60)/60)/24)+DATE(1970,1,1)</f>
        <v>42384.131643518514</v>
      </c>
      <c r="K2914">
        <v>1450235374</v>
      </c>
      <c r="L2914" s="10">
        <f t="shared" si="90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91"/>
        <v>14.058171745152354</v>
      </c>
      <c r="R2914" s="6">
        <f>E2914/N2914</f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>(((I2915/60)/60)/24)+DATE(1970,1,1)</f>
        <v>41888.922905092593</v>
      </c>
      <c r="K2915">
        <v>1404857339</v>
      </c>
      <c r="L2915" s="10">
        <f t="shared" si="90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91"/>
        <v>0.02</v>
      </c>
      <c r="R2915" s="6">
        <f>E2915/N2915</f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>(((I2916/60)/60)/24)+DATE(1970,1,1)</f>
        <v>42077.865671296298</v>
      </c>
      <c r="K2916">
        <v>1421185594</v>
      </c>
      <c r="L2916" s="10">
        <f t="shared" si="90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91"/>
        <v>4.0000000000000001E-3</v>
      </c>
      <c r="R2916" s="6">
        <f>E2916/N2916</f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>(((I2917/60)/60)/24)+DATE(1970,1,1)</f>
        <v>42445.356365740736</v>
      </c>
      <c r="K2917">
        <v>1455528790</v>
      </c>
      <c r="L2917" s="10">
        <f t="shared" si="90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91"/>
        <v>61.1</v>
      </c>
      <c r="R2917" s="6">
        <f>E2917/N2917</f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>(((I2918/60)/60)/24)+DATE(1970,1,1)</f>
        <v>41778.476724537039</v>
      </c>
      <c r="K2918">
        <v>1398511589</v>
      </c>
      <c r="L2918" s="10">
        <f t="shared" si="90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91"/>
        <v>7.8378378378378386</v>
      </c>
      <c r="R2918" s="6">
        <f>E2918/N2918</f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>(((I2919/60)/60)/24)+DATE(1970,1,1)</f>
        <v>42263.234340277777</v>
      </c>
      <c r="K2919">
        <v>1440826647</v>
      </c>
      <c r="L2919" s="10">
        <f t="shared" si="90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91"/>
        <v>21.85</v>
      </c>
      <c r="R2919" s="6">
        <f>E2919/N2919</f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>(((I2920/60)/60)/24)+DATE(1970,1,1)</f>
        <v>42306.629710648151</v>
      </c>
      <c r="K2920">
        <v>1443712007</v>
      </c>
      <c r="L2920" s="10">
        <f t="shared" si="90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91"/>
        <v>27.24</v>
      </c>
      <c r="R2920" s="6">
        <f>E2920/N2920</f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>(((I2921/60)/60)/24)+DATE(1970,1,1)</f>
        <v>41856.61954861111</v>
      </c>
      <c r="K2921">
        <v>1404658329</v>
      </c>
      <c r="L2921" s="10">
        <f t="shared" si="90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91"/>
        <v>8.5</v>
      </c>
      <c r="R2921" s="6">
        <f>E2921/N2921</f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>(((I2922/60)/60)/24)+DATE(1970,1,1)</f>
        <v>42088.750810185185</v>
      </c>
      <c r="K2922">
        <v>1424718070</v>
      </c>
      <c r="L2922" s="10">
        <f t="shared" si="90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91"/>
        <v>26.840000000000003</v>
      </c>
      <c r="R2922" s="6">
        <f>E2922/N2922</f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>(((I2923/60)/60)/24)+DATE(1970,1,1)</f>
        <v>41907.886620370373</v>
      </c>
      <c r="K2923">
        <v>1409087804</v>
      </c>
      <c r="L2923" s="10">
        <f t="shared" si="90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91"/>
        <v>129</v>
      </c>
      <c r="R2923" s="6">
        <f>E2923/N2923</f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>(((I2924/60)/60)/24)+DATE(1970,1,1)</f>
        <v>42142.874155092592</v>
      </c>
      <c r="K2924">
        <v>1428094727</v>
      </c>
      <c r="L2924" s="10">
        <f t="shared" si="90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91"/>
        <v>100</v>
      </c>
      <c r="R2924" s="6">
        <f>E2924/N2924</f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>(((I2925/60)/60)/24)+DATE(1970,1,1)</f>
        <v>42028.125</v>
      </c>
      <c r="K2925">
        <v>1420774779</v>
      </c>
      <c r="L2925" s="10">
        <f t="shared" si="90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91"/>
        <v>100</v>
      </c>
      <c r="R2925" s="6">
        <f>E2925/N2925</f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>(((I2926/60)/60)/24)+DATE(1970,1,1)</f>
        <v>42133.165972222225</v>
      </c>
      <c r="K2926">
        <v>1428585710</v>
      </c>
      <c r="L2926" s="10">
        <f t="shared" si="90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91"/>
        <v>103.2</v>
      </c>
      <c r="R2926" s="6">
        <f>E2926/N2926</f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>(((I2927/60)/60)/24)+DATE(1970,1,1)</f>
        <v>41893.584120370368</v>
      </c>
      <c r="K2927">
        <v>1407852068</v>
      </c>
      <c r="L2927" s="10">
        <f t="shared" si="90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91"/>
        <v>102.44597777777777</v>
      </c>
      <c r="R2927" s="6">
        <f>E2927/N2927</f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>(((I2928/60)/60)/24)+DATE(1970,1,1)</f>
        <v>42058.765960648147</v>
      </c>
      <c r="K2928">
        <v>1423506179</v>
      </c>
      <c r="L2928" s="10">
        <f t="shared" si="90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91"/>
        <v>125</v>
      </c>
      <c r="R2928" s="6">
        <f>E2928/N2928</f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>(((I2929/60)/60)/24)+DATE(1970,1,1)</f>
        <v>41835.208333333336</v>
      </c>
      <c r="K2929">
        <v>1402934629</v>
      </c>
      <c r="L2929" s="10">
        <f t="shared" si="90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91"/>
        <v>130.83333333333334</v>
      </c>
      <c r="R2929" s="6">
        <f>E2929/N2929</f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>(((I2930/60)/60)/24)+DATE(1970,1,1)</f>
        <v>42433.998217592598</v>
      </c>
      <c r="K2930">
        <v>1454543846</v>
      </c>
      <c r="L2930" s="10">
        <f t="shared" si="90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91"/>
        <v>100</v>
      </c>
      <c r="R2930" s="6">
        <f>E2930/N2930</f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>(((I2931/60)/60)/24)+DATE(1970,1,1)</f>
        <v>41784.564328703702</v>
      </c>
      <c r="K2931">
        <v>1398432758</v>
      </c>
      <c r="L2931" s="10">
        <f t="shared" si="90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91"/>
        <v>102.06937499999999</v>
      </c>
      <c r="R2931" s="6">
        <f>E2931/N2931</f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>(((I2932/60)/60)/24)+DATE(1970,1,1)</f>
        <v>42131.584074074075</v>
      </c>
      <c r="K2932">
        <v>1428415264</v>
      </c>
      <c r="L2932" s="10">
        <f t="shared" si="90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91"/>
        <v>100.92000000000002</v>
      </c>
      <c r="R2932" s="6">
        <f>E2932/N2932</f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>(((I2933/60)/60)/24)+DATE(1970,1,1)</f>
        <v>41897.255555555559</v>
      </c>
      <c r="K2933">
        <v>1408604363</v>
      </c>
      <c r="L2933" s="10">
        <f t="shared" si="90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91"/>
        <v>106</v>
      </c>
      <c r="R2933" s="6">
        <f>E2933/N2933</f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>(((I2934/60)/60)/24)+DATE(1970,1,1)</f>
        <v>42056.458333333328</v>
      </c>
      <c r="K2934">
        <v>1421812637</v>
      </c>
      <c r="L2934" s="10">
        <f t="shared" si="90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91"/>
        <v>105.0967741935484</v>
      </c>
      <c r="R2934" s="6">
        <f>E2934/N2934</f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>(((I2935/60)/60)/24)+DATE(1970,1,1)</f>
        <v>42525.956631944442</v>
      </c>
      <c r="K2935">
        <v>1462489053</v>
      </c>
      <c r="L2935" s="10">
        <f t="shared" si="90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91"/>
        <v>102.76</v>
      </c>
      <c r="R2935" s="6">
        <f>E2935/N2935</f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>(((I2936/60)/60)/24)+DATE(1970,1,1)</f>
        <v>41805.636157407411</v>
      </c>
      <c r="K2936">
        <v>1400253364</v>
      </c>
      <c r="L2936" s="10">
        <f t="shared" si="90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91"/>
        <v>108</v>
      </c>
      <c r="R2936" s="6">
        <f>E2936/N2936</f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>(((I2937/60)/60)/24)+DATE(1970,1,1)</f>
        <v>42611.708333333328</v>
      </c>
      <c r="K2937">
        <v>1467468008</v>
      </c>
      <c r="L2937" s="10">
        <f t="shared" si="90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91"/>
        <v>100.88571428571429</v>
      </c>
      <c r="R2937" s="6">
        <f>E2937/N2937</f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>(((I2938/60)/60)/24)+DATE(1970,1,1)</f>
        <v>41925.207638888889</v>
      </c>
      <c r="K2938">
        <v>1412091423</v>
      </c>
      <c r="L2938" s="10">
        <f t="shared" si="90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91"/>
        <v>128</v>
      </c>
      <c r="R2938" s="6">
        <f>E2938/N2938</f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>(((I2939/60)/60)/24)+DATE(1970,1,1)</f>
        <v>41833.457326388889</v>
      </c>
      <c r="K2939">
        <v>1402657113</v>
      </c>
      <c r="L2939" s="10">
        <f t="shared" si="90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91"/>
        <v>133.33333333333331</v>
      </c>
      <c r="R2939" s="6">
        <f>E2939/N2939</f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>(((I2940/60)/60)/24)+DATE(1970,1,1)</f>
        <v>42034.703865740739</v>
      </c>
      <c r="K2940">
        <v>1420044814</v>
      </c>
      <c r="L2940" s="10">
        <f t="shared" si="90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91"/>
        <v>101.375</v>
      </c>
      <c r="R2940" s="6">
        <f>E2940/N2940</f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>(((I2941/60)/60)/24)+DATE(1970,1,1)</f>
        <v>41879.041666666664</v>
      </c>
      <c r="K2941">
        <v>1406316312</v>
      </c>
      <c r="L2941" s="10">
        <f t="shared" si="90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91"/>
        <v>102.875</v>
      </c>
      <c r="R2941" s="6">
        <f>E2941/N2941</f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>(((I2942/60)/60)/24)+DATE(1970,1,1)</f>
        <v>42022.773356481484</v>
      </c>
      <c r="K2942">
        <v>1418150018</v>
      </c>
      <c r="L2942" s="10">
        <f t="shared" si="90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91"/>
        <v>107.24000000000001</v>
      </c>
      <c r="R2942" s="6">
        <f>E2942/N2942</f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>(((I2943/60)/60)/24)+DATE(1970,1,1)</f>
        <v>42064.960127314815</v>
      </c>
      <c r="K2943">
        <v>1422658955</v>
      </c>
      <c r="L2943" s="10">
        <f t="shared" si="90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91"/>
        <v>4.0000000000000001E-3</v>
      </c>
      <c r="R2943" s="6">
        <f>E2943/N2943</f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>(((I2944/60)/60)/24)+DATE(1970,1,1)</f>
        <v>42354.845833333333</v>
      </c>
      <c r="K2944">
        <v>1448565459</v>
      </c>
      <c r="L2944" s="10">
        <f t="shared" si="90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91"/>
        <v>20.424999999999997</v>
      </c>
      <c r="R2944" s="6">
        <f>E2944/N2944</f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>(((I2945/60)/60)/24)+DATE(1970,1,1)</f>
        <v>42107.129398148143</v>
      </c>
      <c r="K2945">
        <v>1426302380</v>
      </c>
      <c r="L2945" s="10">
        <f t="shared" si="90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91"/>
        <v>0</v>
      </c>
      <c r="R2945" s="6" t="e">
        <f>E2945/N2945</f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>(((I2946/60)/60)/24)+DATE(1970,1,1)</f>
        <v>42162.9143287037</v>
      </c>
      <c r="K2946">
        <v>1431122198</v>
      </c>
      <c r="L2946" s="10">
        <f t="shared" si="9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91"/>
        <v>1</v>
      </c>
      <c r="R2946" s="6">
        <f>E2946/N2946</f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>(((I2947/60)/60)/24)+DATE(1970,1,1)</f>
        <v>42148.139583333337</v>
      </c>
      <c r="K2947">
        <v>1429845660</v>
      </c>
      <c r="L2947" s="10">
        <f t="shared" ref="L2947:L3010" si="92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93">(E2947/D2947)*100</f>
        <v>0</v>
      </c>
      <c r="R2947" s="6" t="e">
        <f>E2947/N2947</f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>(((I2948/60)/60)/24)+DATE(1970,1,1)</f>
        <v>42597.531157407408</v>
      </c>
      <c r="K2948">
        <v>1468673092</v>
      </c>
      <c r="L2948" s="10">
        <f t="shared" si="92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93"/>
        <v>0.1</v>
      </c>
      <c r="R2948" s="6">
        <f>E2948/N2948</f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>(((I2949/60)/60)/24)+DATE(1970,1,1)</f>
        <v>42698.715972222228</v>
      </c>
      <c r="K2949">
        <v>1475760567</v>
      </c>
      <c r="L2949" s="10">
        <f t="shared" si="92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93"/>
        <v>4.2880000000000003</v>
      </c>
      <c r="R2949" s="6">
        <f>E2949/N2949</f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>(((I2950/60)/60)/24)+DATE(1970,1,1)</f>
        <v>42157.649224537032</v>
      </c>
      <c r="K2950">
        <v>1428075293</v>
      </c>
      <c r="L2950" s="10">
        <f t="shared" si="92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93"/>
        <v>4.8000000000000004E-3</v>
      </c>
      <c r="R2950" s="6">
        <f>E2950/N2950</f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>(((I2951/60)/60)/24)+DATE(1970,1,1)</f>
        <v>42327.864780092597</v>
      </c>
      <c r="K2951">
        <v>1445370317</v>
      </c>
      <c r="L2951" s="10">
        <f t="shared" si="92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93"/>
        <v>2.5</v>
      </c>
      <c r="R2951" s="6">
        <f>E2951/N2951</f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>(((I2952/60)/60)/24)+DATE(1970,1,1)</f>
        <v>42392.36518518519</v>
      </c>
      <c r="K2952">
        <v>1450946752</v>
      </c>
      <c r="L2952" s="10">
        <f t="shared" si="92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93"/>
        <v>0</v>
      </c>
      <c r="R2952" s="6" t="e">
        <f>E2952/N2952</f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>(((I2953/60)/60)/24)+DATE(1970,1,1)</f>
        <v>41917.802928240737</v>
      </c>
      <c r="K2953">
        <v>1408648573</v>
      </c>
      <c r="L2953" s="10">
        <f t="shared" si="92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93"/>
        <v>2.1919999999999997</v>
      </c>
      <c r="R2953" s="6">
        <f>E2953/N2953</f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>(((I2954/60)/60)/24)+DATE(1970,1,1)</f>
        <v>42660.166666666672</v>
      </c>
      <c r="K2954">
        <v>1473957239</v>
      </c>
      <c r="L2954" s="10">
        <f t="shared" si="92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93"/>
        <v>8.0250000000000004</v>
      </c>
      <c r="R2954" s="6">
        <f>E2954/N2954</f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>(((I2955/60)/60)/24)+DATE(1970,1,1)</f>
        <v>42285.791909722218</v>
      </c>
      <c r="K2955">
        <v>1441738821</v>
      </c>
      <c r="L2955" s="10">
        <f t="shared" si="92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93"/>
        <v>0.15125</v>
      </c>
      <c r="R2955" s="6">
        <f>E2955/N2955</f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>(((I2956/60)/60)/24)+DATE(1970,1,1)</f>
        <v>42810.541701388895</v>
      </c>
      <c r="K2956">
        <v>1487944803</v>
      </c>
      <c r="L2956" s="10">
        <f t="shared" si="92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93"/>
        <v>0</v>
      </c>
      <c r="R2956" s="6" t="e">
        <f>E2956/N2956</f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>(((I2957/60)/60)/24)+DATE(1970,1,1)</f>
        <v>42171.741307870368</v>
      </c>
      <c r="K2957">
        <v>1431884849</v>
      </c>
      <c r="L2957" s="10">
        <f t="shared" si="92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93"/>
        <v>59.583333333333336</v>
      </c>
      <c r="R2957" s="6">
        <f>E2957/N2957</f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>(((I2958/60)/60)/24)+DATE(1970,1,1)</f>
        <v>42494.958912037036</v>
      </c>
      <c r="K2958">
        <v>1459810850</v>
      </c>
      <c r="L2958" s="10">
        <f t="shared" si="92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93"/>
        <v>16.734177215189874</v>
      </c>
      <c r="R2958" s="6">
        <f>E2958/N2958</f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>(((I2959/60)/60)/24)+DATE(1970,1,1)</f>
        <v>42090.969583333332</v>
      </c>
      <c r="K2959">
        <v>1422317772</v>
      </c>
      <c r="L2959" s="10">
        <f t="shared" si="92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93"/>
        <v>1.8666666666666669</v>
      </c>
      <c r="R2959" s="6">
        <f>E2959/N2959</f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>(((I2960/60)/60)/24)+DATE(1970,1,1)</f>
        <v>42498.73746527778</v>
      </c>
      <c r="K2960">
        <v>1457548917</v>
      </c>
      <c r="L2960" s="10">
        <f t="shared" si="92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93"/>
        <v>0</v>
      </c>
      <c r="R2960" s="6" t="e">
        <f>E2960/N2960</f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>(((I2961/60)/60)/24)+DATE(1970,1,1)</f>
        <v>42528.008391203708</v>
      </c>
      <c r="K2961">
        <v>1462666325</v>
      </c>
      <c r="L2961" s="10">
        <f t="shared" si="92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93"/>
        <v>0</v>
      </c>
      <c r="R2961" s="6" t="e">
        <f>E2961/N2961</f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>(((I2962/60)/60)/24)+DATE(1970,1,1)</f>
        <v>41893.757210648146</v>
      </c>
      <c r="K2962">
        <v>1407867023</v>
      </c>
      <c r="L2962" s="10">
        <f t="shared" si="92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93"/>
        <v>0</v>
      </c>
      <c r="R2962" s="6" t="e">
        <f>E2962/N2962</f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>(((I2963/60)/60)/24)+DATE(1970,1,1)</f>
        <v>42089.166666666672</v>
      </c>
      <c r="K2963">
        <v>1424927159</v>
      </c>
      <c r="L2963" s="10">
        <f t="shared" si="92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93"/>
        <v>109.62</v>
      </c>
      <c r="R2963" s="6">
        <f>E2963/N2963</f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>(((I2964/60)/60)/24)+DATE(1970,1,1)</f>
        <v>42064.290972222225</v>
      </c>
      <c r="K2964">
        <v>1422769906</v>
      </c>
      <c r="L2964" s="10">
        <f t="shared" si="92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93"/>
        <v>121.8</v>
      </c>
      <c r="R2964" s="6">
        <f>E2964/N2964</f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>(((I2965/60)/60)/24)+DATE(1970,1,1)</f>
        <v>42187.470185185186</v>
      </c>
      <c r="K2965">
        <v>1433243824</v>
      </c>
      <c r="L2965" s="10">
        <f t="shared" si="92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93"/>
        <v>106.85</v>
      </c>
      <c r="R2965" s="6">
        <f>E2965/N2965</f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>(((I2966/60)/60)/24)+DATE(1970,1,1)</f>
        <v>41857.897222222222</v>
      </c>
      <c r="K2966">
        <v>1404769819</v>
      </c>
      <c r="L2966" s="10">
        <f t="shared" si="92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93"/>
        <v>100.71379999999999</v>
      </c>
      <c r="R2966" s="6">
        <f>E2966/N2966</f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>(((I2967/60)/60)/24)+DATE(1970,1,1)</f>
        <v>42192.729548611111</v>
      </c>
      <c r="K2967">
        <v>1433698233</v>
      </c>
      <c r="L2967" s="10">
        <f t="shared" si="92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93"/>
        <v>109.00000000000001</v>
      </c>
      <c r="R2967" s="6">
        <f>E2967/N2967</f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>(((I2968/60)/60)/24)+DATE(1970,1,1)</f>
        <v>42263.738564814819</v>
      </c>
      <c r="K2968">
        <v>1439833412</v>
      </c>
      <c r="L2968" s="10">
        <f t="shared" si="92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93"/>
        <v>113.63000000000001</v>
      </c>
      <c r="R2968" s="6">
        <f>E2968/N2968</f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>(((I2969/60)/60)/24)+DATE(1970,1,1)</f>
        <v>42072.156157407408</v>
      </c>
      <c r="K2969">
        <v>1423284292</v>
      </c>
      <c r="L2969" s="10">
        <f t="shared" si="92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93"/>
        <v>113.92</v>
      </c>
      <c r="R2969" s="6">
        <f>E2969/N2969</f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>(((I2970/60)/60)/24)+DATE(1970,1,1)</f>
        <v>42599.165972222225</v>
      </c>
      <c r="K2970">
        <v>1470227660</v>
      </c>
      <c r="L2970" s="10">
        <f t="shared" si="92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93"/>
        <v>106</v>
      </c>
      <c r="R2970" s="6">
        <f>E2970/N2970</f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>(((I2971/60)/60)/24)+DATE(1970,1,1)</f>
        <v>42127.952083333337</v>
      </c>
      <c r="K2971">
        <v>1428087153</v>
      </c>
      <c r="L2971" s="10">
        <f t="shared" si="92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93"/>
        <v>162.5</v>
      </c>
      <c r="R2971" s="6">
        <f>E2971/N2971</f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>(((I2972/60)/60)/24)+DATE(1970,1,1)</f>
        <v>41838.669571759259</v>
      </c>
      <c r="K2972">
        <v>1403107451</v>
      </c>
      <c r="L2972" s="10">
        <f t="shared" si="92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93"/>
        <v>106</v>
      </c>
      <c r="R2972" s="6">
        <f>E2972/N2972</f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>(((I2973/60)/60)/24)+DATE(1970,1,1)</f>
        <v>41882.658310185187</v>
      </c>
      <c r="K2973">
        <v>1406908078</v>
      </c>
      <c r="L2973" s="10">
        <f t="shared" si="92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93"/>
        <v>100.15624999999999</v>
      </c>
      <c r="R2973" s="6">
        <f>E2973/N2973</f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>(((I2974/60)/60)/24)+DATE(1970,1,1)</f>
        <v>42709.041666666672</v>
      </c>
      <c r="K2974">
        <v>1479609520</v>
      </c>
      <c r="L2974" s="10">
        <f t="shared" si="92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93"/>
        <v>105.35000000000001</v>
      </c>
      <c r="R2974" s="6">
        <f>E2974/N2974</f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>(((I2975/60)/60)/24)+DATE(1970,1,1)</f>
        <v>42370.166666666672</v>
      </c>
      <c r="K2975">
        <v>1449171508</v>
      </c>
      <c r="L2975" s="10">
        <f t="shared" si="92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93"/>
        <v>174.8</v>
      </c>
      <c r="R2975" s="6">
        <f>E2975/N2975</f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>(((I2976/60)/60)/24)+DATE(1970,1,1)</f>
        <v>41908.065972222219</v>
      </c>
      <c r="K2976">
        <v>1409275671</v>
      </c>
      <c r="L2976" s="10">
        <f t="shared" si="92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93"/>
        <v>102</v>
      </c>
      <c r="R2976" s="6">
        <f>E2976/N2976</f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>(((I2977/60)/60)/24)+DATE(1970,1,1)</f>
        <v>41970.125</v>
      </c>
      <c r="K2977">
        <v>1414599886</v>
      </c>
      <c r="L2977" s="10">
        <f t="shared" si="92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93"/>
        <v>100.125</v>
      </c>
      <c r="R2977" s="6">
        <f>E2977/N2977</f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>(((I2978/60)/60)/24)+DATE(1970,1,1)</f>
        <v>42442.5</v>
      </c>
      <c r="K2978">
        <v>1456421530</v>
      </c>
      <c r="L2978" s="10">
        <f t="shared" si="92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93"/>
        <v>171.42857142857142</v>
      </c>
      <c r="R2978" s="6">
        <f>E2978/N2978</f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>(((I2979/60)/60)/24)+DATE(1970,1,1)</f>
        <v>42086.093055555553</v>
      </c>
      <c r="K2979">
        <v>1421960934</v>
      </c>
      <c r="L2979" s="10">
        <f t="shared" si="92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93"/>
        <v>113.56666666666666</v>
      </c>
      <c r="R2979" s="6">
        <f>E2979/N2979</f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>(((I2980/60)/60)/24)+DATE(1970,1,1)</f>
        <v>41932.249305555553</v>
      </c>
      <c r="K2980">
        <v>1412954547</v>
      </c>
      <c r="L2980" s="10">
        <f t="shared" si="92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93"/>
        <v>129.46666666666667</v>
      </c>
      <c r="R2980" s="6">
        <f>E2980/N2980</f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>(((I2981/60)/60)/24)+DATE(1970,1,1)</f>
        <v>42010.25</v>
      </c>
      <c r="K2981">
        <v>1419104823</v>
      </c>
      <c r="L2981" s="10">
        <f t="shared" si="92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93"/>
        <v>101.4</v>
      </c>
      <c r="R2981" s="6">
        <f>E2981/N2981</f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>(((I2982/60)/60)/24)+DATE(1970,1,1)</f>
        <v>42240.083333333328</v>
      </c>
      <c r="K2982">
        <v>1438639130</v>
      </c>
      <c r="L2982" s="10">
        <f t="shared" si="92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93"/>
        <v>109.16666666666666</v>
      </c>
      <c r="R2982" s="6">
        <f>E2982/N2982</f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>(((I2983/60)/60)/24)+DATE(1970,1,1)</f>
        <v>42270.559675925921</v>
      </c>
      <c r="K2983">
        <v>1439126756</v>
      </c>
      <c r="L2983" s="10">
        <f t="shared" si="92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93"/>
        <v>128.92500000000001</v>
      </c>
      <c r="R2983" s="6">
        <f>E2983/N2983</f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>(((I2984/60)/60)/24)+DATE(1970,1,1)</f>
        <v>42411.686840277776</v>
      </c>
      <c r="K2984">
        <v>1452616143</v>
      </c>
      <c r="L2984" s="10">
        <f t="shared" si="92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93"/>
        <v>102.06</v>
      </c>
      <c r="R2984" s="6">
        <f>E2984/N2984</f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>(((I2985/60)/60)/24)+DATE(1970,1,1)</f>
        <v>41954.674027777779</v>
      </c>
      <c r="K2985">
        <v>1410534636</v>
      </c>
      <c r="L2985" s="10">
        <f t="shared" si="92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93"/>
        <v>146.53957758620692</v>
      </c>
      <c r="R2985" s="6">
        <f>E2985/N2985</f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>(((I2986/60)/60)/24)+DATE(1970,1,1)</f>
        <v>42606.278715277775</v>
      </c>
      <c r="K2986">
        <v>1469428881</v>
      </c>
      <c r="L2986" s="10">
        <f t="shared" si="92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93"/>
        <v>100.352</v>
      </c>
      <c r="R2986" s="6">
        <f>E2986/N2986</f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>(((I2987/60)/60)/24)+DATE(1970,1,1)</f>
        <v>42674.166666666672</v>
      </c>
      <c r="K2987">
        <v>1476228128</v>
      </c>
      <c r="L2987" s="10">
        <f t="shared" si="92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93"/>
        <v>121.64999999999999</v>
      </c>
      <c r="R2987" s="6">
        <f>E2987/N2987</f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>(((I2988/60)/60)/24)+DATE(1970,1,1)</f>
        <v>42491.458402777775</v>
      </c>
      <c r="K2988">
        <v>1456920006</v>
      </c>
      <c r="L2988" s="10">
        <f t="shared" si="92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93"/>
        <v>105.5</v>
      </c>
      <c r="R2988" s="6">
        <f>E2988/N2988</f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>(((I2989/60)/60)/24)+DATE(1970,1,1)</f>
        <v>42656</v>
      </c>
      <c r="K2989">
        <v>1473837751</v>
      </c>
      <c r="L2989" s="10">
        <f t="shared" si="92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93"/>
        <v>110.4008</v>
      </c>
      <c r="R2989" s="6">
        <f>E2989/N2989</f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>(((I2990/60)/60)/24)+DATE(1970,1,1)</f>
        <v>42541.362048611118</v>
      </c>
      <c r="K2990">
        <v>1463820081</v>
      </c>
      <c r="L2990" s="10">
        <f t="shared" si="92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93"/>
        <v>100</v>
      </c>
      <c r="R2990" s="6">
        <f>E2990/N2990</f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>(((I2991/60)/60)/24)+DATE(1970,1,1)</f>
        <v>42359.207638888889</v>
      </c>
      <c r="K2991">
        <v>1448756962</v>
      </c>
      <c r="L2991" s="10">
        <f t="shared" si="92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93"/>
        <v>176.535</v>
      </c>
      <c r="R2991" s="6">
        <f>E2991/N2991</f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>(((I2992/60)/60)/24)+DATE(1970,1,1)</f>
        <v>42376.57430555555</v>
      </c>
      <c r="K2992">
        <v>1449150420</v>
      </c>
      <c r="L2992" s="10">
        <f t="shared" si="92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93"/>
        <v>100</v>
      </c>
      <c r="R2992" s="6">
        <f>E2992/N2992</f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>(((I2993/60)/60)/24)+DATE(1970,1,1)</f>
        <v>42762.837152777778</v>
      </c>
      <c r="K2993">
        <v>1483646730</v>
      </c>
      <c r="L2993" s="10">
        <f t="shared" si="92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93"/>
        <v>103.29411764705883</v>
      </c>
      <c r="R2993" s="6">
        <f>E2993/N2993</f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>(((I2994/60)/60)/24)+DATE(1970,1,1)</f>
        <v>42652.767476851848</v>
      </c>
      <c r="K2994">
        <v>1473445510</v>
      </c>
      <c r="L2994" s="10">
        <f t="shared" si="92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93"/>
        <v>104.5</v>
      </c>
      <c r="R2994" s="6">
        <f>E2994/N2994</f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>(((I2995/60)/60)/24)+DATE(1970,1,1)</f>
        <v>42420.838738425926</v>
      </c>
      <c r="K2995">
        <v>1453406867</v>
      </c>
      <c r="L2995" s="10">
        <f t="shared" si="92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93"/>
        <v>100.29999999999998</v>
      </c>
      <c r="R2995" s="6">
        <f>E2995/N2995</f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>(((I2996/60)/60)/24)+DATE(1970,1,1)</f>
        <v>41915.478842592594</v>
      </c>
      <c r="K2996">
        <v>1409743772</v>
      </c>
      <c r="L2996" s="10">
        <f t="shared" si="92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93"/>
        <v>457.74666666666673</v>
      </c>
      <c r="R2996" s="6">
        <f>E2996/N2996</f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>(((I2997/60)/60)/24)+DATE(1970,1,1)</f>
        <v>42754.665173611109</v>
      </c>
      <c r="K2997">
        <v>1482249471</v>
      </c>
      <c r="L2997" s="10">
        <f t="shared" si="92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93"/>
        <v>104.96000000000001</v>
      </c>
      <c r="R2997" s="6">
        <f>E2997/N2997</f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>(((I2998/60)/60)/24)+DATE(1970,1,1)</f>
        <v>42150.912500000006</v>
      </c>
      <c r="K2998">
        <v>1427493240</v>
      </c>
      <c r="L2998" s="10">
        <f t="shared" si="92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93"/>
        <v>171.94285714285715</v>
      </c>
      <c r="R2998" s="6">
        <f>E2998/N2998</f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>(((I2999/60)/60)/24)+DATE(1970,1,1)</f>
        <v>42793.207638888889</v>
      </c>
      <c r="K2999">
        <v>1486661793</v>
      </c>
      <c r="L2999" s="10">
        <f t="shared" si="92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93"/>
        <v>103.73000000000002</v>
      </c>
      <c r="R2999" s="6">
        <f>E2999/N2999</f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>(((I3000/60)/60)/24)+DATE(1970,1,1)</f>
        <v>41806.184027777781</v>
      </c>
      <c r="K3000">
        <v>1400474329</v>
      </c>
      <c r="L3000" s="10">
        <f t="shared" si="92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93"/>
        <v>103.029</v>
      </c>
      <c r="R3000" s="6">
        <f>E3000/N3000</f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>(((I3001/60)/60)/24)+DATE(1970,1,1)</f>
        <v>42795.083333333328</v>
      </c>
      <c r="K3001">
        <v>1487094360</v>
      </c>
      <c r="L3001" s="10">
        <f t="shared" si="92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93"/>
        <v>118.88888888888889</v>
      </c>
      <c r="R3001" s="6">
        <f>E3001/N3001</f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>(((I3002/60)/60)/24)+DATE(1970,1,1)</f>
        <v>42766.75</v>
      </c>
      <c r="K3002">
        <v>1484682670</v>
      </c>
      <c r="L3002" s="10">
        <f t="shared" si="92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93"/>
        <v>100</v>
      </c>
      <c r="R3002" s="6">
        <f>E3002/N3002</f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>(((I3003/60)/60)/24)+DATE(1970,1,1)</f>
        <v>42564.895625000005</v>
      </c>
      <c r="K3003">
        <v>1465853382</v>
      </c>
      <c r="L3003" s="10">
        <f t="shared" si="92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93"/>
        <v>318.69988910451895</v>
      </c>
      <c r="R3003" s="6">
        <f>E3003/N3003</f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>(((I3004/60)/60)/24)+DATE(1970,1,1)</f>
        <v>41269.83625</v>
      </c>
      <c r="K3004">
        <v>1353960252</v>
      </c>
      <c r="L3004" s="10">
        <f t="shared" si="92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93"/>
        <v>108.50614285714286</v>
      </c>
      <c r="R3004" s="6">
        <f>E3004/N3004</f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>(((I3005/60)/60)/24)+DATE(1970,1,1)</f>
        <v>42430.249305555553</v>
      </c>
      <c r="K3005">
        <v>1454098976</v>
      </c>
      <c r="L3005" s="10">
        <f t="shared" si="92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93"/>
        <v>101.16666666666667</v>
      </c>
      <c r="R3005" s="6">
        <f>E3005/N3005</f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>(((I3006/60)/60)/24)+DATE(1970,1,1)</f>
        <v>41958.922731481478</v>
      </c>
      <c r="K3006">
        <v>1413493724</v>
      </c>
      <c r="L3006" s="10">
        <f t="shared" si="92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93"/>
        <v>112.815</v>
      </c>
      <c r="R3006" s="6">
        <f>E3006/N3006</f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>(((I3007/60)/60)/24)+DATE(1970,1,1)</f>
        <v>41918.674826388888</v>
      </c>
      <c r="K3007">
        <v>1410019905</v>
      </c>
      <c r="L3007" s="10">
        <f t="shared" si="92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93"/>
        <v>120.49622641509434</v>
      </c>
      <c r="R3007" s="6">
        <f>E3007/N3007</f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>(((I3008/60)/60)/24)+DATE(1970,1,1)</f>
        <v>41987.756840277783</v>
      </c>
      <c r="K3008">
        <v>1415988591</v>
      </c>
      <c r="L3008" s="10">
        <f t="shared" si="92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93"/>
        <v>107.74999999999999</v>
      </c>
      <c r="R3008" s="6">
        <f>E3008/N3008</f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>(((I3009/60)/60)/24)+DATE(1970,1,1)</f>
        <v>42119.216238425928</v>
      </c>
      <c r="K3009">
        <v>1428124283</v>
      </c>
      <c r="L3009" s="10">
        <f t="shared" si="92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93"/>
        <v>180</v>
      </c>
      <c r="R3009" s="6">
        <f>E3009/N3009</f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>(((I3010/60)/60)/24)+DATE(1970,1,1)</f>
        <v>42390.212025462963</v>
      </c>
      <c r="K3010">
        <v>1450760719</v>
      </c>
      <c r="L3010" s="10">
        <f t="shared" si="92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93"/>
        <v>101.16666666666667</v>
      </c>
      <c r="R3010" s="6">
        <f>E3010/N3010</f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>(((I3011/60)/60)/24)+DATE(1970,1,1)</f>
        <v>41969.611574074079</v>
      </c>
      <c r="K3011">
        <v>1414417240</v>
      </c>
      <c r="L3011" s="10">
        <f t="shared" ref="L3011:L3074" si="9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95">(E3011/D3011)*100</f>
        <v>119.756</v>
      </c>
      <c r="R3011" s="6">
        <f>E3011/N3011</f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>(((I3012/60)/60)/24)+DATE(1970,1,1)</f>
        <v>42056.832395833335</v>
      </c>
      <c r="K3012">
        <v>1419364719</v>
      </c>
      <c r="L3012" s="10">
        <f t="shared" si="9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95"/>
        <v>158</v>
      </c>
      <c r="R3012" s="6">
        <f>E3012/N3012</f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>(((I3013/60)/60)/24)+DATE(1970,1,1)</f>
        <v>42361.957638888889</v>
      </c>
      <c r="K3013">
        <v>1448536516</v>
      </c>
      <c r="L3013" s="10">
        <f t="shared" si="9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95"/>
        <v>123.66666666666666</v>
      </c>
      <c r="R3013" s="6">
        <f>E3013/N3013</f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>(((I3014/60)/60)/24)+DATE(1970,1,1)</f>
        <v>42045.702893518523</v>
      </c>
      <c r="K3014">
        <v>1421772730</v>
      </c>
      <c r="L3014" s="10">
        <f t="shared" si="9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95"/>
        <v>117.12499999999999</v>
      </c>
      <c r="R3014" s="6">
        <f>E3014/N3014</f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>(((I3015/60)/60)/24)+DATE(1970,1,1)</f>
        <v>42176.836215277777</v>
      </c>
      <c r="K3015">
        <v>1432325049</v>
      </c>
      <c r="L3015" s="10">
        <f t="shared" si="9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95"/>
        <v>156.96</v>
      </c>
      <c r="R3015" s="6">
        <f>E3015/N3015</f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>(((I3016/60)/60)/24)+DATE(1970,1,1)</f>
        <v>41948.208333333336</v>
      </c>
      <c r="K3016">
        <v>1412737080</v>
      </c>
      <c r="L3016" s="10">
        <f t="shared" si="9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95"/>
        <v>113.104</v>
      </c>
      <c r="R3016" s="6">
        <f>E3016/N3016</f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>(((I3017/60)/60)/24)+DATE(1970,1,1)</f>
        <v>41801.166666666664</v>
      </c>
      <c r="K3017">
        <v>1401125238</v>
      </c>
      <c r="L3017" s="10">
        <f t="shared" si="9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95"/>
        <v>103.17647058823529</v>
      </c>
      <c r="R3017" s="6">
        <f>E3017/N3017</f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>(((I3018/60)/60)/24)+DATE(1970,1,1)</f>
        <v>41838.548055555555</v>
      </c>
      <c r="K3018">
        <v>1400504952</v>
      </c>
      <c r="L3018" s="10">
        <f t="shared" si="9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95"/>
        <v>102.61176470588236</v>
      </c>
      <c r="R3018" s="6">
        <f>E3018/N3018</f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>(((I3019/60)/60)/24)+DATE(1970,1,1)</f>
        <v>41871.850034722222</v>
      </c>
      <c r="K3019">
        <v>1405974243</v>
      </c>
      <c r="L3019" s="10">
        <f t="shared" si="9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95"/>
        <v>105.84090909090908</v>
      </c>
      <c r="R3019" s="6">
        <f>E3019/N3019</f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>(((I3020/60)/60)/24)+DATE(1970,1,1)</f>
        <v>42205.916666666672</v>
      </c>
      <c r="K3020">
        <v>1433747376</v>
      </c>
      <c r="L3020" s="10">
        <f t="shared" si="9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95"/>
        <v>100.71428571428571</v>
      </c>
      <c r="R3020" s="6">
        <f>E3020/N3020</f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>(((I3021/60)/60)/24)+DATE(1970,1,1)</f>
        <v>41786.125</v>
      </c>
      <c r="K3021">
        <v>1398801620</v>
      </c>
      <c r="L3021" s="10">
        <f t="shared" si="9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95"/>
        <v>121.23333333333332</v>
      </c>
      <c r="R3021" s="6">
        <f>E3021/N3021</f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>(((I3022/60)/60)/24)+DATE(1970,1,1)</f>
        <v>42230.846446759257</v>
      </c>
      <c r="K3022">
        <v>1434399533</v>
      </c>
      <c r="L3022" s="10">
        <f t="shared" si="9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95"/>
        <v>100.57142857142858</v>
      </c>
      <c r="R3022" s="6">
        <f>E3022/N3022</f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>(((I3023/60)/60)/24)+DATE(1970,1,1)</f>
        <v>42696.249305555553</v>
      </c>
      <c r="K3023">
        <v>1476715869</v>
      </c>
      <c r="L3023" s="10">
        <f t="shared" si="9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95"/>
        <v>116.02222222222223</v>
      </c>
      <c r="R3023" s="6">
        <f>E3023/N3023</f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>(((I3024/60)/60)/24)+DATE(1970,1,1)</f>
        <v>42609.95380787037</v>
      </c>
      <c r="K3024">
        <v>1468450409</v>
      </c>
      <c r="L3024" s="10">
        <f t="shared" si="9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95"/>
        <v>100.88</v>
      </c>
      <c r="R3024" s="6">
        <f>E3024/N3024</f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>(((I3025/60)/60)/24)+DATE(1970,1,1)</f>
        <v>42166.675763888896</v>
      </c>
      <c r="K3025">
        <v>1430151186</v>
      </c>
      <c r="L3025" s="10">
        <f t="shared" si="9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95"/>
        <v>103</v>
      </c>
      <c r="R3025" s="6">
        <f>E3025/N3025</f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>(((I3026/60)/60)/24)+DATE(1970,1,1)</f>
        <v>41188.993923611109</v>
      </c>
      <c r="K3026">
        <v>1346975475</v>
      </c>
      <c r="L3026" s="10">
        <f t="shared" si="9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95"/>
        <v>246.42</v>
      </c>
      <c r="R3026" s="6">
        <f>E3026/N3026</f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>(((I3027/60)/60)/24)+DATE(1970,1,1)</f>
        <v>41789.666666666664</v>
      </c>
      <c r="K3027">
        <v>1399032813</v>
      </c>
      <c r="L3027" s="10">
        <f t="shared" si="9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95"/>
        <v>302.2</v>
      </c>
      <c r="R3027" s="6">
        <f>E3027/N3027</f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>(((I3028/60)/60)/24)+DATE(1970,1,1)</f>
        <v>42797.459398148145</v>
      </c>
      <c r="K3028">
        <v>1487329292</v>
      </c>
      <c r="L3028" s="10">
        <f t="shared" si="9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95"/>
        <v>143.33333333333334</v>
      </c>
      <c r="R3028" s="6">
        <f>E3028/N3028</f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>(((I3029/60)/60)/24)+DATE(1970,1,1)</f>
        <v>42083.662627314814</v>
      </c>
      <c r="K3029">
        <v>1424278451</v>
      </c>
      <c r="L3029" s="10">
        <f t="shared" si="9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95"/>
        <v>131.44</v>
      </c>
      <c r="R3029" s="6">
        <f>E3029/N3029</f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>(((I3030/60)/60)/24)+DATE(1970,1,1)</f>
        <v>42597.264178240745</v>
      </c>
      <c r="K3030">
        <v>1468650025</v>
      </c>
      <c r="L3030" s="10">
        <f t="shared" si="9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95"/>
        <v>168.01999999999998</v>
      </c>
      <c r="R3030" s="6">
        <f>E3030/N3030</f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>(((I3031/60)/60)/24)+DATE(1970,1,1)</f>
        <v>41961.190972222219</v>
      </c>
      <c r="K3031">
        <v>1413824447</v>
      </c>
      <c r="L3031" s="10">
        <f t="shared" si="9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95"/>
        <v>109.67666666666666</v>
      </c>
      <c r="R3031" s="6">
        <f>E3031/N3031</f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>(((I3032/60)/60)/24)+DATE(1970,1,1)</f>
        <v>42263.747349537036</v>
      </c>
      <c r="K3032">
        <v>1439834171</v>
      </c>
      <c r="L3032" s="10">
        <f t="shared" si="9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95"/>
        <v>106.6857142857143</v>
      </c>
      <c r="R3032" s="6">
        <f>E3032/N3032</f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>(((I3033/60)/60)/24)+DATE(1970,1,1)</f>
        <v>42657.882488425923</v>
      </c>
      <c r="K3033">
        <v>1471295447</v>
      </c>
      <c r="L3033" s="10">
        <f t="shared" si="9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95"/>
        <v>100</v>
      </c>
      <c r="R3033" s="6">
        <f>E3033/N3033</f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>(((I3034/60)/60)/24)+DATE(1970,1,1)</f>
        <v>42258.044664351852</v>
      </c>
      <c r="K3034">
        <v>1439341459</v>
      </c>
      <c r="L3034" s="10">
        <f t="shared" si="9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95"/>
        <v>127.2</v>
      </c>
      <c r="R3034" s="6">
        <f>E3034/N3034</f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>(((I3035/60)/60)/24)+DATE(1970,1,1)</f>
        <v>42600.110243055555</v>
      </c>
      <c r="K3035">
        <v>1468895925</v>
      </c>
      <c r="L3035" s="10">
        <f t="shared" si="9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95"/>
        <v>146.53333333333333</v>
      </c>
      <c r="R3035" s="6">
        <f>E3035/N3035</f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>(((I3036/60)/60)/24)+DATE(1970,1,1)</f>
        <v>42675.165972222225</v>
      </c>
      <c r="K3036">
        <v>1475326255</v>
      </c>
      <c r="L3036" s="10">
        <f t="shared" si="9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95"/>
        <v>112.53599999999999</v>
      </c>
      <c r="R3036" s="6">
        <f>E3036/N3036</f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>(((I3037/60)/60)/24)+DATE(1970,1,1)</f>
        <v>41398.560289351852</v>
      </c>
      <c r="K3037">
        <v>1365082009</v>
      </c>
      <c r="L3037" s="10">
        <f t="shared" si="9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95"/>
        <v>108.78684000000001</v>
      </c>
      <c r="R3037" s="6">
        <f>E3037/N3037</f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>(((I3038/60)/60)/24)+DATE(1970,1,1)</f>
        <v>41502.499305555553</v>
      </c>
      <c r="K3038">
        <v>1373568644</v>
      </c>
      <c r="L3038" s="10">
        <f t="shared" si="9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95"/>
        <v>126.732</v>
      </c>
      <c r="R3038" s="6">
        <f>E3038/N3038</f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>(((I3039/60)/60)/24)+DATE(1970,1,1)</f>
        <v>40453.207638888889</v>
      </c>
      <c r="K3039">
        <v>1279574773</v>
      </c>
      <c r="L3039" s="10">
        <f t="shared" si="9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95"/>
        <v>213.20000000000002</v>
      </c>
      <c r="R3039" s="6">
        <f>E3039/N3039</f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>(((I3040/60)/60)/24)+DATE(1970,1,1)</f>
        <v>42433.252280092594</v>
      </c>
      <c r="K3040">
        <v>1451887397</v>
      </c>
      <c r="L3040" s="10">
        <f t="shared" si="9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95"/>
        <v>100.49999999999999</v>
      </c>
      <c r="R3040" s="6">
        <f>E3040/N3040</f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>(((I3041/60)/60)/24)+DATE(1970,1,1)</f>
        <v>41637.332638888889</v>
      </c>
      <c r="K3041">
        <v>1386011038</v>
      </c>
      <c r="L3041" s="10">
        <f t="shared" si="9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95"/>
        <v>108.71389999999998</v>
      </c>
      <c r="R3041" s="6">
        <f>E3041/N3041</f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>(((I3042/60)/60)/24)+DATE(1970,1,1)</f>
        <v>42181.958333333328</v>
      </c>
      <c r="K3042">
        <v>1434999621</v>
      </c>
      <c r="L3042" s="10">
        <f t="shared" si="9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95"/>
        <v>107.5</v>
      </c>
      <c r="R3042" s="6">
        <f>E3042/N3042</f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>(((I3043/60)/60)/24)+DATE(1970,1,1)</f>
        <v>42389.868611111116</v>
      </c>
      <c r="K3043">
        <v>1450731048</v>
      </c>
      <c r="L3043" s="10">
        <f t="shared" si="9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95"/>
        <v>110.48192771084338</v>
      </c>
      <c r="R3043" s="6">
        <f>E3043/N3043</f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>(((I3044/60)/60)/24)+DATE(1970,1,1)</f>
        <v>42283.688043981485</v>
      </c>
      <c r="K3044">
        <v>1441557047</v>
      </c>
      <c r="L3044" s="10">
        <f t="shared" si="9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95"/>
        <v>128</v>
      </c>
      <c r="R3044" s="6">
        <f>E3044/N3044</f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>(((I3045/60)/60)/24)+DATE(1970,1,1)</f>
        <v>42110.118055555555</v>
      </c>
      <c r="K3045">
        <v>1426815699</v>
      </c>
      <c r="L3045" s="10">
        <f t="shared" si="9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95"/>
        <v>110.00666666666667</v>
      </c>
      <c r="R3045" s="6">
        <f>E3045/N3045</f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>(((I3046/60)/60)/24)+DATE(1970,1,1)</f>
        <v>42402.7268287037</v>
      </c>
      <c r="K3046">
        <v>1453137998</v>
      </c>
      <c r="L3046" s="10">
        <f t="shared" si="9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95"/>
        <v>109.34166666666667</v>
      </c>
      <c r="R3046" s="6">
        <f>E3046/N3046</f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>(((I3047/60)/60)/24)+DATE(1970,1,1)</f>
        <v>41873.155729166669</v>
      </c>
      <c r="K3047">
        <v>1406087055</v>
      </c>
      <c r="L3047" s="10">
        <f t="shared" si="9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95"/>
        <v>132.70650000000001</v>
      </c>
      <c r="R3047" s="6">
        <f>E3047/N3047</f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>(((I3048/60)/60)/24)+DATE(1970,1,1)</f>
        <v>41892.202777777777</v>
      </c>
      <c r="K3048">
        <v>1407784586</v>
      </c>
      <c r="L3048" s="10">
        <f t="shared" si="9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95"/>
        <v>190.84810126582278</v>
      </c>
      <c r="R3048" s="6">
        <f>E3048/N3048</f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>(((I3049/60)/60)/24)+DATE(1970,1,1)</f>
        <v>42487.552777777775</v>
      </c>
      <c r="K3049">
        <v>1457999054</v>
      </c>
      <c r="L3049" s="10">
        <f t="shared" si="9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95"/>
        <v>149</v>
      </c>
      <c r="R3049" s="6">
        <f>E3049/N3049</f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>(((I3050/60)/60)/24)+DATE(1970,1,1)</f>
        <v>42004.890277777777</v>
      </c>
      <c r="K3050">
        <v>1417556262</v>
      </c>
      <c r="L3050" s="10">
        <f t="shared" si="9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95"/>
        <v>166.4</v>
      </c>
      <c r="R3050" s="6">
        <f>E3050/N3050</f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>(((I3051/60)/60)/24)+DATE(1970,1,1)</f>
        <v>42169.014525462961</v>
      </c>
      <c r="K3051">
        <v>1431649255</v>
      </c>
      <c r="L3051" s="10">
        <f t="shared" si="9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95"/>
        <v>106.66666666666667</v>
      </c>
      <c r="R3051" s="6">
        <f>E3051/N3051</f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>(((I3052/60)/60)/24)+DATE(1970,1,1)</f>
        <v>42495.16851851852</v>
      </c>
      <c r="K3052">
        <v>1459828960</v>
      </c>
      <c r="L3052" s="10">
        <f t="shared" si="9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95"/>
        <v>106</v>
      </c>
      <c r="R3052" s="6">
        <f>E3052/N3052</f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>(((I3053/60)/60)/24)+DATE(1970,1,1)</f>
        <v>42774.416030092587</v>
      </c>
      <c r="K3053">
        <v>1483955945</v>
      </c>
      <c r="L3053" s="10">
        <f t="shared" si="9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95"/>
        <v>23.62857142857143</v>
      </c>
      <c r="R3053" s="6">
        <f>E3053/N3053</f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>(((I3054/60)/60)/24)+DATE(1970,1,1)</f>
        <v>42152.665972222225</v>
      </c>
      <c r="K3054">
        <v>1430237094</v>
      </c>
      <c r="L3054" s="10">
        <f t="shared" si="9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95"/>
        <v>0.15</v>
      </c>
      <c r="R3054" s="6">
        <f>E3054/N3054</f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>(((I3055/60)/60)/24)+DATE(1970,1,1)</f>
        <v>41914.165972222225</v>
      </c>
      <c r="K3055">
        <v>1407781013</v>
      </c>
      <c r="L3055" s="10">
        <f t="shared" si="9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95"/>
        <v>0.4</v>
      </c>
      <c r="R3055" s="6">
        <f>E3055/N3055</f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>(((I3056/60)/60)/24)+DATE(1970,1,1)</f>
        <v>42065.044444444444</v>
      </c>
      <c r="K3056">
        <v>1422043154</v>
      </c>
      <c r="L3056" s="10">
        <f t="shared" si="9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95"/>
        <v>0</v>
      </c>
      <c r="R3056" s="6" t="e">
        <f>E3056/N3056</f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>(((I3057/60)/60)/24)+DATE(1970,1,1)</f>
        <v>42013.95821759259</v>
      </c>
      <c r="K3057">
        <v>1415660390</v>
      </c>
      <c r="L3057" s="10">
        <f t="shared" si="9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95"/>
        <v>5.0000000000000001E-3</v>
      </c>
      <c r="R3057" s="6">
        <f>E3057/N3057</f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>(((I3058/60)/60)/24)+DATE(1970,1,1)</f>
        <v>41911.636388888888</v>
      </c>
      <c r="K3058">
        <v>1406819784</v>
      </c>
      <c r="L3058" s="10">
        <f t="shared" si="9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95"/>
        <v>0</v>
      </c>
      <c r="R3058" s="6" t="e">
        <f>E3058/N3058</f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>(((I3059/60)/60)/24)+DATE(1970,1,1)</f>
        <v>42463.608923611115</v>
      </c>
      <c r="K3059">
        <v>1457105811</v>
      </c>
      <c r="L3059" s="10">
        <f t="shared" si="9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95"/>
        <v>0</v>
      </c>
      <c r="R3059" s="6" t="e">
        <f>E3059/N3059</f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>(((I3060/60)/60)/24)+DATE(1970,1,1)</f>
        <v>42510.374305555553</v>
      </c>
      <c r="K3060">
        <v>1459414740</v>
      </c>
      <c r="L3060" s="10">
        <f t="shared" si="9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95"/>
        <v>1.6666666666666666E-2</v>
      </c>
      <c r="R3060" s="6">
        <f>E3060/N3060</f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>(((I3061/60)/60)/24)+DATE(1970,1,1)</f>
        <v>41859.935717592591</v>
      </c>
      <c r="K3061">
        <v>1404944846</v>
      </c>
      <c r="L3061" s="10">
        <f t="shared" si="9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95"/>
        <v>3.0066666666666664</v>
      </c>
      <c r="R3061" s="6">
        <f>E3061/N3061</f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>(((I3062/60)/60)/24)+DATE(1970,1,1)</f>
        <v>42275.274699074071</v>
      </c>
      <c r="K3062">
        <v>1440830134</v>
      </c>
      <c r="L3062" s="10">
        <f t="shared" si="9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95"/>
        <v>0.15227272727272728</v>
      </c>
      <c r="R3062" s="6">
        <f>E3062/N3062</f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>(((I3063/60)/60)/24)+DATE(1970,1,1)</f>
        <v>41864.784120370372</v>
      </c>
      <c r="K3063">
        <v>1405363748</v>
      </c>
      <c r="L3063" s="10">
        <f t="shared" si="9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95"/>
        <v>0</v>
      </c>
      <c r="R3063" s="6" t="e">
        <f>E3063/N3063</f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>(((I3064/60)/60)/24)+DATE(1970,1,1)</f>
        <v>42277.75</v>
      </c>
      <c r="K3064">
        <v>1441111892</v>
      </c>
      <c r="L3064" s="10">
        <f t="shared" si="9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95"/>
        <v>66.84</v>
      </c>
      <c r="R3064" s="6">
        <f>E3064/N3064</f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>(((I3065/60)/60)/24)+DATE(1970,1,1)</f>
        <v>42665.922893518517</v>
      </c>
      <c r="K3065">
        <v>1474150138</v>
      </c>
      <c r="L3065" s="10">
        <f t="shared" si="9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95"/>
        <v>19.566666666666666</v>
      </c>
      <c r="R3065" s="6">
        <f>E3065/N3065</f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>(((I3066/60)/60)/24)+DATE(1970,1,1)</f>
        <v>42330.290972222225</v>
      </c>
      <c r="K3066">
        <v>1445483246</v>
      </c>
      <c r="L3066" s="10">
        <f t="shared" si="9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95"/>
        <v>11.294666666666666</v>
      </c>
      <c r="R3066" s="6">
        <f>E3066/N3066</f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>(((I3067/60)/60)/24)+DATE(1970,1,1)</f>
        <v>41850.055231481485</v>
      </c>
      <c r="K3067">
        <v>1404523172</v>
      </c>
      <c r="L3067" s="10">
        <f t="shared" si="9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95"/>
        <v>0.04</v>
      </c>
      <c r="R3067" s="6">
        <f>E3067/N3067</f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>(((I3068/60)/60)/24)+DATE(1970,1,1)</f>
        <v>42561.228437500002</v>
      </c>
      <c r="K3068">
        <v>1465536537</v>
      </c>
      <c r="L3068" s="10">
        <f t="shared" si="9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95"/>
        <v>11.985714285714286</v>
      </c>
      <c r="R3068" s="6">
        <f>E3068/N3068</f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>(((I3069/60)/60)/24)+DATE(1970,1,1)</f>
        <v>42256.938414351855</v>
      </c>
      <c r="K3069">
        <v>1439245879</v>
      </c>
      <c r="L3069" s="10">
        <f t="shared" si="9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95"/>
        <v>2.5</v>
      </c>
      <c r="R3069" s="6">
        <f>E3069/N3069</f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>(((I3070/60)/60)/24)+DATE(1970,1,1)</f>
        <v>42293.691574074073</v>
      </c>
      <c r="K3070">
        <v>1442421352</v>
      </c>
      <c r="L3070" s="10">
        <f t="shared" si="9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95"/>
        <v>6.9999999999999993E-2</v>
      </c>
      <c r="R3070" s="6">
        <f>E3070/N3070</f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>(((I3071/60)/60)/24)+DATE(1970,1,1)</f>
        <v>41987.833726851852</v>
      </c>
      <c r="K3071">
        <v>1415995234</v>
      </c>
      <c r="L3071" s="10">
        <f t="shared" si="9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95"/>
        <v>14.099999999999998</v>
      </c>
      <c r="R3071" s="6">
        <f>E3071/N3071</f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>(((I3072/60)/60)/24)+DATE(1970,1,1)</f>
        <v>42711.733437499999</v>
      </c>
      <c r="K3072">
        <v>1479317769</v>
      </c>
      <c r="L3072" s="10">
        <f t="shared" si="9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95"/>
        <v>3.34</v>
      </c>
      <c r="R3072" s="6">
        <f>E3072/N3072</f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>(((I3073/60)/60)/24)+DATE(1970,1,1)</f>
        <v>42115.249305555553</v>
      </c>
      <c r="K3073">
        <v>1428082481</v>
      </c>
      <c r="L3073" s="10">
        <f t="shared" si="9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95"/>
        <v>59.774999999999999</v>
      </c>
      <c r="R3073" s="6">
        <f>E3073/N3073</f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>(((I3074/60)/60)/24)+DATE(1970,1,1)</f>
        <v>42673.073611111111</v>
      </c>
      <c r="K3074">
        <v>1476549262</v>
      </c>
      <c r="L3074" s="10">
        <f t="shared" si="9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95"/>
        <v>1.6666666666666666E-2</v>
      </c>
      <c r="R3074" s="6">
        <f>E3074/N3074</f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>(((I3075/60)/60)/24)+DATE(1970,1,1)</f>
        <v>42169.804861111115</v>
      </c>
      <c r="K3075">
        <v>1429287900</v>
      </c>
      <c r="L3075" s="10">
        <f t="shared" ref="L3075:L3138" si="96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97">(E3075/D3075)*100</f>
        <v>2.3035714285714284E-2</v>
      </c>
      <c r="R3075" s="6">
        <f>E3075/N3075</f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>(((I3076/60)/60)/24)+DATE(1970,1,1)</f>
        <v>42439.571284722217</v>
      </c>
      <c r="K3076">
        <v>1455025359</v>
      </c>
      <c r="L3076" s="10">
        <f t="shared" si="96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97"/>
        <v>8.8000000000000009E-2</v>
      </c>
      <c r="R3076" s="6">
        <f>E3076/N3076</f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>(((I3077/60)/60)/24)+DATE(1970,1,1)</f>
        <v>42601.102314814809</v>
      </c>
      <c r="K3077">
        <v>1467253640</v>
      </c>
      <c r="L3077" s="10">
        <f t="shared" si="96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97"/>
        <v>8.64</v>
      </c>
      <c r="R3077" s="6">
        <f>E3077/N3077</f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>(((I3078/60)/60)/24)+DATE(1970,1,1)</f>
        <v>42286.651886574073</v>
      </c>
      <c r="K3078">
        <v>1439221123</v>
      </c>
      <c r="L3078" s="10">
        <f t="shared" si="96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97"/>
        <v>15.06</v>
      </c>
      <c r="R3078" s="6">
        <f>E3078/N3078</f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>(((I3079/60)/60)/24)+DATE(1970,1,1)</f>
        <v>42796.956921296296</v>
      </c>
      <c r="K3079">
        <v>1485903478</v>
      </c>
      <c r="L3079" s="10">
        <f t="shared" si="96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97"/>
        <v>0.47727272727272729</v>
      </c>
      <c r="R3079" s="6">
        <f>E3079/N3079</f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>(((I3080/60)/60)/24)+DATE(1970,1,1)</f>
        <v>42061.138831018514</v>
      </c>
      <c r="K3080">
        <v>1422328795</v>
      </c>
      <c r="L3080" s="10">
        <f t="shared" si="96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97"/>
        <v>0.11833333333333333</v>
      </c>
      <c r="R3080" s="6">
        <f>E3080/N3080</f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>(((I3081/60)/60)/24)+DATE(1970,1,1)</f>
        <v>42085.671701388885</v>
      </c>
      <c r="K3081">
        <v>1424452035</v>
      </c>
      <c r="L3081" s="10">
        <f t="shared" si="96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97"/>
        <v>0.8417399858735245</v>
      </c>
      <c r="R3081" s="6">
        <f>E3081/N3081</f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>(((I3082/60)/60)/24)+DATE(1970,1,1)</f>
        <v>42000.0699537037</v>
      </c>
      <c r="K3082">
        <v>1414456844</v>
      </c>
      <c r="L3082" s="10">
        <f t="shared" si="96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97"/>
        <v>1.8799999999999997E-2</v>
      </c>
      <c r="R3082" s="6">
        <f>E3082/N3082</f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>(((I3083/60)/60)/24)+DATE(1970,1,1)</f>
        <v>42267.181608796294</v>
      </c>
      <c r="K3083">
        <v>1440130891</v>
      </c>
      <c r="L3083" s="10">
        <f t="shared" si="96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97"/>
        <v>0.21029999999999999</v>
      </c>
      <c r="R3083" s="6">
        <f>E3083/N3083</f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>(((I3084/60)/60)/24)+DATE(1970,1,1)</f>
        <v>42323.96465277778</v>
      </c>
      <c r="K3084">
        <v>1445033346</v>
      </c>
      <c r="L3084" s="10">
        <f t="shared" si="96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97"/>
        <v>0</v>
      </c>
      <c r="R3084" s="6" t="e">
        <f>E3084/N3084</f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>(((I3085/60)/60)/24)+DATE(1970,1,1)</f>
        <v>41883.208333333336</v>
      </c>
      <c r="K3085">
        <v>1406986278</v>
      </c>
      <c r="L3085" s="10">
        <f t="shared" si="96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97"/>
        <v>0.27999999999999997</v>
      </c>
      <c r="R3085" s="6">
        <f>E3085/N3085</f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>(((I3086/60)/60)/24)+DATE(1970,1,1)</f>
        <v>42129.783333333333</v>
      </c>
      <c r="K3086">
        <v>1428340931</v>
      </c>
      <c r="L3086" s="10">
        <f t="shared" si="96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97"/>
        <v>11.57920670115792</v>
      </c>
      <c r="R3086" s="6">
        <f>E3086/N3086</f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>(((I3087/60)/60)/24)+DATE(1970,1,1)</f>
        <v>42276.883784722217</v>
      </c>
      <c r="K3087">
        <v>1440969159</v>
      </c>
      <c r="L3087" s="10">
        <f t="shared" si="96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97"/>
        <v>2.44</v>
      </c>
      <c r="R3087" s="6">
        <f>E3087/N3087</f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>(((I3088/60)/60)/24)+DATE(1970,1,1)</f>
        <v>42233.67082175926</v>
      </c>
      <c r="K3088">
        <v>1434643559</v>
      </c>
      <c r="L3088" s="10">
        <f t="shared" si="96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97"/>
        <v>0.25</v>
      </c>
      <c r="R3088" s="6">
        <f>E3088/N3088</f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>(((I3089/60)/60)/24)+DATE(1970,1,1)</f>
        <v>42725.192013888889</v>
      </c>
      <c r="K3089">
        <v>1477107390</v>
      </c>
      <c r="L3089" s="10">
        <f t="shared" si="96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97"/>
        <v>0.625</v>
      </c>
      <c r="R3089" s="6">
        <f>E3089/N3089</f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>(((I3090/60)/60)/24)+DATE(1970,1,1)</f>
        <v>42012.570138888885</v>
      </c>
      <c r="K3090">
        <v>1418046247</v>
      </c>
      <c r="L3090" s="10">
        <f t="shared" si="96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97"/>
        <v>0.19384615384615383</v>
      </c>
      <c r="R3090" s="6">
        <f>E3090/N3090</f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>(((I3091/60)/60)/24)+DATE(1970,1,1)</f>
        <v>42560.082638888889</v>
      </c>
      <c r="K3091">
        <v>1465304483</v>
      </c>
      <c r="L3091" s="10">
        <f t="shared" si="96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97"/>
        <v>23.416</v>
      </c>
      <c r="R3091" s="6">
        <f>E3091/N3091</f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>(((I3092/60)/60)/24)+DATE(1970,1,1)</f>
        <v>42125.777141203704</v>
      </c>
      <c r="K3092">
        <v>1425325145</v>
      </c>
      <c r="L3092" s="10">
        <f t="shared" si="96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97"/>
        <v>5.0808888888888886</v>
      </c>
      <c r="R3092" s="6">
        <f>E3092/N3092</f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>(((I3093/60)/60)/24)+DATE(1970,1,1)</f>
        <v>42596.948414351849</v>
      </c>
      <c r="K3093">
        <v>1468622743</v>
      </c>
      <c r="L3093" s="10">
        <f t="shared" si="96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97"/>
        <v>15.920000000000002</v>
      </c>
      <c r="R3093" s="6">
        <f>E3093/N3093</f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>(((I3094/60)/60)/24)+DATE(1970,1,1)</f>
        <v>42292.916666666672</v>
      </c>
      <c r="K3094">
        <v>1441723912</v>
      </c>
      <c r="L3094" s="10">
        <f t="shared" si="96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97"/>
        <v>1.1831900000000002</v>
      </c>
      <c r="R3094" s="6">
        <f>E3094/N3094</f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>(((I3095/60)/60)/24)+DATE(1970,1,1)</f>
        <v>41791.165972222225</v>
      </c>
      <c r="K3095">
        <v>1398980941</v>
      </c>
      <c r="L3095" s="10">
        <f t="shared" si="96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97"/>
        <v>22.75</v>
      </c>
      <c r="R3095" s="6">
        <f>E3095/N3095</f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>(((I3096/60)/60)/24)+DATE(1970,1,1)</f>
        <v>42267.795787037037</v>
      </c>
      <c r="K3096">
        <v>1437591956</v>
      </c>
      <c r="L3096" s="10">
        <f t="shared" si="96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97"/>
        <v>2.5000000000000001E-2</v>
      </c>
      <c r="R3096" s="6">
        <f>E3096/N3096</f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>(((I3097/60)/60)/24)+DATE(1970,1,1)</f>
        <v>42583.025231481486</v>
      </c>
      <c r="K3097">
        <v>1464827780</v>
      </c>
      <c r="L3097" s="10">
        <f t="shared" si="96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97"/>
        <v>0.33512064343163539</v>
      </c>
      <c r="R3097" s="6">
        <f>E3097/N3097</f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>(((I3098/60)/60)/24)+DATE(1970,1,1)</f>
        <v>42144.825532407413</v>
      </c>
      <c r="K3098">
        <v>1429559326</v>
      </c>
      <c r="L3098" s="10">
        <f t="shared" si="96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97"/>
        <v>3.9750000000000001</v>
      </c>
      <c r="R3098" s="6">
        <f>E3098/N3098</f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>(((I3099/60)/60)/24)+DATE(1970,1,1)</f>
        <v>42650.583333333328</v>
      </c>
      <c r="K3099">
        <v>1474027501</v>
      </c>
      <c r="L3099" s="10">
        <f t="shared" si="96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97"/>
        <v>17.150000000000002</v>
      </c>
      <c r="R3099" s="6">
        <f>E3099/N3099</f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>(((I3100/60)/60)/24)+DATE(1970,1,1)</f>
        <v>42408.01180555555</v>
      </c>
      <c r="K3100">
        <v>1450724449</v>
      </c>
      <c r="L3100" s="10">
        <f t="shared" si="96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97"/>
        <v>3.6080041046690612</v>
      </c>
      <c r="R3100" s="6">
        <f>E3100/N3100</f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>(((I3101/60)/60)/24)+DATE(1970,1,1)</f>
        <v>42412.189710648148</v>
      </c>
      <c r="K3101">
        <v>1452659591</v>
      </c>
      <c r="L3101" s="10">
        <f t="shared" si="96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97"/>
        <v>13.900000000000002</v>
      </c>
      <c r="R3101" s="6">
        <f>E3101/N3101</f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>(((I3102/60)/60)/24)+DATE(1970,1,1)</f>
        <v>41932.622395833336</v>
      </c>
      <c r="K3102">
        <v>1411224975</v>
      </c>
      <c r="L3102" s="10">
        <f t="shared" si="96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97"/>
        <v>15.225</v>
      </c>
      <c r="R3102" s="6">
        <f>E3102/N3102</f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>(((I3103/60)/60)/24)+DATE(1970,1,1)</f>
        <v>42201.330555555556</v>
      </c>
      <c r="K3103">
        <v>1434445937</v>
      </c>
      <c r="L3103" s="10">
        <f t="shared" si="96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97"/>
        <v>12</v>
      </c>
      <c r="R3103" s="6">
        <f>E3103/N3103</f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>(((I3104/60)/60)/24)+DATE(1970,1,1)</f>
        <v>42605.340486111112</v>
      </c>
      <c r="K3104">
        <v>1467619818</v>
      </c>
      <c r="L3104" s="10">
        <f t="shared" si="96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97"/>
        <v>39.112499999999997</v>
      </c>
      <c r="R3104" s="6">
        <f>E3104/N3104</f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>(((I3105/60)/60)/24)+DATE(1970,1,1)</f>
        <v>42167.156319444446</v>
      </c>
      <c r="K3105">
        <v>1428896706</v>
      </c>
      <c r="L3105" s="10">
        <f t="shared" si="96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97"/>
        <v>0.26829268292682928</v>
      </c>
      <c r="R3105" s="6">
        <f>E3105/N3105</f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>(((I3106/60)/60)/24)+DATE(1970,1,1)</f>
        <v>42038.083333333328</v>
      </c>
      <c r="K3106">
        <v>1420235311</v>
      </c>
      <c r="L3106" s="10">
        <f t="shared" si="96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97"/>
        <v>29.625</v>
      </c>
      <c r="R3106" s="6">
        <f>E3106/N3106</f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>(((I3107/60)/60)/24)+DATE(1970,1,1)</f>
        <v>41931.208333333336</v>
      </c>
      <c r="K3107">
        <v>1408986916</v>
      </c>
      <c r="L3107" s="10">
        <f t="shared" si="96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97"/>
        <v>42.360992301112063</v>
      </c>
      <c r="R3107" s="6">
        <f>E3107/N3107</f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>(((I3108/60)/60)/24)+DATE(1970,1,1)</f>
        <v>42263.916666666672</v>
      </c>
      <c r="K3108">
        <v>1440497876</v>
      </c>
      <c r="L3108" s="10">
        <f t="shared" si="96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97"/>
        <v>4.1000000000000005</v>
      </c>
      <c r="R3108" s="6">
        <f>E3108/N3108</f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>(((I3109/60)/60)/24)+DATE(1970,1,1)</f>
        <v>42135.814247685179</v>
      </c>
      <c r="K3109">
        <v>1430767951</v>
      </c>
      <c r="L3109" s="10">
        <f t="shared" si="96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97"/>
        <v>19.762499999999999</v>
      </c>
      <c r="R3109" s="6">
        <f>E3109/N3109</f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>(((I3110/60)/60)/24)+DATE(1970,1,1)</f>
        <v>42122.638819444444</v>
      </c>
      <c r="K3110">
        <v>1425053994</v>
      </c>
      <c r="L3110" s="10">
        <f t="shared" si="96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97"/>
        <v>5.1999999999999998E-2</v>
      </c>
      <c r="R3110" s="6">
        <f>E3110/N3110</f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>(((I3111/60)/60)/24)+DATE(1970,1,1)</f>
        <v>41879.125115740739</v>
      </c>
      <c r="K3111">
        <v>1406170810</v>
      </c>
      <c r="L3111" s="10">
        <f t="shared" si="96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97"/>
        <v>25.030188679245285</v>
      </c>
      <c r="R3111" s="6">
        <f>E3111/N3111</f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>(((I3112/60)/60)/24)+DATE(1970,1,1)</f>
        <v>42785.031469907408</v>
      </c>
      <c r="K3112">
        <v>1484009119</v>
      </c>
      <c r="L3112" s="10">
        <f t="shared" si="96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97"/>
        <v>0.04</v>
      </c>
      <c r="R3112" s="6">
        <f>E3112/N3112</f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>(((I3113/60)/60)/24)+DATE(1970,1,1)</f>
        <v>41916.595138888886</v>
      </c>
      <c r="K3113">
        <v>1409753820</v>
      </c>
      <c r="L3113" s="10">
        <f t="shared" si="96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97"/>
        <v>26.640000000000004</v>
      </c>
      <c r="R3113" s="6">
        <f>E3113/N3113</f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>(((I3114/60)/60)/24)+DATE(1970,1,1)</f>
        <v>42675.121921296297</v>
      </c>
      <c r="K3114">
        <v>1472784934</v>
      </c>
      <c r="L3114" s="10">
        <f t="shared" si="96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97"/>
        <v>4.7363636363636363</v>
      </c>
      <c r="R3114" s="6">
        <f>E3114/N3114</f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>(((I3115/60)/60)/24)+DATE(1970,1,1)</f>
        <v>42111.731273148151</v>
      </c>
      <c r="K3115">
        <v>1426699982</v>
      </c>
      <c r="L3115" s="10">
        <f t="shared" si="96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97"/>
        <v>4.2435339894712749</v>
      </c>
      <c r="R3115" s="6">
        <f>E3115/N3115</f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>(((I3116/60)/60)/24)+DATE(1970,1,1)</f>
        <v>41903.632523148146</v>
      </c>
      <c r="K3116">
        <v>1406128250</v>
      </c>
      <c r="L3116" s="10">
        <f t="shared" si="96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97"/>
        <v>0</v>
      </c>
      <c r="R3116" s="6" t="e">
        <f>E3116/N3116</f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>(((I3117/60)/60)/24)+DATE(1970,1,1)</f>
        <v>42526.447071759263</v>
      </c>
      <c r="K3117">
        <v>1462531427</v>
      </c>
      <c r="L3117" s="10">
        <f t="shared" si="96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97"/>
        <v>3</v>
      </c>
      <c r="R3117" s="6">
        <f>E3117/N3117</f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>(((I3118/60)/60)/24)+DATE(1970,1,1)</f>
        <v>42095.515335648146</v>
      </c>
      <c r="K3118">
        <v>1426681325</v>
      </c>
      <c r="L3118" s="10">
        <f t="shared" si="96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97"/>
        <v>57.333333333333336</v>
      </c>
      <c r="R3118" s="6">
        <f>E3118/N3118</f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>(((I3119/60)/60)/24)+DATE(1970,1,1)</f>
        <v>42517.55</v>
      </c>
      <c r="K3119">
        <v>1463648360</v>
      </c>
      <c r="L3119" s="10">
        <f t="shared" si="96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97"/>
        <v>0.1</v>
      </c>
      <c r="R3119" s="6">
        <f>E3119/N3119</f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>(((I3120/60)/60)/24)+DATE(1970,1,1)</f>
        <v>42553.649571759262</v>
      </c>
      <c r="K3120">
        <v>1465832123</v>
      </c>
      <c r="L3120" s="10">
        <f t="shared" si="96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97"/>
        <v>0.31</v>
      </c>
      <c r="R3120" s="6">
        <f>E3120/N3120</f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>(((I3121/60)/60)/24)+DATE(1970,1,1)</f>
        <v>42090.003842592589</v>
      </c>
      <c r="K3121">
        <v>1424826332</v>
      </c>
      <c r="L3121" s="10">
        <f t="shared" si="96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97"/>
        <v>0.05</v>
      </c>
      <c r="R3121" s="6">
        <f>E3121/N3121</f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>(((I3122/60)/60)/24)+DATE(1970,1,1)</f>
        <v>42495.900416666671</v>
      </c>
      <c r="K3122">
        <v>1457303796</v>
      </c>
      <c r="L3122" s="10">
        <f t="shared" si="96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97"/>
        <v>9.8461538461538465E-3</v>
      </c>
      <c r="R3122" s="6">
        <f>E3122/N3122</f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>(((I3123/60)/60)/24)+DATE(1970,1,1)</f>
        <v>41908.679803240739</v>
      </c>
      <c r="K3123">
        <v>1406564335</v>
      </c>
      <c r="L3123" s="10">
        <f t="shared" si="96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97"/>
        <v>0.66666666666666674</v>
      </c>
      <c r="R3123" s="6">
        <f>E3123/N3123</f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>(((I3124/60)/60)/24)+DATE(1970,1,1)</f>
        <v>42683.973750000005</v>
      </c>
      <c r="K3124">
        <v>1478298132</v>
      </c>
      <c r="L3124" s="10">
        <f t="shared" si="96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97"/>
        <v>58.291457286432156</v>
      </c>
      <c r="R3124" s="6">
        <f>E3124/N3124</f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>(((I3125/60)/60)/24)+DATE(1970,1,1)</f>
        <v>42560.993032407408</v>
      </c>
      <c r="K3125">
        <v>1465516198</v>
      </c>
      <c r="L3125" s="10">
        <f t="shared" si="96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97"/>
        <v>68.153599999999997</v>
      </c>
      <c r="R3125" s="6">
        <f>E3125/N3125</f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>(((I3126/60)/60)/24)+DATE(1970,1,1)</f>
        <v>42037.780104166668</v>
      </c>
      <c r="K3126">
        <v>1417718601</v>
      </c>
      <c r="L3126" s="10">
        <f t="shared" si="96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97"/>
        <v>3.2499999999999999E-3</v>
      </c>
      <c r="R3126" s="6">
        <f>E3126/N3126</f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>(((I3127/60)/60)/24)+DATE(1970,1,1)</f>
        <v>42376.20685185185</v>
      </c>
      <c r="K3127">
        <v>1449550672</v>
      </c>
      <c r="L3127" s="10">
        <f t="shared" si="96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97"/>
        <v>0</v>
      </c>
      <c r="R3127" s="6" t="e">
        <f>E3127/N3127</f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>(((I3128/60)/60)/24)+DATE(1970,1,1)</f>
        <v>42456.976412037038</v>
      </c>
      <c r="K3128">
        <v>1456532762</v>
      </c>
      <c r="L3128" s="10">
        <f t="shared" si="96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97"/>
        <v>4.16</v>
      </c>
      <c r="R3128" s="6">
        <f>E3128/N3128</f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>(((I3129/60)/60)/24)+DATE(1970,1,1)</f>
        <v>42064.856817129628</v>
      </c>
      <c r="K3129">
        <v>1422650029</v>
      </c>
      <c r="L3129" s="10">
        <f t="shared" si="96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97"/>
        <v>0</v>
      </c>
      <c r="R3129" s="6" t="e">
        <f>E3129/N3129</f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>(((I3130/60)/60)/24)+DATE(1970,1,1)</f>
        <v>42810.784039351856</v>
      </c>
      <c r="K3130">
        <v>1487101741</v>
      </c>
      <c r="L3130" s="10">
        <f t="shared" si="96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97"/>
        <v>108.60666666666667</v>
      </c>
      <c r="R3130" s="6">
        <f>E3130/N3130</f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>(((I3131/60)/60)/24)+DATE(1970,1,1)</f>
        <v>42843.801145833335</v>
      </c>
      <c r="K3131">
        <v>1489090419</v>
      </c>
      <c r="L3131" s="10">
        <f t="shared" si="96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97"/>
        <v>0.8</v>
      </c>
      <c r="R3131" s="6">
        <f>E3131/N3131</f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>(((I3132/60)/60)/24)+DATE(1970,1,1)</f>
        <v>42839.207638888889</v>
      </c>
      <c r="K3132">
        <v>1489504916</v>
      </c>
      <c r="L3132" s="10">
        <f t="shared" si="96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97"/>
        <v>3.75</v>
      </c>
      <c r="R3132" s="6">
        <f>E3132/N3132</f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>(((I3133/60)/60)/24)+DATE(1970,1,1)</f>
        <v>42833.537557870368</v>
      </c>
      <c r="K3133">
        <v>1489067645</v>
      </c>
      <c r="L3133" s="10">
        <f t="shared" si="96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97"/>
        <v>15.731707317073171</v>
      </c>
      <c r="R3133" s="6">
        <f>E3133/N3133</f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>(((I3134/60)/60)/24)+DATE(1970,1,1)</f>
        <v>42846.308564814812</v>
      </c>
      <c r="K3134">
        <v>1487579060</v>
      </c>
      <c r="L3134" s="10">
        <f t="shared" si="96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97"/>
        <v>3.3333333333333333E-2</v>
      </c>
      <c r="R3134" s="6">
        <f>E3134/N3134</f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>(((I3135/60)/60)/24)+DATE(1970,1,1)</f>
        <v>42818.523541666669</v>
      </c>
      <c r="K3135">
        <v>1487770434</v>
      </c>
      <c r="L3135" s="10">
        <f t="shared" si="96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97"/>
        <v>108</v>
      </c>
      <c r="R3135" s="6">
        <f>E3135/N3135</f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>(((I3136/60)/60)/24)+DATE(1970,1,1)</f>
        <v>42821.678460648152</v>
      </c>
      <c r="K3136">
        <v>1488820619</v>
      </c>
      <c r="L3136" s="10">
        <f t="shared" si="96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97"/>
        <v>22.5</v>
      </c>
      <c r="R3136" s="6">
        <f>E3136/N3136</f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>(((I3137/60)/60)/24)+DATE(1970,1,1)</f>
        <v>42829.151863425926</v>
      </c>
      <c r="K3137">
        <v>1489376321</v>
      </c>
      <c r="L3137" s="10">
        <f t="shared" si="96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97"/>
        <v>20.849420849420849</v>
      </c>
      <c r="R3137" s="6">
        <f>E3137/N3137</f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>(((I3138/60)/60)/24)+DATE(1970,1,1)</f>
        <v>42825.957638888889</v>
      </c>
      <c r="K3138">
        <v>1487847954</v>
      </c>
      <c r="L3138" s="10">
        <f t="shared" si="96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97"/>
        <v>127.8</v>
      </c>
      <c r="R3138" s="6">
        <f>E3138/N3138</f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>(((I3139/60)/60)/24)+DATE(1970,1,1)</f>
        <v>42858.8</v>
      </c>
      <c r="K3139">
        <v>1489439669</v>
      </c>
      <c r="L3139" s="10">
        <f t="shared" ref="L3139:L3202" si="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99">(E3139/D3139)*100</f>
        <v>3.3333333333333335</v>
      </c>
      <c r="R3139" s="6">
        <f>E3139/N3139</f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>(((I3140/60)/60)/24)+DATE(1970,1,1)</f>
        <v>42828.645914351851</v>
      </c>
      <c r="K3140">
        <v>1489591807</v>
      </c>
      <c r="L3140" s="10">
        <f t="shared" si="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99"/>
        <v>0</v>
      </c>
      <c r="R3140" s="6" t="e">
        <f>E3140/N3140</f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>(((I3141/60)/60)/24)+DATE(1970,1,1)</f>
        <v>42819.189583333333</v>
      </c>
      <c r="K3141">
        <v>1487485760</v>
      </c>
      <c r="L3141" s="10">
        <f t="shared" si="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99"/>
        <v>5.4</v>
      </c>
      <c r="R3141" s="6">
        <f>E3141/N3141</f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>(((I3142/60)/60)/24)+DATE(1970,1,1)</f>
        <v>42832.677118055552</v>
      </c>
      <c r="K3142">
        <v>1488993303</v>
      </c>
      <c r="L3142" s="10">
        <f t="shared" si="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99"/>
        <v>0.96</v>
      </c>
      <c r="R3142" s="6">
        <f>E3142/N3142</f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>(((I3143/60)/60)/24)+DATE(1970,1,1)</f>
        <v>42841.833333333328</v>
      </c>
      <c r="K3143">
        <v>1488823488</v>
      </c>
      <c r="L3143" s="10">
        <f t="shared" si="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99"/>
        <v>51.6</v>
      </c>
      <c r="R3143" s="6">
        <f>E3143/N3143</f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>(((I3144/60)/60)/24)+DATE(1970,1,1)</f>
        <v>42813.471516203703</v>
      </c>
      <c r="K3144">
        <v>1487333939</v>
      </c>
      <c r="L3144" s="10">
        <f t="shared" si="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99"/>
        <v>1.6363636363636365</v>
      </c>
      <c r="R3144" s="6">
        <f>E3144/N3144</f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>(((I3145/60)/60)/24)+DATE(1970,1,1)</f>
        <v>42834.358287037037</v>
      </c>
      <c r="K3145">
        <v>1489480556</v>
      </c>
      <c r="L3145" s="10">
        <f t="shared" si="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99"/>
        <v>0</v>
      </c>
      <c r="R3145" s="6" t="e">
        <f>E3145/N3145</f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>(((I3146/60)/60)/24)+DATE(1970,1,1)</f>
        <v>42813.25</v>
      </c>
      <c r="K3146">
        <v>1488459307</v>
      </c>
      <c r="L3146" s="10">
        <f t="shared" si="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99"/>
        <v>75.400000000000006</v>
      </c>
      <c r="R3146" s="6">
        <f>E3146/N3146</f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>(((I3147/60)/60)/24)+DATE(1970,1,1)</f>
        <v>42821.999236111107</v>
      </c>
      <c r="K3147">
        <v>1485478734</v>
      </c>
      <c r="L3147" s="10">
        <f t="shared" si="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99"/>
        <v>0</v>
      </c>
      <c r="R3147" s="6" t="e">
        <f>E3147/N3147</f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>(((I3148/60)/60)/24)+DATE(1970,1,1)</f>
        <v>42841.640810185185</v>
      </c>
      <c r="K3148">
        <v>1488471766</v>
      </c>
      <c r="L3148" s="10">
        <f t="shared" si="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99"/>
        <v>10.5</v>
      </c>
      <c r="R3148" s="6">
        <f>E3148/N3148</f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>(((I3149/60)/60)/24)+DATE(1970,1,1)</f>
        <v>41950.011053240742</v>
      </c>
      <c r="K3149">
        <v>1411859755</v>
      </c>
      <c r="L3149" s="10">
        <f t="shared" si="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99"/>
        <v>117.52499999999999</v>
      </c>
      <c r="R3149" s="6">
        <f>E3149/N3149</f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>(((I3150/60)/60)/24)+DATE(1970,1,1)</f>
        <v>41913.166666666664</v>
      </c>
      <c r="K3150">
        <v>1410278284</v>
      </c>
      <c r="L3150" s="10">
        <f t="shared" si="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99"/>
        <v>131.16666666666669</v>
      </c>
      <c r="R3150" s="6">
        <f>E3150/N3150</f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>(((I3151/60)/60)/24)+DATE(1970,1,1)</f>
        <v>41250.083333333336</v>
      </c>
      <c r="K3151">
        <v>1352766300</v>
      </c>
      <c r="L3151" s="10">
        <f t="shared" si="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99"/>
        <v>104</v>
      </c>
      <c r="R3151" s="6">
        <f>E3151/N3151</f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>(((I3152/60)/60)/24)+DATE(1970,1,1)</f>
        <v>40568.166666666664</v>
      </c>
      <c r="K3152">
        <v>1288160403</v>
      </c>
      <c r="L3152" s="10">
        <f t="shared" si="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99"/>
        <v>101</v>
      </c>
      <c r="R3152" s="6">
        <f>E3152/N3152</f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>(((I3153/60)/60)/24)+DATE(1970,1,1)</f>
        <v>41892.83997685185</v>
      </c>
      <c r="K3153">
        <v>1407787774</v>
      </c>
      <c r="L3153" s="10">
        <f t="shared" si="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99"/>
        <v>100.4</v>
      </c>
      <c r="R3153" s="6">
        <f>E3153/N3153</f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>(((I3154/60)/60)/24)+DATE(1970,1,1)</f>
        <v>41580.867673611108</v>
      </c>
      <c r="K3154">
        <v>1380833367</v>
      </c>
      <c r="L3154" s="10">
        <f t="shared" si="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99"/>
        <v>105.95454545454545</v>
      </c>
      <c r="R3154" s="6">
        <f>E3154/N3154</f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>(((I3155/60)/60)/24)+DATE(1970,1,1)</f>
        <v>40664.207638888889</v>
      </c>
      <c r="K3155">
        <v>1301542937</v>
      </c>
      <c r="L3155" s="10">
        <f t="shared" si="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99"/>
        <v>335.58333333333337</v>
      </c>
      <c r="R3155" s="6">
        <f>E3155/N3155</f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>(((I3156/60)/60)/24)+DATE(1970,1,1)</f>
        <v>41000.834004629629</v>
      </c>
      <c r="K3156">
        <v>1330722058</v>
      </c>
      <c r="L3156" s="10">
        <f t="shared" si="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99"/>
        <v>112.92857142857142</v>
      </c>
      <c r="R3156" s="6">
        <f>E3156/N3156</f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>(((I3157/60)/60)/24)+DATE(1970,1,1)</f>
        <v>41263.499131944445</v>
      </c>
      <c r="K3157">
        <v>1353412725</v>
      </c>
      <c r="L3157" s="10">
        <f t="shared" si="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99"/>
        <v>188.50460000000001</v>
      </c>
      <c r="R3157" s="6">
        <f>E3157/N3157</f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>(((I3158/60)/60)/24)+DATE(1970,1,1)</f>
        <v>41061.953055555554</v>
      </c>
      <c r="K3158">
        <v>1335567144</v>
      </c>
      <c r="L3158" s="10">
        <f t="shared" si="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99"/>
        <v>101.81818181818181</v>
      </c>
      <c r="R3158" s="6">
        <f>E3158/N3158</f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>(((I3159/60)/60)/24)+DATE(1970,1,1)</f>
        <v>41839.208333333336</v>
      </c>
      <c r="K3159">
        <v>1404932105</v>
      </c>
      <c r="L3159" s="10">
        <f t="shared" si="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99"/>
        <v>101</v>
      </c>
      <c r="R3159" s="6">
        <f>E3159/N3159</f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>(((I3160/60)/60)/24)+DATE(1970,1,1)</f>
        <v>41477.839722222219</v>
      </c>
      <c r="K3160">
        <v>1371931752</v>
      </c>
      <c r="L3160" s="10">
        <f t="shared" si="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99"/>
        <v>113.99999999999999</v>
      </c>
      <c r="R3160" s="6">
        <f>E3160/N3160</f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>(((I3161/60)/60)/24)+DATE(1970,1,1)</f>
        <v>40926.958333333336</v>
      </c>
      <c r="K3161">
        <v>1323221761</v>
      </c>
      <c r="L3161" s="10">
        <f t="shared" si="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99"/>
        <v>133.48133333333334</v>
      </c>
      <c r="R3161" s="6">
        <f>E3161/N3161</f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>(((I3162/60)/60)/24)+DATE(1970,1,1)</f>
        <v>41864.207638888889</v>
      </c>
      <c r="K3162">
        <v>1405923687</v>
      </c>
      <c r="L3162" s="10">
        <f t="shared" si="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99"/>
        <v>101.53333333333335</v>
      </c>
      <c r="R3162" s="6">
        <f>E3162/N3162</f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>(((I3163/60)/60)/24)+DATE(1970,1,1)</f>
        <v>41927.536134259259</v>
      </c>
      <c r="K3163">
        <v>1410785522</v>
      </c>
      <c r="L3163" s="10">
        <f t="shared" si="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99"/>
        <v>105.1</v>
      </c>
      <c r="R3163" s="6">
        <f>E3163/N3163</f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>(((I3164/60)/60)/24)+DATE(1970,1,1)</f>
        <v>41827.083333333336</v>
      </c>
      <c r="K3164">
        <v>1402331262</v>
      </c>
      <c r="L3164" s="10">
        <f t="shared" si="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99"/>
        <v>127.15</v>
      </c>
      <c r="R3164" s="6">
        <f>E3164/N3164</f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>(((I3165/60)/60)/24)+DATE(1970,1,1)</f>
        <v>41805.753761574073</v>
      </c>
      <c r="K3165">
        <v>1400263525</v>
      </c>
      <c r="L3165" s="10">
        <f t="shared" si="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99"/>
        <v>111.15384615384616</v>
      </c>
      <c r="R3165" s="6">
        <f>E3165/N3165</f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>(((I3166/60)/60)/24)+DATE(1970,1,1)</f>
        <v>41799.80572916667</v>
      </c>
      <c r="K3166">
        <v>1399490415</v>
      </c>
      <c r="L3166" s="10">
        <f t="shared" si="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99"/>
        <v>106.76</v>
      </c>
      <c r="R3166" s="6">
        <f>E3166/N3166</f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>(((I3167/60)/60)/24)+DATE(1970,1,1)</f>
        <v>40666.165972222225</v>
      </c>
      <c r="K3167">
        <v>1302493760</v>
      </c>
      <c r="L3167" s="10">
        <f t="shared" si="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99"/>
        <v>162.66666666666666</v>
      </c>
      <c r="R3167" s="6">
        <f>E3167/N3167</f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>(((I3168/60)/60)/24)+DATE(1970,1,1)</f>
        <v>41969.332638888889</v>
      </c>
      <c r="K3168">
        <v>1414514153</v>
      </c>
      <c r="L3168" s="10">
        <f t="shared" si="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99"/>
        <v>160.22808571428573</v>
      </c>
      <c r="R3168" s="6">
        <f>E3168/N3168</f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>(((I3169/60)/60)/24)+DATE(1970,1,1)</f>
        <v>41853.175706018519</v>
      </c>
      <c r="K3169">
        <v>1405743181</v>
      </c>
      <c r="L3169" s="10">
        <f t="shared" si="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99"/>
        <v>116.16666666666666</v>
      </c>
      <c r="R3169" s="6">
        <f>E3169/N3169</f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>(((I3170/60)/60)/24)+DATE(1970,1,1)</f>
        <v>41803.916666666664</v>
      </c>
      <c r="K3170">
        <v>1399948353</v>
      </c>
      <c r="L3170" s="10">
        <f t="shared" si="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99"/>
        <v>124.2</v>
      </c>
      <c r="R3170" s="6">
        <f>E3170/N3170</f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>(((I3171/60)/60)/24)+DATE(1970,1,1)</f>
        <v>41621.207638888889</v>
      </c>
      <c r="K3171">
        <v>1384364561</v>
      </c>
      <c r="L3171" s="10">
        <f t="shared" si="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99"/>
        <v>103.01249999999999</v>
      </c>
      <c r="R3171" s="6">
        <f>E3171/N3171</f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>(((I3172/60)/60)/24)+DATE(1970,1,1)</f>
        <v>41822.166666666664</v>
      </c>
      <c r="K3172">
        <v>1401414944</v>
      </c>
      <c r="L3172" s="10">
        <f t="shared" si="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99"/>
        <v>112.25</v>
      </c>
      <c r="R3172" s="6">
        <f>E3172/N3172</f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>(((I3173/60)/60)/24)+DATE(1970,1,1)</f>
        <v>42496.608310185184</v>
      </c>
      <c r="K3173">
        <v>1459953358</v>
      </c>
      <c r="L3173" s="10">
        <f t="shared" si="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99"/>
        <v>108.8142857142857</v>
      </c>
      <c r="R3173" s="6">
        <f>E3173/N3173</f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>(((I3174/60)/60)/24)+DATE(1970,1,1)</f>
        <v>40953.729953703703</v>
      </c>
      <c r="K3174">
        <v>1326648668</v>
      </c>
      <c r="L3174" s="10">
        <f t="shared" si="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99"/>
        <v>114.99999999999999</v>
      </c>
      <c r="R3174" s="6">
        <f>E3174/N3174</f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>(((I3175/60)/60)/24)+DATE(1970,1,1)</f>
        <v>41908.878379629627</v>
      </c>
      <c r="K3175">
        <v>1409173492</v>
      </c>
      <c r="L3175" s="10">
        <f t="shared" si="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99"/>
        <v>103</v>
      </c>
      <c r="R3175" s="6">
        <f>E3175/N3175</f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>(((I3176/60)/60)/24)+DATE(1970,1,1)</f>
        <v>41876.864675925928</v>
      </c>
      <c r="K3176">
        <v>1407789908</v>
      </c>
      <c r="L3176" s="10">
        <f t="shared" si="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99"/>
        <v>101.13333333333334</v>
      </c>
      <c r="R3176" s="6">
        <f>E3176/N3176</f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>(((I3177/60)/60)/24)+DATE(1970,1,1)</f>
        <v>40591.886886574073</v>
      </c>
      <c r="K3177">
        <v>1292793427</v>
      </c>
      <c r="L3177" s="10">
        <f t="shared" si="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99"/>
        <v>109.55999999999999</v>
      </c>
      <c r="R3177" s="6">
        <f>E3177/N3177</f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>(((I3178/60)/60)/24)+DATE(1970,1,1)</f>
        <v>41504.625</v>
      </c>
      <c r="K3178">
        <v>1374531631</v>
      </c>
      <c r="L3178" s="10">
        <f t="shared" si="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99"/>
        <v>114.8421052631579</v>
      </c>
      <c r="R3178" s="6">
        <f>E3178/N3178</f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>(((I3179/60)/60)/24)+DATE(1970,1,1)</f>
        <v>41811.666770833333</v>
      </c>
      <c r="K3179">
        <v>1400774409</v>
      </c>
      <c r="L3179" s="10">
        <f t="shared" si="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99"/>
        <v>117.39999999999999</v>
      </c>
      <c r="R3179" s="6">
        <f>E3179/N3179</f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>(((I3180/60)/60)/24)+DATE(1970,1,1)</f>
        <v>41836.605034722219</v>
      </c>
      <c r="K3180">
        <v>1402929075</v>
      </c>
      <c r="L3180" s="10">
        <f t="shared" si="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99"/>
        <v>171.73333333333335</v>
      </c>
      <c r="R3180" s="6">
        <f>E3180/N3180</f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>(((I3181/60)/60)/24)+DATE(1970,1,1)</f>
        <v>41400.702210648145</v>
      </c>
      <c r="K3181">
        <v>1365699071</v>
      </c>
      <c r="L3181" s="10">
        <f t="shared" si="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99"/>
        <v>114.16238095238094</v>
      </c>
      <c r="R3181" s="6">
        <f>E3181/N3181</f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>(((I3182/60)/60)/24)+DATE(1970,1,1)</f>
        <v>41810.412604166668</v>
      </c>
      <c r="K3182">
        <v>1400666049</v>
      </c>
      <c r="L3182" s="10">
        <f t="shared" si="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99"/>
        <v>119.75</v>
      </c>
      <c r="R3182" s="6">
        <f>E3182/N3182</f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>(((I3183/60)/60)/24)+DATE(1970,1,1)</f>
        <v>41805.666666666664</v>
      </c>
      <c r="K3183">
        <v>1400570787</v>
      </c>
      <c r="L3183" s="10">
        <f t="shared" si="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99"/>
        <v>109.00000000000001</v>
      </c>
      <c r="R3183" s="6">
        <f>E3183/N3183</f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>(((I3184/60)/60)/24)+DATE(1970,1,1)</f>
        <v>40939.708333333336</v>
      </c>
      <c r="K3184">
        <v>1323211621</v>
      </c>
      <c r="L3184" s="10">
        <f t="shared" si="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99"/>
        <v>100.88571428571429</v>
      </c>
      <c r="R3184" s="6">
        <f>E3184/N3184</f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>(((I3185/60)/60)/24)+DATE(1970,1,1)</f>
        <v>41509.79478009259</v>
      </c>
      <c r="K3185">
        <v>1375729469</v>
      </c>
      <c r="L3185" s="10">
        <f t="shared" si="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99"/>
        <v>109.00000000000001</v>
      </c>
      <c r="R3185" s="6">
        <f>E3185/N3185</f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>(((I3186/60)/60)/24)+DATE(1970,1,1)</f>
        <v>41821.993414351848</v>
      </c>
      <c r="K3186">
        <v>1401666631</v>
      </c>
      <c r="L3186" s="10">
        <f t="shared" si="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99"/>
        <v>107.20930232558139</v>
      </c>
      <c r="R3186" s="6">
        <f>E3186/N3186</f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>(((I3187/60)/60)/24)+DATE(1970,1,1)</f>
        <v>41836.977326388893</v>
      </c>
      <c r="K3187">
        <v>1404948441</v>
      </c>
      <c r="L3187" s="10">
        <f t="shared" si="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99"/>
        <v>100</v>
      </c>
      <c r="R3187" s="6">
        <f>E3187/N3187</f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>(((I3188/60)/60)/24)+DATE(1970,1,1)</f>
        <v>41898.875</v>
      </c>
      <c r="K3188">
        <v>1408313438</v>
      </c>
      <c r="L3188" s="10">
        <f t="shared" si="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99"/>
        <v>102.18750000000001</v>
      </c>
      <c r="R3188" s="6">
        <f>E3188/N3188</f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>(((I3189/60)/60)/24)+DATE(1970,1,1)</f>
        <v>41855.666354166664</v>
      </c>
      <c r="K3189">
        <v>1405439973</v>
      </c>
      <c r="L3189" s="10">
        <f t="shared" si="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99"/>
        <v>116.29333333333334</v>
      </c>
      <c r="R3189" s="6">
        <f>E3189/N3189</f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>(((I3190/60)/60)/24)+DATE(1970,1,1)</f>
        <v>42165.415532407409</v>
      </c>
      <c r="K3190">
        <v>1432115902</v>
      </c>
      <c r="L3190" s="10">
        <f t="shared" si="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99"/>
        <v>65</v>
      </c>
      <c r="R3190" s="6">
        <f>E3190/N3190</f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>(((I3191/60)/60)/24)+DATE(1970,1,1)</f>
        <v>42148.346435185187</v>
      </c>
      <c r="K3191">
        <v>1429863532</v>
      </c>
      <c r="L3191" s="10">
        <f t="shared" si="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99"/>
        <v>12.327272727272726</v>
      </c>
      <c r="R3191" s="6">
        <f>E3191/N3191</f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>(((I3192/60)/60)/24)+DATE(1970,1,1)</f>
        <v>42713.192997685182</v>
      </c>
      <c r="K3192">
        <v>1478662675</v>
      </c>
      <c r="L3192" s="10">
        <f t="shared" si="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99"/>
        <v>0</v>
      </c>
      <c r="R3192" s="6" t="e">
        <f>E3192/N3192</f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>(((I3193/60)/60)/24)+DATE(1970,1,1)</f>
        <v>42598.755428240736</v>
      </c>
      <c r="K3193">
        <v>1466186869</v>
      </c>
      <c r="L3193" s="10">
        <f t="shared" si="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99"/>
        <v>4.0266666666666664</v>
      </c>
      <c r="R3193" s="6">
        <f>E3193/N3193</f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>(((I3194/60)/60)/24)+DATE(1970,1,1)</f>
        <v>42063.916666666672</v>
      </c>
      <c r="K3194">
        <v>1421274859</v>
      </c>
      <c r="L3194" s="10">
        <f t="shared" si="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99"/>
        <v>1.02</v>
      </c>
      <c r="R3194" s="6">
        <f>E3194/N3194</f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>(((I3195/60)/60)/24)+DATE(1970,1,1)</f>
        <v>42055.968240740738</v>
      </c>
      <c r="K3195">
        <v>1420586056</v>
      </c>
      <c r="L3195" s="10">
        <f t="shared" si="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99"/>
        <v>11.74</v>
      </c>
      <c r="R3195" s="6">
        <f>E3195/N3195</f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>(((I3196/60)/60)/24)+DATE(1970,1,1)</f>
        <v>42212.062476851846</v>
      </c>
      <c r="K3196">
        <v>1435368598</v>
      </c>
      <c r="L3196" s="10">
        <f t="shared" si="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99"/>
        <v>0</v>
      </c>
      <c r="R3196" s="6" t="e">
        <f>E3196/N3196</f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>(((I3197/60)/60)/24)+DATE(1970,1,1)</f>
        <v>42047.594236111108</v>
      </c>
      <c r="K3197">
        <v>1421158542</v>
      </c>
      <c r="L3197" s="10">
        <f t="shared" si="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99"/>
        <v>59.142857142857139</v>
      </c>
      <c r="R3197" s="6">
        <f>E3197/N3197</f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>(((I3198/60)/60)/24)+DATE(1970,1,1)</f>
        <v>42217.583333333328</v>
      </c>
      <c r="K3198">
        <v>1433254875</v>
      </c>
      <c r="L3198" s="10">
        <f t="shared" si="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99"/>
        <v>0.06</v>
      </c>
      <c r="R3198" s="6">
        <f>E3198/N3198</f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>(((I3199/60)/60)/24)+DATE(1970,1,1)</f>
        <v>42039.493263888886</v>
      </c>
      <c r="K3199">
        <v>1420458618</v>
      </c>
      <c r="L3199" s="10">
        <f t="shared" si="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99"/>
        <v>11.450000000000001</v>
      </c>
      <c r="R3199" s="6">
        <f>E3199/N3199</f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>(((I3200/60)/60)/24)+DATE(1970,1,1)</f>
        <v>42051.424502314811</v>
      </c>
      <c r="K3200">
        <v>1420798277</v>
      </c>
      <c r="L3200" s="10">
        <f t="shared" si="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99"/>
        <v>0.36666666666666664</v>
      </c>
      <c r="R3200" s="6">
        <f>E3200/N3200</f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>(((I3201/60)/60)/24)+DATE(1970,1,1)</f>
        <v>41888.875</v>
      </c>
      <c r="K3201">
        <v>1407435418</v>
      </c>
      <c r="L3201" s="10">
        <f t="shared" si="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99"/>
        <v>52.16</v>
      </c>
      <c r="R3201" s="6">
        <f>E3201/N3201</f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>(((I3202/60)/60)/24)+DATE(1970,1,1)</f>
        <v>42490.231944444444</v>
      </c>
      <c r="K3202">
        <v>1459410101</v>
      </c>
      <c r="L3202" s="10">
        <f t="shared" si="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99"/>
        <v>2E-3</v>
      </c>
      <c r="R3202" s="6">
        <f>E3202/N3202</f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>(((I3203/60)/60)/24)+DATE(1970,1,1)</f>
        <v>41882.767094907409</v>
      </c>
      <c r="K3203">
        <v>1407695077</v>
      </c>
      <c r="L3203" s="10">
        <f t="shared" ref="L3203:L3266" si="10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01">(E3203/D3203)*100</f>
        <v>1.25</v>
      </c>
      <c r="R3203" s="6">
        <f>E3203/N3203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>(((I3204/60)/60)/24)+DATE(1970,1,1)</f>
        <v>42352.249305555553</v>
      </c>
      <c r="K3204">
        <v>1445027346</v>
      </c>
      <c r="L3204" s="10">
        <f t="shared" si="1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01"/>
        <v>54.52</v>
      </c>
      <c r="R3204" s="6">
        <f>E3204/N3204</f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>(((I3205/60)/60)/24)+DATE(1970,1,1)</f>
        <v>42272.988680555558</v>
      </c>
      <c r="K3205">
        <v>1440632622</v>
      </c>
      <c r="L3205" s="10">
        <f t="shared" si="1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01"/>
        <v>25</v>
      </c>
      <c r="R3205" s="6">
        <f>E3205/N3205</f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>(((I3206/60)/60)/24)+DATE(1970,1,1)</f>
        <v>42202.676388888889</v>
      </c>
      <c r="K3206">
        <v>1434558479</v>
      </c>
      <c r="L3206" s="10">
        <f t="shared" si="1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01"/>
        <v>0</v>
      </c>
      <c r="R3206" s="6" t="e">
        <f>E3206/N3206</f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>(((I3207/60)/60)/24)+DATE(1970,1,1)</f>
        <v>42125.374675925923</v>
      </c>
      <c r="K3207">
        <v>1427878772</v>
      </c>
      <c r="L3207" s="10">
        <f t="shared" si="1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01"/>
        <v>3.4125000000000001</v>
      </c>
      <c r="R3207" s="6">
        <f>E3207/N3207</f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>(((I3208/60)/60)/24)+DATE(1970,1,1)</f>
        <v>42266.276053240741</v>
      </c>
      <c r="K3208">
        <v>1440052651</v>
      </c>
      <c r="L3208" s="10">
        <f t="shared" si="1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01"/>
        <v>0</v>
      </c>
      <c r="R3208" s="6" t="e">
        <f>E3208/N3208</f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>(((I3209/60)/60)/24)+DATE(1970,1,1)</f>
        <v>42117.236192129625</v>
      </c>
      <c r="K3209">
        <v>1424587207</v>
      </c>
      <c r="L3209" s="10">
        <f t="shared" si="1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01"/>
        <v>46.36363636363636</v>
      </c>
      <c r="R3209" s="6">
        <f>E3209/N3209</f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>(((I3210/60)/60)/24)+DATE(1970,1,1)</f>
        <v>41848.605057870373</v>
      </c>
      <c r="K3210">
        <v>1404743477</v>
      </c>
      <c r="L3210" s="10">
        <f t="shared" si="1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01"/>
        <v>103.49999999999999</v>
      </c>
      <c r="R3210" s="6">
        <f>E3210/N3210</f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>(((I3211/60)/60)/24)+DATE(1970,1,1)</f>
        <v>41810.958333333336</v>
      </c>
      <c r="K3211">
        <v>1400512658</v>
      </c>
      <c r="L3211" s="10">
        <f t="shared" si="1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01"/>
        <v>119.32315789473684</v>
      </c>
      <c r="R3211" s="6">
        <f>E3211/N3211</f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>(((I3212/60)/60)/24)+DATE(1970,1,1)</f>
        <v>41061.165972222225</v>
      </c>
      <c r="K3212">
        <v>1334442519</v>
      </c>
      <c r="L3212" s="10">
        <f t="shared" si="1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01"/>
        <v>125.76666666666667</v>
      </c>
      <c r="R3212" s="6">
        <f>E3212/N3212</f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>(((I3213/60)/60)/24)+DATE(1970,1,1)</f>
        <v>41866.083333333336</v>
      </c>
      <c r="K3213">
        <v>1405346680</v>
      </c>
      <c r="L3213" s="10">
        <f t="shared" si="1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01"/>
        <v>119.74347826086958</v>
      </c>
      <c r="R3213" s="6">
        <f>E3213/N3213</f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>(((I3214/60)/60)/24)+DATE(1970,1,1)</f>
        <v>41859.795729166668</v>
      </c>
      <c r="K3214">
        <v>1404932751</v>
      </c>
      <c r="L3214" s="10">
        <f t="shared" si="1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01"/>
        <v>126.25</v>
      </c>
      <c r="R3214" s="6">
        <f>E3214/N3214</f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>(((I3215/60)/60)/24)+DATE(1970,1,1)</f>
        <v>42211.763414351852</v>
      </c>
      <c r="K3215">
        <v>1434478759</v>
      </c>
      <c r="L3215" s="10">
        <f t="shared" si="1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01"/>
        <v>100.11666666666667</v>
      </c>
      <c r="R3215" s="6">
        <f>E3215/N3215</f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>(((I3216/60)/60)/24)+DATE(1970,1,1)</f>
        <v>42374.996527777781</v>
      </c>
      <c r="K3216">
        <v>1448823673</v>
      </c>
      <c r="L3216" s="10">
        <f t="shared" si="1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01"/>
        <v>102.13333333333334</v>
      </c>
      <c r="R3216" s="6">
        <f>E3216/N3216</f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>(((I3217/60)/60)/24)+DATE(1970,1,1)</f>
        <v>42257.165972222225</v>
      </c>
      <c r="K3217">
        <v>1438617471</v>
      </c>
      <c r="L3217" s="10">
        <f t="shared" si="10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01"/>
        <v>100.35142857142858</v>
      </c>
      <c r="R3217" s="6">
        <f>E3217/N3217</f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>(((I3218/60)/60)/24)+DATE(1970,1,1)</f>
        <v>42196.604166666672</v>
      </c>
      <c r="K3218">
        <v>1433934371</v>
      </c>
      <c r="L3218" s="10">
        <f t="shared" si="10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01"/>
        <v>100.05</v>
      </c>
      <c r="R3218" s="6">
        <f>E3218/N3218</f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>(((I3219/60)/60)/24)+DATE(1970,1,1)</f>
        <v>42678.546111111107</v>
      </c>
      <c r="K3219">
        <v>1475672784</v>
      </c>
      <c r="L3219" s="10">
        <f t="shared" si="10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01"/>
        <v>116.02222222222223</v>
      </c>
      <c r="R3219" s="6">
        <f>E3219/N3219</f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>(((I3220/60)/60)/24)+DATE(1970,1,1)</f>
        <v>42004</v>
      </c>
      <c r="K3220">
        <v>1417132986</v>
      </c>
      <c r="L3220" s="10">
        <f t="shared" si="10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01"/>
        <v>102.1</v>
      </c>
      <c r="R3220" s="6">
        <f>E3220/N3220</f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>(((I3221/60)/60)/24)+DATE(1970,1,1)</f>
        <v>42085.941516203704</v>
      </c>
      <c r="K3221">
        <v>1424043347</v>
      </c>
      <c r="L3221" s="10">
        <f t="shared" si="10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01"/>
        <v>100.11000000000001</v>
      </c>
      <c r="R3221" s="6">
        <f>E3221/N3221</f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>(((I3222/60)/60)/24)+DATE(1970,1,1)</f>
        <v>42806.875</v>
      </c>
      <c r="K3222">
        <v>1486411204</v>
      </c>
      <c r="L3222" s="10">
        <f t="shared" si="10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01"/>
        <v>100.84</v>
      </c>
      <c r="R3222" s="6">
        <f>E3222/N3222</f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>(((I3223/60)/60)/24)+DATE(1970,1,1)</f>
        <v>42190.696793981479</v>
      </c>
      <c r="K3223">
        <v>1433090603</v>
      </c>
      <c r="L3223" s="10">
        <f t="shared" si="10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01"/>
        <v>103.42499999999998</v>
      </c>
      <c r="R3223" s="6">
        <f>E3223/N3223</f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>(((I3224/60)/60)/24)+DATE(1970,1,1)</f>
        <v>42301.895138888889</v>
      </c>
      <c r="K3224">
        <v>1443016697</v>
      </c>
      <c r="L3224" s="10">
        <f t="shared" si="10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01"/>
        <v>124.8</v>
      </c>
      <c r="R3224" s="6">
        <f>E3224/N3224</f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>(((I3225/60)/60)/24)+DATE(1970,1,1)</f>
        <v>42236.835370370376</v>
      </c>
      <c r="K3225">
        <v>1437508976</v>
      </c>
      <c r="L3225" s="10">
        <f t="shared" si="10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01"/>
        <v>109.51612903225806</v>
      </c>
      <c r="R3225" s="6">
        <f>E3225/N3225</f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>(((I3226/60)/60)/24)+DATE(1970,1,1)</f>
        <v>42745.208333333328</v>
      </c>
      <c r="K3226">
        <v>1479932713</v>
      </c>
      <c r="L3226" s="10">
        <f t="shared" si="10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01"/>
        <v>102.03333333333333</v>
      </c>
      <c r="R3226" s="6">
        <f>E3226/N3226</f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>(((I3227/60)/60)/24)+DATE(1970,1,1)</f>
        <v>42524.875</v>
      </c>
      <c r="K3227">
        <v>1463145938</v>
      </c>
      <c r="L3227" s="10">
        <f t="shared" si="10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01"/>
        <v>102.35000000000001</v>
      </c>
      <c r="R3227" s="6">
        <f>E3227/N3227</f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>(((I3228/60)/60)/24)+DATE(1970,1,1)</f>
        <v>42307.583472222221</v>
      </c>
      <c r="K3228">
        <v>1443621612</v>
      </c>
      <c r="L3228" s="10">
        <f t="shared" si="10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01"/>
        <v>104.16666666666667</v>
      </c>
      <c r="R3228" s="6">
        <f>E3228/N3228</f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>(((I3229/60)/60)/24)+DATE(1970,1,1)</f>
        <v>42752.882361111115</v>
      </c>
      <c r="K3229">
        <v>1482095436</v>
      </c>
      <c r="L3229" s="10">
        <f t="shared" si="10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01"/>
        <v>125</v>
      </c>
      <c r="R3229" s="6">
        <f>E3229/N3229</f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>(((I3230/60)/60)/24)+DATE(1970,1,1)</f>
        <v>42355.207638888889</v>
      </c>
      <c r="K3230">
        <v>1447606884</v>
      </c>
      <c r="L3230" s="10">
        <f t="shared" si="10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01"/>
        <v>102.34285714285714</v>
      </c>
      <c r="R3230" s="6">
        <f>E3230/N3230</f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>(((I3231/60)/60)/24)+DATE(1970,1,1)</f>
        <v>41963.333310185189</v>
      </c>
      <c r="K3231">
        <v>1413874798</v>
      </c>
      <c r="L3231" s="10">
        <f t="shared" si="10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01"/>
        <v>107.86500000000001</v>
      </c>
      <c r="R3231" s="6">
        <f>E3231/N3231</f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>(((I3232/60)/60)/24)+DATE(1970,1,1)</f>
        <v>41913.165972222225</v>
      </c>
      <c r="K3232">
        <v>1410840126</v>
      </c>
      <c r="L3232" s="10">
        <f t="shared" si="10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01"/>
        <v>109.88461538461539</v>
      </c>
      <c r="R3232" s="6">
        <f>E3232/N3232</f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>(((I3233/60)/60)/24)+DATE(1970,1,1)</f>
        <v>42476.943831018521</v>
      </c>
      <c r="K3233">
        <v>1458254347</v>
      </c>
      <c r="L3233" s="10">
        <f t="shared" si="10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01"/>
        <v>161</v>
      </c>
      <c r="R3233" s="6">
        <f>E3233/N3233</f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>(((I3234/60)/60)/24)+DATE(1970,1,1)</f>
        <v>42494.165972222225</v>
      </c>
      <c r="K3234">
        <v>1459711917</v>
      </c>
      <c r="L3234" s="10">
        <f t="shared" si="10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01"/>
        <v>131.20000000000002</v>
      </c>
      <c r="R3234" s="6">
        <f>E3234/N3234</f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>(((I3235/60)/60)/24)+DATE(1970,1,1)</f>
        <v>42796.805034722223</v>
      </c>
      <c r="K3235">
        <v>1485890355</v>
      </c>
      <c r="L3235" s="10">
        <f t="shared" si="10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01"/>
        <v>118.8</v>
      </c>
      <c r="R3235" s="6">
        <f>E3235/N3235</f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>(((I3236/60)/60)/24)+DATE(1970,1,1)</f>
        <v>42767.979861111111</v>
      </c>
      <c r="K3236">
        <v>1483124208</v>
      </c>
      <c r="L3236" s="10">
        <f t="shared" si="10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01"/>
        <v>100.39275000000001</v>
      </c>
      <c r="R3236" s="6">
        <f>E3236/N3236</f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>(((I3237/60)/60)/24)+DATE(1970,1,1)</f>
        <v>42552.347812499997</v>
      </c>
      <c r="K3237">
        <v>1464769251</v>
      </c>
      <c r="L3237" s="10">
        <f t="shared" si="10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01"/>
        <v>103.20666666666666</v>
      </c>
      <c r="R3237" s="6">
        <f>E3237/N3237</f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>(((I3238/60)/60)/24)+DATE(1970,1,1)</f>
        <v>42732.917048611111</v>
      </c>
      <c r="K3238">
        <v>1480370433</v>
      </c>
      <c r="L3238" s="10">
        <f t="shared" si="10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01"/>
        <v>100.6</v>
      </c>
      <c r="R3238" s="6">
        <f>E3238/N3238</f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>(((I3239/60)/60)/24)+DATE(1970,1,1)</f>
        <v>42276.165972222225</v>
      </c>
      <c r="K3239">
        <v>1441452184</v>
      </c>
      <c r="L3239" s="10">
        <f t="shared" si="10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01"/>
        <v>100.78754285714287</v>
      </c>
      <c r="R3239" s="6">
        <f>E3239/N3239</f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>(((I3240/60)/60)/24)+DATE(1970,1,1)</f>
        <v>42186.510393518518</v>
      </c>
      <c r="K3240">
        <v>1433160898</v>
      </c>
      <c r="L3240" s="10">
        <f t="shared" si="10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01"/>
        <v>112.32142857142857</v>
      </c>
      <c r="R3240" s="6">
        <f>E3240/N3240</f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>(((I3241/60)/60)/24)+DATE(1970,1,1)</f>
        <v>42302.999305555553</v>
      </c>
      <c r="K3241">
        <v>1443665293</v>
      </c>
      <c r="L3241" s="10">
        <f t="shared" si="10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01"/>
        <v>105.91914022517912</v>
      </c>
      <c r="R3241" s="6">
        <f>E3241/N3241</f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>(((I3242/60)/60)/24)+DATE(1970,1,1)</f>
        <v>42782.958333333328</v>
      </c>
      <c r="K3242">
        <v>1484843948</v>
      </c>
      <c r="L3242" s="10">
        <f t="shared" si="10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01"/>
        <v>100.56666666666668</v>
      </c>
      <c r="R3242" s="6">
        <f>E3242/N3242</f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>(((I3243/60)/60)/24)+DATE(1970,1,1)</f>
        <v>41926.290972222225</v>
      </c>
      <c r="K3243">
        <v>1410421670</v>
      </c>
      <c r="L3243" s="10">
        <f t="shared" si="10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01"/>
        <v>115.30588235294117</v>
      </c>
      <c r="R3243" s="6">
        <f>E3243/N3243</f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>(((I3244/60)/60)/24)+DATE(1970,1,1)</f>
        <v>41901.755694444444</v>
      </c>
      <c r="K3244">
        <v>1408558092</v>
      </c>
      <c r="L3244" s="10">
        <f t="shared" si="10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01"/>
        <v>127.30419999999999</v>
      </c>
      <c r="R3244" s="6">
        <f>E3244/N3244</f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>(((I3245/60)/60)/24)+DATE(1970,1,1)</f>
        <v>42286</v>
      </c>
      <c r="K3245">
        <v>1442283562</v>
      </c>
      <c r="L3245" s="10">
        <f t="shared" si="10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01"/>
        <v>102.83750000000001</v>
      </c>
      <c r="R3245" s="6">
        <f>E3245/N3245</f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>(((I3246/60)/60)/24)+DATE(1970,1,1)</f>
        <v>42705.735902777778</v>
      </c>
      <c r="K3246">
        <v>1478018382</v>
      </c>
      <c r="L3246" s="10">
        <f t="shared" si="10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01"/>
        <v>102.9375</v>
      </c>
      <c r="R3246" s="6">
        <f>E3246/N3246</f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>(((I3247/60)/60)/24)+DATE(1970,1,1)</f>
        <v>42167.083333333328</v>
      </c>
      <c r="K3247">
        <v>1431354258</v>
      </c>
      <c r="L3247" s="10">
        <f t="shared" si="10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01"/>
        <v>104.3047619047619</v>
      </c>
      <c r="R3247" s="6">
        <f>E3247/N3247</f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>(((I3248/60)/60)/24)+DATE(1970,1,1)</f>
        <v>42259.165972222225</v>
      </c>
      <c r="K3248">
        <v>1439551200</v>
      </c>
      <c r="L3248" s="10">
        <f t="shared" si="10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01"/>
        <v>111.22000000000001</v>
      </c>
      <c r="R3248" s="6">
        <f>E3248/N3248</f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>(((I3249/60)/60)/24)+DATE(1970,1,1)</f>
        <v>42197.434166666666</v>
      </c>
      <c r="K3249">
        <v>1434104712</v>
      </c>
      <c r="L3249" s="10">
        <f t="shared" si="10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01"/>
        <v>105.86</v>
      </c>
      <c r="R3249" s="6">
        <f>E3249/N3249</f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>(((I3250/60)/60)/24)+DATE(1970,1,1)</f>
        <v>42098.846724537041</v>
      </c>
      <c r="K3250">
        <v>1425590357</v>
      </c>
      <c r="L3250" s="10">
        <f t="shared" si="10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01"/>
        <v>100.79166666666666</v>
      </c>
      <c r="R3250" s="6">
        <f>E3250/N3250</f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>(((I3251/60)/60)/24)+DATE(1970,1,1)</f>
        <v>42175.746689814812</v>
      </c>
      <c r="K3251">
        <v>1432230914</v>
      </c>
      <c r="L3251" s="10">
        <f t="shared" si="10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01"/>
        <v>104.92727272727274</v>
      </c>
      <c r="R3251" s="6">
        <f>E3251/N3251</f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>(((I3252/60)/60)/24)+DATE(1970,1,1)</f>
        <v>41948.783842592595</v>
      </c>
      <c r="K3252">
        <v>1412617724</v>
      </c>
      <c r="L3252" s="10">
        <f t="shared" si="10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01"/>
        <v>101.55199999999999</v>
      </c>
      <c r="R3252" s="6">
        <f>E3252/N3252</f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>(((I3253/60)/60)/24)+DATE(1970,1,1)</f>
        <v>42176.731087962966</v>
      </c>
      <c r="K3253">
        <v>1432315966</v>
      </c>
      <c r="L3253" s="10">
        <f t="shared" si="10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01"/>
        <v>110.73333333333333</v>
      </c>
      <c r="R3253" s="6">
        <f>E3253/N3253</f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>(((I3254/60)/60)/24)+DATE(1970,1,1)</f>
        <v>42620.472685185188</v>
      </c>
      <c r="K3254">
        <v>1470655240</v>
      </c>
      <c r="L3254" s="10">
        <f t="shared" si="10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01"/>
        <v>127.82222222222221</v>
      </c>
      <c r="R3254" s="6">
        <f>E3254/N3254</f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>(((I3255/60)/60)/24)+DATE(1970,1,1)</f>
        <v>42621.15625</v>
      </c>
      <c r="K3255">
        <v>1471701028</v>
      </c>
      <c r="L3255" s="10">
        <f t="shared" si="10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01"/>
        <v>101.82500000000002</v>
      </c>
      <c r="R3255" s="6">
        <f>E3255/N3255</f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>(((I3256/60)/60)/24)+DATE(1970,1,1)</f>
        <v>42089.044085648144</v>
      </c>
      <c r="K3256">
        <v>1424743409</v>
      </c>
      <c r="L3256" s="10">
        <f t="shared" si="10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01"/>
        <v>101.25769230769231</v>
      </c>
      <c r="R3256" s="6">
        <f>E3256/N3256</f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>(((I3257/60)/60)/24)+DATE(1970,1,1)</f>
        <v>41919.768229166664</v>
      </c>
      <c r="K3257">
        <v>1410114375</v>
      </c>
      <c r="L3257" s="10">
        <f t="shared" si="10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01"/>
        <v>175</v>
      </c>
      <c r="R3257" s="6">
        <f>E3257/N3257</f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>(((I3258/60)/60)/24)+DATE(1970,1,1)</f>
        <v>42166.165972222225</v>
      </c>
      <c r="K3258">
        <v>1432129577</v>
      </c>
      <c r="L3258" s="10">
        <f t="shared" si="10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01"/>
        <v>128.06</v>
      </c>
      <c r="R3258" s="6">
        <f>E3258/N3258</f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>(((I3259/60)/60)/24)+DATE(1970,1,1)</f>
        <v>42788.559629629628</v>
      </c>
      <c r="K3259">
        <v>1485177952</v>
      </c>
      <c r="L3259" s="10">
        <f t="shared" si="10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01"/>
        <v>106.29949999999999</v>
      </c>
      <c r="R3259" s="6">
        <f>E3259/N3259</f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>(((I3260/60)/60)/24)+DATE(1970,1,1)</f>
        <v>42012.887280092589</v>
      </c>
      <c r="K3260">
        <v>1418159861</v>
      </c>
      <c r="L3260" s="10">
        <f t="shared" si="10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01"/>
        <v>105.21428571428571</v>
      </c>
      <c r="R3260" s="6">
        <f>E3260/N3260</f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>(((I3261/60)/60)/24)+DATE(1970,1,1)</f>
        <v>42644.165972222225</v>
      </c>
      <c r="K3261">
        <v>1472753745</v>
      </c>
      <c r="L3261" s="10">
        <f t="shared" si="10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01"/>
        <v>106.16782608695652</v>
      </c>
      <c r="R3261" s="6">
        <f>E3261/N3261</f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>(((I3262/60)/60)/24)+DATE(1970,1,1)</f>
        <v>42338.714328703703</v>
      </c>
      <c r="K3262">
        <v>1445875718</v>
      </c>
      <c r="L3262" s="10">
        <f t="shared" si="10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01"/>
        <v>109.24000000000001</v>
      </c>
      <c r="R3262" s="6">
        <f>E3262/N3262</f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>(((I3263/60)/60)/24)+DATE(1970,1,1)</f>
        <v>42201.725416666668</v>
      </c>
      <c r="K3263">
        <v>1434475476</v>
      </c>
      <c r="L3263" s="10">
        <f t="shared" si="10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01"/>
        <v>100.45454545454547</v>
      </c>
      <c r="R3263" s="6">
        <f>E3263/N3263</f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>(((I3264/60)/60)/24)+DATE(1970,1,1)</f>
        <v>41995.166666666672</v>
      </c>
      <c r="K3264">
        <v>1416555262</v>
      </c>
      <c r="L3264" s="10">
        <f t="shared" si="10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01"/>
        <v>103.04098360655738</v>
      </c>
      <c r="R3264" s="6">
        <f>E3264/N3264</f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>(((I3265/60)/60)/24)+DATE(1970,1,1)</f>
        <v>42307.875</v>
      </c>
      <c r="K3265">
        <v>1444220588</v>
      </c>
      <c r="L3265" s="10">
        <f t="shared" si="10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01"/>
        <v>112.1664</v>
      </c>
      <c r="R3265" s="6">
        <f>E3265/N3265</f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>(((I3266/60)/60)/24)+DATE(1970,1,1)</f>
        <v>42032.916666666672</v>
      </c>
      <c r="K3266">
        <v>1421089938</v>
      </c>
      <c r="L3266" s="10">
        <f t="shared" si="10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01"/>
        <v>103</v>
      </c>
      <c r="R3266" s="6">
        <f>E3266/N3266</f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>(((I3267/60)/60)/24)+DATE(1970,1,1)</f>
        <v>42341.708333333328</v>
      </c>
      <c r="K3267">
        <v>1446570315</v>
      </c>
      <c r="L3267" s="10">
        <f t="shared" ref="L3267:L3330" si="102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03">(E3267/D3267)*100</f>
        <v>164</v>
      </c>
      <c r="R3267" s="6">
        <f>E3267/N3267</f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>(((I3268/60)/60)/24)+DATE(1970,1,1)</f>
        <v>42167.875</v>
      </c>
      <c r="K3268">
        <v>1431435122</v>
      </c>
      <c r="L3268" s="10">
        <f t="shared" si="102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03"/>
        <v>131.28333333333333</v>
      </c>
      <c r="R3268" s="6">
        <f>E3268/N3268</f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>(((I3269/60)/60)/24)+DATE(1970,1,1)</f>
        <v>42202.757638888885</v>
      </c>
      <c r="K3269">
        <v>1434564660</v>
      </c>
      <c r="L3269" s="10">
        <f t="shared" si="102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03"/>
        <v>102.1</v>
      </c>
      <c r="R3269" s="6">
        <f>E3269/N3269</f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>(((I3270/60)/60)/24)+DATE(1970,1,1)</f>
        <v>42606.90425925926</v>
      </c>
      <c r="K3270">
        <v>1470692528</v>
      </c>
      <c r="L3270" s="10">
        <f t="shared" si="102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03"/>
        <v>128</v>
      </c>
      <c r="R3270" s="6">
        <f>E3270/N3270</f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>(((I3271/60)/60)/24)+DATE(1970,1,1)</f>
        <v>42171.458333333328</v>
      </c>
      <c r="K3271">
        <v>1431509397</v>
      </c>
      <c r="L3271" s="10">
        <f t="shared" si="102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03"/>
        <v>101.49999999999999</v>
      </c>
      <c r="R3271" s="6">
        <f>E3271/N3271</f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>(((I3272/60)/60)/24)+DATE(1970,1,1)</f>
        <v>42197.533159722225</v>
      </c>
      <c r="K3272">
        <v>1434113265</v>
      </c>
      <c r="L3272" s="10">
        <f t="shared" si="102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03"/>
        <v>101.66666666666666</v>
      </c>
      <c r="R3272" s="6">
        <f>E3272/N3272</f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>(((I3273/60)/60)/24)+DATE(1970,1,1)</f>
        <v>41945.478877314818</v>
      </c>
      <c r="K3273">
        <v>1412332175</v>
      </c>
      <c r="L3273" s="10">
        <f t="shared" si="102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03"/>
        <v>130</v>
      </c>
      <c r="R3273" s="6">
        <f>E3273/N3273</f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>(((I3274/60)/60)/24)+DATE(1970,1,1)</f>
        <v>42314.541770833333</v>
      </c>
      <c r="K3274">
        <v>1444219209</v>
      </c>
      <c r="L3274" s="10">
        <f t="shared" si="102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03"/>
        <v>154.43</v>
      </c>
      <c r="R3274" s="6">
        <f>E3274/N3274</f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>(((I3275/60)/60)/24)+DATE(1970,1,1)</f>
        <v>42627.791666666672</v>
      </c>
      <c r="K3275">
        <v>1472498042</v>
      </c>
      <c r="L3275" s="10">
        <f t="shared" si="102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03"/>
        <v>107.4</v>
      </c>
      <c r="R3275" s="6">
        <f>E3275/N3275</f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>(((I3276/60)/60)/24)+DATE(1970,1,1)</f>
        <v>42444.875</v>
      </c>
      <c r="K3276">
        <v>1454259272</v>
      </c>
      <c r="L3276" s="10">
        <f t="shared" si="102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03"/>
        <v>101.32258064516128</v>
      </c>
      <c r="R3276" s="6">
        <f>E3276/N3276</f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>(((I3277/60)/60)/24)+DATE(1970,1,1)</f>
        <v>42044.1875</v>
      </c>
      <c r="K3277">
        <v>1421183271</v>
      </c>
      <c r="L3277" s="10">
        <f t="shared" si="102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03"/>
        <v>100.27777777777777</v>
      </c>
      <c r="R3277" s="6">
        <f>E3277/N3277</f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>(((I3278/60)/60)/24)+DATE(1970,1,1)</f>
        <v>42461.165972222225</v>
      </c>
      <c r="K3278">
        <v>1456526879</v>
      </c>
      <c r="L3278" s="10">
        <f t="shared" si="102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03"/>
        <v>116.84444444444443</v>
      </c>
      <c r="R3278" s="6">
        <f>E3278/N3278</f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>(((I3279/60)/60)/24)+DATE(1970,1,1)</f>
        <v>41961.724606481483</v>
      </c>
      <c r="K3279">
        <v>1413735806</v>
      </c>
      <c r="L3279" s="10">
        <f t="shared" si="102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03"/>
        <v>108.60000000000001</v>
      </c>
      <c r="R3279" s="6">
        <f>E3279/N3279</f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>(((I3280/60)/60)/24)+DATE(1970,1,1)</f>
        <v>42154.848414351851</v>
      </c>
      <c r="K3280">
        <v>1430425303</v>
      </c>
      <c r="L3280" s="10">
        <f t="shared" si="102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03"/>
        <v>103.4</v>
      </c>
      <c r="R3280" s="6">
        <f>E3280/N3280</f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>(((I3281/60)/60)/24)+DATE(1970,1,1)</f>
        <v>42461.06086805556</v>
      </c>
      <c r="K3281">
        <v>1456885659</v>
      </c>
      <c r="L3281" s="10">
        <f t="shared" si="102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03"/>
        <v>114.27586206896552</v>
      </c>
      <c r="R3281" s="6">
        <f>E3281/N3281</f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>(((I3282/60)/60)/24)+DATE(1970,1,1)</f>
        <v>42156.208333333328</v>
      </c>
      <c r="K3282">
        <v>1430158198</v>
      </c>
      <c r="L3282" s="10">
        <f t="shared" si="102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03"/>
        <v>103</v>
      </c>
      <c r="R3282" s="6">
        <f>E3282/N3282</f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>(((I3283/60)/60)/24)+DATE(1970,1,1)</f>
        <v>42249.019733796296</v>
      </c>
      <c r="K3283">
        <v>1438561705</v>
      </c>
      <c r="L3283" s="10">
        <f t="shared" si="102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03"/>
        <v>121.6</v>
      </c>
      <c r="R3283" s="6">
        <f>E3283/N3283</f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>(((I3284/60)/60)/24)+DATE(1970,1,1)</f>
        <v>42489.19430555556</v>
      </c>
      <c r="K3284">
        <v>1458103188</v>
      </c>
      <c r="L3284" s="10">
        <f t="shared" si="102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03"/>
        <v>102.6467741935484</v>
      </c>
      <c r="R3284" s="6">
        <f>E3284/N3284</f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>(((I3285/60)/60)/24)+DATE(1970,1,1)</f>
        <v>42410.875</v>
      </c>
      <c r="K3285">
        <v>1452448298</v>
      </c>
      <c r="L3285" s="10">
        <f t="shared" si="102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03"/>
        <v>104.75000000000001</v>
      </c>
      <c r="R3285" s="6">
        <f>E3285/N3285</f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>(((I3286/60)/60)/24)+DATE(1970,1,1)</f>
        <v>42398.249305555553</v>
      </c>
      <c r="K3286">
        <v>1452546853</v>
      </c>
      <c r="L3286" s="10">
        <f t="shared" si="102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03"/>
        <v>101.6</v>
      </c>
      <c r="R3286" s="6">
        <f>E3286/N3286</f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>(((I3287/60)/60)/24)+DATE(1970,1,1)</f>
        <v>42794.208333333328</v>
      </c>
      <c r="K3287">
        <v>1485556626</v>
      </c>
      <c r="L3287" s="10">
        <f t="shared" si="102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03"/>
        <v>112.10242048409683</v>
      </c>
      <c r="R3287" s="6">
        <f>E3287/N3287</f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>(((I3288/60)/60)/24)+DATE(1970,1,1)</f>
        <v>42597.840069444443</v>
      </c>
      <c r="K3288">
        <v>1468699782</v>
      </c>
      <c r="L3288" s="10">
        <f t="shared" si="102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03"/>
        <v>101.76666666666667</v>
      </c>
      <c r="R3288" s="6">
        <f>E3288/N3288</f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>(((I3289/60)/60)/24)+DATE(1970,1,1)</f>
        <v>42336.750324074077</v>
      </c>
      <c r="K3289">
        <v>1446573628</v>
      </c>
      <c r="L3289" s="10">
        <f t="shared" si="102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03"/>
        <v>100</v>
      </c>
      <c r="R3289" s="6">
        <f>E3289/N3289</f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>(((I3290/60)/60)/24)+DATE(1970,1,1)</f>
        <v>42541.958333333328</v>
      </c>
      <c r="K3290">
        <v>1463337315</v>
      </c>
      <c r="L3290" s="10">
        <f t="shared" si="102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03"/>
        <v>100.26489999999998</v>
      </c>
      <c r="R3290" s="6">
        <f>E3290/N3290</f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>(((I3291/60)/60)/24)+DATE(1970,1,1)</f>
        <v>42786.368078703701</v>
      </c>
      <c r="K3291">
        <v>1485161402</v>
      </c>
      <c r="L3291" s="10">
        <f t="shared" si="102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03"/>
        <v>133.04200000000003</v>
      </c>
      <c r="R3291" s="6">
        <f>E3291/N3291</f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>(((I3292/60)/60)/24)+DATE(1970,1,1)</f>
        <v>42805.51494212963</v>
      </c>
      <c r="K3292">
        <v>1486642891</v>
      </c>
      <c r="L3292" s="10">
        <f t="shared" si="102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03"/>
        <v>121.2</v>
      </c>
      <c r="R3292" s="6">
        <f>E3292/N3292</f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>(((I3293/60)/60)/24)+DATE(1970,1,1)</f>
        <v>42264.165972222225</v>
      </c>
      <c r="K3293">
        <v>1439743900</v>
      </c>
      <c r="L3293" s="10">
        <f t="shared" si="102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03"/>
        <v>113.99999999999999</v>
      </c>
      <c r="R3293" s="6">
        <f>E3293/N3293</f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>(((I3294/60)/60)/24)+DATE(1970,1,1)</f>
        <v>42342.811898148153</v>
      </c>
      <c r="K3294">
        <v>1444069748</v>
      </c>
      <c r="L3294" s="10">
        <f t="shared" si="102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03"/>
        <v>286.13861386138615</v>
      </c>
      <c r="R3294" s="6">
        <f>E3294/N3294</f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>(((I3295/60)/60)/24)+DATE(1970,1,1)</f>
        <v>42798.425370370373</v>
      </c>
      <c r="K3295">
        <v>1486030352</v>
      </c>
      <c r="L3295" s="10">
        <f t="shared" si="102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03"/>
        <v>170.44444444444446</v>
      </c>
      <c r="R3295" s="6">
        <f>E3295/N3295</f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>(((I3296/60)/60)/24)+DATE(1970,1,1)</f>
        <v>42171.541134259256</v>
      </c>
      <c r="K3296">
        <v>1431867554</v>
      </c>
      <c r="L3296" s="10">
        <f t="shared" si="102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03"/>
        <v>118.33333333333333</v>
      </c>
      <c r="R3296" s="6">
        <f>E3296/N3296</f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>(((I3297/60)/60)/24)+DATE(1970,1,1)</f>
        <v>42639.442465277782</v>
      </c>
      <c r="K3297">
        <v>1472294229</v>
      </c>
      <c r="L3297" s="10">
        <f t="shared" si="102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03"/>
        <v>102.85857142857142</v>
      </c>
      <c r="R3297" s="6">
        <f>E3297/N3297</f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>(((I3298/60)/60)/24)+DATE(1970,1,1)</f>
        <v>42330.916666666672</v>
      </c>
      <c r="K3298">
        <v>1446401372</v>
      </c>
      <c r="L3298" s="10">
        <f t="shared" si="102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03"/>
        <v>144.06666666666666</v>
      </c>
      <c r="R3298" s="6">
        <f>E3298/N3298</f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>(((I3299/60)/60)/24)+DATE(1970,1,1)</f>
        <v>42212.957638888889</v>
      </c>
      <c r="K3299">
        <v>1436380256</v>
      </c>
      <c r="L3299" s="10">
        <f t="shared" si="102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03"/>
        <v>100.07272727272726</v>
      </c>
      <c r="R3299" s="6">
        <f>E3299/N3299</f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>(((I3300/60)/60)/24)+DATE(1970,1,1)</f>
        <v>42260</v>
      </c>
      <c r="K3300">
        <v>1440370768</v>
      </c>
      <c r="L3300" s="10">
        <f t="shared" si="102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03"/>
        <v>101.73</v>
      </c>
      <c r="R3300" s="6">
        <f>E3300/N3300</f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>(((I3301/60)/60)/24)+DATE(1970,1,1)</f>
        <v>42291.917395833334</v>
      </c>
      <c r="K3301">
        <v>1442268063</v>
      </c>
      <c r="L3301" s="10">
        <f t="shared" si="102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03"/>
        <v>116.19999999999999</v>
      </c>
      <c r="R3301" s="6">
        <f>E3301/N3301</f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>(((I3302/60)/60)/24)+DATE(1970,1,1)</f>
        <v>42123.743773148148</v>
      </c>
      <c r="K3302">
        <v>1428515462</v>
      </c>
      <c r="L3302" s="10">
        <f t="shared" si="102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03"/>
        <v>136.16666666666666</v>
      </c>
      <c r="R3302" s="6">
        <f>E3302/N3302</f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>(((I3303/60)/60)/24)+DATE(1970,1,1)</f>
        <v>42583.290972222225</v>
      </c>
      <c r="K3303">
        <v>1466185176</v>
      </c>
      <c r="L3303" s="10">
        <f t="shared" si="102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03"/>
        <v>133.46666666666667</v>
      </c>
      <c r="R3303" s="6">
        <f>E3303/N3303</f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>(((I3304/60)/60)/24)+DATE(1970,1,1)</f>
        <v>42711.35157407407</v>
      </c>
      <c r="K3304">
        <v>1478507176</v>
      </c>
      <c r="L3304" s="10">
        <f t="shared" si="102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03"/>
        <v>103.39285714285715</v>
      </c>
      <c r="R3304" s="6">
        <f>E3304/N3304</f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>(((I3305/60)/60)/24)+DATE(1970,1,1)</f>
        <v>42091.609768518523</v>
      </c>
      <c r="K3305">
        <v>1424533084</v>
      </c>
      <c r="L3305" s="10">
        <f t="shared" si="102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03"/>
        <v>115.88888888888889</v>
      </c>
      <c r="R3305" s="6">
        <f>E3305/N3305</f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>(((I3306/60)/60)/24)+DATE(1970,1,1)</f>
        <v>42726.624444444446</v>
      </c>
      <c r="K3306">
        <v>1479826752</v>
      </c>
      <c r="L3306" s="10">
        <f t="shared" si="102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03"/>
        <v>104.51666666666665</v>
      </c>
      <c r="R3306" s="6">
        <f>E3306/N3306</f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>(((I3307/60)/60)/24)+DATE(1970,1,1)</f>
        <v>42216.855879629627</v>
      </c>
      <c r="K3307">
        <v>1435782748</v>
      </c>
      <c r="L3307" s="10">
        <f t="shared" si="102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03"/>
        <v>102.02500000000001</v>
      </c>
      <c r="R3307" s="6">
        <f>E3307/N3307</f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>(((I3308/60)/60)/24)+DATE(1970,1,1)</f>
        <v>42531.125</v>
      </c>
      <c r="K3308">
        <v>1462252542</v>
      </c>
      <c r="L3308" s="10">
        <f t="shared" si="102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03"/>
        <v>175.33333333333334</v>
      </c>
      <c r="R3308" s="6">
        <f>E3308/N3308</f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>(((I3309/60)/60)/24)+DATE(1970,1,1)</f>
        <v>42505.057164351849</v>
      </c>
      <c r="K3309">
        <v>1460683339</v>
      </c>
      <c r="L3309" s="10">
        <f t="shared" si="102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03"/>
        <v>106.67999999999999</v>
      </c>
      <c r="R3309" s="6">
        <f>E3309/N3309</f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>(((I3310/60)/60)/24)+DATE(1970,1,1)</f>
        <v>42473.876909722225</v>
      </c>
      <c r="K3310">
        <v>1458766965</v>
      </c>
      <c r="L3310" s="10">
        <f t="shared" si="102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03"/>
        <v>122.28571428571429</v>
      </c>
      <c r="R3310" s="6">
        <f>E3310/N3310</f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>(((I3311/60)/60)/24)+DATE(1970,1,1)</f>
        <v>42659.650208333333</v>
      </c>
      <c r="K3311">
        <v>1473953778</v>
      </c>
      <c r="L3311" s="10">
        <f t="shared" si="102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03"/>
        <v>159.42857142857144</v>
      </c>
      <c r="R3311" s="6">
        <f>E3311/N3311</f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>(((I3312/60)/60)/24)+DATE(1970,1,1)</f>
        <v>42283.928530092591</v>
      </c>
      <c r="K3312">
        <v>1441577825</v>
      </c>
      <c r="L3312" s="10">
        <f t="shared" si="102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03"/>
        <v>100.07692307692308</v>
      </c>
      <c r="R3312" s="6">
        <f>E3312/N3312</f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>(((I3313/60)/60)/24)+DATE(1970,1,1)</f>
        <v>42294.29178240741</v>
      </c>
      <c r="K3313">
        <v>1442473210</v>
      </c>
      <c r="L3313" s="10">
        <f t="shared" si="102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03"/>
        <v>109.84</v>
      </c>
      <c r="R3313" s="6">
        <f>E3313/N3313</f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>(((I3314/60)/60)/24)+DATE(1970,1,1)</f>
        <v>42685.916666666672</v>
      </c>
      <c r="K3314">
        <v>1477077946</v>
      </c>
      <c r="L3314" s="10">
        <f t="shared" si="102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03"/>
        <v>100.03999999999999</v>
      </c>
      <c r="R3314" s="6">
        <f>E3314/N3314</f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>(((I3315/60)/60)/24)+DATE(1970,1,1)</f>
        <v>42396.041666666672</v>
      </c>
      <c r="K3315">
        <v>1452664317</v>
      </c>
      <c r="L3315" s="10">
        <f t="shared" si="102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03"/>
        <v>116.05000000000001</v>
      </c>
      <c r="R3315" s="6">
        <f>E3315/N3315</f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>(((I3316/60)/60)/24)+DATE(1970,1,1)</f>
        <v>42132.836805555555</v>
      </c>
      <c r="K3316">
        <v>1428733511</v>
      </c>
      <c r="L3316" s="10">
        <f t="shared" si="102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03"/>
        <v>210.75</v>
      </c>
      <c r="R3316" s="6">
        <f>E3316/N3316</f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>(((I3317/60)/60)/24)+DATE(1970,1,1)</f>
        <v>42496.303715277783</v>
      </c>
      <c r="K3317">
        <v>1459927041</v>
      </c>
      <c r="L3317" s="10">
        <f t="shared" si="102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03"/>
        <v>110.00000000000001</v>
      </c>
      <c r="R3317" s="6">
        <f>E3317/N3317</f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>(((I3318/60)/60)/24)+DATE(1970,1,1)</f>
        <v>41859.57916666667</v>
      </c>
      <c r="K3318">
        <v>1404680075</v>
      </c>
      <c r="L3318" s="10">
        <f t="shared" si="102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03"/>
        <v>100.08673425918037</v>
      </c>
      <c r="R3318" s="6">
        <f>E3318/N3318</f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>(((I3319/60)/60)/24)+DATE(1970,1,1)</f>
        <v>42529.039629629624</v>
      </c>
      <c r="K3319">
        <v>1462755424</v>
      </c>
      <c r="L3319" s="10">
        <f t="shared" si="102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03"/>
        <v>106.19047619047619</v>
      </c>
      <c r="R3319" s="6">
        <f>E3319/N3319</f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>(((I3320/60)/60)/24)+DATE(1970,1,1)</f>
        <v>42471.104166666672</v>
      </c>
      <c r="K3320">
        <v>1456902893</v>
      </c>
      <c r="L3320" s="10">
        <f t="shared" si="102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03"/>
        <v>125.6</v>
      </c>
      <c r="R3320" s="6">
        <f>E3320/N3320</f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>(((I3321/60)/60)/24)+DATE(1970,1,1)</f>
        <v>42035.585486111115</v>
      </c>
      <c r="K3321">
        <v>1418824986</v>
      </c>
      <c r="L3321" s="10">
        <f t="shared" si="102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03"/>
        <v>108</v>
      </c>
      <c r="R3321" s="6">
        <f>E3321/N3321</f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>(((I3322/60)/60)/24)+DATE(1970,1,1)</f>
        <v>42543.045798611114</v>
      </c>
      <c r="K3322">
        <v>1463965557</v>
      </c>
      <c r="L3322" s="10">
        <f t="shared" si="102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03"/>
        <v>101</v>
      </c>
      <c r="R3322" s="6">
        <f>E3322/N3322</f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>(((I3323/60)/60)/24)+DATE(1970,1,1)</f>
        <v>41928.165972222225</v>
      </c>
      <c r="K3323">
        <v>1412216665</v>
      </c>
      <c r="L3323" s="10">
        <f t="shared" si="102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03"/>
        <v>107.4</v>
      </c>
      <c r="R3323" s="6">
        <f>E3323/N3323</f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>(((I3324/60)/60)/24)+DATE(1970,1,1)</f>
        <v>42543.163194444445</v>
      </c>
      <c r="K3324">
        <v>1464653696</v>
      </c>
      <c r="L3324" s="10">
        <f t="shared" si="102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03"/>
        <v>101.51515151515152</v>
      </c>
      <c r="R3324" s="6">
        <f>E3324/N3324</f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>(((I3325/60)/60)/24)+DATE(1970,1,1)</f>
        <v>42638.36583333333</v>
      </c>
      <c r="K3325">
        <v>1472201208</v>
      </c>
      <c r="L3325" s="10">
        <f t="shared" si="102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03"/>
        <v>125.89999999999999</v>
      </c>
      <c r="R3325" s="6">
        <f>E3325/N3325</f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>(((I3326/60)/60)/24)+DATE(1970,1,1)</f>
        <v>42526.58321759259</v>
      </c>
      <c r="K3326">
        <v>1463925590</v>
      </c>
      <c r="L3326" s="10">
        <f t="shared" si="102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03"/>
        <v>101.66666666666666</v>
      </c>
      <c r="R3326" s="6">
        <f>E3326/N3326</f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>(((I3327/60)/60)/24)+DATE(1970,1,1)</f>
        <v>42099.743946759263</v>
      </c>
      <c r="K3327">
        <v>1425235877</v>
      </c>
      <c r="L3327" s="10">
        <f t="shared" si="102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03"/>
        <v>112.5</v>
      </c>
      <c r="R3327" s="6">
        <f>E3327/N3327</f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>(((I3328/60)/60)/24)+DATE(1970,1,1)</f>
        <v>42071.67251157407</v>
      </c>
      <c r="K3328">
        <v>1423242505</v>
      </c>
      <c r="L3328" s="10">
        <f t="shared" si="102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03"/>
        <v>101.375</v>
      </c>
      <c r="R3328" s="6">
        <f>E3328/N3328</f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>(((I3329/60)/60)/24)+DATE(1970,1,1)</f>
        <v>42498.374606481477</v>
      </c>
      <c r="K3329">
        <v>1460105966</v>
      </c>
      <c r="L3329" s="10">
        <f t="shared" si="102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03"/>
        <v>101.25</v>
      </c>
      <c r="R3329" s="6">
        <f>E3329/N3329</f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>(((I3330/60)/60)/24)+DATE(1970,1,1)</f>
        <v>41825.041666666664</v>
      </c>
      <c r="K3330">
        <v>1404308883</v>
      </c>
      <c r="L3330" s="10">
        <f t="shared" si="102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03"/>
        <v>146.38888888888889</v>
      </c>
      <c r="R3330" s="6">
        <f>E3330/N3330</f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>(((I3331/60)/60)/24)+DATE(1970,1,1)</f>
        <v>41847.958333333336</v>
      </c>
      <c r="K3331">
        <v>1405583108</v>
      </c>
      <c r="L3331" s="10">
        <f t="shared" ref="L3331:L3394" si="10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05">(E3331/D3331)*100</f>
        <v>116.8</v>
      </c>
      <c r="R3331" s="6">
        <f>E3331/N3331</f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>(((I3332/60)/60)/24)+DATE(1970,1,1)</f>
        <v>42095.845694444448</v>
      </c>
      <c r="K3332">
        <v>1425331068</v>
      </c>
      <c r="L3332" s="10">
        <f t="shared" si="10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05"/>
        <v>106.26666666666667</v>
      </c>
      <c r="R3332" s="6">
        <f>E3332/N3332</f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>(((I3333/60)/60)/24)+DATE(1970,1,1)</f>
        <v>42283.697754629626</v>
      </c>
      <c r="K3333">
        <v>1441125886</v>
      </c>
      <c r="L3333" s="10">
        <f t="shared" si="10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05"/>
        <v>104.52</v>
      </c>
      <c r="R3333" s="6">
        <f>E3333/N3333</f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>(((I3334/60)/60)/24)+DATE(1970,1,1)</f>
        <v>41839.860300925924</v>
      </c>
      <c r="K3334">
        <v>1403210330</v>
      </c>
      <c r="L3334" s="10">
        <f t="shared" si="10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05"/>
        <v>100</v>
      </c>
      <c r="R3334" s="6">
        <f>E3334/N3334</f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>(((I3335/60)/60)/24)+DATE(1970,1,1)</f>
        <v>42170.676851851851</v>
      </c>
      <c r="K3335">
        <v>1432484080</v>
      </c>
      <c r="L3335" s="10">
        <f t="shared" si="10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05"/>
        <v>104.57142857142858</v>
      </c>
      <c r="R3335" s="6">
        <f>E3335/N3335</f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>(((I3336/60)/60)/24)+DATE(1970,1,1)</f>
        <v>42215.521087962959</v>
      </c>
      <c r="K3336">
        <v>1435667422</v>
      </c>
      <c r="L3336" s="10">
        <f t="shared" si="10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05"/>
        <v>138.62051149573753</v>
      </c>
      <c r="R3336" s="6">
        <f>E3336/N3336</f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>(((I3337/60)/60)/24)+DATE(1970,1,1)</f>
        <v>41854.958333333336</v>
      </c>
      <c r="K3337">
        <v>1404749446</v>
      </c>
      <c r="L3337" s="10">
        <f t="shared" si="10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05"/>
        <v>100.32000000000001</v>
      </c>
      <c r="R3337" s="6">
        <f>E3337/N3337</f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>(((I3338/60)/60)/24)+DATE(1970,1,1)</f>
        <v>42465.35701388889</v>
      </c>
      <c r="K3338">
        <v>1457429646</v>
      </c>
      <c r="L3338" s="10">
        <f t="shared" si="10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05"/>
        <v>100</v>
      </c>
      <c r="R3338" s="6">
        <f>E3338/N3338</f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>(((I3339/60)/60)/24)+DATE(1970,1,1)</f>
        <v>41922.875</v>
      </c>
      <c r="K3339">
        <v>1411109167</v>
      </c>
      <c r="L3339" s="10">
        <f t="shared" si="10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05"/>
        <v>110.2</v>
      </c>
      <c r="R3339" s="6">
        <f>E3339/N3339</f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>(((I3340/60)/60)/24)+DATE(1970,1,1)</f>
        <v>42790.574999999997</v>
      </c>
      <c r="K3340">
        <v>1486129680</v>
      </c>
      <c r="L3340" s="10">
        <f t="shared" si="10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05"/>
        <v>102.18</v>
      </c>
      <c r="R3340" s="6">
        <f>E3340/N3340</f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>(((I3341/60)/60)/24)+DATE(1970,1,1)</f>
        <v>42579.665717592594</v>
      </c>
      <c r="K3341">
        <v>1467129518</v>
      </c>
      <c r="L3341" s="10">
        <f t="shared" si="10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05"/>
        <v>104.35000000000001</v>
      </c>
      <c r="R3341" s="6">
        <f>E3341/N3341</f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>(((I3342/60)/60)/24)+DATE(1970,1,1)</f>
        <v>42710.974004629628</v>
      </c>
      <c r="K3342">
        <v>1478906554</v>
      </c>
      <c r="L3342" s="10">
        <f t="shared" si="10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05"/>
        <v>138.16666666666666</v>
      </c>
      <c r="R3342" s="6">
        <f>E3342/N3342</f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>(((I3343/60)/60)/24)+DATE(1970,1,1)</f>
        <v>42533.708333333328</v>
      </c>
      <c r="K3343">
        <v>1463771421</v>
      </c>
      <c r="L3343" s="10">
        <f t="shared" si="10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05"/>
        <v>100</v>
      </c>
      <c r="R3343" s="6">
        <f>E3343/N3343</f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>(((I3344/60)/60)/24)+DATE(1970,1,1)</f>
        <v>42095.207638888889</v>
      </c>
      <c r="K3344">
        <v>1425020810</v>
      </c>
      <c r="L3344" s="10">
        <f t="shared" si="10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05"/>
        <v>101.66666666666666</v>
      </c>
      <c r="R3344" s="6">
        <f>E3344/N3344</f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>(((I3345/60)/60)/24)+DATE(1970,1,1)</f>
        <v>42473.554166666669</v>
      </c>
      <c r="K3345">
        <v>1458770384</v>
      </c>
      <c r="L3345" s="10">
        <f t="shared" si="10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05"/>
        <v>171.42857142857142</v>
      </c>
      <c r="R3345" s="6">
        <f>E3345/N3345</f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>(((I3346/60)/60)/24)+DATE(1970,1,1)</f>
        <v>41881.200150462959</v>
      </c>
      <c r="K3346">
        <v>1406782093</v>
      </c>
      <c r="L3346" s="10">
        <f t="shared" si="10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05"/>
        <v>101.44444444444444</v>
      </c>
      <c r="R3346" s="6">
        <f>E3346/N3346</f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>(((I3347/60)/60)/24)+DATE(1970,1,1)</f>
        <v>42112.025694444441</v>
      </c>
      <c r="K3347">
        <v>1424226768</v>
      </c>
      <c r="L3347" s="10">
        <f t="shared" si="10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05"/>
        <v>130</v>
      </c>
      <c r="R3347" s="6">
        <f>E3347/N3347</f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>(((I3348/60)/60)/24)+DATE(1970,1,1)</f>
        <v>42061.024421296301</v>
      </c>
      <c r="K3348">
        <v>1424306110</v>
      </c>
      <c r="L3348" s="10">
        <f t="shared" si="10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05"/>
        <v>110.00000000000001</v>
      </c>
      <c r="R3348" s="6">
        <f>E3348/N3348</f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>(((I3349/60)/60)/24)+DATE(1970,1,1)</f>
        <v>42498.875</v>
      </c>
      <c r="K3349">
        <v>1461503654</v>
      </c>
      <c r="L3349" s="10">
        <f t="shared" si="10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05"/>
        <v>119.44999999999999</v>
      </c>
      <c r="R3349" s="6">
        <f>E3349/N3349</f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>(((I3350/60)/60)/24)+DATE(1970,1,1)</f>
        <v>42490.165972222225</v>
      </c>
      <c r="K3350">
        <v>1459949080</v>
      </c>
      <c r="L3350" s="10">
        <f t="shared" si="10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05"/>
        <v>100.2909090909091</v>
      </c>
      <c r="R3350" s="6">
        <f>E3350/N3350</f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>(((I3351/60)/60)/24)+DATE(1970,1,1)</f>
        <v>42534.708333333328</v>
      </c>
      <c r="K3351">
        <v>1463971172</v>
      </c>
      <c r="L3351" s="10">
        <f t="shared" si="10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05"/>
        <v>153.4</v>
      </c>
      <c r="R3351" s="6">
        <f>E3351/N3351</f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>(((I3352/60)/60)/24)+DATE(1970,1,1)</f>
        <v>42337.958333333328</v>
      </c>
      <c r="K3352">
        <v>1445791811</v>
      </c>
      <c r="L3352" s="10">
        <f t="shared" si="10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05"/>
        <v>104.42857142857143</v>
      </c>
      <c r="R3352" s="6">
        <f>E3352/N3352</f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>(((I3353/60)/60)/24)+DATE(1970,1,1)</f>
        <v>41843.458333333336</v>
      </c>
      <c r="K3353">
        <v>1402910965</v>
      </c>
      <c r="L3353" s="10">
        <f t="shared" si="10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05"/>
        <v>101.1</v>
      </c>
      <c r="R3353" s="6">
        <f>E3353/N3353</f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>(((I3354/60)/60)/24)+DATE(1970,1,1)</f>
        <v>42552.958333333328</v>
      </c>
      <c r="K3354">
        <v>1462492178</v>
      </c>
      <c r="L3354" s="10">
        <f t="shared" si="10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05"/>
        <v>107.52</v>
      </c>
      <c r="R3354" s="6">
        <f>E3354/N3354</f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>(((I3355/60)/60)/24)+DATE(1970,1,1)</f>
        <v>42492.958333333328</v>
      </c>
      <c r="K3355">
        <v>1461061350</v>
      </c>
      <c r="L3355" s="10">
        <f t="shared" si="10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05"/>
        <v>315</v>
      </c>
      <c r="R3355" s="6">
        <f>E3355/N3355</f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>(((I3356/60)/60)/24)+DATE(1970,1,1)</f>
        <v>42306.167361111111</v>
      </c>
      <c r="K3356">
        <v>1443029206</v>
      </c>
      <c r="L3356" s="10">
        <f t="shared" si="10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05"/>
        <v>101.93333333333334</v>
      </c>
      <c r="R3356" s="6">
        <f>E3356/N3356</f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>(((I3357/60)/60)/24)+DATE(1970,1,1)</f>
        <v>42500.470138888893</v>
      </c>
      <c r="K3357">
        <v>1461941527</v>
      </c>
      <c r="L3357" s="10">
        <f t="shared" si="10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05"/>
        <v>126.28571428571429</v>
      </c>
      <c r="R3357" s="6">
        <f>E3357/N3357</f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>(((I3358/60)/60)/24)+DATE(1970,1,1)</f>
        <v>42566.815648148149</v>
      </c>
      <c r="K3358">
        <v>1466019272</v>
      </c>
      <c r="L3358" s="10">
        <f t="shared" si="10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05"/>
        <v>101.4</v>
      </c>
      <c r="R3358" s="6">
        <f>E3358/N3358</f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>(((I3359/60)/60)/24)+DATE(1970,1,1)</f>
        <v>41852.417939814812</v>
      </c>
      <c r="K3359">
        <v>1404295310</v>
      </c>
      <c r="L3359" s="10">
        <f t="shared" si="10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05"/>
        <v>101</v>
      </c>
      <c r="R3359" s="6">
        <f>E3359/N3359</f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>(((I3360/60)/60)/24)+DATE(1970,1,1)</f>
        <v>41962.352766203709</v>
      </c>
      <c r="K3360">
        <v>1413790079</v>
      </c>
      <c r="L3360" s="10">
        <f t="shared" si="10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05"/>
        <v>102.99000000000001</v>
      </c>
      <c r="R3360" s="6">
        <f>E3360/N3360</f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>(((I3361/60)/60)/24)+DATE(1970,1,1)</f>
        <v>42791.057106481487</v>
      </c>
      <c r="K3361">
        <v>1484097734</v>
      </c>
      <c r="L3361" s="10">
        <f t="shared" si="10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05"/>
        <v>106.25</v>
      </c>
      <c r="R3361" s="6">
        <f>E3361/N3361</f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>(((I3362/60)/60)/24)+DATE(1970,1,1)</f>
        <v>42718.665972222225</v>
      </c>
      <c r="K3362">
        <v>1479866343</v>
      </c>
      <c r="L3362" s="10">
        <f t="shared" si="10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05"/>
        <v>101.37777777777779</v>
      </c>
      <c r="R3362" s="6">
        <f>E3362/N3362</f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>(((I3363/60)/60)/24)+DATE(1970,1,1)</f>
        <v>41883.665972222225</v>
      </c>
      <c r="K3363">
        <v>1408062990</v>
      </c>
      <c r="L3363" s="10">
        <f t="shared" si="10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05"/>
        <v>113.46000000000001</v>
      </c>
      <c r="R3363" s="6">
        <f>E3363/N3363</f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>(((I3364/60)/60)/24)+DATE(1970,1,1)</f>
        <v>42070.204861111109</v>
      </c>
      <c r="K3364">
        <v>1424484717</v>
      </c>
      <c r="L3364" s="10">
        <f t="shared" si="10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05"/>
        <v>218.00000000000003</v>
      </c>
      <c r="R3364" s="6">
        <f>E3364/N3364</f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>(((I3365/60)/60)/24)+DATE(1970,1,1)</f>
        <v>41870.666666666664</v>
      </c>
      <c r="K3365">
        <v>1406831445</v>
      </c>
      <c r="L3365" s="10">
        <f t="shared" si="10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05"/>
        <v>101.41935483870968</v>
      </c>
      <c r="R3365" s="6">
        <f>E3365/N3365</f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>(((I3366/60)/60)/24)+DATE(1970,1,1)</f>
        <v>42444.875</v>
      </c>
      <c r="K3366">
        <v>1456183649</v>
      </c>
      <c r="L3366" s="10">
        <f t="shared" si="10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05"/>
        <v>105.93333333333332</v>
      </c>
      <c r="R3366" s="6">
        <f>E3366/N3366</f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>(((I3367/60)/60)/24)+DATE(1970,1,1)</f>
        <v>42351.101759259262</v>
      </c>
      <c r="K3367">
        <v>1447381592</v>
      </c>
      <c r="L3367" s="10">
        <f t="shared" si="10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05"/>
        <v>104</v>
      </c>
      <c r="R3367" s="6">
        <f>E3367/N3367</f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>(((I3368/60)/60)/24)+DATE(1970,1,1)</f>
        <v>42137.067557870367</v>
      </c>
      <c r="K3368">
        <v>1428889037</v>
      </c>
      <c r="L3368" s="10">
        <f t="shared" si="10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05"/>
        <v>221</v>
      </c>
      <c r="R3368" s="6">
        <f>E3368/N3368</f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>(((I3369/60)/60)/24)+DATE(1970,1,1)</f>
        <v>42217.933958333335</v>
      </c>
      <c r="K3369">
        <v>1436307894</v>
      </c>
      <c r="L3369" s="10">
        <f t="shared" si="10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05"/>
        <v>118.66666666666667</v>
      </c>
      <c r="R3369" s="6">
        <f>E3369/N3369</f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>(((I3370/60)/60)/24)+DATE(1970,1,1)</f>
        <v>42005.208333333328</v>
      </c>
      <c r="K3370">
        <v>1416977259</v>
      </c>
      <c r="L3370" s="10">
        <f t="shared" si="10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05"/>
        <v>104.60000000000001</v>
      </c>
      <c r="R3370" s="6">
        <f>E3370/N3370</f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>(((I3371/60)/60)/24)+DATE(1970,1,1)</f>
        <v>42750.041435185187</v>
      </c>
      <c r="K3371">
        <v>1479257980</v>
      </c>
      <c r="L3371" s="10">
        <f t="shared" si="10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05"/>
        <v>103.89999999999999</v>
      </c>
      <c r="R3371" s="6">
        <f>E3371/N3371</f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>(((I3372/60)/60)/24)+DATE(1970,1,1)</f>
        <v>42721.333333333328</v>
      </c>
      <c r="K3372">
        <v>1479283285</v>
      </c>
      <c r="L3372" s="10">
        <f t="shared" si="10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05"/>
        <v>117.73333333333333</v>
      </c>
      <c r="R3372" s="6">
        <f>E3372/N3372</f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>(((I3373/60)/60)/24)+DATE(1970,1,1)</f>
        <v>42340.874594907407</v>
      </c>
      <c r="K3373">
        <v>1446670765</v>
      </c>
      <c r="L3373" s="10">
        <f t="shared" si="10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05"/>
        <v>138.5</v>
      </c>
      <c r="R3373" s="6">
        <f>E3373/N3373</f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>(((I3374/60)/60)/24)+DATE(1970,1,1)</f>
        <v>41876.207638888889</v>
      </c>
      <c r="K3374">
        <v>1407157756</v>
      </c>
      <c r="L3374" s="10">
        <f t="shared" si="10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05"/>
        <v>103.49999999999999</v>
      </c>
      <c r="R3374" s="6">
        <f>E3374/N3374</f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>(((I3375/60)/60)/24)+DATE(1970,1,1)</f>
        <v>42203.666666666672</v>
      </c>
      <c r="K3375">
        <v>1435177840</v>
      </c>
      <c r="L3375" s="10">
        <f t="shared" si="10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05"/>
        <v>100.25</v>
      </c>
      <c r="R3375" s="6">
        <f>E3375/N3375</f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>(((I3376/60)/60)/24)+DATE(1970,1,1)</f>
        <v>42305.731666666667</v>
      </c>
      <c r="K3376">
        <v>1443461616</v>
      </c>
      <c r="L3376" s="10">
        <f t="shared" si="10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05"/>
        <v>106.57142857142856</v>
      </c>
      <c r="R3376" s="6">
        <f>E3376/N3376</f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>(((I3377/60)/60)/24)+DATE(1970,1,1)</f>
        <v>41777.610798611109</v>
      </c>
      <c r="K3377">
        <v>1399387173</v>
      </c>
      <c r="L3377" s="10">
        <f t="shared" si="10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05"/>
        <v>100</v>
      </c>
      <c r="R3377" s="6">
        <f>E3377/N3377</f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>(((I3378/60)/60)/24)+DATE(1970,1,1)</f>
        <v>42119.659652777773</v>
      </c>
      <c r="K3378">
        <v>1424796594</v>
      </c>
      <c r="L3378" s="10">
        <f t="shared" si="10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05"/>
        <v>100.01249999999999</v>
      </c>
      <c r="R3378" s="6">
        <f>E3378/N3378</f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>(((I3379/60)/60)/24)+DATE(1970,1,1)</f>
        <v>42083.705555555556</v>
      </c>
      <c r="K3379">
        <v>1424280899</v>
      </c>
      <c r="L3379" s="10">
        <f t="shared" si="10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05"/>
        <v>101.05</v>
      </c>
      <c r="R3379" s="6">
        <f>E3379/N3379</f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>(((I3380/60)/60)/24)+DATE(1970,1,1)</f>
        <v>41882.547222222223</v>
      </c>
      <c r="K3380">
        <v>1407400306</v>
      </c>
      <c r="L3380" s="10">
        <f t="shared" si="10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05"/>
        <v>107.63636363636364</v>
      </c>
      <c r="R3380" s="6">
        <f>E3380/N3380</f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>(((I3381/60)/60)/24)+DATE(1970,1,1)</f>
        <v>42242.958333333328</v>
      </c>
      <c r="K3381">
        <v>1439122800</v>
      </c>
      <c r="L3381" s="10">
        <f t="shared" si="10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05"/>
        <v>103.64999999999999</v>
      </c>
      <c r="R3381" s="6">
        <f>E3381/N3381</f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>(((I3382/60)/60)/24)+DATE(1970,1,1)</f>
        <v>41972.995115740734</v>
      </c>
      <c r="K3382">
        <v>1414277578</v>
      </c>
      <c r="L3382" s="10">
        <f t="shared" si="10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05"/>
        <v>104.43333333333334</v>
      </c>
      <c r="R3382" s="6">
        <f>E3382/N3382</f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>(((I3383/60)/60)/24)+DATE(1970,1,1)</f>
        <v>42074.143321759257</v>
      </c>
      <c r="K3383">
        <v>1423455983</v>
      </c>
      <c r="L3383" s="10">
        <f t="shared" si="10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05"/>
        <v>102.25</v>
      </c>
      <c r="R3383" s="6">
        <f>E3383/N3383</f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>(((I3384/60)/60)/24)+DATE(1970,1,1)</f>
        <v>42583.957638888889</v>
      </c>
      <c r="K3384">
        <v>1467973256</v>
      </c>
      <c r="L3384" s="10">
        <f t="shared" si="10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05"/>
        <v>100.74285714285713</v>
      </c>
      <c r="R3384" s="6">
        <f>E3384/N3384</f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>(((I3385/60)/60)/24)+DATE(1970,1,1)</f>
        <v>42544.782638888893</v>
      </c>
      <c r="K3385">
        <v>1464979620</v>
      </c>
      <c r="L3385" s="10">
        <f t="shared" si="10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05"/>
        <v>111.71428571428572</v>
      </c>
      <c r="R3385" s="6">
        <f>E3385/N3385</f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>(((I3386/60)/60)/24)+DATE(1970,1,1)</f>
        <v>42329.125</v>
      </c>
      <c r="K3386">
        <v>1444874768</v>
      </c>
      <c r="L3386" s="10">
        <f t="shared" si="10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05"/>
        <v>100.01100000000001</v>
      </c>
      <c r="R3386" s="6">
        <f>E3386/N3386</f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>(((I3387/60)/60)/24)+DATE(1970,1,1)</f>
        <v>41983.8675</v>
      </c>
      <c r="K3387">
        <v>1415652552</v>
      </c>
      <c r="L3387" s="10">
        <f t="shared" si="10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05"/>
        <v>100</v>
      </c>
      <c r="R3387" s="6">
        <f>E3387/N3387</f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>(((I3388/60)/60)/24)+DATE(1970,1,1)</f>
        <v>41976.644745370373</v>
      </c>
      <c r="K3388">
        <v>1415028506</v>
      </c>
      <c r="L3388" s="10">
        <f t="shared" si="10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05"/>
        <v>105</v>
      </c>
      <c r="R3388" s="6">
        <f>E3388/N3388</f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>(((I3389/60)/60)/24)+DATE(1970,1,1)</f>
        <v>41987.762592592597</v>
      </c>
      <c r="K3389">
        <v>1415125088</v>
      </c>
      <c r="L3389" s="10">
        <f t="shared" si="10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05"/>
        <v>116.86666666666667</v>
      </c>
      <c r="R3389" s="6">
        <f>E3389/N3389</f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>(((I3390/60)/60)/24)+DATE(1970,1,1)</f>
        <v>42173.461122685185</v>
      </c>
      <c r="K3390">
        <v>1432033441</v>
      </c>
      <c r="L3390" s="10">
        <f t="shared" si="10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05"/>
        <v>103.8</v>
      </c>
      <c r="R3390" s="6">
        <f>E3390/N3390</f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>(((I3391/60)/60)/24)+DATE(1970,1,1)</f>
        <v>42524.563449074078</v>
      </c>
      <c r="K3391">
        <v>1462368682</v>
      </c>
      <c r="L3391" s="10">
        <f t="shared" si="10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05"/>
        <v>114.5</v>
      </c>
      <c r="R3391" s="6">
        <f>E3391/N3391</f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>(((I3392/60)/60)/24)+DATE(1970,1,1)</f>
        <v>41830.774826388886</v>
      </c>
      <c r="K3392">
        <v>1403721345</v>
      </c>
      <c r="L3392" s="10">
        <f t="shared" si="10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05"/>
        <v>102.4</v>
      </c>
      <c r="R3392" s="6">
        <f>E3392/N3392</f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>(((I3393/60)/60)/24)+DATE(1970,1,1)</f>
        <v>41859.936111111114</v>
      </c>
      <c r="K3393">
        <v>1404997548</v>
      </c>
      <c r="L3393" s="10">
        <f t="shared" si="10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05"/>
        <v>223</v>
      </c>
      <c r="R3393" s="6">
        <f>E3393/N3393</f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>(((I3394/60)/60)/24)+DATE(1970,1,1)</f>
        <v>42496.845543981486</v>
      </c>
      <c r="K3394">
        <v>1458245855</v>
      </c>
      <c r="L3394" s="10">
        <f t="shared" si="10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05"/>
        <v>100</v>
      </c>
      <c r="R3394" s="6">
        <f>E3394/N3394</f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>(((I3395/60)/60)/24)+DATE(1970,1,1)</f>
        <v>41949.031944444447</v>
      </c>
      <c r="K3395">
        <v>1413065230</v>
      </c>
      <c r="L3395" s="10">
        <f t="shared" ref="L3395:L3458" si="10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07">(E3395/D3395)*100</f>
        <v>105.80000000000001</v>
      </c>
      <c r="R3395" s="6">
        <f>E3395/N3395</f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>(((I3396/60)/60)/24)+DATE(1970,1,1)</f>
        <v>41847.59542824074</v>
      </c>
      <c r="K3396">
        <v>1403878645</v>
      </c>
      <c r="L3396" s="10">
        <f t="shared" si="10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07"/>
        <v>142.36363636363635</v>
      </c>
      <c r="R3396" s="6">
        <f>E3396/N3396</f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>(((I3397/60)/60)/24)+DATE(1970,1,1)</f>
        <v>42154.756944444445</v>
      </c>
      <c r="K3397">
        <v>1431795944</v>
      </c>
      <c r="L3397" s="10">
        <f t="shared" si="10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07"/>
        <v>184</v>
      </c>
      <c r="R3397" s="6">
        <f>E3397/N3397</f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>(((I3398/60)/60)/24)+DATE(1970,1,1)</f>
        <v>41791.165972222225</v>
      </c>
      <c r="K3398">
        <v>1399286589</v>
      </c>
      <c r="L3398" s="10">
        <f t="shared" si="10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07"/>
        <v>104.33333333333333</v>
      </c>
      <c r="R3398" s="6">
        <f>E3398/N3398</f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>(((I3399/60)/60)/24)+DATE(1970,1,1)</f>
        <v>42418.916666666672</v>
      </c>
      <c r="K3399">
        <v>1452338929</v>
      </c>
      <c r="L3399" s="10">
        <f t="shared" si="10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07"/>
        <v>112.00000000000001</v>
      </c>
      <c r="R3399" s="6">
        <f>E3399/N3399</f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>(((I3400/60)/60)/24)+DATE(1970,1,1)</f>
        <v>41964.708333333328</v>
      </c>
      <c r="K3400">
        <v>1414605776</v>
      </c>
      <c r="L3400" s="10">
        <f t="shared" si="10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07"/>
        <v>111.07499999999999</v>
      </c>
      <c r="R3400" s="6">
        <f>E3400/N3400</f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>(((I3401/60)/60)/24)+DATE(1970,1,1)</f>
        <v>42056.920428240745</v>
      </c>
      <c r="K3401">
        <v>1421964325</v>
      </c>
      <c r="L3401" s="10">
        <f t="shared" si="10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07"/>
        <v>103.75000000000001</v>
      </c>
      <c r="R3401" s="6">
        <f>E3401/N3401</f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>(((I3402/60)/60)/24)+DATE(1970,1,1)</f>
        <v>41879.953865740739</v>
      </c>
      <c r="K3402">
        <v>1405378414</v>
      </c>
      <c r="L3402" s="10">
        <f t="shared" si="10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07"/>
        <v>100.41</v>
      </c>
      <c r="R3402" s="6">
        <f>E3402/N3402</f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>(((I3403/60)/60)/24)+DATE(1970,1,1)</f>
        <v>42223.723912037036</v>
      </c>
      <c r="K3403">
        <v>1436376146</v>
      </c>
      <c r="L3403" s="10">
        <f t="shared" si="10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07"/>
        <v>101.86206896551724</v>
      </c>
      <c r="R3403" s="6">
        <f>E3403/N3403</f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>(((I3404/60)/60)/24)+DATE(1970,1,1)</f>
        <v>42320.104861111111</v>
      </c>
      <c r="K3404">
        <v>1444747843</v>
      </c>
      <c r="L3404" s="10">
        <f t="shared" si="10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07"/>
        <v>109.76666666666665</v>
      </c>
      <c r="R3404" s="6">
        <f>E3404/N3404</f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>(((I3405/60)/60)/24)+DATE(1970,1,1)</f>
        <v>42180.462083333332</v>
      </c>
      <c r="K3405">
        <v>1432638324</v>
      </c>
      <c r="L3405" s="10">
        <f t="shared" si="10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07"/>
        <v>100</v>
      </c>
      <c r="R3405" s="6">
        <f>E3405/N3405</f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>(((I3406/60)/60)/24)+DATE(1970,1,1)</f>
        <v>42172.503495370373</v>
      </c>
      <c r="K3406">
        <v>1432814702</v>
      </c>
      <c r="L3406" s="10">
        <f t="shared" si="10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07"/>
        <v>122</v>
      </c>
      <c r="R3406" s="6">
        <f>E3406/N3406</f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>(((I3407/60)/60)/24)+DATE(1970,1,1)</f>
        <v>42430.999305555553</v>
      </c>
      <c r="K3407">
        <v>1455063886</v>
      </c>
      <c r="L3407" s="10">
        <f t="shared" si="10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07"/>
        <v>137.57142857142856</v>
      </c>
      <c r="R3407" s="6">
        <f>E3407/N3407</f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>(((I3408/60)/60)/24)+DATE(1970,1,1)</f>
        <v>41836.492777777778</v>
      </c>
      <c r="K3408">
        <v>1401623376</v>
      </c>
      <c r="L3408" s="10">
        <f t="shared" si="10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07"/>
        <v>100.31000000000002</v>
      </c>
      <c r="R3408" s="6">
        <f>E3408/N3408</f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>(((I3409/60)/60)/24)+DATE(1970,1,1)</f>
        <v>41826.422326388885</v>
      </c>
      <c r="K3409">
        <v>1402049289</v>
      </c>
      <c r="L3409" s="10">
        <f t="shared" si="10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07"/>
        <v>107.1</v>
      </c>
      <c r="R3409" s="6">
        <f>E3409/N3409</f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>(((I3410/60)/60)/24)+DATE(1970,1,1)</f>
        <v>41838.991944444446</v>
      </c>
      <c r="K3410">
        <v>1403135304</v>
      </c>
      <c r="L3410" s="10">
        <f t="shared" si="10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07"/>
        <v>211</v>
      </c>
      <c r="R3410" s="6">
        <f>E3410/N3410</f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>(((I3411/60)/60)/24)+DATE(1970,1,1)</f>
        <v>42582.873611111107</v>
      </c>
      <c r="K3411">
        <v>1466710358</v>
      </c>
      <c r="L3411" s="10">
        <f t="shared" si="10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07"/>
        <v>123.6</v>
      </c>
      <c r="R3411" s="6">
        <f>E3411/N3411</f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>(((I3412/60)/60)/24)+DATE(1970,1,1)</f>
        <v>42527.291666666672</v>
      </c>
      <c r="K3412">
        <v>1462841990</v>
      </c>
      <c r="L3412" s="10">
        <f t="shared" si="10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07"/>
        <v>108.5</v>
      </c>
      <c r="R3412" s="6">
        <f>E3412/N3412</f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>(((I3413/60)/60)/24)+DATE(1970,1,1)</f>
        <v>42285.022824074069</v>
      </c>
      <c r="K3413">
        <v>1442536372</v>
      </c>
      <c r="L3413" s="10">
        <f t="shared" si="10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07"/>
        <v>103.56666666666668</v>
      </c>
      <c r="R3413" s="6">
        <f>E3413/N3413</f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>(((I3414/60)/60)/24)+DATE(1970,1,1)</f>
        <v>41909.959050925929</v>
      </c>
      <c r="K3414">
        <v>1409266862</v>
      </c>
      <c r="L3414" s="10">
        <f t="shared" si="10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07"/>
        <v>100</v>
      </c>
      <c r="R3414" s="6">
        <f>E3414/N3414</f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>(((I3415/60)/60)/24)+DATE(1970,1,1)</f>
        <v>42063.207638888889</v>
      </c>
      <c r="K3415">
        <v>1424280938</v>
      </c>
      <c r="L3415" s="10">
        <f t="shared" si="10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07"/>
        <v>130</v>
      </c>
      <c r="R3415" s="6">
        <f>E3415/N3415</f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>(((I3416/60)/60)/24)+DATE(1970,1,1)</f>
        <v>42705.332638888889</v>
      </c>
      <c r="K3416">
        <v>1478030325</v>
      </c>
      <c r="L3416" s="10">
        <f t="shared" si="10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07"/>
        <v>103.49999999999999</v>
      </c>
      <c r="R3416" s="6">
        <f>E3416/N3416</f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>(((I3417/60)/60)/24)+DATE(1970,1,1)</f>
        <v>42477.979166666672</v>
      </c>
      <c r="K3417">
        <v>1459999656</v>
      </c>
      <c r="L3417" s="10">
        <f t="shared" si="10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07"/>
        <v>100</v>
      </c>
      <c r="R3417" s="6">
        <f>E3417/N3417</f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>(((I3418/60)/60)/24)+DATE(1970,1,1)</f>
        <v>42117.770833333328</v>
      </c>
      <c r="K3418">
        <v>1427363645</v>
      </c>
      <c r="L3418" s="10">
        <f t="shared" si="10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07"/>
        <v>119.6</v>
      </c>
      <c r="R3418" s="6">
        <f>E3418/N3418</f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>(((I3419/60)/60)/24)+DATE(1970,1,1)</f>
        <v>41938.029861111114</v>
      </c>
      <c r="K3419">
        <v>1410558948</v>
      </c>
      <c r="L3419" s="10">
        <f t="shared" si="106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07"/>
        <v>100.00058823529412</v>
      </c>
      <c r="R3419" s="6">
        <f>E3419/N3419</f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>(((I3420/60)/60)/24)+DATE(1970,1,1)</f>
        <v>41782.83457175926</v>
      </c>
      <c r="K3420">
        <v>1398283307</v>
      </c>
      <c r="L3420" s="10">
        <f t="shared" si="10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07"/>
        <v>100.875</v>
      </c>
      <c r="R3420" s="6">
        <f>E3420/N3420</f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>(((I3421/60)/60)/24)+DATE(1970,1,1)</f>
        <v>42466.895833333328</v>
      </c>
      <c r="K3421">
        <v>1458416585</v>
      </c>
      <c r="L3421" s="10">
        <f t="shared" si="10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07"/>
        <v>106.54545454545455</v>
      </c>
      <c r="R3421" s="6">
        <f>E3421/N3421</f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>(((I3422/60)/60)/24)+DATE(1970,1,1)</f>
        <v>42414</v>
      </c>
      <c r="K3422">
        <v>1454638202</v>
      </c>
      <c r="L3422" s="10">
        <f t="shared" si="10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07"/>
        <v>138</v>
      </c>
      <c r="R3422" s="6">
        <f>E3422/N3422</f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>(((I3423/60)/60)/24)+DATE(1970,1,1)</f>
        <v>42067.791238425925</v>
      </c>
      <c r="K3423">
        <v>1422903563</v>
      </c>
      <c r="L3423" s="10">
        <f t="shared" si="10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07"/>
        <v>101.15</v>
      </c>
      <c r="R3423" s="6">
        <f>E3423/N3423</f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>(((I3424/60)/60)/24)+DATE(1970,1,1)</f>
        <v>42352</v>
      </c>
      <c r="K3424">
        <v>1447594176</v>
      </c>
      <c r="L3424" s="10">
        <f t="shared" si="10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07"/>
        <v>109.1</v>
      </c>
      <c r="R3424" s="6">
        <f>E3424/N3424</f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>(((I3425/60)/60)/24)+DATE(1970,1,1)</f>
        <v>42118.911354166667</v>
      </c>
      <c r="K3425">
        <v>1427320341</v>
      </c>
      <c r="L3425" s="10">
        <f t="shared" si="10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07"/>
        <v>140</v>
      </c>
      <c r="R3425" s="6">
        <f>E3425/N3425</f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>(((I3426/60)/60)/24)+DATE(1970,1,1)</f>
        <v>42040.290972222225</v>
      </c>
      <c r="K3426">
        <v>1421252084</v>
      </c>
      <c r="L3426" s="10">
        <f t="shared" si="10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07"/>
        <v>103.58333333333334</v>
      </c>
      <c r="R3426" s="6">
        <f>E3426/N3426</f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>(((I3427/60)/60)/24)+DATE(1970,1,1)</f>
        <v>41916.617314814815</v>
      </c>
      <c r="K3427">
        <v>1409669336</v>
      </c>
      <c r="L3427" s="10">
        <f t="shared" si="10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07"/>
        <v>102.97033333333331</v>
      </c>
      <c r="R3427" s="6">
        <f>E3427/N3427</f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>(((I3428/60)/60)/24)+DATE(1970,1,1)</f>
        <v>41903.083333333336</v>
      </c>
      <c r="K3428">
        <v>1409620903</v>
      </c>
      <c r="L3428" s="10">
        <f t="shared" si="10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07"/>
        <v>108.13333333333333</v>
      </c>
      <c r="R3428" s="6">
        <f>E3428/N3428</f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>(((I3429/60)/60)/24)+DATE(1970,1,1)</f>
        <v>41822.645277777774</v>
      </c>
      <c r="K3429">
        <v>1401722952</v>
      </c>
      <c r="L3429" s="10">
        <f t="shared" si="10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07"/>
        <v>100</v>
      </c>
      <c r="R3429" s="6">
        <f>E3429/N3429</f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>(((I3430/60)/60)/24)+DATE(1970,1,1)</f>
        <v>42063.708333333328</v>
      </c>
      <c r="K3430">
        <v>1422983847</v>
      </c>
      <c r="L3430" s="10">
        <f t="shared" si="10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07"/>
        <v>102.75000000000001</v>
      </c>
      <c r="R3430" s="6">
        <f>E3430/N3430</f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>(((I3431/60)/60)/24)+DATE(1970,1,1)</f>
        <v>42676.021539351852</v>
      </c>
      <c r="K3431">
        <v>1476837061</v>
      </c>
      <c r="L3431" s="10">
        <f t="shared" si="10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07"/>
        <v>130</v>
      </c>
      <c r="R3431" s="6">
        <f>E3431/N3431</f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>(((I3432/60)/60)/24)+DATE(1970,1,1)</f>
        <v>41850.945613425924</v>
      </c>
      <c r="K3432">
        <v>1404168101</v>
      </c>
      <c r="L3432" s="10">
        <f t="shared" si="10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07"/>
        <v>108.54949999999999</v>
      </c>
      <c r="R3432" s="6">
        <f>E3432/N3432</f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>(((I3433/60)/60)/24)+DATE(1970,1,1)</f>
        <v>41869.730937500004</v>
      </c>
      <c r="K3433">
        <v>1405791153</v>
      </c>
      <c r="L3433" s="10">
        <f t="shared" si="10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07"/>
        <v>100</v>
      </c>
      <c r="R3433" s="6">
        <f>E3433/N3433</f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>(((I3434/60)/60)/24)+DATE(1970,1,1)</f>
        <v>42405.916666666672</v>
      </c>
      <c r="K3434">
        <v>1452520614</v>
      </c>
      <c r="L3434" s="10">
        <f t="shared" si="10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07"/>
        <v>109.65</v>
      </c>
      <c r="R3434" s="6">
        <f>E3434/N3434</f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>(((I3435/60)/60)/24)+DATE(1970,1,1)</f>
        <v>41807.125</v>
      </c>
      <c r="K3435">
        <v>1400290255</v>
      </c>
      <c r="L3435" s="10">
        <f t="shared" si="10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07"/>
        <v>100.26315789473684</v>
      </c>
      <c r="R3435" s="6">
        <f>E3435/N3435</f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>(((I3436/60)/60)/24)+DATE(1970,1,1)</f>
        <v>41830.380428240744</v>
      </c>
      <c r="K3436">
        <v>1402391269</v>
      </c>
      <c r="L3436" s="10">
        <f t="shared" si="10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07"/>
        <v>105.55000000000001</v>
      </c>
      <c r="R3436" s="6">
        <f>E3436/N3436</f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>(((I3437/60)/60)/24)+DATE(1970,1,1)</f>
        <v>42589.125</v>
      </c>
      <c r="K3437">
        <v>1469112493</v>
      </c>
      <c r="L3437" s="10">
        <f t="shared" si="10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07"/>
        <v>112.00000000000001</v>
      </c>
      <c r="R3437" s="6">
        <f>E3437/N3437</f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>(((I3438/60)/60)/24)+DATE(1970,1,1)</f>
        <v>41872.686111111114</v>
      </c>
      <c r="K3438">
        <v>1406811593</v>
      </c>
      <c r="L3438" s="10">
        <f t="shared" si="10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07"/>
        <v>105.89999999999999</v>
      </c>
      <c r="R3438" s="6">
        <f>E3438/N3438</f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>(((I3439/60)/60)/24)+DATE(1970,1,1)</f>
        <v>42235.710879629631</v>
      </c>
      <c r="K3439">
        <v>1437411820</v>
      </c>
      <c r="L3439" s="10">
        <f t="shared" si="10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07"/>
        <v>101</v>
      </c>
      <c r="R3439" s="6">
        <f>E3439/N3439</f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>(((I3440/60)/60)/24)+DATE(1970,1,1)</f>
        <v>42126.875</v>
      </c>
      <c r="K3440">
        <v>1428358567</v>
      </c>
      <c r="L3440" s="10">
        <f t="shared" si="10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07"/>
        <v>104.2</v>
      </c>
      <c r="R3440" s="6">
        <f>E3440/N3440</f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>(((I3441/60)/60)/24)+DATE(1970,1,1)</f>
        <v>42388.207638888889</v>
      </c>
      <c r="K3441">
        <v>1452030730</v>
      </c>
      <c r="L3441" s="10">
        <f t="shared" si="10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07"/>
        <v>134.67833333333334</v>
      </c>
      <c r="R3441" s="6">
        <f>E3441/N3441</f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>(((I3442/60)/60)/24)+DATE(1970,1,1)</f>
        <v>41831.677083333336</v>
      </c>
      <c r="K3442">
        <v>1403146628</v>
      </c>
      <c r="L3442" s="10">
        <f t="shared" si="10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07"/>
        <v>105.2184</v>
      </c>
      <c r="R3442" s="6">
        <f>E3442/N3442</f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>(((I3443/60)/60)/24)+DATE(1970,1,1)</f>
        <v>42321.845138888893</v>
      </c>
      <c r="K3443">
        <v>1445077121</v>
      </c>
      <c r="L3443" s="10">
        <f t="shared" si="10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07"/>
        <v>102.60000000000001</v>
      </c>
      <c r="R3443" s="6">
        <f>E3443/N3443</f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>(((I3444/60)/60)/24)+DATE(1970,1,1)</f>
        <v>42154.841111111105</v>
      </c>
      <c r="K3444">
        <v>1430424672</v>
      </c>
      <c r="L3444" s="10">
        <f t="shared" si="10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07"/>
        <v>100</v>
      </c>
      <c r="R3444" s="6">
        <f>E3444/N3444</f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>(((I3445/60)/60)/24)+DATE(1970,1,1)</f>
        <v>41891.524837962963</v>
      </c>
      <c r="K3445">
        <v>1407674146</v>
      </c>
      <c r="L3445" s="10">
        <f t="shared" si="10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07"/>
        <v>185.5</v>
      </c>
      <c r="R3445" s="6">
        <f>E3445/N3445</f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>(((I3446/60)/60)/24)+DATE(1970,1,1)</f>
        <v>42529.582638888889</v>
      </c>
      <c r="K3446">
        <v>1464677986</v>
      </c>
      <c r="L3446" s="10">
        <f t="shared" si="10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07"/>
        <v>289</v>
      </c>
      <c r="R3446" s="6">
        <f>E3446/N3446</f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>(((I3447/60)/60)/24)+DATE(1970,1,1)</f>
        <v>42300.530509259261</v>
      </c>
      <c r="K3447">
        <v>1443185036</v>
      </c>
      <c r="L3447" s="10">
        <f t="shared" si="10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07"/>
        <v>100</v>
      </c>
      <c r="R3447" s="6">
        <f>E3447/N3447</f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>(((I3448/60)/60)/24)+DATE(1970,1,1)</f>
        <v>42040.513888888891</v>
      </c>
      <c r="K3448">
        <v>1421092725</v>
      </c>
      <c r="L3448" s="10">
        <f t="shared" si="10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07"/>
        <v>108.2</v>
      </c>
      <c r="R3448" s="6">
        <f>E3448/N3448</f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>(((I3449/60)/60)/24)+DATE(1970,1,1)</f>
        <v>42447.847361111111</v>
      </c>
      <c r="K3449">
        <v>1454448012</v>
      </c>
      <c r="L3449" s="10">
        <f t="shared" si="10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07"/>
        <v>107.80000000000001</v>
      </c>
      <c r="R3449" s="6">
        <f>E3449/N3449</f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>(((I3450/60)/60)/24)+DATE(1970,1,1)</f>
        <v>41990.119085648148</v>
      </c>
      <c r="K3450">
        <v>1416192689</v>
      </c>
      <c r="L3450" s="10">
        <f t="shared" si="10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07"/>
        <v>109.76190476190477</v>
      </c>
      <c r="R3450" s="6">
        <f>E3450/N3450</f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>(((I3451/60)/60)/24)+DATE(1970,1,1)</f>
        <v>42560.166666666672</v>
      </c>
      <c r="K3451">
        <v>1465607738</v>
      </c>
      <c r="L3451" s="10">
        <f t="shared" si="10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07"/>
        <v>170.625</v>
      </c>
      <c r="R3451" s="6">
        <f>E3451/N3451</f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>(((I3452/60)/60)/24)+DATE(1970,1,1)</f>
        <v>42096.662858796291</v>
      </c>
      <c r="K3452">
        <v>1422809671</v>
      </c>
      <c r="L3452" s="10">
        <f t="shared" si="10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07"/>
        <v>152</v>
      </c>
      <c r="R3452" s="6">
        <f>E3452/N3452</f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>(((I3453/60)/60)/24)+DATE(1970,1,1)</f>
        <v>42115.723692129628</v>
      </c>
      <c r="K3453">
        <v>1427304127</v>
      </c>
      <c r="L3453" s="10">
        <f t="shared" si="10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07"/>
        <v>101.23076923076924</v>
      </c>
      <c r="R3453" s="6">
        <f>E3453/N3453</f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>(((I3454/60)/60)/24)+DATE(1970,1,1)</f>
        <v>41843.165972222225</v>
      </c>
      <c r="K3454">
        <v>1404141626</v>
      </c>
      <c r="L3454" s="10">
        <f t="shared" si="10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07"/>
        <v>153.19999999999999</v>
      </c>
      <c r="R3454" s="6">
        <f>E3454/N3454</f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>(((I3455/60)/60)/24)+DATE(1970,1,1)</f>
        <v>42595.97865740741</v>
      </c>
      <c r="K3455">
        <v>1465946956</v>
      </c>
      <c r="L3455" s="10">
        <f t="shared" si="10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07"/>
        <v>128.33333333333334</v>
      </c>
      <c r="R3455" s="6">
        <f>E3455/N3455</f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>(((I3456/60)/60)/24)+DATE(1970,1,1)</f>
        <v>41851.698599537034</v>
      </c>
      <c r="K3456">
        <v>1404233159</v>
      </c>
      <c r="L3456" s="10">
        <f t="shared" si="10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07"/>
        <v>100.71428571428571</v>
      </c>
      <c r="R3456" s="6">
        <f>E3456/N3456</f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>(((I3457/60)/60)/24)+DATE(1970,1,1)</f>
        <v>42656.7503125</v>
      </c>
      <c r="K3457">
        <v>1473789627</v>
      </c>
      <c r="L3457" s="10">
        <f t="shared" si="10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07"/>
        <v>100.64999999999999</v>
      </c>
      <c r="R3457" s="6">
        <f>E3457/N3457</f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>(((I3458/60)/60)/24)+DATE(1970,1,1)</f>
        <v>41852.290972222225</v>
      </c>
      <c r="K3458">
        <v>1404190567</v>
      </c>
      <c r="L3458" s="10">
        <f t="shared" si="10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07"/>
        <v>191.3</v>
      </c>
      <c r="R3458" s="6">
        <f>E3458/N3458</f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>(((I3459/60)/60)/24)+DATE(1970,1,1)</f>
        <v>42047.249305555553</v>
      </c>
      <c r="K3459">
        <v>1421081857</v>
      </c>
      <c r="L3459" s="10">
        <f t="shared" ref="L3459:L3522" si="10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09">(E3459/D3459)*100</f>
        <v>140.19999999999999</v>
      </c>
      <c r="R3459" s="6">
        <f>E3459/N3459</f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>(((I3460/60)/60)/24)+DATE(1970,1,1)</f>
        <v>42038.185416666667</v>
      </c>
      <c r="K3460">
        <v>1420606303</v>
      </c>
      <c r="L3460" s="10">
        <f t="shared" si="10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09"/>
        <v>124.33537832310839</v>
      </c>
      <c r="R3460" s="6">
        <f>E3460/N3460</f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>(((I3461/60)/60)/24)+DATE(1970,1,1)</f>
        <v>42510.479861111111</v>
      </c>
      <c r="K3461">
        <v>1461151860</v>
      </c>
      <c r="L3461" s="10">
        <f t="shared" si="10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09"/>
        <v>126.2</v>
      </c>
      <c r="R3461" s="6">
        <f>E3461/N3461</f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>(((I3462/60)/60)/24)+DATE(1970,1,1)</f>
        <v>41866.527222222219</v>
      </c>
      <c r="K3462">
        <v>1406896752</v>
      </c>
      <c r="L3462" s="10">
        <f t="shared" si="10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09"/>
        <v>190</v>
      </c>
      <c r="R3462" s="6">
        <f>E3462/N3462</f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>(((I3463/60)/60)/24)+DATE(1970,1,1)</f>
        <v>42672.125</v>
      </c>
      <c r="K3463">
        <v>1475248279</v>
      </c>
      <c r="L3463" s="10">
        <f t="shared" si="10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09"/>
        <v>139</v>
      </c>
      <c r="R3463" s="6">
        <f>E3463/N3463</f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>(((I3464/60)/60)/24)+DATE(1970,1,1)</f>
        <v>42195.75</v>
      </c>
      <c r="K3464">
        <v>1435181628</v>
      </c>
      <c r="L3464" s="10">
        <f t="shared" si="10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09"/>
        <v>202</v>
      </c>
      <c r="R3464" s="6">
        <f>E3464/N3464</f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>(((I3465/60)/60)/24)+DATE(1970,1,1)</f>
        <v>42654.165972222225</v>
      </c>
      <c r="K3465">
        <v>1472594585</v>
      </c>
      <c r="L3465" s="10">
        <f t="shared" si="10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09"/>
        <v>103.38000000000001</v>
      </c>
      <c r="R3465" s="6">
        <f>E3465/N3465</f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>(((I3466/60)/60)/24)+DATE(1970,1,1)</f>
        <v>42605.130057870367</v>
      </c>
      <c r="K3466">
        <v>1469329637</v>
      </c>
      <c r="L3466" s="10">
        <f t="shared" si="10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09"/>
        <v>102.3236</v>
      </c>
      <c r="R3466" s="6">
        <f>E3466/N3466</f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>(((I3467/60)/60)/24)+DATE(1970,1,1)</f>
        <v>42225.666666666672</v>
      </c>
      <c r="K3467">
        <v>1436972472</v>
      </c>
      <c r="L3467" s="10">
        <f t="shared" si="10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09"/>
        <v>103</v>
      </c>
      <c r="R3467" s="6">
        <f>E3467/N3467</f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>(((I3468/60)/60)/24)+DATE(1970,1,1)</f>
        <v>42479.977430555555</v>
      </c>
      <c r="K3468">
        <v>1455928050</v>
      </c>
      <c r="L3468" s="10">
        <f t="shared" si="10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09"/>
        <v>127.14285714285714</v>
      </c>
      <c r="R3468" s="6">
        <f>E3468/N3468</f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>(((I3469/60)/60)/24)+DATE(1970,1,1)</f>
        <v>42083.630000000005</v>
      </c>
      <c r="K3469">
        <v>1424275632</v>
      </c>
      <c r="L3469" s="10">
        <f t="shared" si="10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09"/>
        <v>101</v>
      </c>
      <c r="R3469" s="6">
        <f>E3469/N3469</f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>(((I3470/60)/60)/24)+DATE(1970,1,1)</f>
        <v>42634.125</v>
      </c>
      <c r="K3470">
        <v>1471976529</v>
      </c>
      <c r="L3470" s="10">
        <f t="shared" si="10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09"/>
        <v>121.78</v>
      </c>
      <c r="R3470" s="6">
        <f>E3470/N3470</f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>(((I3471/60)/60)/24)+DATE(1970,1,1)</f>
        <v>42488.641724537039</v>
      </c>
      <c r="K3471">
        <v>1459265045</v>
      </c>
      <c r="L3471" s="10">
        <f t="shared" si="10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09"/>
        <v>113.39285714285714</v>
      </c>
      <c r="R3471" s="6">
        <f>E3471/N3471</f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>(((I3472/60)/60)/24)+DATE(1970,1,1)</f>
        <v>42566.901388888888</v>
      </c>
      <c r="K3472">
        <v>1465345902</v>
      </c>
      <c r="L3472" s="10">
        <f t="shared" si="10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09"/>
        <v>150</v>
      </c>
      <c r="R3472" s="6">
        <f>E3472/N3472</f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>(((I3473/60)/60)/24)+DATE(1970,1,1)</f>
        <v>41882.833333333336</v>
      </c>
      <c r="K3473">
        <v>1405971690</v>
      </c>
      <c r="L3473" s="10">
        <f t="shared" si="10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09"/>
        <v>214.6</v>
      </c>
      <c r="R3473" s="6">
        <f>E3473/N3473</f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>(((I3474/60)/60)/24)+DATE(1970,1,1)</f>
        <v>41949.249305555553</v>
      </c>
      <c r="K3474">
        <v>1413432331</v>
      </c>
      <c r="L3474" s="10">
        <f t="shared" si="10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09"/>
        <v>102.05</v>
      </c>
      <c r="R3474" s="6">
        <f>E3474/N3474</f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>(((I3475/60)/60)/24)+DATE(1970,1,1)</f>
        <v>42083.852083333331</v>
      </c>
      <c r="K3475">
        <v>1425067296</v>
      </c>
      <c r="L3475" s="10">
        <f t="shared" si="10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09"/>
        <v>100</v>
      </c>
      <c r="R3475" s="6">
        <f>E3475/N3475</f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>(((I3476/60)/60)/24)+DATE(1970,1,1)</f>
        <v>42571.501516203702</v>
      </c>
      <c r="K3476">
        <v>1466424131</v>
      </c>
      <c r="L3476" s="10">
        <f t="shared" si="10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09"/>
        <v>101</v>
      </c>
      <c r="R3476" s="6">
        <f>E3476/N3476</f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>(((I3477/60)/60)/24)+DATE(1970,1,1)</f>
        <v>41946</v>
      </c>
      <c r="K3477">
        <v>1412629704</v>
      </c>
      <c r="L3477" s="10">
        <f t="shared" si="10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09"/>
        <v>113.33333333333333</v>
      </c>
      <c r="R3477" s="6">
        <f>E3477/N3477</f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>(((I3478/60)/60)/24)+DATE(1970,1,1)</f>
        <v>41939.125</v>
      </c>
      <c r="K3478">
        <v>1412836990</v>
      </c>
      <c r="L3478" s="10">
        <f t="shared" si="10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09"/>
        <v>104</v>
      </c>
      <c r="R3478" s="6">
        <f>E3478/N3478</f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>(((I3479/60)/60)/24)+DATE(1970,1,1)</f>
        <v>42141.125</v>
      </c>
      <c r="K3479">
        <v>1430761243</v>
      </c>
      <c r="L3479" s="10">
        <f t="shared" si="10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09"/>
        <v>115.33333333333333</v>
      </c>
      <c r="R3479" s="6">
        <f>E3479/N3479</f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>(((I3480/60)/60)/24)+DATE(1970,1,1)</f>
        <v>42079.875</v>
      </c>
      <c r="K3480">
        <v>1424296822</v>
      </c>
      <c r="L3480" s="10">
        <f t="shared" si="10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09"/>
        <v>112.85000000000001</v>
      </c>
      <c r="R3480" s="6">
        <f>E3480/N3480</f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>(((I3481/60)/60)/24)+DATE(1970,1,1)</f>
        <v>41811.855092592588</v>
      </c>
      <c r="K3481">
        <v>1400790680</v>
      </c>
      <c r="L3481" s="10">
        <f t="shared" si="10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09"/>
        <v>127.86666666666666</v>
      </c>
      <c r="R3481" s="6">
        <f>E3481/N3481</f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>(((I3482/60)/60)/24)+DATE(1970,1,1)</f>
        <v>42195.875</v>
      </c>
      <c r="K3482">
        <v>1434440227</v>
      </c>
      <c r="L3482" s="10">
        <f t="shared" si="10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09"/>
        <v>142.66666666666669</v>
      </c>
      <c r="R3482" s="6">
        <f>E3482/N3482</f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>(((I3483/60)/60)/24)+DATE(1970,1,1)</f>
        <v>42006.24754629629</v>
      </c>
      <c r="K3483">
        <v>1418709388</v>
      </c>
      <c r="L3483" s="10">
        <f t="shared" si="10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09"/>
        <v>118.8</v>
      </c>
      <c r="R3483" s="6">
        <f>E3483/N3483</f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>(((I3484/60)/60)/24)+DATE(1970,1,1)</f>
        <v>41826.771597222221</v>
      </c>
      <c r="K3484">
        <v>1402079466</v>
      </c>
      <c r="L3484" s="10">
        <f t="shared" si="10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09"/>
        <v>138.33333333333334</v>
      </c>
      <c r="R3484" s="6">
        <f>E3484/N3484</f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>(((I3485/60)/60)/24)+DATE(1970,1,1)</f>
        <v>41823.668761574074</v>
      </c>
      <c r="K3485">
        <v>1401811381</v>
      </c>
      <c r="L3485" s="10">
        <f t="shared" si="10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09"/>
        <v>159.9402985074627</v>
      </c>
      <c r="R3485" s="6">
        <f>E3485/N3485</f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>(((I3486/60)/60)/24)+DATE(1970,1,1)</f>
        <v>42536.760405092587</v>
      </c>
      <c r="K3486">
        <v>1463422499</v>
      </c>
      <c r="L3486" s="10">
        <f t="shared" si="10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09"/>
        <v>114.24000000000001</v>
      </c>
      <c r="R3486" s="6">
        <f>E3486/N3486</f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>(((I3487/60)/60)/24)+DATE(1970,1,1)</f>
        <v>42402.693055555559</v>
      </c>
      <c r="K3487">
        <v>1451839080</v>
      </c>
      <c r="L3487" s="10">
        <f t="shared" si="10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09"/>
        <v>100.60606060606061</v>
      </c>
      <c r="R3487" s="6">
        <f>E3487/N3487</f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>(((I3488/60)/60)/24)+DATE(1970,1,1)</f>
        <v>42158.290972222225</v>
      </c>
      <c r="K3488">
        <v>1430600401</v>
      </c>
      <c r="L3488" s="10">
        <f t="shared" si="10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09"/>
        <v>155.20000000000002</v>
      </c>
      <c r="R3488" s="6">
        <f>E3488/N3488</f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>(((I3489/60)/60)/24)+DATE(1970,1,1)</f>
        <v>42179.940416666665</v>
      </c>
      <c r="K3489">
        <v>1432593252</v>
      </c>
      <c r="L3489" s="10">
        <f t="shared" si="10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09"/>
        <v>127.75000000000001</v>
      </c>
      <c r="R3489" s="6">
        <f>E3489/N3489</f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>(((I3490/60)/60)/24)+DATE(1970,1,1)</f>
        <v>42111.666666666672</v>
      </c>
      <c r="K3490">
        <v>1427221560</v>
      </c>
      <c r="L3490" s="10">
        <f t="shared" si="10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09"/>
        <v>121.2</v>
      </c>
      <c r="R3490" s="6">
        <f>E3490/N3490</f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>(((I3491/60)/60)/24)+DATE(1970,1,1)</f>
        <v>41783.875</v>
      </c>
      <c r="K3491">
        <v>1398352531</v>
      </c>
      <c r="L3491" s="10">
        <f t="shared" si="10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09"/>
        <v>112.7</v>
      </c>
      <c r="R3491" s="6">
        <f>E3491/N3491</f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>(((I3492/60)/60)/24)+DATE(1970,1,1)</f>
        <v>42473.802361111113</v>
      </c>
      <c r="K3492">
        <v>1457982924</v>
      </c>
      <c r="L3492" s="10">
        <f t="shared" si="10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09"/>
        <v>127.49999999999999</v>
      </c>
      <c r="R3492" s="6">
        <f>E3492/N3492</f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>(((I3493/60)/60)/24)+DATE(1970,1,1)</f>
        <v>42142.249814814815</v>
      </c>
      <c r="K3493">
        <v>1430114384</v>
      </c>
      <c r="L3493" s="10">
        <f t="shared" si="10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09"/>
        <v>158.20000000000002</v>
      </c>
      <c r="R3493" s="6">
        <f>E3493/N3493</f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>(((I3494/60)/60)/24)+DATE(1970,1,1)</f>
        <v>42303.009224537032</v>
      </c>
      <c r="K3494">
        <v>1442794397</v>
      </c>
      <c r="L3494" s="10">
        <f t="shared" si="10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09"/>
        <v>105.26894736842105</v>
      </c>
      <c r="R3494" s="6">
        <f>E3494/N3494</f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>(((I3495/60)/60)/24)+DATE(1970,1,1)</f>
        <v>41868.21597222222</v>
      </c>
      <c r="K3495">
        <v>1406580436</v>
      </c>
      <c r="L3495" s="10">
        <f t="shared" si="10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09"/>
        <v>100</v>
      </c>
      <c r="R3495" s="6">
        <f>E3495/N3495</f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>(((I3496/60)/60)/24)+DATE(1970,1,1)</f>
        <v>42700.25</v>
      </c>
      <c r="K3496">
        <v>1479186575</v>
      </c>
      <c r="L3496" s="10">
        <f t="shared" si="10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09"/>
        <v>100</v>
      </c>
      <c r="R3496" s="6">
        <f>E3496/N3496</f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>(((I3497/60)/60)/24)+DATE(1970,1,1)</f>
        <v>41944.720833333333</v>
      </c>
      <c r="K3497">
        <v>1412360309</v>
      </c>
      <c r="L3497" s="10">
        <f t="shared" si="10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09"/>
        <v>106.86</v>
      </c>
      <c r="R3497" s="6">
        <f>E3497/N3497</f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>(((I3498/60)/60)/24)+DATE(1970,1,1)</f>
        <v>42624.846828703703</v>
      </c>
      <c r="K3498">
        <v>1470169166</v>
      </c>
      <c r="L3498" s="10">
        <f t="shared" si="10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09"/>
        <v>124.4</v>
      </c>
      <c r="R3498" s="6">
        <f>E3498/N3498</f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>(((I3499/60)/60)/24)+DATE(1970,1,1)</f>
        <v>42523.916666666672</v>
      </c>
      <c r="K3499">
        <v>1463852904</v>
      </c>
      <c r="L3499" s="10">
        <f t="shared" si="10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09"/>
        <v>108.70406189555126</v>
      </c>
      <c r="R3499" s="6">
        <f>E3499/N3499</f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>(((I3500/60)/60)/24)+DATE(1970,1,1)</f>
        <v>42518.905555555553</v>
      </c>
      <c r="K3500">
        <v>1459309704</v>
      </c>
      <c r="L3500" s="10">
        <f t="shared" si="10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09"/>
        <v>102.42424242424242</v>
      </c>
      <c r="R3500" s="6">
        <f>E3500/N3500</f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>(((I3501/60)/60)/24)+DATE(1970,1,1)</f>
        <v>42186.290972222225</v>
      </c>
      <c r="K3501">
        <v>1431046325</v>
      </c>
      <c r="L3501" s="10">
        <f t="shared" si="10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09"/>
        <v>105.5</v>
      </c>
      <c r="R3501" s="6">
        <f>E3501/N3501</f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>(((I3502/60)/60)/24)+DATE(1970,1,1)</f>
        <v>42436.207638888889</v>
      </c>
      <c r="K3502">
        <v>1455919438</v>
      </c>
      <c r="L3502" s="10">
        <f t="shared" si="10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09"/>
        <v>106.3</v>
      </c>
      <c r="R3502" s="6">
        <f>E3502/N3502</f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>(((I3503/60)/60)/24)+DATE(1970,1,1)</f>
        <v>42258.763831018514</v>
      </c>
      <c r="K3503">
        <v>1439835595</v>
      </c>
      <c r="L3503" s="10">
        <f t="shared" si="10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09"/>
        <v>100.66666666666666</v>
      </c>
      <c r="R3503" s="6">
        <f>E3503/N3503</f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>(((I3504/60)/60)/24)+DATE(1970,1,1)</f>
        <v>42445.165972222225</v>
      </c>
      <c r="K3504">
        <v>1456862924</v>
      </c>
      <c r="L3504" s="10">
        <f t="shared" si="10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09"/>
        <v>105.4</v>
      </c>
      <c r="R3504" s="6">
        <f>E3504/N3504</f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>(((I3505/60)/60)/24)+DATE(1970,1,1)</f>
        <v>42575.478333333333</v>
      </c>
      <c r="K3505">
        <v>1466767728</v>
      </c>
      <c r="L3505" s="10">
        <f t="shared" si="10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09"/>
        <v>107.55999999999999</v>
      </c>
      <c r="R3505" s="6">
        <f>E3505/N3505</f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>(((I3506/60)/60)/24)+DATE(1970,1,1)</f>
        <v>42327.790405092594</v>
      </c>
      <c r="K3506">
        <v>1445363891</v>
      </c>
      <c r="L3506" s="10">
        <f t="shared" si="10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09"/>
        <v>100</v>
      </c>
      <c r="R3506" s="6">
        <f>E3506/N3506</f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>(((I3507/60)/60)/24)+DATE(1970,1,1)</f>
        <v>41772.166666666664</v>
      </c>
      <c r="K3507">
        <v>1398983245</v>
      </c>
      <c r="L3507" s="10">
        <f t="shared" si="10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09"/>
        <v>103.76</v>
      </c>
      <c r="R3507" s="6">
        <f>E3507/N3507</f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>(((I3508/60)/60)/24)+DATE(1970,1,1)</f>
        <v>41874.734259259261</v>
      </c>
      <c r="K3508">
        <v>1404927440</v>
      </c>
      <c r="L3508" s="10">
        <f t="shared" si="10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09"/>
        <v>101.49999999999999</v>
      </c>
      <c r="R3508" s="6">
        <f>E3508/N3508</f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>(((I3509/60)/60)/24)+DATE(1970,1,1)</f>
        <v>42521.92288194444</v>
      </c>
      <c r="K3509">
        <v>1462140537</v>
      </c>
      <c r="L3509" s="10">
        <f t="shared" si="10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09"/>
        <v>104.4</v>
      </c>
      <c r="R3509" s="6">
        <f>E3509/N3509</f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>(((I3510/60)/60)/24)+DATE(1970,1,1)</f>
        <v>42500.875</v>
      </c>
      <c r="K3510">
        <v>1460914253</v>
      </c>
      <c r="L3510" s="10">
        <f t="shared" si="10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09"/>
        <v>180</v>
      </c>
      <c r="R3510" s="6">
        <f>E3510/N3510</f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>(((I3511/60)/60)/24)+DATE(1970,1,1)</f>
        <v>41964.204861111109</v>
      </c>
      <c r="K3511">
        <v>1415392666</v>
      </c>
      <c r="L3511" s="10">
        <f t="shared" si="10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09"/>
        <v>106.33333333333333</v>
      </c>
      <c r="R3511" s="6">
        <f>E3511/N3511</f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>(((I3512/60)/60)/24)+DATE(1970,1,1)</f>
        <v>41822.62090277778</v>
      </c>
      <c r="K3512">
        <v>1402584846</v>
      </c>
      <c r="L3512" s="10">
        <f t="shared" si="10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09"/>
        <v>100.55555555555556</v>
      </c>
      <c r="R3512" s="6">
        <f>E3512/N3512</f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>(((I3513/60)/60)/24)+DATE(1970,1,1)</f>
        <v>41950.770833333336</v>
      </c>
      <c r="K3513">
        <v>1413406695</v>
      </c>
      <c r="L3513" s="10">
        <f t="shared" si="10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09"/>
        <v>101.2</v>
      </c>
      <c r="R3513" s="6">
        <f>E3513/N3513</f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>(((I3514/60)/60)/24)+DATE(1970,1,1)</f>
        <v>42117.49527777778</v>
      </c>
      <c r="K3514">
        <v>1424609592</v>
      </c>
      <c r="L3514" s="10">
        <f t="shared" si="10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09"/>
        <v>100</v>
      </c>
      <c r="R3514" s="6">
        <f>E3514/N3514</f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>(((I3515/60)/60)/24)+DATE(1970,1,1)</f>
        <v>41794.207638888889</v>
      </c>
      <c r="K3515">
        <v>1400725112</v>
      </c>
      <c r="L3515" s="10">
        <f t="shared" si="10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09"/>
        <v>118.39285714285714</v>
      </c>
      <c r="R3515" s="6">
        <f>E3515/N3515</f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>(((I3516/60)/60)/24)+DATE(1970,1,1)</f>
        <v>42037.207638888889</v>
      </c>
      <c r="K3516">
        <v>1421439552</v>
      </c>
      <c r="L3516" s="10">
        <f t="shared" si="10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09"/>
        <v>110.00000000000001</v>
      </c>
      <c r="R3516" s="6">
        <f>E3516/N3516</f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>(((I3517/60)/60)/24)+DATE(1970,1,1)</f>
        <v>42155.772812499999</v>
      </c>
      <c r="K3517">
        <v>1430505171</v>
      </c>
      <c r="L3517" s="10">
        <f t="shared" si="10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09"/>
        <v>102.66666666666666</v>
      </c>
      <c r="R3517" s="6">
        <f>E3517/N3517</f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>(((I3518/60)/60)/24)+DATE(1970,1,1)</f>
        <v>41890.125</v>
      </c>
      <c r="K3518">
        <v>1407197670</v>
      </c>
      <c r="L3518" s="10">
        <f t="shared" si="10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09"/>
        <v>100</v>
      </c>
      <c r="R3518" s="6">
        <f>E3518/N3518</f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>(((I3519/60)/60)/24)+DATE(1970,1,1)</f>
        <v>41824.458333333336</v>
      </c>
      <c r="K3519">
        <v>1401910634</v>
      </c>
      <c r="L3519" s="10">
        <f t="shared" si="10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09"/>
        <v>100</v>
      </c>
      <c r="R3519" s="6">
        <f>E3519/N3519</f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>(((I3520/60)/60)/24)+DATE(1970,1,1)</f>
        <v>41914.597916666666</v>
      </c>
      <c r="K3520">
        <v>1410461299</v>
      </c>
      <c r="L3520" s="10">
        <f t="shared" si="10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09"/>
        <v>110.04599999999999</v>
      </c>
      <c r="R3520" s="6">
        <f>E3520/N3520</f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>(((I3521/60)/60)/24)+DATE(1970,1,1)</f>
        <v>42067.598958333328</v>
      </c>
      <c r="K3521">
        <v>1422886950</v>
      </c>
      <c r="L3521" s="10">
        <f t="shared" si="10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09"/>
        <v>101.35000000000001</v>
      </c>
      <c r="R3521" s="6">
        <f>E3521/N3521</f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>(((I3522/60)/60)/24)+DATE(1970,1,1)</f>
        <v>42253.57430555555</v>
      </c>
      <c r="K3522">
        <v>1439322412</v>
      </c>
      <c r="L3522" s="10">
        <f t="shared" si="10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09"/>
        <v>100.75</v>
      </c>
      <c r="R3522" s="6">
        <f>E3522/N3522</f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>(((I3523/60)/60)/24)+DATE(1970,1,1)</f>
        <v>41911.361342592594</v>
      </c>
      <c r="K3523">
        <v>1409388020</v>
      </c>
      <c r="L3523" s="10">
        <f t="shared" ref="L3523:L3586" si="11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11">(E3523/D3523)*100</f>
        <v>169.42857142857144</v>
      </c>
      <c r="R3523" s="6">
        <f>E3523/N3523</f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>(((I3524/60)/60)/24)+DATE(1970,1,1)</f>
        <v>42262.420833333337</v>
      </c>
      <c r="K3524">
        <v>1439924246</v>
      </c>
      <c r="L3524" s="10">
        <f t="shared" si="11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11"/>
        <v>100</v>
      </c>
      <c r="R3524" s="6">
        <f>E3524/N3524</f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>(((I3525/60)/60)/24)+DATE(1970,1,1)</f>
        <v>42638.958333333328</v>
      </c>
      <c r="K3525">
        <v>1469871148</v>
      </c>
      <c r="L3525" s="10">
        <f t="shared" si="11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11"/>
        <v>113.65</v>
      </c>
      <c r="R3525" s="6">
        <f>E3525/N3525</f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>(((I3526/60)/60)/24)+DATE(1970,1,1)</f>
        <v>41895.166666666664</v>
      </c>
      <c r="K3526">
        <v>1409336373</v>
      </c>
      <c r="L3526" s="10">
        <f t="shared" si="11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11"/>
        <v>101.56</v>
      </c>
      <c r="R3526" s="6">
        <f>E3526/N3526</f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>(((I3527/60)/60)/24)+DATE(1970,1,1)</f>
        <v>42225.666666666672</v>
      </c>
      <c r="K3527">
        <v>1438188106</v>
      </c>
      <c r="L3527" s="10">
        <f t="shared" si="11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11"/>
        <v>106</v>
      </c>
      <c r="R3527" s="6">
        <f>E3527/N3527</f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>(((I3528/60)/60)/24)+DATE(1970,1,1)</f>
        <v>42488.249305555553</v>
      </c>
      <c r="K3528">
        <v>1459411371</v>
      </c>
      <c r="L3528" s="10">
        <f t="shared" si="11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11"/>
        <v>102</v>
      </c>
      <c r="R3528" s="6">
        <f>E3528/N3528</f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>(((I3529/60)/60)/24)+DATE(1970,1,1)</f>
        <v>42196.165972222225</v>
      </c>
      <c r="K3529">
        <v>1434069205</v>
      </c>
      <c r="L3529" s="10">
        <f t="shared" si="11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11"/>
        <v>116.91666666666667</v>
      </c>
      <c r="R3529" s="6">
        <f>E3529/N3529</f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>(((I3530/60)/60)/24)+DATE(1970,1,1)</f>
        <v>42753.50136574074</v>
      </c>
      <c r="K3530">
        <v>1483012918</v>
      </c>
      <c r="L3530" s="10">
        <f t="shared" si="11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11"/>
        <v>101.15151515151514</v>
      </c>
      <c r="R3530" s="6">
        <f>E3530/N3530</f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>(((I3531/60)/60)/24)+DATE(1970,1,1)</f>
        <v>42198.041666666672</v>
      </c>
      <c r="K3531">
        <v>1434997018</v>
      </c>
      <c r="L3531" s="10">
        <f t="shared" si="11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11"/>
        <v>132</v>
      </c>
      <c r="R3531" s="6">
        <f>E3531/N3531</f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>(((I3532/60)/60)/24)+DATE(1970,1,1)</f>
        <v>42470.833333333328</v>
      </c>
      <c r="K3532">
        <v>1457881057</v>
      </c>
      <c r="L3532" s="10">
        <f t="shared" si="11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11"/>
        <v>100</v>
      </c>
      <c r="R3532" s="6">
        <f>E3532/N3532</f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>(((I3533/60)/60)/24)+DATE(1970,1,1)</f>
        <v>42551.654328703706</v>
      </c>
      <c r="K3533">
        <v>1464709334</v>
      </c>
      <c r="L3533" s="10">
        <f t="shared" si="11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11"/>
        <v>128</v>
      </c>
      <c r="R3533" s="6">
        <f>E3533/N3533</f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>(((I3534/60)/60)/24)+DATE(1970,1,1)</f>
        <v>41900.165972222225</v>
      </c>
      <c r="K3534">
        <v>1409667827</v>
      </c>
      <c r="L3534" s="10">
        <f t="shared" si="11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11"/>
        <v>118.95833333333334</v>
      </c>
      <c r="R3534" s="6">
        <f>E3534/N3534</f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>(((I3535/60)/60)/24)+DATE(1970,1,1)</f>
        <v>42319.802858796291</v>
      </c>
      <c r="K3535">
        <v>1444673767</v>
      </c>
      <c r="L3535" s="10">
        <f t="shared" si="11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11"/>
        <v>126.2</v>
      </c>
      <c r="R3535" s="6">
        <f>E3535/N3535</f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>(((I3536/60)/60)/24)+DATE(1970,1,1)</f>
        <v>42278.6252662037</v>
      </c>
      <c r="K3536">
        <v>1440687623</v>
      </c>
      <c r="L3536" s="10">
        <f t="shared" si="11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11"/>
        <v>156.20000000000002</v>
      </c>
      <c r="R3536" s="6">
        <f>E3536/N3536</f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>(((I3537/60)/60)/24)+DATE(1970,1,1)</f>
        <v>42279.75</v>
      </c>
      <c r="K3537">
        <v>1441120910</v>
      </c>
      <c r="L3537" s="10">
        <f t="shared" si="11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11"/>
        <v>103.15</v>
      </c>
      <c r="R3537" s="6">
        <f>E3537/N3537</f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>(((I3538/60)/60)/24)+DATE(1970,1,1)</f>
        <v>42358.499305555553</v>
      </c>
      <c r="K3538">
        <v>1448040425</v>
      </c>
      <c r="L3538" s="10">
        <f t="shared" si="11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11"/>
        <v>153.33333333333334</v>
      </c>
      <c r="R3538" s="6">
        <f>E3538/N3538</f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>(((I3539/60)/60)/24)+DATE(1970,1,1)</f>
        <v>41960.332638888889</v>
      </c>
      <c r="K3539">
        <v>1413016216</v>
      </c>
      <c r="L3539" s="10">
        <f t="shared" si="11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11"/>
        <v>180.44444444444446</v>
      </c>
      <c r="R3539" s="6">
        <f>E3539/N3539</f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>(((I3540/60)/60)/24)+DATE(1970,1,1)</f>
        <v>42599.420601851853</v>
      </c>
      <c r="K3540">
        <v>1469009140</v>
      </c>
      <c r="L3540" s="10">
        <f t="shared" si="11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11"/>
        <v>128.44999999999999</v>
      </c>
      <c r="R3540" s="6">
        <f>E3540/N3540</f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>(((I3541/60)/60)/24)+DATE(1970,1,1)</f>
        <v>42621.756041666667</v>
      </c>
      <c r="K3541">
        <v>1471543722</v>
      </c>
      <c r="L3541" s="10">
        <f t="shared" si="11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11"/>
        <v>119.66666666666667</v>
      </c>
      <c r="R3541" s="6">
        <f>E3541/N3541</f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>(((I3542/60)/60)/24)+DATE(1970,1,1)</f>
        <v>42547.003368055557</v>
      </c>
      <c r="K3542">
        <v>1464307491</v>
      </c>
      <c r="L3542" s="10">
        <f t="shared" si="11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11"/>
        <v>123</v>
      </c>
      <c r="R3542" s="6">
        <f>E3542/N3542</f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>(((I3543/60)/60)/24)+DATE(1970,1,1)</f>
        <v>42247.730034722219</v>
      </c>
      <c r="K3543">
        <v>1438882275</v>
      </c>
      <c r="L3543" s="10">
        <f t="shared" si="11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11"/>
        <v>105</v>
      </c>
      <c r="R3543" s="6">
        <f>E3543/N3543</f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>(((I3544/60)/60)/24)+DATE(1970,1,1)</f>
        <v>41889.599791666667</v>
      </c>
      <c r="K3544">
        <v>1404915822</v>
      </c>
      <c r="L3544" s="10">
        <f t="shared" si="11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11"/>
        <v>102.23636363636363</v>
      </c>
      <c r="R3544" s="6">
        <f>E3544/N3544</f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>(((I3545/60)/60)/24)+DATE(1970,1,1)</f>
        <v>42180.755312499998</v>
      </c>
      <c r="K3545">
        <v>1432663659</v>
      </c>
      <c r="L3545" s="10">
        <f t="shared" si="11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11"/>
        <v>104.66666666666666</v>
      </c>
      <c r="R3545" s="6">
        <f>E3545/N3545</f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>(((I3546/60)/60)/24)+DATE(1970,1,1)</f>
        <v>42070.831678240742</v>
      </c>
      <c r="K3546">
        <v>1423166257</v>
      </c>
      <c r="L3546" s="10">
        <f t="shared" si="11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11"/>
        <v>100</v>
      </c>
      <c r="R3546" s="6">
        <f>E3546/N3546</f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>(((I3547/60)/60)/24)+DATE(1970,1,1)</f>
        <v>42105.807395833333</v>
      </c>
      <c r="K3547">
        <v>1426188159</v>
      </c>
      <c r="L3547" s="10">
        <f t="shared" si="11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11"/>
        <v>100.4</v>
      </c>
      <c r="R3547" s="6">
        <f>E3547/N3547</f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>(((I3548/60)/60)/24)+DATE(1970,1,1)</f>
        <v>42095.165972222225</v>
      </c>
      <c r="K3548">
        <v>1426002684</v>
      </c>
      <c r="L3548" s="10">
        <f t="shared" si="11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11"/>
        <v>102.27272727272727</v>
      </c>
      <c r="R3548" s="6">
        <f>E3548/N3548</f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>(((I3549/60)/60)/24)+DATE(1970,1,1)</f>
        <v>42504.165972222225</v>
      </c>
      <c r="K3549">
        <v>1461117201</v>
      </c>
      <c r="L3549" s="10">
        <f t="shared" si="11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11"/>
        <v>114.40928571428573</v>
      </c>
      <c r="R3549" s="6">
        <f>E3549/N3549</f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>(((I3550/60)/60)/24)+DATE(1970,1,1)</f>
        <v>42434.041666666672</v>
      </c>
      <c r="K3550">
        <v>1455230214</v>
      </c>
      <c r="L3550" s="10">
        <f t="shared" si="11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11"/>
        <v>101.9047619047619</v>
      </c>
      <c r="R3550" s="6">
        <f>E3550/N3550</f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>(((I3551/60)/60)/24)+DATE(1970,1,1)</f>
        <v>42251.394363425927</v>
      </c>
      <c r="K3551">
        <v>1438939673</v>
      </c>
      <c r="L3551" s="10">
        <f t="shared" si="11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11"/>
        <v>102</v>
      </c>
      <c r="R3551" s="6">
        <f>E3551/N3551</f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>(((I3552/60)/60)/24)+DATE(1970,1,1)</f>
        <v>42492.893495370372</v>
      </c>
      <c r="K3552">
        <v>1459632398</v>
      </c>
      <c r="L3552" s="10">
        <f t="shared" si="11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11"/>
        <v>104.80000000000001</v>
      </c>
      <c r="R3552" s="6">
        <f>E3552/N3552</f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>(((I3553/60)/60)/24)+DATE(1970,1,1)</f>
        <v>41781.921527777777</v>
      </c>
      <c r="K3553">
        <v>1398342170</v>
      </c>
      <c r="L3553" s="10">
        <f t="shared" si="11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11"/>
        <v>101.83333333333333</v>
      </c>
      <c r="R3553" s="6">
        <f>E3553/N3553</f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>(((I3554/60)/60)/24)+DATE(1970,1,1)</f>
        <v>41818.587083333332</v>
      </c>
      <c r="K3554">
        <v>1401372324</v>
      </c>
      <c r="L3554" s="10">
        <f t="shared" si="11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11"/>
        <v>100</v>
      </c>
      <c r="R3554" s="6">
        <f>E3554/N3554</f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>(((I3555/60)/60)/24)+DATE(1970,1,1)</f>
        <v>42228</v>
      </c>
      <c r="K3555">
        <v>1436575280</v>
      </c>
      <c r="L3555" s="10">
        <f t="shared" si="11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11"/>
        <v>106.27272727272728</v>
      </c>
      <c r="R3555" s="6">
        <f>E3555/N3555</f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>(((I3556/60)/60)/24)+DATE(1970,1,1)</f>
        <v>42046.708333333328</v>
      </c>
      <c r="K3556">
        <v>1421025159</v>
      </c>
      <c r="L3556" s="10">
        <f t="shared" si="11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11"/>
        <v>113.42219999999999</v>
      </c>
      <c r="R3556" s="6">
        <f>E3556/N3556</f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>(((I3557/60)/60)/24)+DATE(1970,1,1)</f>
        <v>42691.483726851846</v>
      </c>
      <c r="K3557">
        <v>1476786994</v>
      </c>
      <c r="L3557" s="10">
        <f t="shared" si="11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11"/>
        <v>100</v>
      </c>
      <c r="R3557" s="6">
        <f>E3557/N3557</f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>(((I3558/60)/60)/24)+DATE(1970,1,1)</f>
        <v>41868.649583333332</v>
      </c>
      <c r="K3558">
        <v>1403105724</v>
      </c>
      <c r="L3558" s="10">
        <f t="shared" si="11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11"/>
        <v>100.45454545454547</v>
      </c>
      <c r="R3558" s="6">
        <f>E3558/N3558</f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>(((I3559/60)/60)/24)+DATE(1970,1,1)</f>
        <v>41764.276747685188</v>
      </c>
      <c r="K3559">
        <v>1396334311</v>
      </c>
      <c r="L3559" s="10">
        <f t="shared" si="11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11"/>
        <v>100.03599999999999</v>
      </c>
      <c r="R3559" s="6">
        <f>E3559/N3559</f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>(((I3560/60)/60)/24)+DATE(1970,1,1)</f>
        <v>42181.875</v>
      </c>
      <c r="K3560">
        <v>1431718575</v>
      </c>
      <c r="L3560" s="10">
        <f t="shared" si="11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11"/>
        <v>144</v>
      </c>
      <c r="R3560" s="6">
        <f>E3560/N3560</f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>(((I3561/60)/60)/24)+DATE(1970,1,1)</f>
        <v>42216.373611111107</v>
      </c>
      <c r="K3561">
        <v>1436408308</v>
      </c>
      <c r="L3561" s="10">
        <f t="shared" si="11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11"/>
        <v>103.49999999999999</v>
      </c>
      <c r="R3561" s="6">
        <f>E3561/N3561</f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>(((I3562/60)/60)/24)+DATE(1970,1,1)</f>
        <v>42151.114583333328</v>
      </c>
      <c r="K3562">
        <v>1429651266</v>
      </c>
      <c r="L3562" s="10">
        <f t="shared" si="11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11"/>
        <v>108.43750000000001</v>
      </c>
      <c r="R3562" s="6">
        <f>E3562/N3562</f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>(((I3563/60)/60)/24)+DATE(1970,1,1)</f>
        <v>42221.774999999994</v>
      </c>
      <c r="K3563">
        <v>1437236378</v>
      </c>
      <c r="L3563" s="10">
        <f t="shared" si="11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11"/>
        <v>102.4</v>
      </c>
      <c r="R3563" s="6">
        <f>E3563/N3563</f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>(((I3564/60)/60)/24)+DATE(1970,1,1)</f>
        <v>42442.916666666672</v>
      </c>
      <c r="K3564">
        <v>1457115427</v>
      </c>
      <c r="L3564" s="10">
        <f t="shared" si="11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11"/>
        <v>148.88888888888889</v>
      </c>
      <c r="R3564" s="6">
        <f>E3564/N3564</f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>(((I3565/60)/60)/24)+DATE(1970,1,1)</f>
        <v>42583.791666666672</v>
      </c>
      <c r="K3565">
        <v>1467648456</v>
      </c>
      <c r="L3565" s="10">
        <f t="shared" si="11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11"/>
        <v>105.49000000000002</v>
      </c>
      <c r="R3565" s="6">
        <f>E3565/N3565</f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>(((I3566/60)/60)/24)+DATE(1970,1,1)</f>
        <v>42282.666666666672</v>
      </c>
      <c r="K3566">
        <v>1440082649</v>
      </c>
      <c r="L3566" s="10">
        <f t="shared" si="11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11"/>
        <v>100.49999999999999</v>
      </c>
      <c r="R3566" s="6">
        <f>E3566/N3566</f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>(((I3567/60)/60)/24)+DATE(1970,1,1)</f>
        <v>42004.743148148147</v>
      </c>
      <c r="K3567">
        <v>1417456208</v>
      </c>
      <c r="L3567" s="10">
        <f t="shared" si="11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11"/>
        <v>130.55555555555557</v>
      </c>
      <c r="R3567" s="6">
        <f>E3567/N3567</f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>(((I3568/60)/60)/24)+DATE(1970,1,1)</f>
        <v>42027.507905092592</v>
      </c>
      <c r="K3568">
        <v>1419423083</v>
      </c>
      <c r="L3568" s="10">
        <f t="shared" si="11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11"/>
        <v>104.75000000000001</v>
      </c>
      <c r="R3568" s="6">
        <f>E3568/N3568</f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>(((I3569/60)/60)/24)+DATE(1970,1,1)</f>
        <v>42165.810694444444</v>
      </c>
      <c r="K3569">
        <v>1431372444</v>
      </c>
      <c r="L3569" s="10">
        <f t="shared" si="11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11"/>
        <v>108.80000000000001</v>
      </c>
      <c r="R3569" s="6">
        <f>E3569/N3569</f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>(((I3570/60)/60)/24)+DATE(1970,1,1)</f>
        <v>41899.740671296298</v>
      </c>
      <c r="K3570">
        <v>1408383994</v>
      </c>
      <c r="L3570" s="10">
        <f t="shared" si="11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11"/>
        <v>111.00000000000001</v>
      </c>
      <c r="R3570" s="6">
        <f>E3570/N3570</f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>(((I3571/60)/60)/24)+DATE(1970,1,1)</f>
        <v>42012.688611111109</v>
      </c>
      <c r="K3571">
        <v>1418142696</v>
      </c>
      <c r="L3571" s="10">
        <f t="shared" si="11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11"/>
        <v>100.47999999999999</v>
      </c>
      <c r="R3571" s="6">
        <f>E3571/N3571</f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>(((I3572/60)/60)/24)+DATE(1970,1,1)</f>
        <v>42004.291666666672</v>
      </c>
      <c r="K3572">
        <v>1417593483</v>
      </c>
      <c r="L3572" s="10">
        <f t="shared" si="11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11"/>
        <v>114.35</v>
      </c>
      <c r="R3572" s="6">
        <f>E3572/N3572</f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>(((I3573/60)/60)/24)+DATE(1970,1,1)</f>
        <v>41942.858946759261</v>
      </c>
      <c r="K3573">
        <v>1412109413</v>
      </c>
      <c r="L3573" s="10">
        <f t="shared" si="11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11"/>
        <v>122.06666666666666</v>
      </c>
      <c r="R3573" s="6">
        <f>E3573/N3573</f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>(((I3574/60)/60)/24)+DATE(1970,1,1)</f>
        <v>42176.570393518516</v>
      </c>
      <c r="K3574">
        <v>1432302082</v>
      </c>
      <c r="L3574" s="10">
        <f t="shared" si="11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11"/>
        <v>100</v>
      </c>
      <c r="R3574" s="6">
        <f>E3574/N3574</f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>(((I3575/60)/60)/24)+DATE(1970,1,1)</f>
        <v>41951.417199074072</v>
      </c>
      <c r="K3575">
        <v>1412845246</v>
      </c>
      <c r="L3575" s="10">
        <f t="shared" si="11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11"/>
        <v>102.8</v>
      </c>
      <c r="R3575" s="6">
        <f>E3575/N3575</f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>(((I3576/60)/60)/24)+DATE(1970,1,1)</f>
        <v>41956.984351851846</v>
      </c>
      <c r="K3576">
        <v>1413326248</v>
      </c>
      <c r="L3576" s="10">
        <f t="shared" si="11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11"/>
        <v>106.12068965517241</v>
      </c>
      <c r="R3576" s="6">
        <f>E3576/N3576</f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>(((I3577/60)/60)/24)+DATE(1970,1,1)</f>
        <v>42593.165972222225</v>
      </c>
      <c r="K3577">
        <v>1468176527</v>
      </c>
      <c r="L3577" s="10">
        <f t="shared" si="11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11"/>
        <v>101.33000000000001</v>
      </c>
      <c r="R3577" s="6">
        <f>E3577/N3577</f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>(((I3578/60)/60)/24)+DATE(1970,1,1)</f>
        <v>42709.590902777782</v>
      </c>
      <c r="K3578">
        <v>1475759454</v>
      </c>
      <c r="L3578" s="10">
        <f t="shared" si="11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11"/>
        <v>100</v>
      </c>
      <c r="R3578" s="6">
        <f>E3578/N3578</f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>(((I3579/60)/60)/24)+DATE(1970,1,1)</f>
        <v>42120.26944444445</v>
      </c>
      <c r="K3579">
        <v>1427741583</v>
      </c>
      <c r="L3579" s="10">
        <f t="shared" si="11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11"/>
        <v>130</v>
      </c>
      <c r="R3579" s="6">
        <f>E3579/N3579</f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>(((I3580/60)/60)/24)+DATE(1970,1,1)</f>
        <v>42490.733530092592</v>
      </c>
      <c r="K3580">
        <v>1459445777</v>
      </c>
      <c r="L3580" s="10">
        <f t="shared" si="11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11"/>
        <v>100.01333333333334</v>
      </c>
      <c r="R3580" s="6">
        <f>E3580/N3580</f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>(((I3581/60)/60)/24)+DATE(1970,1,1)</f>
        <v>42460.720555555556</v>
      </c>
      <c r="K3581">
        <v>1456856256</v>
      </c>
      <c r="L3581" s="10">
        <f t="shared" si="11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11"/>
        <v>100</v>
      </c>
      <c r="R3581" s="6">
        <f>E3581/N3581</f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>(((I3582/60)/60)/24)+DATE(1970,1,1)</f>
        <v>42064.207638888889</v>
      </c>
      <c r="K3582">
        <v>1421900022</v>
      </c>
      <c r="L3582" s="10">
        <f t="shared" si="11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11"/>
        <v>113.88888888888889</v>
      </c>
      <c r="R3582" s="6">
        <f>E3582/N3582</f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>(((I3583/60)/60)/24)+DATE(1970,1,1)</f>
        <v>41850.471180555556</v>
      </c>
      <c r="K3583">
        <v>1405509510</v>
      </c>
      <c r="L3583" s="10">
        <f t="shared" si="11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11"/>
        <v>100</v>
      </c>
      <c r="R3583" s="6">
        <f>E3583/N3583</f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>(((I3584/60)/60)/24)+DATE(1970,1,1)</f>
        <v>42465.095856481479</v>
      </c>
      <c r="K3584">
        <v>1458613082</v>
      </c>
      <c r="L3584" s="10">
        <f t="shared" si="11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11"/>
        <v>287</v>
      </c>
      <c r="R3584" s="6">
        <f>E3584/N3584</f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>(((I3585/60)/60)/24)+DATE(1970,1,1)</f>
        <v>42478.384317129632</v>
      </c>
      <c r="K3585">
        <v>1455790405</v>
      </c>
      <c r="L3585" s="10">
        <f t="shared" si="11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11"/>
        <v>108.5</v>
      </c>
      <c r="R3585" s="6">
        <f>E3585/N3585</f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>(((I3586/60)/60)/24)+DATE(1970,1,1)</f>
        <v>42198.316481481481</v>
      </c>
      <c r="K3586">
        <v>1434180944</v>
      </c>
      <c r="L3586" s="10">
        <f t="shared" si="11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11"/>
        <v>115.5</v>
      </c>
      <c r="R3586" s="6">
        <f>E3586/N3586</f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>(((I3587/60)/60)/24)+DATE(1970,1,1)</f>
        <v>41994.716319444444</v>
      </c>
      <c r="K3587">
        <v>1416589890</v>
      </c>
      <c r="L3587" s="10">
        <f t="shared" ref="L3587:L3650" si="112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13">(E3587/D3587)*100</f>
        <v>119.11764705882352</v>
      </c>
      <c r="R3587" s="6">
        <f>E3587/N3587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>(((I3588/60)/60)/24)+DATE(1970,1,1)</f>
        <v>42636.697569444441</v>
      </c>
      <c r="K3588">
        <v>1469465070</v>
      </c>
      <c r="L3588" s="10">
        <f t="shared" si="112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13"/>
        <v>109.42666666666668</v>
      </c>
      <c r="R3588" s="6">
        <f>E3588/N3588</f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>(((I3589/60)/60)/24)+DATE(1970,1,1)</f>
        <v>42548.791666666672</v>
      </c>
      <c r="K3589">
        <v>1463144254</v>
      </c>
      <c r="L3589" s="10">
        <f t="shared" si="112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13"/>
        <v>126.6</v>
      </c>
      <c r="R3589" s="6">
        <f>E3589/N3589</f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>(((I3590/60)/60)/24)+DATE(1970,1,1)</f>
        <v>42123.958333333328</v>
      </c>
      <c r="K3590">
        <v>1428436410</v>
      </c>
      <c r="L3590" s="10">
        <f t="shared" si="112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13"/>
        <v>100.49999999999999</v>
      </c>
      <c r="R3590" s="6">
        <f>E3590/N3590</f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>(((I3591/60)/60)/24)+DATE(1970,1,1)</f>
        <v>42150.647534722222</v>
      </c>
      <c r="K3591">
        <v>1430494347</v>
      </c>
      <c r="L3591" s="10">
        <f t="shared" si="112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13"/>
        <v>127.49999999999999</v>
      </c>
      <c r="R3591" s="6">
        <f>E3591/N3591</f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>(((I3592/60)/60)/24)+DATE(1970,1,1)</f>
        <v>41932.333726851852</v>
      </c>
      <c r="K3592">
        <v>1411200034</v>
      </c>
      <c r="L3592" s="10">
        <f t="shared" si="112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13"/>
        <v>100.05999999999999</v>
      </c>
      <c r="R3592" s="6">
        <f>E3592/N3592</f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>(((I3593/60)/60)/24)+DATE(1970,1,1)</f>
        <v>42028.207638888889</v>
      </c>
      <c r="K3593">
        <v>1419979544</v>
      </c>
      <c r="L3593" s="10">
        <f t="shared" si="112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13"/>
        <v>175</v>
      </c>
      <c r="R3593" s="6">
        <f>E3593/N3593</f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>(((I3594/60)/60)/24)+DATE(1970,1,1)</f>
        <v>42046.207638888889</v>
      </c>
      <c r="K3594">
        <v>1418673307</v>
      </c>
      <c r="L3594" s="10">
        <f t="shared" si="112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13"/>
        <v>127.25</v>
      </c>
      <c r="R3594" s="6">
        <f>E3594/N3594</f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>(((I3595/60)/60)/24)+DATE(1970,1,1)</f>
        <v>42009.851388888885</v>
      </c>
      <c r="K3595">
        <v>1417469639</v>
      </c>
      <c r="L3595" s="10">
        <f t="shared" si="112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13"/>
        <v>110.63333333333334</v>
      </c>
      <c r="R3595" s="6">
        <f>E3595/N3595</f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>(((I3596/60)/60)/24)+DATE(1970,1,1)</f>
        <v>42617.066921296297</v>
      </c>
      <c r="K3596">
        <v>1470792982</v>
      </c>
      <c r="L3596" s="10">
        <f t="shared" si="112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13"/>
        <v>125.93749999999999</v>
      </c>
      <c r="R3596" s="6">
        <f>E3596/N3596</f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>(((I3597/60)/60)/24)+DATE(1970,1,1)</f>
        <v>42076.290972222225</v>
      </c>
      <c r="K3597">
        <v>1423959123</v>
      </c>
      <c r="L3597" s="10">
        <f t="shared" si="112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13"/>
        <v>118.5</v>
      </c>
      <c r="R3597" s="6">
        <f>E3597/N3597</f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>(((I3598/60)/60)/24)+DATE(1970,1,1)</f>
        <v>41877.715069444443</v>
      </c>
      <c r="K3598">
        <v>1407258582</v>
      </c>
      <c r="L3598" s="10">
        <f t="shared" si="112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13"/>
        <v>107.72727272727273</v>
      </c>
      <c r="R3598" s="6">
        <f>E3598/N3598</f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>(((I3599/60)/60)/24)+DATE(1970,1,1)</f>
        <v>42432.249305555553</v>
      </c>
      <c r="K3599">
        <v>1455717790</v>
      </c>
      <c r="L3599" s="10">
        <f t="shared" si="112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13"/>
        <v>102.60000000000001</v>
      </c>
      <c r="R3599" s="6">
        <f>E3599/N3599</f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>(((I3600/60)/60)/24)+DATE(1970,1,1)</f>
        <v>41885.207638888889</v>
      </c>
      <c r="K3600">
        <v>1408129822</v>
      </c>
      <c r="L3600" s="10">
        <f t="shared" si="112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13"/>
        <v>110.1</v>
      </c>
      <c r="R3600" s="6">
        <f>E3600/N3600</f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>(((I3601/60)/60)/24)+DATE(1970,1,1)</f>
        <v>42246</v>
      </c>
      <c r="K3601">
        <v>1438715077</v>
      </c>
      <c r="L3601" s="10">
        <f t="shared" si="112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13"/>
        <v>202</v>
      </c>
      <c r="R3601" s="6">
        <f>E3601/N3601</f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>(((I3602/60)/60)/24)+DATE(1970,1,1)</f>
        <v>42656.849120370374</v>
      </c>
      <c r="K3602">
        <v>1473970964</v>
      </c>
      <c r="L3602" s="10">
        <f t="shared" si="112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13"/>
        <v>130</v>
      </c>
      <c r="R3602" s="6">
        <f>E3602/N3602</f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>(((I3603/60)/60)/24)+DATE(1970,1,1)</f>
        <v>42020.99863425926</v>
      </c>
      <c r="K3603">
        <v>1418860682</v>
      </c>
      <c r="L3603" s="10">
        <f t="shared" si="112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13"/>
        <v>104.35000000000001</v>
      </c>
      <c r="R3603" s="6">
        <f>E3603/N3603</f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>(((I3604/60)/60)/24)+DATE(1970,1,1)</f>
        <v>42507.894432870366</v>
      </c>
      <c r="K3604">
        <v>1458336479</v>
      </c>
      <c r="L3604" s="10">
        <f t="shared" si="112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13"/>
        <v>100.05</v>
      </c>
      <c r="R3604" s="6">
        <f>E3604/N3604</f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>(((I3605/60)/60)/24)+DATE(1970,1,1)</f>
        <v>42313.906018518523</v>
      </c>
      <c r="K3605">
        <v>1444164280</v>
      </c>
      <c r="L3605" s="10">
        <f t="shared" si="112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13"/>
        <v>170.66666666666669</v>
      </c>
      <c r="R3605" s="6">
        <f>E3605/N3605</f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>(((I3606/60)/60)/24)+DATE(1970,1,1)</f>
        <v>42489.290972222225</v>
      </c>
      <c r="K3606">
        <v>1461370956</v>
      </c>
      <c r="L3606" s="10">
        <f t="shared" si="112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13"/>
        <v>112.83333333333334</v>
      </c>
      <c r="R3606" s="6">
        <f>E3606/N3606</f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>(((I3607/60)/60)/24)+DATE(1970,1,1)</f>
        <v>42413.793124999997</v>
      </c>
      <c r="K3607">
        <v>1452798126</v>
      </c>
      <c r="L3607" s="10">
        <f t="shared" si="112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13"/>
        <v>184</v>
      </c>
      <c r="R3607" s="6">
        <f>E3607/N3607</f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>(((I3608/60)/60)/24)+DATE(1970,1,1)</f>
        <v>42596.604826388888</v>
      </c>
      <c r="K3608">
        <v>1468593057</v>
      </c>
      <c r="L3608" s="10">
        <f t="shared" si="112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13"/>
        <v>130.26666666666665</v>
      </c>
      <c r="R3608" s="6">
        <f>E3608/N3608</f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>(((I3609/60)/60)/24)+DATE(1970,1,1)</f>
        <v>42353</v>
      </c>
      <c r="K3609">
        <v>1448924882</v>
      </c>
      <c r="L3609" s="10">
        <f t="shared" si="112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13"/>
        <v>105.45454545454544</v>
      </c>
      <c r="R3609" s="6">
        <f>E3609/N3609</f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>(((I3610/60)/60)/24)+DATE(1970,1,1)</f>
        <v>42538.583333333328</v>
      </c>
      <c r="K3610">
        <v>1463418090</v>
      </c>
      <c r="L3610" s="10">
        <f t="shared" si="112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13"/>
        <v>100</v>
      </c>
      <c r="R3610" s="6">
        <f>E3610/N3610</f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>(((I3611/60)/60)/24)+DATE(1970,1,1)</f>
        <v>42459.950057870374</v>
      </c>
      <c r="K3611">
        <v>1456789685</v>
      </c>
      <c r="L3611" s="10">
        <f t="shared" si="112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13"/>
        <v>153.31632653061226</v>
      </c>
      <c r="R3611" s="6">
        <f>E3611/N3611</f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>(((I3612/60)/60)/24)+DATE(1970,1,1)</f>
        <v>42233.432129629626</v>
      </c>
      <c r="K3612">
        <v>1437214936</v>
      </c>
      <c r="L3612" s="10">
        <f t="shared" si="112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13"/>
        <v>162.30000000000001</v>
      </c>
      <c r="R3612" s="6">
        <f>E3612/N3612</f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>(((I3613/60)/60)/24)+DATE(1970,1,1)</f>
        <v>42102.370381944449</v>
      </c>
      <c r="K3613">
        <v>1425891201</v>
      </c>
      <c r="L3613" s="10">
        <f t="shared" si="112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13"/>
        <v>136</v>
      </c>
      <c r="R3613" s="6">
        <f>E3613/N3613</f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>(((I3614/60)/60)/24)+DATE(1970,1,1)</f>
        <v>41799.726979166669</v>
      </c>
      <c r="K3614">
        <v>1401470811</v>
      </c>
      <c r="L3614" s="10">
        <f t="shared" si="112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13"/>
        <v>144.4</v>
      </c>
      <c r="R3614" s="6">
        <f>E3614/N3614</f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>(((I3615/60)/60)/24)+DATE(1970,1,1)</f>
        <v>41818.58997685185</v>
      </c>
      <c r="K3615">
        <v>1401372574</v>
      </c>
      <c r="L3615" s="10">
        <f t="shared" si="112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13"/>
        <v>100</v>
      </c>
      <c r="R3615" s="6">
        <f>E3615/N3615</f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>(((I3616/60)/60)/24)+DATE(1970,1,1)</f>
        <v>42174.041851851856</v>
      </c>
      <c r="K3616">
        <v>1432083616</v>
      </c>
      <c r="L3616" s="10">
        <f t="shared" si="112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13"/>
        <v>100.8</v>
      </c>
      <c r="R3616" s="6">
        <f>E3616/N3616</f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>(((I3617/60)/60)/24)+DATE(1970,1,1)</f>
        <v>42348.593703703707</v>
      </c>
      <c r="K3617">
        <v>1447164896</v>
      </c>
      <c r="L3617" s="10">
        <f t="shared" si="112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13"/>
        <v>106.80000000000001</v>
      </c>
      <c r="R3617" s="6">
        <f>E3617/N3617</f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>(((I3618/60)/60)/24)+DATE(1970,1,1)</f>
        <v>42082.908148148148</v>
      </c>
      <c r="K3618">
        <v>1424213264</v>
      </c>
      <c r="L3618" s="10">
        <f t="shared" si="112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13"/>
        <v>124.8</v>
      </c>
      <c r="R3618" s="6">
        <f>E3618/N3618</f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>(((I3619/60)/60)/24)+DATE(1970,1,1)</f>
        <v>42794</v>
      </c>
      <c r="K3619">
        <v>1486996729</v>
      </c>
      <c r="L3619" s="10">
        <f t="shared" si="112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13"/>
        <v>118.91891891891892</v>
      </c>
      <c r="R3619" s="6">
        <f>E3619/N3619</f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>(((I3620/60)/60)/24)+DATE(1970,1,1)</f>
        <v>42158.627893518518</v>
      </c>
      <c r="K3620">
        <v>1430751850</v>
      </c>
      <c r="L3620" s="10">
        <f t="shared" si="112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13"/>
        <v>101</v>
      </c>
      <c r="R3620" s="6">
        <f>E3620/N3620</f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>(((I3621/60)/60)/24)+DATE(1970,1,1)</f>
        <v>42693.916666666672</v>
      </c>
      <c r="K3621">
        <v>1476760226</v>
      </c>
      <c r="L3621" s="10">
        <f t="shared" si="112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13"/>
        <v>112.99999999999999</v>
      </c>
      <c r="R3621" s="6">
        <f>E3621/N3621</f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>(((I3622/60)/60)/24)+DATE(1970,1,1)</f>
        <v>42068.166666666672</v>
      </c>
      <c r="K3622">
        <v>1422916261</v>
      </c>
      <c r="L3622" s="10">
        <f t="shared" si="112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13"/>
        <v>105.19047619047619</v>
      </c>
      <c r="R3622" s="6">
        <f>E3622/N3622</f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>(((I3623/60)/60)/24)+DATE(1970,1,1)</f>
        <v>42643.875</v>
      </c>
      <c r="K3623">
        <v>1473200844</v>
      </c>
      <c r="L3623" s="10">
        <f t="shared" si="112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13"/>
        <v>109.73333333333332</v>
      </c>
      <c r="R3623" s="6">
        <f>E3623/N3623</f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>(((I3624/60)/60)/24)+DATE(1970,1,1)</f>
        <v>41910.140972222223</v>
      </c>
      <c r="K3624">
        <v>1409030371</v>
      </c>
      <c r="L3624" s="10">
        <f t="shared" si="112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13"/>
        <v>100.099</v>
      </c>
      <c r="R3624" s="6">
        <f>E3624/N3624</f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>(((I3625/60)/60)/24)+DATE(1970,1,1)</f>
        <v>41846.291666666664</v>
      </c>
      <c r="K3625">
        <v>1404841270</v>
      </c>
      <c r="L3625" s="10">
        <f t="shared" si="112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13"/>
        <v>120</v>
      </c>
      <c r="R3625" s="6">
        <f>E3625/N3625</f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>(((I3626/60)/60)/24)+DATE(1970,1,1)</f>
        <v>42605.774189814809</v>
      </c>
      <c r="K3626">
        <v>1466793290</v>
      </c>
      <c r="L3626" s="10">
        <f t="shared" si="112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13"/>
        <v>104.93333333333332</v>
      </c>
      <c r="R3626" s="6">
        <f>E3626/N3626</f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>(((I3627/60)/60)/24)+DATE(1970,1,1)</f>
        <v>42187.652511574073</v>
      </c>
      <c r="K3627">
        <v>1433259577</v>
      </c>
      <c r="L3627" s="10">
        <f t="shared" si="112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13"/>
        <v>102.66666666666666</v>
      </c>
      <c r="R3627" s="6">
        <f>E3627/N3627</f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>(((I3628/60)/60)/24)+DATE(1970,1,1)</f>
        <v>41867.667326388888</v>
      </c>
      <c r="K3628">
        <v>1406390457</v>
      </c>
      <c r="L3628" s="10">
        <f t="shared" si="112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13"/>
        <v>101.82500000000002</v>
      </c>
      <c r="R3628" s="6">
        <f>E3628/N3628</f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>(((I3629/60)/60)/24)+DATE(1970,1,1)</f>
        <v>42511.165972222225</v>
      </c>
      <c r="K3629">
        <v>1459446487</v>
      </c>
      <c r="L3629" s="10">
        <f t="shared" si="112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13"/>
        <v>100</v>
      </c>
      <c r="R3629" s="6">
        <f>E3629/N3629</f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>(((I3630/60)/60)/24)+DATE(1970,1,1)</f>
        <v>42351.874953703707</v>
      </c>
      <c r="K3630">
        <v>1444852796</v>
      </c>
      <c r="L3630" s="10">
        <f t="shared" si="112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13"/>
        <v>0</v>
      </c>
      <c r="R3630" s="6" t="e">
        <f>E3630/N3630</f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>(((I3631/60)/60)/24)+DATE(1970,1,1)</f>
        <v>42495.708333333328</v>
      </c>
      <c r="K3631">
        <v>1457403364</v>
      </c>
      <c r="L3631" s="10">
        <f t="shared" si="112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13"/>
        <v>1.9999999999999998E-4</v>
      </c>
      <c r="R3631" s="6">
        <f>E3631/N3631</f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>(((I3632/60)/60)/24)+DATE(1970,1,1)</f>
        <v>41972.888773148152</v>
      </c>
      <c r="K3632">
        <v>1414700390</v>
      </c>
      <c r="L3632" s="10">
        <f t="shared" si="112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13"/>
        <v>3.3333333333333333E-2</v>
      </c>
      <c r="R3632" s="6">
        <f>E3632/N3632</f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>(((I3633/60)/60)/24)+DATE(1970,1,1)</f>
        <v>41905.165972222225</v>
      </c>
      <c r="K3633">
        <v>1409335497</v>
      </c>
      <c r="L3633" s="10">
        <f t="shared" si="112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13"/>
        <v>51.023391812865491</v>
      </c>
      <c r="R3633" s="6">
        <f>E3633/N3633</f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>(((I3634/60)/60)/24)+DATE(1970,1,1)</f>
        <v>41966.936909722222</v>
      </c>
      <c r="K3634">
        <v>1415053749</v>
      </c>
      <c r="L3634" s="10">
        <f t="shared" si="112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13"/>
        <v>20</v>
      </c>
      <c r="R3634" s="6">
        <f>E3634/N3634</f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>(((I3635/60)/60)/24)+DATE(1970,1,1)</f>
        <v>42693.041666666672</v>
      </c>
      <c r="K3635">
        <v>1475765867</v>
      </c>
      <c r="L3635" s="10">
        <f t="shared" si="112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13"/>
        <v>35.24</v>
      </c>
      <c r="R3635" s="6">
        <f>E3635/N3635</f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>(((I3636/60)/60)/24)+DATE(1970,1,1)</f>
        <v>42749.165972222225</v>
      </c>
      <c r="K3636">
        <v>1480219174</v>
      </c>
      <c r="L3636" s="10">
        <f t="shared" si="112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13"/>
        <v>4.246666666666667</v>
      </c>
      <c r="R3636" s="6">
        <f>E3636/N3636</f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>(((I3637/60)/60)/24)+DATE(1970,1,1)</f>
        <v>42480.88282407407</v>
      </c>
      <c r="K3637">
        <v>1458594676</v>
      </c>
      <c r="L3637" s="10">
        <f t="shared" si="112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13"/>
        <v>36.457142857142856</v>
      </c>
      <c r="R3637" s="6">
        <f>E3637/N3637</f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>(((I3638/60)/60)/24)+DATE(1970,1,1)</f>
        <v>42261.694780092599</v>
      </c>
      <c r="K3638">
        <v>1439224829</v>
      </c>
      <c r="L3638" s="10">
        <f t="shared" si="112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13"/>
        <v>0</v>
      </c>
      <c r="R3638" s="6" t="e">
        <f>E3638/N3638</f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>(((I3639/60)/60)/24)+DATE(1970,1,1)</f>
        <v>42005.700636574074</v>
      </c>
      <c r="K3639">
        <v>1417538935</v>
      </c>
      <c r="L3639" s="10">
        <f t="shared" si="112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13"/>
        <v>30.866666666666664</v>
      </c>
      <c r="R3639" s="6">
        <f>E3639/N3639</f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>(((I3640/60)/60)/24)+DATE(1970,1,1)</f>
        <v>42113.631157407406</v>
      </c>
      <c r="K3640">
        <v>1424275732</v>
      </c>
      <c r="L3640" s="10">
        <f t="shared" si="112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13"/>
        <v>6.5454545454545459</v>
      </c>
      <c r="R3640" s="6">
        <f>E3640/N3640</f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>(((I3641/60)/60)/24)+DATE(1970,1,1)</f>
        <v>42650.632638888885</v>
      </c>
      <c r="K3641">
        <v>1470672906</v>
      </c>
      <c r="L3641" s="10">
        <f t="shared" si="112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13"/>
        <v>4.0000000000000001E-3</v>
      </c>
      <c r="R3641" s="6">
        <f>E3641/N3641</f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>(((I3642/60)/60)/24)+DATE(1970,1,1)</f>
        <v>42134.781597222223</v>
      </c>
      <c r="K3642">
        <v>1428691530</v>
      </c>
      <c r="L3642" s="10">
        <f t="shared" si="112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13"/>
        <v>5.5</v>
      </c>
      <c r="R3642" s="6">
        <f>E3642/N3642</f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>(((I3643/60)/60)/24)+DATE(1970,1,1)</f>
        <v>41917.208333333336</v>
      </c>
      <c r="K3643">
        <v>1410966179</v>
      </c>
      <c r="L3643" s="10">
        <f t="shared" si="112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13"/>
        <v>0</v>
      </c>
      <c r="R3643" s="6" t="e">
        <f>E3643/N3643</f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>(((I3644/60)/60)/24)+DATE(1970,1,1)</f>
        <v>42338.708333333328</v>
      </c>
      <c r="K3644">
        <v>1445369727</v>
      </c>
      <c r="L3644" s="10">
        <f t="shared" si="112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13"/>
        <v>2.1428571428571428</v>
      </c>
      <c r="R3644" s="6">
        <f>E3644/N3644</f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>(((I3645/60)/60)/24)+DATE(1970,1,1)</f>
        <v>42325.185636574075</v>
      </c>
      <c r="K3645">
        <v>1444274839</v>
      </c>
      <c r="L3645" s="10">
        <f t="shared" si="112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13"/>
        <v>0</v>
      </c>
      <c r="R3645" s="6" t="e">
        <f>E3645/N3645</f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>(((I3646/60)/60)/24)+DATE(1970,1,1)</f>
        <v>42437.207638888889</v>
      </c>
      <c r="K3646">
        <v>1454996887</v>
      </c>
      <c r="L3646" s="10">
        <f t="shared" si="112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13"/>
        <v>16.420000000000002</v>
      </c>
      <c r="R3646" s="6">
        <f>E3646/N3646</f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>(((I3647/60)/60)/24)+DATE(1970,1,1)</f>
        <v>42696.012013888889</v>
      </c>
      <c r="K3647">
        <v>1477178238</v>
      </c>
      <c r="L3647" s="10">
        <f t="shared" si="112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13"/>
        <v>0.1</v>
      </c>
      <c r="R3647" s="6">
        <f>E3647/N3647</f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>(((I3648/60)/60)/24)+DATE(1970,1,1)</f>
        <v>42171.979166666672</v>
      </c>
      <c r="K3648">
        <v>1431770802</v>
      </c>
      <c r="L3648" s="10">
        <f t="shared" si="112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13"/>
        <v>4.8099999999999996</v>
      </c>
      <c r="R3648" s="6">
        <f>E3648/N3648</f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>(((I3649/60)/60)/24)+DATE(1970,1,1)</f>
        <v>42643.749155092592</v>
      </c>
      <c r="K3649">
        <v>1471370327</v>
      </c>
      <c r="L3649" s="10">
        <f t="shared" si="112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13"/>
        <v>6</v>
      </c>
      <c r="R3649" s="6">
        <f>E3649/N3649</f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>(((I3650/60)/60)/24)+DATE(1970,1,1)</f>
        <v>41917.292187500003</v>
      </c>
      <c r="K3650">
        <v>1409900445</v>
      </c>
      <c r="L3650" s="10">
        <f t="shared" si="112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13"/>
        <v>100.38249999999999</v>
      </c>
      <c r="R3650" s="6">
        <f>E3650/N3650</f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>(((I3651/60)/60)/24)+DATE(1970,1,1)</f>
        <v>41806.712893518517</v>
      </c>
      <c r="K3651">
        <v>1400691994</v>
      </c>
      <c r="L3651" s="10">
        <f t="shared" ref="L3651:L3714" si="11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15">(E3651/D3651)*100</f>
        <v>104</v>
      </c>
      <c r="R3651" s="6">
        <f>E3651/N3651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>(((I3652/60)/60)/24)+DATE(1970,1,1)</f>
        <v>42402.478981481487</v>
      </c>
      <c r="K3652">
        <v>1452598184</v>
      </c>
      <c r="L3652" s="10">
        <f t="shared" si="11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15"/>
        <v>100</v>
      </c>
      <c r="R3652" s="6">
        <f>E3652/N3652</f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>(((I3653/60)/60)/24)+DATE(1970,1,1)</f>
        <v>41861.665972222225</v>
      </c>
      <c r="K3653">
        <v>1404833442</v>
      </c>
      <c r="L3653" s="10">
        <f t="shared" si="11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15"/>
        <v>104</v>
      </c>
      <c r="R3653" s="6">
        <f>E3653/N3653</f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>(((I3654/60)/60)/24)+DATE(1970,1,1)</f>
        <v>42607.165972222225</v>
      </c>
      <c r="K3654">
        <v>1471188502</v>
      </c>
      <c r="L3654" s="10">
        <f t="shared" si="11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15"/>
        <v>250.66666666666669</v>
      </c>
      <c r="R3654" s="6">
        <f>E3654/N3654</f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>(((I3655/60)/60)/24)+DATE(1970,1,1)</f>
        <v>42221.363506944443</v>
      </c>
      <c r="K3655">
        <v>1436172207</v>
      </c>
      <c r="L3655" s="10">
        <f t="shared" si="11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15"/>
        <v>100.49999999999999</v>
      </c>
      <c r="R3655" s="6">
        <f>E3655/N3655</f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>(((I3656/60)/60)/24)+DATE(1970,1,1)</f>
        <v>42463.708333333328</v>
      </c>
      <c r="K3656">
        <v>1457690386</v>
      </c>
      <c r="L3656" s="10">
        <f t="shared" si="11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15"/>
        <v>174.4</v>
      </c>
      <c r="R3656" s="6">
        <f>E3656/N3656</f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>(((I3657/60)/60)/24)+DATE(1970,1,1)</f>
        <v>42203.290972222225</v>
      </c>
      <c r="K3657">
        <v>1434654998</v>
      </c>
      <c r="L3657" s="10">
        <f t="shared" si="11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15"/>
        <v>116.26</v>
      </c>
      <c r="R3657" s="6">
        <f>E3657/N3657</f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>(((I3658/60)/60)/24)+DATE(1970,1,1)</f>
        <v>42767.957638888889</v>
      </c>
      <c r="K3658">
        <v>1483393836</v>
      </c>
      <c r="L3658" s="10">
        <f t="shared" si="11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15"/>
        <v>105.82000000000001</v>
      </c>
      <c r="R3658" s="6">
        <f>E3658/N3658</f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>(((I3659/60)/60)/24)+DATE(1970,1,1)</f>
        <v>42522.904166666667</v>
      </c>
      <c r="K3659">
        <v>1462806419</v>
      </c>
      <c r="L3659" s="10">
        <f t="shared" si="11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15"/>
        <v>110.75</v>
      </c>
      <c r="R3659" s="6">
        <f>E3659/N3659</f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>(((I3660/60)/60)/24)+DATE(1970,1,1)</f>
        <v>41822.165972222225</v>
      </c>
      <c r="K3660">
        <v>1400272580</v>
      </c>
      <c r="L3660" s="10">
        <f t="shared" si="11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15"/>
        <v>100.66666666666666</v>
      </c>
      <c r="R3660" s="6">
        <f>E3660/N3660</f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>(((I3661/60)/60)/24)+DATE(1970,1,1)</f>
        <v>42082.610416666663</v>
      </c>
      <c r="K3661">
        <v>1424414350</v>
      </c>
      <c r="L3661" s="10">
        <f t="shared" si="11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15"/>
        <v>102.03333333333333</v>
      </c>
      <c r="R3661" s="6">
        <f>E3661/N3661</f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>(((I3662/60)/60)/24)+DATE(1970,1,1)</f>
        <v>41996.881076388891</v>
      </c>
      <c r="K3662">
        <v>1417208925</v>
      </c>
      <c r="L3662" s="10">
        <f t="shared" si="11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15"/>
        <v>100</v>
      </c>
      <c r="R3662" s="6">
        <f>E3662/N3662</f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>(((I3663/60)/60)/24)+DATE(1970,1,1)</f>
        <v>42470.166666666672</v>
      </c>
      <c r="K3663">
        <v>1458336672</v>
      </c>
      <c r="L3663" s="10">
        <f t="shared" si="11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15"/>
        <v>111.00000000000001</v>
      </c>
      <c r="R3663" s="6">
        <f>E3663/N3663</f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>(((I3664/60)/60)/24)+DATE(1970,1,1)</f>
        <v>42094.178402777776</v>
      </c>
      <c r="K3664">
        <v>1425187014</v>
      </c>
      <c r="L3664" s="10">
        <f t="shared" si="11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15"/>
        <v>101.42500000000001</v>
      </c>
      <c r="R3664" s="6">
        <f>E3664/N3664</f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>(((I3665/60)/60)/24)+DATE(1970,1,1)</f>
        <v>42725.493402777778</v>
      </c>
      <c r="K3665">
        <v>1477133430</v>
      </c>
      <c r="L3665" s="10">
        <f t="shared" si="11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15"/>
        <v>104</v>
      </c>
      <c r="R3665" s="6">
        <f>E3665/N3665</f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>(((I3666/60)/60)/24)+DATE(1970,1,1)</f>
        <v>42537.248715277776</v>
      </c>
      <c r="K3666">
        <v>1464847089</v>
      </c>
      <c r="L3666" s="10">
        <f t="shared" si="11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15"/>
        <v>109.375</v>
      </c>
      <c r="R3666" s="6">
        <f>E3666/N3666</f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>(((I3667/60)/60)/24)+DATE(1970,1,1)</f>
        <v>42305.829166666663</v>
      </c>
      <c r="K3667">
        <v>1445109822</v>
      </c>
      <c r="L3667" s="10">
        <f t="shared" si="11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15"/>
        <v>115.16129032258064</v>
      </c>
      <c r="R3667" s="6">
        <f>E3667/N3667</f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>(((I3668/60)/60)/24)+DATE(1970,1,1)</f>
        <v>41844.291666666664</v>
      </c>
      <c r="K3668">
        <v>1404337382</v>
      </c>
      <c r="L3668" s="10">
        <f t="shared" si="11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15"/>
        <v>100</v>
      </c>
      <c r="R3668" s="6">
        <f>E3668/N3668</f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>(((I3669/60)/60)/24)+DATE(1970,1,1)</f>
        <v>42203.970127314817</v>
      </c>
      <c r="K3669">
        <v>1434669419</v>
      </c>
      <c r="L3669" s="10">
        <f t="shared" si="11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15"/>
        <v>103.17033333333335</v>
      </c>
      <c r="R3669" s="6">
        <f>E3669/N3669</f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>(((I3670/60)/60)/24)+DATE(1970,1,1)</f>
        <v>42208.772916666669</v>
      </c>
      <c r="K3670">
        <v>1435670452</v>
      </c>
      <c r="L3670" s="10">
        <f t="shared" si="11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15"/>
        <v>103.49999999999999</v>
      </c>
      <c r="R3670" s="6">
        <f>E3670/N3670</f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>(((I3671/60)/60)/24)+DATE(1970,1,1)</f>
        <v>42166.675196759257</v>
      </c>
      <c r="K3671">
        <v>1431447137</v>
      </c>
      <c r="L3671" s="10">
        <f t="shared" si="11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15"/>
        <v>138.19999999999999</v>
      </c>
      <c r="R3671" s="6">
        <f>E3671/N3671</f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>(((I3672/60)/60)/24)+DATE(1970,1,1)</f>
        <v>42155.958333333328</v>
      </c>
      <c r="K3672">
        <v>1431951611</v>
      </c>
      <c r="L3672" s="10">
        <f t="shared" si="11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15"/>
        <v>109.54545454545455</v>
      </c>
      <c r="R3672" s="6">
        <f>E3672/N3672</f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>(((I3673/60)/60)/24)+DATE(1970,1,1)</f>
        <v>41841.165972222225</v>
      </c>
      <c r="K3673">
        <v>1404140667</v>
      </c>
      <c r="L3673" s="10">
        <f t="shared" si="11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15"/>
        <v>100.85714285714286</v>
      </c>
      <c r="R3673" s="6">
        <f>E3673/N3673</f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>(((I3674/60)/60)/24)+DATE(1970,1,1)</f>
        <v>41908.946574074071</v>
      </c>
      <c r="K3674">
        <v>1409179384</v>
      </c>
      <c r="L3674" s="10">
        <f t="shared" si="11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15"/>
        <v>101.53333333333335</v>
      </c>
      <c r="R3674" s="6">
        <f>E3674/N3674</f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>(((I3675/60)/60)/24)+DATE(1970,1,1)</f>
        <v>41948.536111111112</v>
      </c>
      <c r="K3675">
        <v>1412233497</v>
      </c>
      <c r="L3675" s="10">
        <f t="shared" si="11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15"/>
        <v>113.625</v>
      </c>
      <c r="R3675" s="6">
        <f>E3675/N3675</f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>(((I3676/60)/60)/24)+DATE(1970,1,1)</f>
        <v>42616.873020833329</v>
      </c>
      <c r="K3676">
        <v>1467752229</v>
      </c>
      <c r="L3676" s="10">
        <f t="shared" si="11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15"/>
        <v>100</v>
      </c>
      <c r="R3676" s="6">
        <f>E3676/N3676</f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>(((I3677/60)/60)/24)+DATE(1970,1,1)</f>
        <v>42505.958333333328</v>
      </c>
      <c r="K3677">
        <v>1462285182</v>
      </c>
      <c r="L3677" s="10">
        <f t="shared" si="11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15"/>
        <v>140</v>
      </c>
      <c r="R3677" s="6">
        <f>E3677/N3677</f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>(((I3678/60)/60)/24)+DATE(1970,1,1)</f>
        <v>41894.815787037034</v>
      </c>
      <c r="K3678">
        <v>1408995284</v>
      </c>
      <c r="L3678" s="10">
        <f t="shared" si="11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15"/>
        <v>128.75</v>
      </c>
      <c r="R3678" s="6">
        <f>E3678/N3678</f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>(((I3679/60)/60)/24)+DATE(1970,1,1)</f>
        <v>41823.165972222225</v>
      </c>
      <c r="K3679">
        <v>1402580818</v>
      </c>
      <c r="L3679" s="10">
        <f t="shared" si="11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15"/>
        <v>102.90416666666667</v>
      </c>
      <c r="R3679" s="6">
        <f>E3679/N3679</f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>(((I3680/60)/60)/24)+DATE(1970,1,1)</f>
        <v>42155.531226851846</v>
      </c>
      <c r="K3680">
        <v>1430052298</v>
      </c>
      <c r="L3680" s="10">
        <f t="shared" si="11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15"/>
        <v>102.49999999999999</v>
      </c>
      <c r="R3680" s="6">
        <f>E3680/N3680</f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>(((I3681/60)/60)/24)+DATE(1970,1,1)</f>
        <v>41821.207638888889</v>
      </c>
      <c r="K3681">
        <v>1401214581</v>
      </c>
      <c r="L3681" s="10">
        <f t="shared" si="11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15"/>
        <v>110.1</v>
      </c>
      <c r="R3681" s="6">
        <f>E3681/N3681</f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>(((I3682/60)/60)/24)+DATE(1970,1,1)</f>
        <v>42648.454097222217</v>
      </c>
      <c r="K3682">
        <v>1473850434</v>
      </c>
      <c r="L3682" s="10">
        <f t="shared" si="11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15"/>
        <v>112.76666666666667</v>
      </c>
      <c r="R3682" s="6">
        <f>E3682/N3682</f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>(((I3683/60)/60)/24)+DATE(1970,1,1)</f>
        <v>42384.651504629626</v>
      </c>
      <c r="K3683">
        <v>1452008290</v>
      </c>
      <c r="L3683" s="10">
        <f t="shared" si="11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15"/>
        <v>111.9</v>
      </c>
      <c r="R3683" s="6">
        <f>E3683/N3683</f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>(((I3684/60)/60)/24)+DATE(1970,1,1)</f>
        <v>41806.290972222225</v>
      </c>
      <c r="K3684">
        <v>1399998418</v>
      </c>
      <c r="L3684" s="10">
        <f t="shared" si="11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15"/>
        <v>139.19999999999999</v>
      </c>
      <c r="R3684" s="6">
        <f>E3684/N3684</f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>(((I3685/60)/60)/24)+DATE(1970,1,1)</f>
        <v>42663.116851851853</v>
      </c>
      <c r="K3685">
        <v>1474339696</v>
      </c>
      <c r="L3685" s="10">
        <f t="shared" si="11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15"/>
        <v>110.85714285714286</v>
      </c>
      <c r="R3685" s="6">
        <f>E3685/N3685</f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>(((I3686/60)/60)/24)+DATE(1970,1,1)</f>
        <v>42249.180393518516</v>
      </c>
      <c r="K3686">
        <v>1438575586</v>
      </c>
      <c r="L3686" s="10">
        <f t="shared" si="11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15"/>
        <v>139.06666666666666</v>
      </c>
      <c r="R3686" s="6">
        <f>E3686/N3686</f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>(((I3687/60)/60)/24)+DATE(1970,1,1)</f>
        <v>41778.875</v>
      </c>
      <c r="K3687">
        <v>1398348859</v>
      </c>
      <c r="L3687" s="10">
        <f t="shared" si="11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15"/>
        <v>105.69999999999999</v>
      </c>
      <c r="R3687" s="6">
        <f>E3687/N3687</f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>(((I3688/60)/60)/24)+DATE(1970,1,1)</f>
        <v>42245.165972222225</v>
      </c>
      <c r="K3688">
        <v>1439567660</v>
      </c>
      <c r="L3688" s="10">
        <f t="shared" si="11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15"/>
        <v>101.42857142857142</v>
      </c>
      <c r="R3688" s="6">
        <f>E3688/N3688</f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>(((I3689/60)/60)/24)+DATE(1970,1,1)</f>
        <v>41817.218229166669</v>
      </c>
      <c r="K3689">
        <v>1401254055</v>
      </c>
      <c r="L3689" s="10">
        <f t="shared" si="11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15"/>
        <v>100.245</v>
      </c>
      <c r="R3689" s="6">
        <f>E3689/N3689</f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>(((I3690/60)/60)/24)+DATE(1970,1,1)</f>
        <v>41859.787083333329</v>
      </c>
      <c r="K3690">
        <v>1404932004</v>
      </c>
      <c r="L3690" s="10">
        <f t="shared" si="11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15"/>
        <v>109.16666666666666</v>
      </c>
      <c r="R3690" s="6">
        <f>E3690/N3690</f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>(((I3691/60)/60)/24)+DATE(1970,1,1)</f>
        <v>42176.934027777781</v>
      </c>
      <c r="K3691">
        <v>1432410639</v>
      </c>
      <c r="L3691" s="10">
        <f t="shared" si="11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15"/>
        <v>118.33333333333333</v>
      </c>
      <c r="R3691" s="6">
        <f>E3691/N3691</f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>(((I3692/60)/60)/24)+DATE(1970,1,1)</f>
        <v>41970.639849537038</v>
      </c>
      <c r="K3692">
        <v>1414506083</v>
      </c>
      <c r="L3692" s="10">
        <f t="shared" si="11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15"/>
        <v>120</v>
      </c>
      <c r="R3692" s="6">
        <f>E3692/N3692</f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>(((I3693/60)/60)/24)+DATE(1970,1,1)</f>
        <v>42065.207638888889</v>
      </c>
      <c r="K3693">
        <v>1421426929</v>
      </c>
      <c r="L3693" s="10">
        <f t="shared" si="11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15"/>
        <v>127.96000000000001</v>
      </c>
      <c r="R3693" s="6">
        <f>E3693/N3693</f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>(((I3694/60)/60)/24)+DATE(1970,1,1)</f>
        <v>41901</v>
      </c>
      <c r="K3694">
        <v>1410304179</v>
      </c>
      <c r="L3694" s="10">
        <f t="shared" si="11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15"/>
        <v>126</v>
      </c>
      <c r="R3694" s="6">
        <f>E3694/N3694</f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>(((I3695/60)/60)/24)+DATE(1970,1,1)</f>
        <v>42338.9375</v>
      </c>
      <c r="K3695">
        <v>1446352529</v>
      </c>
      <c r="L3695" s="10">
        <f t="shared" si="11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15"/>
        <v>129.12912912912913</v>
      </c>
      <c r="R3695" s="6">
        <f>E3695/N3695</f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>(((I3696/60)/60)/24)+DATE(1970,1,1)</f>
        <v>42527.083333333328</v>
      </c>
      <c r="K3696">
        <v>1461985967</v>
      </c>
      <c r="L3696" s="10">
        <f t="shared" si="11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15"/>
        <v>107.42857142857143</v>
      </c>
      <c r="R3696" s="6">
        <f>E3696/N3696</f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>(((I3697/60)/60)/24)+DATE(1970,1,1)</f>
        <v>42015.870486111111</v>
      </c>
      <c r="K3697">
        <v>1419281610</v>
      </c>
      <c r="L3697" s="10">
        <f t="shared" si="11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15"/>
        <v>100.125</v>
      </c>
      <c r="R3697" s="6">
        <f>E3697/N3697</f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>(((I3698/60)/60)/24)+DATE(1970,1,1)</f>
        <v>42048.617083333331</v>
      </c>
      <c r="K3698">
        <v>1418654916</v>
      </c>
      <c r="L3698" s="10">
        <f t="shared" si="11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15"/>
        <v>155</v>
      </c>
      <c r="R3698" s="6">
        <f>E3698/N3698</f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>(((I3699/60)/60)/24)+DATE(1970,1,1)</f>
        <v>42500.465833333335</v>
      </c>
      <c r="K3699">
        <v>1461064248</v>
      </c>
      <c r="L3699" s="10">
        <f t="shared" si="11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15"/>
        <v>108</v>
      </c>
      <c r="R3699" s="6">
        <f>E3699/N3699</f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>(((I3700/60)/60)/24)+DATE(1970,1,1)</f>
        <v>42431.806562500002</v>
      </c>
      <c r="K3700">
        <v>1454354487</v>
      </c>
      <c r="L3700" s="10">
        <f t="shared" si="11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15"/>
        <v>110.52</v>
      </c>
      <c r="R3700" s="6">
        <f>E3700/N3700</f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>(((I3701/60)/60)/24)+DATE(1970,1,1)</f>
        <v>41927.602037037039</v>
      </c>
      <c r="K3701">
        <v>1410791216</v>
      </c>
      <c r="L3701" s="10">
        <f t="shared" si="11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15"/>
        <v>100.8</v>
      </c>
      <c r="R3701" s="6">
        <f>E3701/N3701</f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>(((I3702/60)/60)/24)+DATE(1970,1,1)</f>
        <v>41912.666666666664</v>
      </c>
      <c r="K3702">
        <v>1409493800</v>
      </c>
      <c r="L3702" s="10">
        <f t="shared" si="11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15"/>
        <v>121.2</v>
      </c>
      <c r="R3702" s="6">
        <f>E3702/N3702</f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>(((I3703/60)/60)/24)+DATE(1970,1,1)</f>
        <v>42159.541585648149</v>
      </c>
      <c r="K3703">
        <v>1430830793</v>
      </c>
      <c r="L3703" s="10">
        <f t="shared" si="11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15"/>
        <v>100.33333333333334</v>
      </c>
      <c r="R3703" s="6">
        <f>E3703/N3703</f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>(((I3704/60)/60)/24)+DATE(1970,1,1)</f>
        <v>42561.957638888889</v>
      </c>
      <c r="K3704">
        <v>1464958484</v>
      </c>
      <c r="L3704" s="10">
        <f t="shared" si="11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15"/>
        <v>109.16666666666666</v>
      </c>
      <c r="R3704" s="6">
        <f>E3704/N3704</f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>(((I3705/60)/60)/24)+DATE(1970,1,1)</f>
        <v>42595.290972222225</v>
      </c>
      <c r="K3705">
        <v>1467720388</v>
      </c>
      <c r="L3705" s="10">
        <f t="shared" si="11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15"/>
        <v>123.42857142857142</v>
      </c>
      <c r="R3705" s="6">
        <f>E3705/N3705</f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>(((I3706/60)/60)/24)+DATE(1970,1,1)</f>
        <v>42521.689745370371</v>
      </c>
      <c r="K3706">
        <v>1459528394</v>
      </c>
      <c r="L3706" s="10">
        <f t="shared" si="11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15"/>
        <v>136.33666666666667</v>
      </c>
      <c r="R3706" s="6">
        <f>E3706/N3706</f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>(((I3707/60)/60)/24)+DATE(1970,1,1)</f>
        <v>41813.75</v>
      </c>
      <c r="K3707">
        <v>1401714114</v>
      </c>
      <c r="L3707" s="10">
        <f t="shared" si="11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15"/>
        <v>103.46657233816768</v>
      </c>
      <c r="R3707" s="6">
        <f>E3707/N3707</f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>(((I3708/60)/60)/24)+DATE(1970,1,1)</f>
        <v>41894.913761574076</v>
      </c>
      <c r="K3708">
        <v>1409262949</v>
      </c>
      <c r="L3708" s="10">
        <f t="shared" si="11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15"/>
        <v>121.33333333333334</v>
      </c>
      <c r="R3708" s="6">
        <f>E3708/N3708</f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>(((I3709/60)/60)/24)+DATE(1970,1,1)</f>
        <v>42573.226388888885</v>
      </c>
      <c r="K3709">
        <v>1467335378</v>
      </c>
      <c r="L3709" s="10">
        <f t="shared" si="11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15"/>
        <v>186</v>
      </c>
      <c r="R3709" s="6">
        <f>E3709/N3709</f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>(((I3710/60)/60)/24)+DATE(1970,1,1)</f>
        <v>41824.142199074071</v>
      </c>
      <c r="K3710">
        <v>1403234686</v>
      </c>
      <c r="L3710" s="10">
        <f t="shared" si="11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15"/>
        <v>300</v>
      </c>
      <c r="R3710" s="6">
        <f>E3710/N3710</f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>(((I3711/60)/60)/24)+DATE(1970,1,1)</f>
        <v>41815.707708333335</v>
      </c>
      <c r="K3711">
        <v>1401123546</v>
      </c>
      <c r="L3711" s="10">
        <f t="shared" si="11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15"/>
        <v>108.25</v>
      </c>
      <c r="R3711" s="6">
        <f>E3711/N3711</f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>(((I3712/60)/60)/24)+DATE(1970,1,1)</f>
        <v>42097.576249999998</v>
      </c>
      <c r="K3712">
        <v>1425908988</v>
      </c>
      <c r="L3712" s="10">
        <f t="shared" si="11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15"/>
        <v>141.15384615384616</v>
      </c>
      <c r="R3712" s="6">
        <f>E3712/N3712</f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>(((I3713/60)/60)/24)+DATE(1970,1,1)</f>
        <v>41805.666666666664</v>
      </c>
      <c r="K3713">
        <v>1400606573</v>
      </c>
      <c r="L3713" s="10">
        <f t="shared" si="11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15"/>
        <v>113.99999999999999</v>
      </c>
      <c r="R3713" s="6">
        <f>E3713/N3713</f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>(((I3714/60)/60)/24)+DATE(1970,1,1)</f>
        <v>42155.290972222225</v>
      </c>
      <c r="K3714">
        <v>1431230867</v>
      </c>
      <c r="L3714" s="10">
        <f t="shared" si="11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15"/>
        <v>153.73333333333335</v>
      </c>
      <c r="R3714" s="6">
        <f>E3714/N3714</f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>(((I3715/60)/60)/24)+DATE(1970,1,1)</f>
        <v>42525.738032407404</v>
      </c>
      <c r="K3715">
        <v>1463334166</v>
      </c>
      <c r="L3715" s="10">
        <f t="shared" ref="L3715:L3778" si="116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17">(E3715/D3715)*100</f>
        <v>101.49999999999999</v>
      </c>
      <c r="R3715" s="6">
        <f>E3715/N3715</f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>(((I3716/60)/60)/24)+DATE(1970,1,1)</f>
        <v>42150.165972222225</v>
      </c>
      <c r="K3716">
        <v>1429881667</v>
      </c>
      <c r="L3716" s="10">
        <f t="shared" si="116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17"/>
        <v>102.35000000000001</v>
      </c>
      <c r="R3716" s="6">
        <f>E3716/N3716</f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>(((I3717/60)/60)/24)+DATE(1970,1,1)</f>
        <v>42094.536111111112</v>
      </c>
      <c r="K3717">
        <v>1422834819</v>
      </c>
      <c r="L3717" s="10">
        <f t="shared" si="116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17"/>
        <v>102.57142857142858</v>
      </c>
      <c r="R3717" s="6">
        <f>E3717/N3717</f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>(((I3718/60)/60)/24)+DATE(1970,1,1)</f>
        <v>42390.887835648144</v>
      </c>
      <c r="K3718">
        <v>1450819109</v>
      </c>
      <c r="L3718" s="10">
        <f t="shared" si="116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17"/>
        <v>155.75</v>
      </c>
      <c r="R3718" s="6">
        <f>E3718/N3718</f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>(((I3719/60)/60)/24)+DATE(1970,1,1)</f>
        <v>42133.866307870368</v>
      </c>
      <c r="K3719">
        <v>1428526049</v>
      </c>
      <c r="L3719" s="10">
        <f t="shared" si="116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17"/>
        <v>100.75</v>
      </c>
      <c r="R3719" s="6">
        <f>E3719/N3719</f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>(((I3720/60)/60)/24)+DATE(1970,1,1)</f>
        <v>42062.716145833328</v>
      </c>
      <c r="K3720">
        <v>1422465075</v>
      </c>
      <c r="L3720" s="10">
        <f t="shared" si="116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17"/>
        <v>239.4</v>
      </c>
      <c r="R3720" s="6">
        <f>E3720/N3720</f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>(((I3721/60)/60)/24)+DATE(1970,1,1)</f>
        <v>42177.729930555557</v>
      </c>
      <c r="K3721">
        <v>1432402266</v>
      </c>
      <c r="L3721" s="10">
        <f t="shared" si="116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17"/>
        <v>210</v>
      </c>
      <c r="R3721" s="6">
        <f>E3721/N3721</f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>(((I3722/60)/60)/24)+DATE(1970,1,1)</f>
        <v>42187.993125000001</v>
      </c>
      <c r="K3722">
        <v>1433980206</v>
      </c>
      <c r="L3722" s="10">
        <f t="shared" si="116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17"/>
        <v>104.51515151515152</v>
      </c>
      <c r="R3722" s="6">
        <f>E3722/N3722</f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>(((I3723/60)/60)/24)+DATE(1970,1,1)</f>
        <v>41948.977824074071</v>
      </c>
      <c r="K3723">
        <v>1413412084</v>
      </c>
      <c r="L3723" s="10">
        <f t="shared" si="116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17"/>
        <v>100.8</v>
      </c>
      <c r="R3723" s="6">
        <f>E3723/N3723</f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>(((I3724/60)/60)/24)+DATE(1970,1,1)</f>
        <v>42411.957638888889</v>
      </c>
      <c r="K3724">
        <v>1452614847</v>
      </c>
      <c r="L3724" s="10">
        <f t="shared" si="116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17"/>
        <v>111.20000000000002</v>
      </c>
      <c r="R3724" s="6">
        <f>E3724/N3724</f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>(((I3725/60)/60)/24)+DATE(1970,1,1)</f>
        <v>41973.794699074075</v>
      </c>
      <c r="K3725">
        <v>1414778662</v>
      </c>
      <c r="L3725" s="10">
        <f t="shared" si="116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17"/>
        <v>102.04444444444445</v>
      </c>
      <c r="R3725" s="6">
        <f>E3725/N3725</f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>(((I3726/60)/60)/24)+DATE(1970,1,1)</f>
        <v>42494.958333333328</v>
      </c>
      <c r="K3726">
        <v>1459856860</v>
      </c>
      <c r="L3726" s="10">
        <f t="shared" si="116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17"/>
        <v>102.54767441860466</v>
      </c>
      <c r="R3726" s="6">
        <f>E3726/N3726</f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>(((I3727/60)/60)/24)+DATE(1970,1,1)</f>
        <v>42418.895833333328</v>
      </c>
      <c r="K3727">
        <v>1454366467</v>
      </c>
      <c r="L3727" s="10">
        <f t="shared" si="116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17"/>
        <v>127</v>
      </c>
      <c r="R3727" s="6">
        <f>E3727/N3727</f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>(((I3728/60)/60)/24)+DATE(1970,1,1)</f>
        <v>42489.875</v>
      </c>
      <c r="K3728">
        <v>1459567371</v>
      </c>
      <c r="L3728" s="10">
        <f t="shared" si="116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17"/>
        <v>338.70588235294122</v>
      </c>
      <c r="R3728" s="6">
        <f>E3728/N3728</f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>(((I3729/60)/60)/24)+DATE(1970,1,1)</f>
        <v>42663.204861111109</v>
      </c>
      <c r="K3729">
        <v>1474273294</v>
      </c>
      <c r="L3729" s="10">
        <f t="shared" si="116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17"/>
        <v>100.75</v>
      </c>
      <c r="R3729" s="6">
        <f>E3729/N3729</f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>(((I3730/60)/60)/24)+DATE(1970,1,1)</f>
        <v>42235.171018518522</v>
      </c>
      <c r="K3730">
        <v>1437365176</v>
      </c>
      <c r="L3730" s="10">
        <f t="shared" si="116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17"/>
        <v>9.31</v>
      </c>
      <c r="R3730" s="6">
        <f>E3730/N3730</f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>(((I3731/60)/60)/24)+DATE(1970,1,1)</f>
        <v>42086.16333333333</v>
      </c>
      <c r="K3731">
        <v>1423198512</v>
      </c>
      <c r="L3731" s="10">
        <f t="shared" si="116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17"/>
        <v>7.24</v>
      </c>
      <c r="R3731" s="6">
        <f>E3731/N3731</f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>(((I3732/60)/60)/24)+DATE(1970,1,1)</f>
        <v>42233.677766203706</v>
      </c>
      <c r="K3732">
        <v>1437236159</v>
      </c>
      <c r="L3732" s="10">
        <f t="shared" si="116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17"/>
        <v>10</v>
      </c>
      <c r="R3732" s="6">
        <f>E3732/N3732</f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>(((I3733/60)/60)/24)+DATE(1970,1,1)</f>
        <v>42014.140972222223</v>
      </c>
      <c r="K3733">
        <v>1418234646</v>
      </c>
      <c r="L3733" s="10">
        <f t="shared" si="116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17"/>
        <v>11.272727272727273</v>
      </c>
      <c r="R3733" s="6">
        <f>E3733/N3733</f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>(((I3734/60)/60)/24)+DATE(1970,1,1)</f>
        <v>42028.5</v>
      </c>
      <c r="K3734">
        <v>1416932133</v>
      </c>
      <c r="L3734" s="10">
        <f t="shared" si="116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17"/>
        <v>15.411764705882353</v>
      </c>
      <c r="R3734" s="6">
        <f>E3734/N3734</f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>(((I3735/60)/60)/24)+DATE(1970,1,1)</f>
        <v>42112.9375</v>
      </c>
      <c r="K3735">
        <v>1428539708</v>
      </c>
      <c r="L3735" s="10">
        <f t="shared" si="116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17"/>
        <v>0</v>
      </c>
      <c r="R3735" s="6" t="e">
        <f>E3735/N3735</f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>(((I3736/60)/60)/24)+DATE(1970,1,1)</f>
        <v>42149.901574074072</v>
      </c>
      <c r="K3736">
        <v>1427405896</v>
      </c>
      <c r="L3736" s="10">
        <f t="shared" si="116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17"/>
        <v>28.466666666666669</v>
      </c>
      <c r="R3736" s="6">
        <f>E3736/N3736</f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>(((I3737/60)/60)/24)+DATE(1970,1,1)</f>
        <v>42152.693159722221</v>
      </c>
      <c r="K3737">
        <v>1430239089</v>
      </c>
      <c r="L3737" s="10">
        <f t="shared" si="116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17"/>
        <v>13.333333333333334</v>
      </c>
      <c r="R3737" s="6">
        <f>E3737/N3737</f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>(((I3738/60)/60)/24)+DATE(1970,1,1)</f>
        <v>42086.75</v>
      </c>
      <c r="K3738">
        <v>1423847093</v>
      </c>
      <c r="L3738" s="10">
        <f t="shared" si="116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17"/>
        <v>0.66666666666666674</v>
      </c>
      <c r="R3738" s="6">
        <f>E3738/N3738</f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>(((I3739/60)/60)/24)+DATE(1970,1,1)</f>
        <v>42320.290972222225</v>
      </c>
      <c r="K3739">
        <v>1445358903</v>
      </c>
      <c r="L3739" s="10">
        <f t="shared" si="116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17"/>
        <v>21.428571428571427</v>
      </c>
      <c r="R3739" s="6">
        <f>E3739/N3739</f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>(((I3740/60)/60)/24)+DATE(1970,1,1)</f>
        <v>41835.916666666664</v>
      </c>
      <c r="K3740">
        <v>1403562705</v>
      </c>
      <c r="L3740" s="10">
        <f t="shared" si="116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17"/>
        <v>18</v>
      </c>
      <c r="R3740" s="6">
        <f>E3740/N3740</f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>(((I3741/60)/60)/24)+DATE(1970,1,1)</f>
        <v>42568.449861111112</v>
      </c>
      <c r="K3741">
        <v>1467024468</v>
      </c>
      <c r="L3741" s="10">
        <f t="shared" si="116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17"/>
        <v>20.125</v>
      </c>
      <c r="R3741" s="6">
        <f>E3741/N3741</f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>(((I3742/60)/60)/24)+DATE(1970,1,1)</f>
        <v>41863.079143518517</v>
      </c>
      <c r="K3742">
        <v>1405217355</v>
      </c>
      <c r="L3742" s="10">
        <f t="shared" si="116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17"/>
        <v>17.899999999999999</v>
      </c>
      <c r="R3742" s="6">
        <f>E3742/N3742</f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>(((I3743/60)/60)/24)+DATE(1970,1,1)</f>
        <v>42355.920717592591</v>
      </c>
      <c r="K3743">
        <v>1447797950</v>
      </c>
      <c r="L3743" s="10">
        <f t="shared" si="116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17"/>
        <v>0</v>
      </c>
      <c r="R3743" s="6" t="e">
        <f>E3743/N3743</f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>(((I3744/60)/60)/24)+DATE(1970,1,1)</f>
        <v>41888.214629629627</v>
      </c>
      <c r="K3744">
        <v>1407388144</v>
      </c>
      <c r="L3744" s="10">
        <f t="shared" si="116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17"/>
        <v>2</v>
      </c>
      <c r="R3744" s="6">
        <f>E3744/N3744</f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>(((I3745/60)/60)/24)+DATE(1970,1,1)</f>
        <v>41823.710231481484</v>
      </c>
      <c r="K3745">
        <v>1401814964</v>
      </c>
      <c r="L3745" s="10">
        <f t="shared" si="116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17"/>
        <v>0</v>
      </c>
      <c r="R3745" s="6" t="e">
        <f>E3745/N3745</f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>(((I3746/60)/60)/24)+DATE(1970,1,1)</f>
        <v>41825.165972222225</v>
      </c>
      <c r="K3746">
        <v>1401823952</v>
      </c>
      <c r="L3746" s="10">
        <f t="shared" si="116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17"/>
        <v>0</v>
      </c>
      <c r="R3746" s="6" t="e">
        <f>E3746/N3746</f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>(((I3747/60)/60)/24)+DATE(1970,1,1)</f>
        <v>41861.697939814818</v>
      </c>
      <c r="K3747">
        <v>1405097102</v>
      </c>
      <c r="L3747" s="10">
        <f t="shared" si="116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17"/>
        <v>10</v>
      </c>
      <c r="R3747" s="6">
        <f>E3747/N3747</f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>(((I3748/60)/60)/24)+DATE(1970,1,1)</f>
        <v>42651.389340277776</v>
      </c>
      <c r="K3748">
        <v>1473326439</v>
      </c>
      <c r="L3748" s="10">
        <f t="shared" si="116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17"/>
        <v>2.3764705882352941</v>
      </c>
      <c r="R3748" s="6">
        <f>E3748/N3748</f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>(((I3749/60)/60)/24)+DATE(1970,1,1)</f>
        <v>42190.957638888889</v>
      </c>
      <c r="K3749">
        <v>1433833896</v>
      </c>
      <c r="L3749" s="10">
        <f t="shared" si="116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17"/>
        <v>1</v>
      </c>
      <c r="R3749" s="6">
        <f>E3749/N3749</f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>(((I3750/60)/60)/24)+DATE(1970,1,1)</f>
        <v>42416.249305555553</v>
      </c>
      <c r="K3750">
        <v>1453827436</v>
      </c>
      <c r="L3750" s="10">
        <f t="shared" si="116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17"/>
        <v>103.52</v>
      </c>
      <c r="R3750" s="6">
        <f>E3750/N3750</f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>(((I3751/60)/60)/24)+DATE(1970,1,1)</f>
        <v>42489.165972222225</v>
      </c>
      <c r="K3751">
        <v>1459220588</v>
      </c>
      <c r="L3751" s="10">
        <f t="shared" si="116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17"/>
        <v>105</v>
      </c>
      <c r="R3751" s="6">
        <f>E3751/N3751</f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>(((I3752/60)/60)/24)+DATE(1970,1,1)</f>
        <v>42045.332638888889</v>
      </c>
      <c r="K3752">
        <v>1421105608</v>
      </c>
      <c r="L3752" s="10">
        <f t="shared" si="116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17"/>
        <v>100.44999999999999</v>
      </c>
      <c r="R3752" s="6">
        <f>E3752/N3752</f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>(((I3753/60)/60)/24)+DATE(1970,1,1)</f>
        <v>42462.993900462956</v>
      </c>
      <c r="K3753">
        <v>1454460673</v>
      </c>
      <c r="L3753" s="10">
        <f t="shared" si="116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17"/>
        <v>132.6</v>
      </c>
      <c r="R3753" s="6">
        <f>E3753/N3753</f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>(((I3754/60)/60)/24)+DATE(1970,1,1)</f>
        <v>42659.875</v>
      </c>
      <c r="K3754">
        <v>1473189335</v>
      </c>
      <c r="L3754" s="10">
        <f t="shared" si="116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17"/>
        <v>112.99999999999999</v>
      </c>
      <c r="R3754" s="6">
        <f>E3754/N3754</f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>(((I3755/60)/60)/24)+DATE(1970,1,1)</f>
        <v>42158</v>
      </c>
      <c r="K3755">
        <v>1430768800</v>
      </c>
      <c r="L3755" s="10">
        <f t="shared" si="116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17"/>
        <v>103.34</v>
      </c>
      <c r="R3755" s="6">
        <f>E3755/N3755</f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>(((I3756/60)/60)/24)+DATE(1970,1,1)</f>
        <v>41846.207638888889</v>
      </c>
      <c r="K3756">
        <v>1403125737</v>
      </c>
      <c r="L3756" s="10">
        <f t="shared" si="116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17"/>
        <v>120</v>
      </c>
      <c r="R3756" s="6">
        <f>E3756/N3756</f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>(((I3757/60)/60)/24)+DATE(1970,1,1)</f>
        <v>42475.866979166662</v>
      </c>
      <c r="K3757">
        <v>1458161307</v>
      </c>
      <c r="L3757" s="10">
        <f t="shared" si="116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17"/>
        <v>129.63636363636363</v>
      </c>
      <c r="R3757" s="6">
        <f>E3757/N3757</f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>(((I3758/60)/60)/24)+DATE(1970,1,1)</f>
        <v>41801.814791666664</v>
      </c>
      <c r="K3758">
        <v>1399923198</v>
      </c>
      <c r="L3758" s="10">
        <f t="shared" si="116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17"/>
        <v>101.11111111111111</v>
      </c>
      <c r="R3758" s="6">
        <f>E3758/N3758</f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>(((I3759/60)/60)/24)+DATE(1970,1,1)</f>
        <v>41974.850868055553</v>
      </c>
      <c r="K3759">
        <v>1415737515</v>
      </c>
      <c r="L3759" s="10">
        <f t="shared" si="116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17"/>
        <v>108.51428571428572</v>
      </c>
      <c r="R3759" s="6">
        <f>E3759/N3759</f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>(((I3760/60)/60)/24)+DATE(1970,1,1)</f>
        <v>41778.208333333336</v>
      </c>
      <c r="K3760">
        <v>1397819938</v>
      </c>
      <c r="L3760" s="10">
        <f t="shared" si="116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17"/>
        <v>102.33333333333334</v>
      </c>
      <c r="R3760" s="6">
        <f>E3760/N3760</f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>(((I3761/60)/60)/24)+DATE(1970,1,1)</f>
        <v>42242.108252314814</v>
      </c>
      <c r="K3761">
        <v>1435372553</v>
      </c>
      <c r="L3761" s="10">
        <f t="shared" si="116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17"/>
        <v>110.24425000000002</v>
      </c>
      <c r="R3761" s="6">
        <f>E3761/N3761</f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>(((I3762/60)/60)/24)+DATE(1970,1,1)</f>
        <v>41764.525300925925</v>
      </c>
      <c r="K3762">
        <v>1397133386</v>
      </c>
      <c r="L3762" s="10">
        <f t="shared" si="116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17"/>
        <v>101.0154</v>
      </c>
      <c r="R3762" s="6">
        <f>E3762/N3762</f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>(((I3763/60)/60)/24)+DATE(1970,1,1)</f>
        <v>42226.958333333328</v>
      </c>
      <c r="K3763">
        <v>1434625937</v>
      </c>
      <c r="L3763" s="10">
        <f t="shared" si="116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17"/>
        <v>100</v>
      </c>
      <c r="R3763" s="6">
        <f>E3763/N3763</f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>(((I3764/60)/60)/24)+DATE(1970,1,1)</f>
        <v>42218.813530092593</v>
      </c>
      <c r="K3764">
        <v>1436383889</v>
      </c>
      <c r="L3764" s="10">
        <f t="shared" si="116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17"/>
        <v>106.24</v>
      </c>
      <c r="R3764" s="6">
        <f>E3764/N3764</f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>(((I3765/60)/60)/24)+DATE(1970,1,1)</f>
        <v>42095.708634259259</v>
      </c>
      <c r="K3765">
        <v>1425319226</v>
      </c>
      <c r="L3765" s="10">
        <f t="shared" si="116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17"/>
        <v>100</v>
      </c>
      <c r="R3765" s="6">
        <f>E3765/N3765</f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>(((I3766/60)/60)/24)+DATE(1970,1,1)</f>
        <v>42519.024999999994</v>
      </c>
      <c r="K3766">
        <v>1462824832</v>
      </c>
      <c r="L3766" s="10">
        <f t="shared" si="116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17"/>
        <v>100</v>
      </c>
      <c r="R3766" s="6">
        <f>E3766/N3766</f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>(((I3767/60)/60)/24)+DATE(1970,1,1)</f>
        <v>41850.776412037041</v>
      </c>
      <c r="K3767">
        <v>1404153482</v>
      </c>
      <c r="L3767" s="10">
        <f t="shared" si="116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17"/>
        <v>113.45714285714286</v>
      </c>
      <c r="R3767" s="6">
        <f>E3767/N3767</f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>(((I3768/60)/60)/24)+DATE(1970,1,1)</f>
        <v>41823.167187500003</v>
      </c>
      <c r="K3768">
        <v>1401336045</v>
      </c>
      <c r="L3768" s="10">
        <f t="shared" si="116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17"/>
        <v>102.65010000000001</v>
      </c>
      <c r="R3768" s="6">
        <f>E3768/N3768</f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>(((I3769/60)/60)/24)+DATE(1970,1,1)</f>
        <v>42064.207638888889</v>
      </c>
      <c r="K3769">
        <v>1423960097</v>
      </c>
      <c r="L3769" s="10">
        <f t="shared" si="116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17"/>
        <v>116.75</v>
      </c>
      <c r="R3769" s="6">
        <f>E3769/N3769</f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>(((I3770/60)/60)/24)+DATE(1970,1,1)</f>
        <v>41802.727893518517</v>
      </c>
      <c r="K3770">
        <v>1400002090</v>
      </c>
      <c r="L3770" s="10">
        <f t="shared" si="116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17"/>
        <v>107.65274999999998</v>
      </c>
      <c r="R3770" s="6">
        <f>E3770/N3770</f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>(((I3771/60)/60)/24)+DATE(1970,1,1)</f>
        <v>42475.598136574074</v>
      </c>
      <c r="K3771">
        <v>1458138079</v>
      </c>
      <c r="L3771" s="10">
        <f t="shared" si="116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17"/>
        <v>100</v>
      </c>
      <c r="R3771" s="6">
        <f>E3771/N3771</f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>(((I3772/60)/60)/24)+DATE(1970,1,1)</f>
        <v>42168.930671296301</v>
      </c>
      <c r="K3772">
        <v>1431642010</v>
      </c>
      <c r="L3772" s="10">
        <f t="shared" si="116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17"/>
        <v>100</v>
      </c>
      <c r="R3772" s="6">
        <f>E3772/N3772</f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>(((I3773/60)/60)/24)+DATE(1970,1,1)</f>
        <v>42508</v>
      </c>
      <c r="K3773">
        <v>1462307652</v>
      </c>
      <c r="L3773" s="10">
        <f t="shared" si="116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17"/>
        <v>146</v>
      </c>
      <c r="R3773" s="6">
        <f>E3773/N3773</f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>(((I3774/60)/60)/24)+DATE(1970,1,1)</f>
        <v>42703.25</v>
      </c>
      <c r="K3774">
        <v>1478616506</v>
      </c>
      <c r="L3774" s="10">
        <f t="shared" si="116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17"/>
        <v>110.2</v>
      </c>
      <c r="R3774" s="6">
        <f>E3774/N3774</f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>(((I3775/60)/60)/24)+DATE(1970,1,1)</f>
        <v>42689.088888888888</v>
      </c>
      <c r="K3775">
        <v>1476317247</v>
      </c>
      <c r="L3775" s="10">
        <f t="shared" si="116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17"/>
        <v>108.2</v>
      </c>
      <c r="R3775" s="6">
        <f>E3775/N3775</f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>(((I3776/60)/60)/24)+DATE(1970,1,1)</f>
        <v>42103.792303240742</v>
      </c>
      <c r="K3776">
        <v>1427223655</v>
      </c>
      <c r="L3776" s="10">
        <f t="shared" si="116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17"/>
        <v>100</v>
      </c>
      <c r="R3776" s="6">
        <f>E3776/N3776</f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>(((I3777/60)/60)/24)+DATE(1970,1,1)</f>
        <v>42103.166666666672</v>
      </c>
      <c r="K3777">
        <v>1426199843</v>
      </c>
      <c r="L3777" s="10">
        <f t="shared" si="116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17"/>
        <v>100.25</v>
      </c>
      <c r="R3777" s="6">
        <f>E3777/N3777</f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>(((I3778/60)/60)/24)+DATE(1970,1,1)</f>
        <v>41852.041666666664</v>
      </c>
      <c r="K3778">
        <v>1403599778</v>
      </c>
      <c r="L3778" s="10">
        <f t="shared" si="116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17"/>
        <v>106.71250000000001</v>
      </c>
      <c r="R3778" s="6">
        <f>E3778/N3778</f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>(((I3779/60)/60)/24)+DATE(1970,1,1)</f>
        <v>41909.166666666664</v>
      </c>
      <c r="K3779">
        <v>1409884821</v>
      </c>
      <c r="L3779" s="10">
        <f t="shared" ref="L3779:L3842" si="11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19">(E3779/D3779)*100</f>
        <v>143.19999999999999</v>
      </c>
      <c r="R3779" s="6">
        <f>E3779/N3779</f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>(((I3780/60)/60)/24)+DATE(1970,1,1)</f>
        <v>42049.819212962961</v>
      </c>
      <c r="K3780">
        <v>1418758780</v>
      </c>
      <c r="L3780" s="10">
        <f t="shared" si="11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19"/>
        <v>105.04166666666667</v>
      </c>
      <c r="R3780" s="6">
        <f>E3780/N3780</f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>(((I3781/60)/60)/24)+DATE(1970,1,1)</f>
        <v>42455.693750000006</v>
      </c>
      <c r="K3781">
        <v>1456421940</v>
      </c>
      <c r="L3781" s="10">
        <f t="shared" si="11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19"/>
        <v>103.98</v>
      </c>
      <c r="R3781" s="6">
        <f>E3781/N3781</f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>(((I3782/60)/60)/24)+DATE(1970,1,1)</f>
        <v>42198.837499999994</v>
      </c>
      <c r="K3782">
        <v>1433999785</v>
      </c>
      <c r="L3782" s="10">
        <f t="shared" si="11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19"/>
        <v>120</v>
      </c>
      <c r="R3782" s="6">
        <f>E3782/N3782</f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>(((I3783/60)/60)/24)+DATE(1970,1,1)</f>
        <v>41890.882928240739</v>
      </c>
      <c r="K3783">
        <v>1408050685</v>
      </c>
      <c r="L3783" s="10">
        <f t="shared" si="11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19"/>
        <v>109.66666666666667</v>
      </c>
      <c r="R3783" s="6">
        <f>E3783/N3783</f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>(((I3784/60)/60)/24)+DATE(1970,1,1)</f>
        <v>42575.958333333328</v>
      </c>
      <c r="K3784">
        <v>1466887297</v>
      </c>
      <c r="L3784" s="10">
        <f t="shared" si="11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19"/>
        <v>101.75</v>
      </c>
      <c r="R3784" s="6">
        <f>E3784/N3784</f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>(((I3785/60)/60)/24)+DATE(1970,1,1)</f>
        <v>42444.666666666672</v>
      </c>
      <c r="K3785">
        <v>1455938520</v>
      </c>
      <c r="L3785" s="10">
        <f t="shared" si="11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19"/>
        <v>128.91666666666666</v>
      </c>
      <c r="R3785" s="6">
        <f>E3785/N3785</f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>(((I3786/60)/60)/24)+DATE(1970,1,1)</f>
        <v>42561.980694444443</v>
      </c>
      <c r="K3786">
        <v>1465601532</v>
      </c>
      <c r="L3786" s="10">
        <f t="shared" si="11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19"/>
        <v>114.99999999999999</v>
      </c>
      <c r="R3786" s="6">
        <f>E3786/N3786</f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>(((I3787/60)/60)/24)+DATE(1970,1,1)</f>
        <v>42584.418749999997</v>
      </c>
      <c r="K3787">
        <v>1467040769</v>
      </c>
      <c r="L3787" s="10">
        <f t="shared" si="11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19"/>
        <v>150.75</v>
      </c>
      <c r="R3787" s="6">
        <f>E3787/N3787</f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>(((I3788/60)/60)/24)+DATE(1970,1,1)</f>
        <v>42517.037905092591</v>
      </c>
      <c r="K3788">
        <v>1461718475</v>
      </c>
      <c r="L3788" s="10">
        <f t="shared" si="11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19"/>
        <v>110.96666666666665</v>
      </c>
      <c r="R3788" s="6">
        <f>E3788/N3788</f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>(((I3789/60)/60)/24)+DATE(1970,1,1)</f>
        <v>42196.165972222225</v>
      </c>
      <c r="K3789">
        <v>1434113406</v>
      </c>
      <c r="L3789" s="10">
        <f t="shared" si="11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19"/>
        <v>100.28571428571429</v>
      </c>
      <c r="R3789" s="6">
        <f>E3789/N3789</f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>(((I3790/60)/60)/24)+DATE(1970,1,1)</f>
        <v>42361.679166666669</v>
      </c>
      <c r="K3790">
        <v>1448469719</v>
      </c>
      <c r="L3790" s="10">
        <f t="shared" si="11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19"/>
        <v>0.66666666666666674</v>
      </c>
      <c r="R3790" s="6">
        <f>E3790/N3790</f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>(((I3791/60)/60)/24)+DATE(1970,1,1)</f>
        <v>42170.798819444448</v>
      </c>
      <c r="K3791">
        <v>1431630618</v>
      </c>
      <c r="L3791" s="10">
        <f t="shared" si="11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19"/>
        <v>3.267605633802817</v>
      </c>
      <c r="R3791" s="6">
        <f>E3791/N3791</f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>(((I3792/60)/60)/24)+DATE(1970,1,1)</f>
        <v>42696.708599537036</v>
      </c>
      <c r="K3792">
        <v>1477238423</v>
      </c>
      <c r="L3792" s="10">
        <f t="shared" si="11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19"/>
        <v>0</v>
      </c>
      <c r="R3792" s="6" t="e">
        <f>E3792/N3792</f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>(((I3793/60)/60)/24)+DATE(1970,1,1)</f>
        <v>41826.692037037035</v>
      </c>
      <c r="K3793">
        <v>1399480592</v>
      </c>
      <c r="L3793" s="10">
        <f t="shared" si="11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19"/>
        <v>0</v>
      </c>
      <c r="R3793" s="6" t="e">
        <f>E3793/N3793</f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>(((I3794/60)/60)/24)+DATE(1970,1,1)</f>
        <v>42200.447013888886</v>
      </c>
      <c r="K3794">
        <v>1434365022</v>
      </c>
      <c r="L3794" s="10">
        <f t="shared" si="11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19"/>
        <v>0.27999999999999997</v>
      </c>
      <c r="R3794" s="6">
        <f>E3794/N3794</f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>(((I3795/60)/60)/24)+DATE(1970,1,1)</f>
        <v>41989.938993055555</v>
      </c>
      <c r="K3795">
        <v>1416954729</v>
      </c>
      <c r="L3795" s="10">
        <f t="shared" si="11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19"/>
        <v>59.657142857142851</v>
      </c>
      <c r="R3795" s="6">
        <f>E3795/N3795</f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>(((I3796/60)/60)/24)+DATE(1970,1,1)</f>
        <v>42162.58048611111</v>
      </c>
      <c r="K3796">
        <v>1431093354</v>
      </c>
      <c r="L3796" s="10">
        <f t="shared" si="11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19"/>
        <v>1</v>
      </c>
      <c r="R3796" s="6">
        <f>E3796/N3796</f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>(((I3797/60)/60)/24)+DATE(1970,1,1)</f>
        <v>42244.9375</v>
      </c>
      <c r="K3797">
        <v>1437042490</v>
      </c>
      <c r="L3797" s="10">
        <f t="shared" si="11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19"/>
        <v>1.6666666666666667</v>
      </c>
      <c r="R3797" s="6">
        <f>E3797/N3797</f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>(((I3798/60)/60)/24)+DATE(1970,1,1)</f>
        <v>42749.029583333337</v>
      </c>
      <c r="K3798">
        <v>1479170556</v>
      </c>
      <c r="L3798" s="10">
        <f t="shared" si="11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19"/>
        <v>4.4444444444444444E-3</v>
      </c>
      <c r="R3798" s="6">
        <f>E3798/N3798</f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>(((I3799/60)/60)/24)+DATE(1970,1,1)</f>
        <v>42114.881539351853</v>
      </c>
      <c r="K3799">
        <v>1426972165</v>
      </c>
      <c r="L3799" s="10">
        <f t="shared" si="11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19"/>
        <v>89.666666666666657</v>
      </c>
      <c r="R3799" s="6">
        <f>E3799/N3799</f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>(((I3800/60)/60)/24)+DATE(1970,1,1)</f>
        <v>41861.722777777781</v>
      </c>
      <c r="K3800">
        <v>1405099248</v>
      </c>
      <c r="L3800" s="10">
        <f t="shared" si="11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19"/>
        <v>1.4642857142857144</v>
      </c>
      <c r="R3800" s="6">
        <f>E3800/N3800</f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>(((I3801/60)/60)/24)+DATE(1970,1,1)</f>
        <v>42440.93105324074</v>
      </c>
      <c r="K3801">
        <v>1455142843</v>
      </c>
      <c r="L3801" s="10">
        <f t="shared" si="11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19"/>
        <v>4.0199999999999996</v>
      </c>
      <c r="R3801" s="6">
        <f>E3801/N3801</f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>(((I3802/60)/60)/24)+DATE(1970,1,1)</f>
        <v>42015.207638888889</v>
      </c>
      <c r="K3802">
        <v>1418146883</v>
      </c>
      <c r="L3802" s="10">
        <f t="shared" si="11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19"/>
        <v>4.004545454545454</v>
      </c>
      <c r="R3802" s="6">
        <f>E3802/N3802</f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>(((I3803/60)/60)/24)+DATE(1970,1,1)</f>
        <v>42006.676111111112</v>
      </c>
      <c r="K3803">
        <v>1417536816</v>
      </c>
      <c r="L3803" s="10">
        <f t="shared" si="11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19"/>
        <v>8.52</v>
      </c>
      <c r="R3803" s="6">
        <f>E3803/N3803</f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>(((I3804/60)/60)/24)+DATE(1970,1,1)</f>
        <v>42299.126226851848</v>
      </c>
      <c r="K3804">
        <v>1442890906</v>
      </c>
      <c r="L3804" s="10">
        <f t="shared" si="11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19"/>
        <v>0</v>
      </c>
      <c r="R3804" s="6" t="e">
        <f>E3804/N3804</f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>(((I3805/60)/60)/24)+DATE(1970,1,1)</f>
        <v>42433.971851851849</v>
      </c>
      <c r="K3805">
        <v>1454541568</v>
      </c>
      <c r="L3805" s="10">
        <f t="shared" si="11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19"/>
        <v>19.650000000000002</v>
      </c>
      <c r="R3805" s="6">
        <f>E3805/N3805</f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>(((I3806/60)/60)/24)+DATE(1970,1,1)</f>
        <v>42582.291666666672</v>
      </c>
      <c r="K3806">
        <v>1465172024</v>
      </c>
      <c r="L3806" s="10">
        <f t="shared" si="11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19"/>
        <v>0</v>
      </c>
      <c r="R3806" s="6" t="e">
        <f>E3806/N3806</f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>(((I3807/60)/60)/24)+DATE(1970,1,1)</f>
        <v>41909.887037037035</v>
      </c>
      <c r="K3807">
        <v>1406668640</v>
      </c>
      <c r="L3807" s="10">
        <f t="shared" si="11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19"/>
        <v>2E-3</v>
      </c>
      <c r="R3807" s="6">
        <f>E3807/N3807</f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>(((I3808/60)/60)/24)+DATE(1970,1,1)</f>
        <v>41819.259039351848</v>
      </c>
      <c r="K3808">
        <v>1402294381</v>
      </c>
      <c r="L3808" s="10">
        <f t="shared" si="11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19"/>
        <v>6.6666666666666666E-2</v>
      </c>
      <c r="R3808" s="6">
        <f>E3808/N3808</f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>(((I3809/60)/60)/24)+DATE(1970,1,1)</f>
        <v>42097.909016203703</v>
      </c>
      <c r="K3809">
        <v>1427492939</v>
      </c>
      <c r="L3809" s="10">
        <f t="shared" si="11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19"/>
        <v>30.333333333333336</v>
      </c>
      <c r="R3809" s="6">
        <f>E3809/N3809</f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>(((I3810/60)/60)/24)+DATE(1970,1,1)</f>
        <v>42119.412256944444</v>
      </c>
      <c r="K3810">
        <v>1424775219</v>
      </c>
      <c r="L3810" s="10">
        <f t="shared" si="11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19"/>
        <v>100</v>
      </c>
      <c r="R3810" s="6">
        <f>E3810/N3810</f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>(((I3811/60)/60)/24)+DATE(1970,1,1)</f>
        <v>41850.958333333336</v>
      </c>
      <c r="K3811">
        <v>1402403907</v>
      </c>
      <c r="L3811" s="10">
        <f t="shared" si="11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19"/>
        <v>101.25</v>
      </c>
      <c r="R3811" s="6">
        <f>E3811/N3811</f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>(((I3812/60)/60)/24)+DATE(1970,1,1)</f>
        <v>42084.807384259257</v>
      </c>
      <c r="K3812">
        <v>1424377358</v>
      </c>
      <c r="L3812" s="10">
        <f t="shared" si="11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19"/>
        <v>121.73333333333333</v>
      </c>
      <c r="R3812" s="6">
        <f>E3812/N3812</f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>(((I3813/60)/60)/24)+DATE(1970,1,1)</f>
        <v>42521.458333333328</v>
      </c>
      <c r="K3813">
        <v>1461769373</v>
      </c>
      <c r="L3813" s="10">
        <f t="shared" si="11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19"/>
        <v>330</v>
      </c>
      <c r="R3813" s="6">
        <f>E3813/N3813</f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>(((I3814/60)/60)/24)+DATE(1970,1,1)</f>
        <v>42156.165972222225</v>
      </c>
      <c r="K3814">
        <v>1429120908</v>
      </c>
      <c r="L3814" s="10">
        <f t="shared" si="11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19"/>
        <v>109.55</v>
      </c>
      <c r="R3814" s="6">
        <f>E3814/N3814</f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>(((I3815/60)/60)/24)+DATE(1970,1,1)</f>
        <v>42535.904861111107</v>
      </c>
      <c r="K3815">
        <v>1462603021</v>
      </c>
      <c r="L3815" s="10">
        <f t="shared" si="11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19"/>
        <v>100.95190476190474</v>
      </c>
      <c r="R3815" s="6">
        <f>E3815/N3815</f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>(((I3816/60)/60)/24)+DATE(1970,1,1)</f>
        <v>42095.165972222225</v>
      </c>
      <c r="K3816">
        <v>1424727712</v>
      </c>
      <c r="L3816" s="10">
        <f t="shared" si="11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19"/>
        <v>140.13333333333333</v>
      </c>
      <c r="R3816" s="6">
        <f>E3816/N3816</f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>(((I3817/60)/60)/24)+DATE(1970,1,1)</f>
        <v>42236.958333333328</v>
      </c>
      <c r="K3817">
        <v>1437545657</v>
      </c>
      <c r="L3817" s="10">
        <f t="shared" si="11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19"/>
        <v>100.001</v>
      </c>
      <c r="R3817" s="6">
        <f>E3817/N3817</f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>(((I3818/60)/60)/24)+DATE(1970,1,1)</f>
        <v>41837.690081018518</v>
      </c>
      <c r="K3818">
        <v>1403022823</v>
      </c>
      <c r="L3818" s="10">
        <f t="shared" si="11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19"/>
        <v>119.238</v>
      </c>
      <c r="R3818" s="6">
        <f>E3818/N3818</f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>(((I3819/60)/60)/24)+DATE(1970,1,1)</f>
        <v>42301.165972222225</v>
      </c>
      <c r="K3819">
        <v>1444236216</v>
      </c>
      <c r="L3819" s="10">
        <f t="shared" si="11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19"/>
        <v>107.25</v>
      </c>
      <c r="R3819" s="6">
        <f>E3819/N3819</f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>(((I3820/60)/60)/24)+DATE(1970,1,1)</f>
        <v>42075.800717592589</v>
      </c>
      <c r="K3820">
        <v>1423599182</v>
      </c>
      <c r="L3820" s="10">
        <f t="shared" si="11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19"/>
        <v>227.99999999999997</v>
      </c>
      <c r="R3820" s="6">
        <f>E3820/N3820</f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>(((I3821/60)/60)/24)+DATE(1970,1,1)</f>
        <v>42202.876388888893</v>
      </c>
      <c r="K3821">
        <v>1435554104</v>
      </c>
      <c r="L3821" s="10">
        <f t="shared" si="11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19"/>
        <v>106.4</v>
      </c>
      <c r="R3821" s="6">
        <f>E3821/N3821</f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>(((I3822/60)/60)/24)+DATE(1970,1,1)</f>
        <v>42190.651817129634</v>
      </c>
      <c r="K3822">
        <v>1433518717</v>
      </c>
      <c r="L3822" s="10">
        <f t="shared" si="11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19"/>
        <v>143.33333333333334</v>
      </c>
      <c r="R3822" s="6">
        <f>E3822/N3822</f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>(((I3823/60)/60)/24)+DATE(1970,1,1)</f>
        <v>42373.180636574078</v>
      </c>
      <c r="K3823">
        <v>1449116407</v>
      </c>
      <c r="L3823" s="10">
        <f t="shared" si="11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19"/>
        <v>104.54285714285714</v>
      </c>
      <c r="R3823" s="6">
        <f>E3823/N3823</f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>(((I3824/60)/60)/24)+DATE(1970,1,1)</f>
        <v>42388.957638888889</v>
      </c>
      <c r="K3824">
        <v>1448136417</v>
      </c>
      <c r="L3824" s="10">
        <f t="shared" si="11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19"/>
        <v>110.02000000000001</v>
      </c>
      <c r="R3824" s="6">
        <f>E3824/N3824</f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>(((I3825/60)/60)/24)+DATE(1970,1,1)</f>
        <v>42205.165972222225</v>
      </c>
      <c r="K3825">
        <v>1434405044</v>
      </c>
      <c r="L3825" s="10">
        <f t="shared" si="11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19"/>
        <v>106</v>
      </c>
      <c r="R3825" s="6">
        <f>E3825/N3825</f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>(((I3826/60)/60)/24)+DATE(1970,1,1)</f>
        <v>42583.570138888885</v>
      </c>
      <c r="K3826">
        <v>1469026903</v>
      </c>
      <c r="L3826" s="10">
        <f t="shared" si="11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19"/>
        <v>108</v>
      </c>
      <c r="R3826" s="6">
        <f>E3826/N3826</f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>(((I3827/60)/60)/24)+DATE(1970,1,1)</f>
        <v>42172.069606481484</v>
      </c>
      <c r="K3827">
        <v>1432690814</v>
      </c>
      <c r="L3827" s="10">
        <f t="shared" si="11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19"/>
        <v>105.42</v>
      </c>
      <c r="R3827" s="6">
        <f>E3827/N3827</f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>(((I3828/60)/60)/24)+DATE(1970,1,1)</f>
        <v>42131.423541666663</v>
      </c>
      <c r="K3828">
        <v>1428401394</v>
      </c>
      <c r="L3828" s="10">
        <f t="shared" si="11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19"/>
        <v>119.16666666666667</v>
      </c>
      <c r="R3828" s="6">
        <f>E3828/N3828</f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>(((I3829/60)/60)/24)+DATE(1970,1,1)</f>
        <v>42090</v>
      </c>
      <c r="K3829">
        <v>1422656201</v>
      </c>
      <c r="L3829" s="10">
        <f t="shared" si="11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19"/>
        <v>152.66666666666666</v>
      </c>
      <c r="R3829" s="6">
        <f>E3829/N3829</f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>(((I3830/60)/60)/24)+DATE(1970,1,1)</f>
        <v>42004.569293981483</v>
      </c>
      <c r="K3830">
        <v>1414845587</v>
      </c>
      <c r="L3830" s="10">
        <f t="shared" si="11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19"/>
        <v>100</v>
      </c>
      <c r="R3830" s="6">
        <f>E3830/N3830</f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>(((I3831/60)/60)/24)+DATE(1970,1,1)</f>
        <v>42613.865405092598</v>
      </c>
      <c r="K3831">
        <v>1470948371</v>
      </c>
      <c r="L3831" s="10">
        <f t="shared" si="11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19"/>
        <v>100.2</v>
      </c>
      <c r="R3831" s="6">
        <f>E3831/N3831</f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>(((I3832/60)/60)/24)+DATE(1970,1,1)</f>
        <v>42517.740868055553</v>
      </c>
      <c r="K3832">
        <v>1463161611</v>
      </c>
      <c r="L3832" s="10">
        <f t="shared" si="11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19"/>
        <v>225</v>
      </c>
      <c r="R3832" s="6">
        <f>E3832/N3832</f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>(((I3833/60)/60)/24)+DATE(1970,1,1)</f>
        <v>41948.890567129631</v>
      </c>
      <c r="K3833">
        <v>1413404545</v>
      </c>
      <c r="L3833" s="10">
        <f t="shared" si="11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19"/>
        <v>106.02199999999999</v>
      </c>
      <c r="R3833" s="6">
        <f>E3833/N3833</f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>(((I3834/60)/60)/24)+DATE(1970,1,1)</f>
        <v>42420.114988425921</v>
      </c>
      <c r="K3834">
        <v>1452048335</v>
      </c>
      <c r="L3834" s="10">
        <f t="shared" si="11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19"/>
        <v>104.66666666666666</v>
      </c>
      <c r="R3834" s="6">
        <f>E3834/N3834</f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>(((I3835/60)/60)/24)+DATE(1970,1,1)</f>
        <v>41974.797916666663</v>
      </c>
      <c r="K3835">
        <v>1416516972</v>
      </c>
      <c r="L3835" s="10">
        <f t="shared" si="11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19"/>
        <v>116.66666666666667</v>
      </c>
      <c r="R3835" s="6">
        <f>E3835/N3835</f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>(((I3836/60)/60)/24)+DATE(1970,1,1)</f>
        <v>42173.445219907408</v>
      </c>
      <c r="K3836">
        <v>1432032067</v>
      </c>
      <c r="L3836" s="10">
        <f t="shared" si="11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19"/>
        <v>109.03333333333333</v>
      </c>
      <c r="R3836" s="6">
        <f>E3836/N3836</f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>(((I3837/60)/60)/24)+DATE(1970,1,1)</f>
        <v>42481.94222222222</v>
      </c>
      <c r="K3837">
        <v>1459463808</v>
      </c>
      <c r="L3837" s="10">
        <f t="shared" si="11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19"/>
        <v>160</v>
      </c>
      <c r="R3837" s="6">
        <f>E3837/N3837</f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>(((I3838/60)/60)/24)+DATE(1970,1,1)</f>
        <v>42585.172916666663</v>
      </c>
      <c r="K3838">
        <v>1467497652</v>
      </c>
      <c r="L3838" s="10">
        <f t="shared" si="11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19"/>
        <v>112.5</v>
      </c>
      <c r="R3838" s="6">
        <f>E3838/N3838</f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>(((I3839/60)/60)/24)+DATE(1970,1,1)</f>
        <v>42188.765717592592</v>
      </c>
      <c r="K3839">
        <v>1432837358</v>
      </c>
      <c r="L3839" s="10">
        <f t="shared" si="11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19"/>
        <v>102.1</v>
      </c>
      <c r="R3839" s="6">
        <f>E3839/N3839</f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>(((I3840/60)/60)/24)+DATE(1970,1,1)</f>
        <v>42146.710752314815</v>
      </c>
      <c r="K3840">
        <v>1429722209</v>
      </c>
      <c r="L3840" s="10">
        <f t="shared" si="11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19"/>
        <v>100.824</v>
      </c>
      <c r="R3840" s="6">
        <f>E3840/N3840</f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>(((I3841/60)/60)/24)+DATE(1970,1,1)</f>
        <v>42215.142638888887</v>
      </c>
      <c r="K3841">
        <v>1433042724</v>
      </c>
      <c r="L3841" s="10">
        <f t="shared" si="11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19"/>
        <v>101.25</v>
      </c>
      <c r="R3841" s="6">
        <f>E3841/N3841</f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>(((I3842/60)/60)/24)+DATE(1970,1,1)</f>
        <v>42457.660057870366</v>
      </c>
      <c r="K3842">
        <v>1457023829</v>
      </c>
      <c r="L3842" s="10">
        <f t="shared" si="11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19"/>
        <v>6500</v>
      </c>
      <c r="R3842" s="6">
        <f>E3842/N3842</f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>(((I3843/60)/60)/24)+DATE(1970,1,1)</f>
        <v>41840.785729166666</v>
      </c>
      <c r="K3843">
        <v>1400698287</v>
      </c>
      <c r="L3843" s="10">
        <f t="shared" ref="L3843:L3906" si="12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21">(E3843/D3843)*100</f>
        <v>8.7200000000000006</v>
      </c>
      <c r="R3843" s="6">
        <f>E3843/N3843</f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>(((I3844/60)/60)/24)+DATE(1970,1,1)</f>
        <v>41770.493657407409</v>
      </c>
      <c r="K3844">
        <v>1397217052</v>
      </c>
      <c r="L3844" s="10">
        <f t="shared" si="12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21"/>
        <v>21.94</v>
      </c>
      <c r="R3844" s="6">
        <f>E3844/N3844</f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>(((I3845/60)/60)/24)+DATE(1970,1,1)</f>
        <v>41791.072500000002</v>
      </c>
      <c r="K3845">
        <v>1399427064</v>
      </c>
      <c r="L3845" s="10">
        <f t="shared" si="12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21"/>
        <v>21.3</v>
      </c>
      <c r="R3845" s="6">
        <f>E3845/N3845</f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>(((I3846/60)/60)/24)+DATE(1970,1,1)</f>
        <v>41793.290972222225</v>
      </c>
      <c r="K3846">
        <v>1399474134</v>
      </c>
      <c r="L3846" s="10">
        <f t="shared" si="12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21"/>
        <v>41.489795918367342</v>
      </c>
      <c r="R3846" s="6">
        <f>E3846/N3846</f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>(((I3847/60)/60)/24)+DATE(1970,1,1)</f>
        <v>42278.627013888887</v>
      </c>
      <c r="K3847">
        <v>1441119774</v>
      </c>
      <c r="L3847" s="10">
        <f t="shared" si="12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21"/>
        <v>2.105</v>
      </c>
      <c r="R3847" s="6">
        <f>E3847/N3847</f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>(((I3848/60)/60)/24)+DATE(1970,1,1)</f>
        <v>41916.290972222225</v>
      </c>
      <c r="K3848">
        <v>1409721542</v>
      </c>
      <c r="L3848" s="10">
        <f t="shared" si="12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21"/>
        <v>2.7</v>
      </c>
      <c r="R3848" s="6">
        <f>E3848/N3848</f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>(((I3849/60)/60)/24)+DATE(1970,1,1)</f>
        <v>42204.224432870367</v>
      </c>
      <c r="K3849">
        <v>1433395391</v>
      </c>
      <c r="L3849" s="10">
        <f t="shared" si="12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21"/>
        <v>16.161904761904761</v>
      </c>
      <c r="R3849" s="6">
        <f>E3849/N3849</f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>(((I3850/60)/60)/24)+DATE(1970,1,1)</f>
        <v>42295.817002314812</v>
      </c>
      <c r="K3850">
        <v>1442604989</v>
      </c>
      <c r="L3850" s="10">
        <f t="shared" si="12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21"/>
        <v>16.376923076923077</v>
      </c>
      <c r="R3850" s="6">
        <f>E3850/N3850</f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>(((I3851/60)/60)/24)+DATE(1970,1,1)</f>
        <v>42166.767175925925</v>
      </c>
      <c r="K3851">
        <v>1431455084</v>
      </c>
      <c r="L3851" s="10">
        <f t="shared" si="12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21"/>
        <v>7.043333333333333</v>
      </c>
      <c r="R3851" s="6">
        <f>E3851/N3851</f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>(((I3852/60)/60)/24)+DATE(1970,1,1)</f>
        <v>42005.124340277776</v>
      </c>
      <c r="K3852">
        <v>1417489143</v>
      </c>
      <c r="L3852" s="10">
        <f t="shared" si="12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21"/>
        <v>3.8</v>
      </c>
      <c r="R3852" s="6">
        <f>E3852/N3852</f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>(((I3853/60)/60)/24)+DATE(1970,1,1)</f>
        <v>42202.439571759256</v>
      </c>
      <c r="K3853">
        <v>1434537179</v>
      </c>
      <c r="L3853" s="10">
        <f t="shared" si="12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21"/>
        <v>34.08</v>
      </c>
      <c r="R3853" s="6">
        <f>E3853/N3853</f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>(((I3854/60)/60)/24)+DATE(1970,1,1)</f>
        <v>42090.149027777778</v>
      </c>
      <c r="K3854">
        <v>1425270876</v>
      </c>
      <c r="L3854" s="10">
        <f t="shared" si="12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21"/>
        <v>0.2</v>
      </c>
      <c r="R3854" s="6">
        <f>E3854/N3854</f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>(((I3855/60)/60)/24)+DATE(1970,1,1)</f>
        <v>41883.84002314815</v>
      </c>
      <c r="K3855">
        <v>1406578178</v>
      </c>
      <c r="L3855" s="10">
        <f t="shared" si="12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21"/>
        <v>2.5999999999999999E-2</v>
      </c>
      <c r="R3855" s="6">
        <f>E3855/N3855</f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>(((I3856/60)/60)/24)+DATE(1970,1,1)</f>
        <v>42133.884930555556</v>
      </c>
      <c r="K3856">
        <v>1428614058</v>
      </c>
      <c r="L3856" s="10">
        <f t="shared" si="12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21"/>
        <v>16.254545454545454</v>
      </c>
      <c r="R3856" s="6">
        <f>E3856/N3856</f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>(((I3857/60)/60)/24)+DATE(1970,1,1)</f>
        <v>42089.929062499999</v>
      </c>
      <c r="K3857">
        <v>1424819871</v>
      </c>
      <c r="L3857" s="10">
        <f t="shared" si="12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21"/>
        <v>2.5</v>
      </c>
      <c r="R3857" s="6">
        <f>E3857/N3857</f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>(((I3858/60)/60)/24)+DATE(1970,1,1)</f>
        <v>42071.701423611114</v>
      </c>
      <c r="K3858">
        <v>1423245003</v>
      </c>
      <c r="L3858" s="10">
        <f t="shared" si="12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21"/>
        <v>0.02</v>
      </c>
      <c r="R3858" s="6">
        <f>E3858/N3858</f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>(((I3859/60)/60)/24)+DATE(1970,1,1)</f>
        <v>41852.716666666667</v>
      </c>
      <c r="K3859">
        <v>1404927690</v>
      </c>
      <c r="L3859" s="10">
        <f t="shared" si="12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21"/>
        <v>5.2</v>
      </c>
      <c r="R3859" s="6">
        <f>E3859/N3859</f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>(((I3860/60)/60)/24)+DATE(1970,1,1)</f>
        <v>42146.875</v>
      </c>
      <c r="K3860">
        <v>1430734844</v>
      </c>
      <c r="L3860" s="10">
        <f t="shared" si="12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21"/>
        <v>2</v>
      </c>
      <c r="R3860" s="6">
        <f>E3860/N3860</f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>(((I3861/60)/60)/24)+DATE(1970,1,1)</f>
        <v>41815.875</v>
      </c>
      <c r="K3861">
        <v>1401485207</v>
      </c>
      <c r="L3861" s="10">
        <f t="shared" si="12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21"/>
        <v>0.04</v>
      </c>
      <c r="R3861" s="6">
        <f>E3861/N3861</f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>(((I3862/60)/60)/24)+DATE(1970,1,1)</f>
        <v>41863.660995370366</v>
      </c>
      <c r="K3862">
        <v>1405266710</v>
      </c>
      <c r="L3862" s="10">
        <f t="shared" si="12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21"/>
        <v>17.666666666666668</v>
      </c>
      <c r="R3862" s="6">
        <f>E3862/N3862</f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>(((I3863/60)/60)/24)+DATE(1970,1,1)</f>
        <v>41955.907638888893</v>
      </c>
      <c r="K3863">
        <v>1412258977</v>
      </c>
      <c r="L3863" s="10">
        <f t="shared" si="12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21"/>
        <v>5</v>
      </c>
      <c r="R3863" s="6">
        <f>E3863/N3863</f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>(((I3864/60)/60)/24)+DATE(1970,1,1)</f>
        <v>42625.707638888889</v>
      </c>
      <c r="K3864">
        <v>1472451356</v>
      </c>
      <c r="L3864" s="10">
        <f t="shared" si="12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21"/>
        <v>1.3333333333333334E-2</v>
      </c>
      <c r="R3864" s="6">
        <f>E3864/N3864</f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>(((I3865/60)/60)/24)+DATE(1970,1,1)</f>
        <v>42313.674826388888</v>
      </c>
      <c r="K3865">
        <v>1441552305</v>
      </c>
      <c r="L3865" s="10">
        <f t="shared" si="12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21"/>
        <v>0</v>
      </c>
      <c r="R3865" s="6" t="e">
        <f>E3865/N3865</f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>(((I3866/60)/60)/24)+DATE(1970,1,1)</f>
        <v>42325.933495370366</v>
      </c>
      <c r="K3866">
        <v>1445203454</v>
      </c>
      <c r="L3866" s="10">
        <f t="shared" si="12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21"/>
        <v>1.2</v>
      </c>
      <c r="R3866" s="6">
        <f>E3866/N3866</f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>(((I3867/60)/60)/24)+DATE(1970,1,1)</f>
        <v>41881.229166666664</v>
      </c>
      <c r="K3867">
        <v>1405957098</v>
      </c>
      <c r="L3867" s="10">
        <f t="shared" si="12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21"/>
        <v>26.937422295897225</v>
      </c>
      <c r="R3867" s="6">
        <f>E3867/N3867</f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>(((I3868/60)/60)/24)+DATE(1970,1,1)</f>
        <v>42452.145138888889</v>
      </c>
      <c r="K3868">
        <v>1454453021</v>
      </c>
      <c r="L3868" s="10">
        <f t="shared" si="12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21"/>
        <v>0.54999999999999993</v>
      </c>
      <c r="R3868" s="6">
        <f>E3868/N3868</f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>(((I3869/60)/60)/24)+DATE(1970,1,1)</f>
        <v>42539.814108796301</v>
      </c>
      <c r="K3869">
        <v>1463686339</v>
      </c>
      <c r="L3869" s="10">
        <f t="shared" si="12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21"/>
        <v>12.55</v>
      </c>
      <c r="R3869" s="6">
        <f>E3869/N3869</f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>(((I3870/60)/60)/24)+DATE(1970,1,1)</f>
        <v>41890.659780092588</v>
      </c>
      <c r="K3870">
        <v>1408031405</v>
      </c>
      <c r="L3870" s="10">
        <f t="shared" si="12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21"/>
        <v>0.2</v>
      </c>
      <c r="R3870" s="6">
        <f>E3870/N3870</f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>(((I3871/60)/60)/24)+DATE(1970,1,1)</f>
        <v>42077.132638888885</v>
      </c>
      <c r="K3871">
        <v>1423761792</v>
      </c>
      <c r="L3871" s="10">
        <f t="shared" si="12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21"/>
        <v>3.4474868431088401</v>
      </c>
      <c r="R3871" s="6">
        <f>E3871/N3871</f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>(((I3872/60)/60)/24)+DATE(1970,1,1)</f>
        <v>41823.17219907407</v>
      </c>
      <c r="K3872">
        <v>1401768478</v>
      </c>
      <c r="L3872" s="10">
        <f t="shared" si="12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21"/>
        <v>15</v>
      </c>
      <c r="R3872" s="6">
        <f>E3872/N3872</f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>(((I3873/60)/60)/24)+DATE(1970,1,1)</f>
        <v>42823.739004629635</v>
      </c>
      <c r="K3873">
        <v>1485629050</v>
      </c>
      <c r="L3873" s="10">
        <f t="shared" si="12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21"/>
        <v>2.666666666666667</v>
      </c>
      <c r="R3873" s="6">
        <f>E3873/N3873</f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>(((I3874/60)/60)/24)+DATE(1970,1,1)</f>
        <v>42230.145787037036</v>
      </c>
      <c r="K3874">
        <v>1435202996</v>
      </c>
      <c r="L3874" s="10">
        <f t="shared" si="12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21"/>
        <v>0</v>
      </c>
      <c r="R3874" s="6" t="e">
        <f>E3874/N3874</f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>(((I3875/60)/60)/24)+DATE(1970,1,1)</f>
        <v>42285.696006944447</v>
      </c>
      <c r="K3875">
        <v>1441730535</v>
      </c>
      <c r="L3875" s="10">
        <f t="shared" si="12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21"/>
        <v>0</v>
      </c>
      <c r="R3875" s="6" t="e">
        <f>E3875/N3875</f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>(((I3876/60)/60)/24)+DATE(1970,1,1)</f>
        <v>42028.041666666672</v>
      </c>
      <c r="K3876">
        <v>1420244622</v>
      </c>
      <c r="L3876" s="10">
        <f t="shared" si="12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21"/>
        <v>0</v>
      </c>
      <c r="R3876" s="6" t="e">
        <f>E3876/N3876</f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>(((I3877/60)/60)/24)+DATE(1970,1,1)</f>
        <v>42616.416666666672</v>
      </c>
      <c r="K3877">
        <v>1472804365</v>
      </c>
      <c r="L3877" s="10">
        <f t="shared" si="12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21"/>
        <v>0</v>
      </c>
      <c r="R3877" s="6" t="e">
        <f>E3877/N3877</f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>(((I3878/60)/60)/24)+DATE(1970,1,1)</f>
        <v>42402.624166666668</v>
      </c>
      <c r="K3878">
        <v>1451833128</v>
      </c>
      <c r="L3878" s="10">
        <f t="shared" si="12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21"/>
        <v>52.794871794871788</v>
      </c>
      <c r="R3878" s="6">
        <f>E3878/N3878</f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>(((I3879/60)/60)/24)+DATE(1970,1,1)</f>
        <v>42712.67768518519</v>
      </c>
      <c r="K3879">
        <v>1478621752</v>
      </c>
      <c r="L3879" s="10">
        <f t="shared" si="12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21"/>
        <v>4.9639999999999995</v>
      </c>
      <c r="R3879" s="6">
        <f>E3879/N3879</f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>(((I3880/60)/60)/24)+DATE(1970,1,1)</f>
        <v>42185.165972222225</v>
      </c>
      <c r="K3880">
        <v>1433014746</v>
      </c>
      <c r="L3880" s="10">
        <f t="shared" si="12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21"/>
        <v>5.5555555555555552E-2</v>
      </c>
      <c r="R3880" s="6">
        <f>E3880/N3880</f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>(((I3881/60)/60)/24)+DATE(1970,1,1)</f>
        <v>42029.861064814817</v>
      </c>
      <c r="K3881">
        <v>1419626396</v>
      </c>
      <c r="L3881" s="10">
        <f t="shared" si="12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21"/>
        <v>0</v>
      </c>
      <c r="R3881" s="6" t="e">
        <f>E3881/N3881</f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>(((I3882/60)/60)/24)+DATE(1970,1,1)</f>
        <v>41850.958333333336</v>
      </c>
      <c r="K3882">
        <v>1403724820</v>
      </c>
      <c r="L3882" s="10">
        <f t="shared" si="12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21"/>
        <v>13.066666666666665</v>
      </c>
      <c r="R3882" s="6">
        <f>E3882/N3882</f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>(((I3883/60)/60)/24)+DATE(1970,1,1)</f>
        <v>42786.018506944441</v>
      </c>
      <c r="K3883">
        <v>1484958399</v>
      </c>
      <c r="L3883" s="10">
        <f t="shared" si="12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21"/>
        <v>5</v>
      </c>
      <c r="R3883" s="6">
        <f>E3883/N3883</f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>(((I3884/60)/60)/24)+DATE(1970,1,1)</f>
        <v>42400.960416666669</v>
      </c>
      <c r="K3884">
        <v>1451950570</v>
      </c>
      <c r="L3884" s="10">
        <f t="shared" si="12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21"/>
        <v>0</v>
      </c>
      <c r="R3884" s="6" t="e">
        <f>E3884/N3884</f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>(((I3885/60)/60)/24)+DATE(1970,1,1)</f>
        <v>41884.602650462963</v>
      </c>
      <c r="K3885">
        <v>1407076069</v>
      </c>
      <c r="L3885" s="10">
        <f t="shared" si="12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21"/>
        <v>0</v>
      </c>
      <c r="R3885" s="6" t="e">
        <f>E3885/N3885</f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>(((I3886/60)/60)/24)+DATE(1970,1,1)</f>
        <v>42090.749907407408</v>
      </c>
      <c r="K3886">
        <v>1425322792</v>
      </c>
      <c r="L3886" s="10">
        <f t="shared" si="12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21"/>
        <v>0</v>
      </c>
      <c r="R3886" s="6" t="e">
        <f>E3886/N3886</f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>(((I3887/60)/60)/24)+DATE(1970,1,1)</f>
        <v>42499.951284722221</v>
      </c>
      <c r="K3887">
        <v>1460242191</v>
      </c>
      <c r="L3887" s="10">
        <f t="shared" si="12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21"/>
        <v>0</v>
      </c>
      <c r="R3887" s="6" t="e">
        <f>E3887/N3887</f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>(((I3888/60)/60)/24)+DATE(1970,1,1)</f>
        <v>41984.228032407409</v>
      </c>
      <c r="K3888">
        <v>1415683702</v>
      </c>
      <c r="L3888" s="10">
        <f t="shared" si="12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21"/>
        <v>0</v>
      </c>
      <c r="R3888" s="6" t="e">
        <f>E3888/N3888</f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>(((I3889/60)/60)/24)+DATE(1970,1,1)</f>
        <v>42125.916666666672</v>
      </c>
      <c r="K3889">
        <v>1426538129</v>
      </c>
      <c r="L3889" s="10">
        <f t="shared" si="12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21"/>
        <v>1.7500000000000002</v>
      </c>
      <c r="R3889" s="6">
        <f>E3889/N3889</f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>(((I3890/60)/60)/24)+DATE(1970,1,1)</f>
        <v>42792.545810185184</v>
      </c>
      <c r="K3890">
        <v>1485522358</v>
      </c>
      <c r="L3890" s="10">
        <f t="shared" si="12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21"/>
        <v>27.1</v>
      </c>
      <c r="R3890" s="6">
        <f>E3890/N3890</f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>(((I3891/60)/60)/24)+DATE(1970,1,1)</f>
        <v>42008.976388888885</v>
      </c>
      <c r="K3891">
        <v>1417651630</v>
      </c>
      <c r="L3891" s="10">
        <f t="shared" si="12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21"/>
        <v>1.4749999999999999</v>
      </c>
      <c r="R3891" s="6">
        <f>E3891/N3891</f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>(((I3892/60)/60)/24)+DATE(1970,1,1)</f>
        <v>42231.758611111116</v>
      </c>
      <c r="K3892">
        <v>1434478344</v>
      </c>
      <c r="L3892" s="10">
        <f t="shared" si="12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21"/>
        <v>16.826666666666668</v>
      </c>
      <c r="R3892" s="6">
        <f>E3892/N3892</f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>(((I3893/60)/60)/24)+DATE(1970,1,1)</f>
        <v>42086.207638888889</v>
      </c>
      <c r="K3893">
        <v>1424488244</v>
      </c>
      <c r="L3893" s="10">
        <f t="shared" si="12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21"/>
        <v>32.5</v>
      </c>
      <c r="R3893" s="6">
        <f>E3893/N3893</f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>(((I3894/60)/60)/24)+DATE(1970,1,1)</f>
        <v>41875.291666666664</v>
      </c>
      <c r="K3894">
        <v>1408203557</v>
      </c>
      <c r="L3894" s="10">
        <f t="shared" si="12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21"/>
        <v>0</v>
      </c>
      <c r="R3894" s="6" t="e">
        <f>E3894/N3894</f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>(((I3895/60)/60)/24)+DATE(1970,1,1)</f>
        <v>41821.25</v>
      </c>
      <c r="K3895">
        <v>1400600840</v>
      </c>
      <c r="L3895" s="10">
        <f t="shared" si="12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21"/>
        <v>21.55</v>
      </c>
      <c r="R3895" s="6">
        <f>E3895/N3895</f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>(((I3896/60)/60)/24)+DATE(1970,1,1)</f>
        <v>42710.207638888889</v>
      </c>
      <c r="K3896">
        <v>1478386812</v>
      </c>
      <c r="L3896" s="10">
        <f t="shared" si="12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21"/>
        <v>3.4666666666666663</v>
      </c>
      <c r="R3896" s="6">
        <f>E3896/N3896</f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>(((I3897/60)/60)/24)+DATE(1970,1,1)</f>
        <v>42063.250208333338</v>
      </c>
      <c r="K3897">
        <v>1422424818</v>
      </c>
      <c r="L3897" s="10">
        <f t="shared" si="12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21"/>
        <v>5</v>
      </c>
      <c r="R3897" s="6">
        <f>E3897/N3897</f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>(((I3898/60)/60)/24)+DATE(1970,1,1)</f>
        <v>41807.191875000004</v>
      </c>
      <c r="K3898">
        <v>1401770178</v>
      </c>
      <c r="L3898" s="10">
        <f t="shared" si="12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21"/>
        <v>10.625</v>
      </c>
      <c r="R3898" s="6">
        <f>E3898/N3898</f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>(((I3899/60)/60)/24)+DATE(1970,1,1)</f>
        <v>42012.87364583333</v>
      </c>
      <c r="K3899">
        <v>1418158683</v>
      </c>
      <c r="L3899" s="10">
        <f t="shared" si="12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21"/>
        <v>17.599999999999998</v>
      </c>
      <c r="R3899" s="6">
        <f>E3899/N3899</f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>(((I3900/60)/60)/24)+DATE(1970,1,1)</f>
        <v>42233.666666666672</v>
      </c>
      <c r="K3900">
        <v>1436355270</v>
      </c>
      <c r="L3900" s="10">
        <f t="shared" si="12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21"/>
        <v>32.56</v>
      </c>
      <c r="R3900" s="6">
        <f>E3900/N3900</f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>(((I3901/60)/60)/24)+DATE(1970,1,1)</f>
        <v>41863.775011574071</v>
      </c>
      <c r="K3901">
        <v>1406140561</v>
      </c>
      <c r="L3901" s="10">
        <f t="shared" si="12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21"/>
        <v>1.25</v>
      </c>
      <c r="R3901" s="6">
        <f>E3901/N3901</f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>(((I3902/60)/60)/24)+DATE(1970,1,1)</f>
        <v>42166.092488425929</v>
      </c>
      <c r="K3902">
        <v>1431396791</v>
      </c>
      <c r="L3902" s="10">
        <f t="shared" si="12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21"/>
        <v>5.4</v>
      </c>
      <c r="R3902" s="6">
        <f>E3902/N3902</f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>(((I3903/60)/60)/24)+DATE(1970,1,1)</f>
        <v>42357.826377314821</v>
      </c>
      <c r="K3903">
        <v>1447098599</v>
      </c>
      <c r="L3903" s="10">
        <f t="shared" si="12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21"/>
        <v>0.83333333333333337</v>
      </c>
      <c r="R3903" s="6">
        <f>E3903/N3903</f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>(((I3904/60)/60)/24)+DATE(1970,1,1)</f>
        <v>42688.509745370371</v>
      </c>
      <c r="K3904">
        <v>1476962042</v>
      </c>
      <c r="L3904" s="10">
        <f t="shared" si="12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21"/>
        <v>48.833333333333336</v>
      </c>
      <c r="R3904" s="6">
        <f>E3904/N3904</f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>(((I3905/60)/60)/24)+DATE(1970,1,1)</f>
        <v>42230.818055555559</v>
      </c>
      <c r="K3905">
        <v>1435709765</v>
      </c>
      <c r="L3905" s="10">
        <f t="shared" si="12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21"/>
        <v>0</v>
      </c>
      <c r="R3905" s="6" t="e">
        <f>E3905/N3905</f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>(((I3906/60)/60)/24)+DATE(1970,1,1)</f>
        <v>42109.211111111115</v>
      </c>
      <c r="K3906">
        <v>1427866200</v>
      </c>
      <c r="L3906" s="10">
        <f t="shared" si="12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21"/>
        <v>0.03</v>
      </c>
      <c r="R3906" s="6">
        <f>E3906/N3906</f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>(((I3907/60)/60)/24)+DATE(1970,1,1)</f>
        <v>42166.958333333328</v>
      </c>
      <c r="K3907">
        <v>1430405903</v>
      </c>
      <c r="L3907" s="10">
        <f t="shared" ref="L3907:L3970" si="122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23">(E3907/D3907)*100</f>
        <v>11.533333333333333</v>
      </c>
      <c r="R3907" s="6">
        <f>E3907/N3907</f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>(((I3908/60)/60)/24)+DATE(1970,1,1)</f>
        <v>42181.559027777781</v>
      </c>
      <c r="K3908">
        <v>1432072893</v>
      </c>
      <c r="L3908" s="10">
        <f t="shared" si="122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23"/>
        <v>67.333333333333329</v>
      </c>
      <c r="R3908" s="6">
        <f>E3908/N3908</f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>(((I3909/60)/60)/24)+DATE(1970,1,1)</f>
        <v>41938.838888888888</v>
      </c>
      <c r="K3909">
        <v>1411587606</v>
      </c>
      <c r="L3909" s="10">
        <f t="shared" si="122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23"/>
        <v>15.299999999999999</v>
      </c>
      <c r="R3909" s="6">
        <f>E3909/N3909</f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>(((I3910/60)/60)/24)+DATE(1970,1,1)</f>
        <v>41849.135370370372</v>
      </c>
      <c r="K3910">
        <v>1405307696</v>
      </c>
      <c r="L3910" s="10">
        <f t="shared" si="122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23"/>
        <v>8.6666666666666679</v>
      </c>
      <c r="R3910" s="6">
        <f>E3910/N3910</f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>(((I3911/60)/60)/24)+DATE(1970,1,1)</f>
        <v>41893.359282407408</v>
      </c>
      <c r="K3911">
        <v>1407832642</v>
      </c>
      <c r="L3911" s="10">
        <f t="shared" si="122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23"/>
        <v>0.22499999999999998</v>
      </c>
      <c r="R3911" s="6">
        <f>E3911/N3911</f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>(((I3912/60)/60)/24)+DATE(1970,1,1)</f>
        <v>42254.756909722222</v>
      </c>
      <c r="K3912">
        <v>1439057397</v>
      </c>
      <c r="L3912" s="10">
        <f t="shared" si="122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23"/>
        <v>3.0833333333333335</v>
      </c>
      <c r="R3912" s="6">
        <f>E3912/N3912</f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>(((I3913/60)/60)/24)+DATE(1970,1,1)</f>
        <v>41969.853900462964</v>
      </c>
      <c r="K3913">
        <v>1414438177</v>
      </c>
      <c r="L3913" s="10">
        <f t="shared" si="122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23"/>
        <v>37.412500000000001</v>
      </c>
      <c r="R3913" s="6">
        <f>E3913/N3913</f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>(((I3914/60)/60)/24)+DATE(1970,1,1)</f>
        <v>42119.190972222219</v>
      </c>
      <c r="K3914">
        <v>1424759330</v>
      </c>
      <c r="L3914" s="10">
        <f t="shared" si="122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23"/>
        <v>6.6666666666666671E-3</v>
      </c>
      <c r="R3914" s="6">
        <f>E3914/N3914</f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>(((I3915/60)/60)/24)+DATE(1970,1,1)</f>
        <v>42338.252881944441</v>
      </c>
      <c r="K3915">
        <v>1446267849</v>
      </c>
      <c r="L3915" s="10">
        <f t="shared" si="122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23"/>
        <v>10</v>
      </c>
      <c r="R3915" s="6">
        <f>E3915/N3915</f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>(((I3916/60)/60)/24)+DATE(1970,1,1)</f>
        <v>42134.957638888889</v>
      </c>
      <c r="K3916">
        <v>1429558756</v>
      </c>
      <c r="L3916" s="10">
        <f t="shared" si="122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23"/>
        <v>36.36</v>
      </c>
      <c r="R3916" s="6">
        <f>E3916/N3916</f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>(((I3917/60)/60)/24)+DATE(1970,1,1)</f>
        <v>42522.98505787037</v>
      </c>
      <c r="K3917">
        <v>1462232309</v>
      </c>
      <c r="L3917" s="10">
        <f t="shared" si="122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23"/>
        <v>0.33333333333333337</v>
      </c>
      <c r="R3917" s="6">
        <f>E3917/N3917</f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>(((I3918/60)/60)/24)+DATE(1970,1,1)</f>
        <v>42524.471666666665</v>
      </c>
      <c r="K3918">
        <v>1462360752</v>
      </c>
      <c r="L3918" s="10">
        <f t="shared" si="122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23"/>
        <v>0</v>
      </c>
      <c r="R3918" s="6" t="e">
        <f>E3918/N3918</f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>(((I3919/60)/60)/24)+DATE(1970,1,1)</f>
        <v>41893.527326388888</v>
      </c>
      <c r="K3919">
        <v>1407847161</v>
      </c>
      <c r="L3919" s="10">
        <f t="shared" si="122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23"/>
        <v>0.2857142857142857</v>
      </c>
      <c r="R3919" s="6">
        <f>E3919/N3919</f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>(((I3920/60)/60)/24)+DATE(1970,1,1)</f>
        <v>41855.666666666664</v>
      </c>
      <c r="K3920">
        <v>1406131023</v>
      </c>
      <c r="L3920" s="10">
        <f t="shared" si="122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23"/>
        <v>0.2</v>
      </c>
      <c r="R3920" s="6">
        <f>E3920/N3920</f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>(((I3921/60)/60)/24)+DATE(1970,1,1)</f>
        <v>42387</v>
      </c>
      <c r="K3921">
        <v>1450628773</v>
      </c>
      <c r="L3921" s="10">
        <f t="shared" si="122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23"/>
        <v>1.7999999999999998</v>
      </c>
      <c r="R3921" s="6">
        <f>E3921/N3921</f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>(((I3922/60)/60)/24)+DATE(1970,1,1)</f>
        <v>42687.428935185191</v>
      </c>
      <c r="K3922">
        <v>1476436660</v>
      </c>
      <c r="L3922" s="10">
        <f t="shared" si="122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23"/>
        <v>5.4</v>
      </c>
      <c r="R3922" s="6">
        <f>E3922/N3922</f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>(((I3923/60)/60)/24)+DATE(1970,1,1)</f>
        <v>41938.75</v>
      </c>
      <c r="K3923">
        <v>1413291655</v>
      </c>
      <c r="L3923" s="10">
        <f t="shared" si="122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23"/>
        <v>0</v>
      </c>
      <c r="R3923" s="6" t="e">
        <f>E3923/N3923</f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>(((I3924/60)/60)/24)+DATE(1970,1,1)</f>
        <v>42065.958333333328</v>
      </c>
      <c r="K3924">
        <v>1421432810</v>
      </c>
      <c r="L3924" s="10">
        <f t="shared" si="122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23"/>
        <v>8.1333333333333329</v>
      </c>
      <c r="R3924" s="6">
        <f>E3924/N3924</f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>(((I3925/60)/60)/24)+DATE(1970,1,1)</f>
        <v>42103.979988425926</v>
      </c>
      <c r="K3925">
        <v>1426203071</v>
      </c>
      <c r="L3925" s="10">
        <f t="shared" si="122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23"/>
        <v>12.034782608695652</v>
      </c>
      <c r="R3925" s="6">
        <f>E3925/N3925</f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>(((I3926/60)/60)/24)+DATE(1970,1,1)</f>
        <v>41816.959745370368</v>
      </c>
      <c r="K3926">
        <v>1401231722</v>
      </c>
      <c r="L3926" s="10">
        <f t="shared" si="122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23"/>
        <v>15.266666666666667</v>
      </c>
      <c r="R3926" s="6">
        <f>E3926/N3926</f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>(((I3927/60)/60)/24)+DATE(1970,1,1)</f>
        <v>41850.870821759258</v>
      </c>
      <c r="K3927">
        <v>1404161639</v>
      </c>
      <c r="L3927" s="10">
        <f t="shared" si="122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23"/>
        <v>10</v>
      </c>
      <c r="R3927" s="6">
        <f>E3927/N3927</f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>(((I3928/60)/60)/24)+DATE(1970,1,1)</f>
        <v>42000.085046296299</v>
      </c>
      <c r="K3928">
        <v>1417053748</v>
      </c>
      <c r="L3928" s="10">
        <f t="shared" si="122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23"/>
        <v>0.3</v>
      </c>
      <c r="R3928" s="6">
        <f>E3928/N3928</f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>(((I3929/60)/60)/24)+DATE(1970,1,1)</f>
        <v>41860.267407407409</v>
      </c>
      <c r="K3929">
        <v>1404973504</v>
      </c>
      <c r="L3929" s="10">
        <f t="shared" si="122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23"/>
        <v>1</v>
      </c>
      <c r="R3929" s="6">
        <f>E3929/N3929</f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>(((I3930/60)/60)/24)+DATE(1970,1,1)</f>
        <v>42293.207638888889</v>
      </c>
      <c r="K3930">
        <v>1442593427</v>
      </c>
      <c r="L3930" s="10">
        <f t="shared" si="122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23"/>
        <v>13.020000000000001</v>
      </c>
      <c r="R3930" s="6">
        <f>E3930/N3930</f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>(((I3931/60)/60)/24)+DATE(1970,1,1)</f>
        <v>42631.827141203699</v>
      </c>
      <c r="K3931">
        <v>1471636265</v>
      </c>
      <c r="L3931" s="10">
        <f t="shared" si="122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23"/>
        <v>2.2650000000000001</v>
      </c>
      <c r="R3931" s="6">
        <f>E3931/N3931</f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>(((I3932/60)/60)/24)+DATE(1970,1,1)</f>
        <v>42461.25</v>
      </c>
      <c r="K3932">
        <v>1457078868</v>
      </c>
      <c r="L3932" s="10">
        <f t="shared" si="122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23"/>
        <v>0</v>
      </c>
      <c r="R3932" s="6" t="e">
        <f>E3932/N3932</f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>(((I3933/60)/60)/24)+DATE(1970,1,1)</f>
        <v>42253.151701388888</v>
      </c>
      <c r="K3933">
        <v>1439350707</v>
      </c>
      <c r="L3933" s="10">
        <f t="shared" si="122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23"/>
        <v>0</v>
      </c>
      <c r="R3933" s="6" t="e">
        <f>E3933/N3933</f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>(((I3934/60)/60)/24)+DATE(1970,1,1)</f>
        <v>42445.126898148148</v>
      </c>
      <c r="K3934">
        <v>1455508964</v>
      </c>
      <c r="L3934" s="10">
        <f t="shared" si="122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23"/>
        <v>8.3333333333333332E-3</v>
      </c>
      <c r="R3934" s="6">
        <f>E3934/N3934</f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>(((I3935/60)/60)/24)+DATE(1970,1,1)</f>
        <v>42568.029861111107</v>
      </c>
      <c r="K3935">
        <v>1466205262</v>
      </c>
      <c r="L3935" s="10">
        <f t="shared" si="122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23"/>
        <v>15.742857142857142</v>
      </c>
      <c r="R3935" s="6">
        <f>E3935/N3935</f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>(((I3936/60)/60)/24)+DATE(1970,1,1)</f>
        <v>42278.541666666672</v>
      </c>
      <c r="K3936">
        <v>1439827639</v>
      </c>
      <c r="L3936" s="10">
        <f t="shared" si="122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23"/>
        <v>11</v>
      </c>
      <c r="R3936" s="6">
        <f>E3936/N3936</f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>(((I3937/60)/60)/24)+DATE(1970,1,1)</f>
        <v>42281.656782407401</v>
      </c>
      <c r="K3937">
        <v>1438789546</v>
      </c>
      <c r="L3937" s="10">
        <f t="shared" si="122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23"/>
        <v>43.833333333333336</v>
      </c>
      <c r="R3937" s="6">
        <f>E3937/N3937</f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>(((I3938/60)/60)/24)+DATE(1970,1,1)</f>
        <v>42705.304629629631</v>
      </c>
      <c r="K3938">
        <v>1477981120</v>
      </c>
      <c r="L3938" s="10">
        <f t="shared" si="122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23"/>
        <v>0</v>
      </c>
      <c r="R3938" s="6" t="e">
        <f>E3938/N3938</f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>(((I3939/60)/60)/24)+DATE(1970,1,1)</f>
        <v>42562.631481481483</v>
      </c>
      <c r="K3939">
        <v>1465830560</v>
      </c>
      <c r="L3939" s="10">
        <f t="shared" si="122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23"/>
        <v>86.135181975736558</v>
      </c>
      <c r="R3939" s="6">
        <f>E3939/N3939</f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>(((I3940/60)/60)/24)+DATE(1970,1,1)</f>
        <v>42182.905717592599</v>
      </c>
      <c r="K3940">
        <v>1432763054</v>
      </c>
      <c r="L3940" s="10">
        <f t="shared" si="122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23"/>
        <v>12.196620583717358</v>
      </c>
      <c r="R3940" s="6">
        <f>E3940/N3940</f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>(((I3941/60)/60)/24)+DATE(1970,1,1)</f>
        <v>41919.1875</v>
      </c>
      <c r="K3941">
        <v>1412328979</v>
      </c>
      <c r="L3941" s="10">
        <f t="shared" si="122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23"/>
        <v>0.1</v>
      </c>
      <c r="R3941" s="6">
        <f>E3941/N3941</f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>(((I3942/60)/60)/24)+DATE(1970,1,1)</f>
        <v>42006.492488425924</v>
      </c>
      <c r="K3942">
        <v>1416311351</v>
      </c>
      <c r="L3942" s="10">
        <f t="shared" si="122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23"/>
        <v>0.22</v>
      </c>
      <c r="R3942" s="6">
        <f>E3942/N3942</f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>(((I3943/60)/60)/24)+DATE(1970,1,1)</f>
        <v>41968.041666666672</v>
      </c>
      <c r="K3943">
        <v>1414505137</v>
      </c>
      <c r="L3943" s="10">
        <f t="shared" si="122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23"/>
        <v>0.90909090909090906</v>
      </c>
      <c r="R3943" s="6">
        <f>E3943/N3943</f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>(((I3944/60)/60)/24)+DATE(1970,1,1)</f>
        <v>42171.904097222221</v>
      </c>
      <c r="K3944">
        <v>1429306914</v>
      </c>
      <c r="L3944" s="10">
        <f t="shared" si="122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23"/>
        <v>0</v>
      </c>
      <c r="R3944" s="6" t="e">
        <f>E3944/N3944</f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>(((I3945/60)/60)/24)+DATE(1970,1,1)</f>
        <v>42310.701388888891</v>
      </c>
      <c r="K3945">
        <v>1443811268</v>
      </c>
      <c r="L3945" s="10">
        <f t="shared" si="122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23"/>
        <v>35.64</v>
      </c>
      <c r="R3945" s="6">
        <f>E3945/N3945</f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>(((I3946/60)/60)/24)+DATE(1970,1,1)</f>
        <v>42243.662905092591</v>
      </c>
      <c r="K3946">
        <v>1438098875</v>
      </c>
      <c r="L3946" s="10">
        <f t="shared" si="122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23"/>
        <v>0</v>
      </c>
      <c r="R3946" s="6" t="e">
        <f>E3946/N3946</f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>(((I3947/60)/60)/24)+DATE(1970,1,1)</f>
        <v>42139.801712962959</v>
      </c>
      <c r="K3947">
        <v>1429125268</v>
      </c>
      <c r="L3947" s="10">
        <f t="shared" si="122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23"/>
        <v>0.25</v>
      </c>
      <c r="R3947" s="6">
        <f>E3947/N3947</f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>(((I3948/60)/60)/24)+DATE(1970,1,1)</f>
        <v>42063.333333333328</v>
      </c>
      <c r="K3948">
        <v>1422388822</v>
      </c>
      <c r="L3948" s="10">
        <f t="shared" si="122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23"/>
        <v>3.25</v>
      </c>
      <c r="R3948" s="6">
        <f>E3948/N3948</f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>(((I3949/60)/60)/24)+DATE(1970,1,1)</f>
        <v>42645.142870370371</v>
      </c>
      <c r="K3949">
        <v>1472786744</v>
      </c>
      <c r="L3949" s="10">
        <f t="shared" si="122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23"/>
        <v>3.3666666666666663</v>
      </c>
      <c r="R3949" s="6">
        <f>E3949/N3949</f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>(((I3950/60)/60)/24)+DATE(1970,1,1)</f>
        <v>41889.325497685182</v>
      </c>
      <c r="K3950">
        <v>1404892123</v>
      </c>
      <c r="L3950" s="10">
        <f t="shared" si="122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23"/>
        <v>0</v>
      </c>
      <c r="R3950" s="6" t="e">
        <f>E3950/N3950</f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>(((I3951/60)/60)/24)+DATE(1970,1,1)</f>
        <v>42046.120613425926</v>
      </c>
      <c r="K3951">
        <v>1421031221</v>
      </c>
      <c r="L3951" s="10">
        <f t="shared" si="122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23"/>
        <v>15.770000000000001</v>
      </c>
      <c r="R3951" s="6">
        <f>E3951/N3951</f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>(((I3952/60)/60)/24)+DATE(1970,1,1)</f>
        <v>42468.774305555555</v>
      </c>
      <c r="K3952">
        <v>1457628680</v>
      </c>
      <c r="L3952" s="10">
        <f t="shared" si="122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23"/>
        <v>0.625</v>
      </c>
      <c r="R3952" s="6">
        <f>E3952/N3952</f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>(((I3953/60)/60)/24)+DATE(1970,1,1)</f>
        <v>42493.784050925926</v>
      </c>
      <c r="K3953">
        <v>1457120942</v>
      </c>
      <c r="L3953" s="10">
        <f t="shared" si="122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23"/>
        <v>5.0000000000000001E-4</v>
      </c>
      <c r="R3953" s="6">
        <f>E3953/N3953</f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>(((I3954/60)/60)/24)+DATE(1970,1,1)</f>
        <v>42303.790393518517</v>
      </c>
      <c r="K3954">
        <v>1440701890</v>
      </c>
      <c r="L3954" s="10">
        <f t="shared" si="122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23"/>
        <v>9.6153846153846159E-2</v>
      </c>
      <c r="R3954" s="6">
        <f>E3954/N3954</f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>(((I3955/60)/60)/24)+DATE(1970,1,1)</f>
        <v>42580.978472222225</v>
      </c>
      <c r="K3955">
        <v>1467162586</v>
      </c>
      <c r="L3955" s="10">
        <f t="shared" si="122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23"/>
        <v>0</v>
      </c>
      <c r="R3955" s="6" t="e">
        <f>E3955/N3955</f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>(((I3956/60)/60)/24)+DATE(1970,1,1)</f>
        <v>41834.651203703703</v>
      </c>
      <c r="K3956">
        <v>1400168264</v>
      </c>
      <c r="L3956" s="10">
        <f t="shared" si="122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23"/>
        <v>0</v>
      </c>
      <c r="R3956" s="6" t="e">
        <f>E3956/N3956</f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>(((I3957/60)/60)/24)+DATE(1970,1,1)</f>
        <v>42336.890520833331</v>
      </c>
      <c r="K3957">
        <v>1446150141</v>
      </c>
      <c r="L3957" s="10">
        <f t="shared" si="122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23"/>
        <v>24.285714285714285</v>
      </c>
      <c r="R3957" s="6">
        <f>E3957/N3957</f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>(((I3958/60)/60)/24)+DATE(1970,1,1)</f>
        <v>42485.013888888891</v>
      </c>
      <c r="K3958">
        <v>1459203727</v>
      </c>
      <c r="L3958" s="10">
        <f t="shared" si="122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23"/>
        <v>0</v>
      </c>
      <c r="R3958" s="6" t="e">
        <f>E3958/N3958</f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>(((I3959/60)/60)/24)+DATE(1970,1,1)</f>
        <v>42559.976319444439</v>
      </c>
      <c r="K3959">
        <v>1464045954</v>
      </c>
      <c r="L3959" s="10">
        <f t="shared" si="122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23"/>
        <v>2.5000000000000001E-2</v>
      </c>
      <c r="R3959" s="6">
        <f>E3959/N3959</f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>(((I3960/60)/60)/24)+DATE(1970,1,1)</f>
        <v>41853.583333333336</v>
      </c>
      <c r="K3960">
        <v>1403822912</v>
      </c>
      <c r="L3960" s="10">
        <f t="shared" si="122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23"/>
        <v>32.049999999999997</v>
      </c>
      <c r="R3960" s="6">
        <f>E3960/N3960</f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>(((I3961/60)/60)/24)+DATE(1970,1,1)</f>
        <v>41910.788842592592</v>
      </c>
      <c r="K3961">
        <v>1409338556</v>
      </c>
      <c r="L3961" s="10">
        <f t="shared" si="122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23"/>
        <v>24.333333333333336</v>
      </c>
      <c r="R3961" s="6">
        <f>E3961/N3961</f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>(((I3962/60)/60)/24)+DATE(1970,1,1)</f>
        <v>42372.845555555556</v>
      </c>
      <c r="K3962">
        <v>1449260256</v>
      </c>
      <c r="L3962" s="10">
        <f t="shared" si="122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23"/>
        <v>1.5</v>
      </c>
      <c r="R3962" s="6">
        <f>E3962/N3962</f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>(((I3963/60)/60)/24)+DATE(1970,1,1)</f>
        <v>41767.891319444447</v>
      </c>
      <c r="K3963">
        <v>1397683410</v>
      </c>
      <c r="L3963" s="10">
        <f t="shared" si="122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23"/>
        <v>0.42</v>
      </c>
      <c r="R3963" s="6">
        <f>E3963/N3963</f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>(((I3964/60)/60)/24)+DATE(1970,1,1)</f>
        <v>42336.621458333335</v>
      </c>
      <c r="K3964">
        <v>1446562494</v>
      </c>
      <c r="L3964" s="10">
        <f t="shared" si="122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23"/>
        <v>3.214285714285714</v>
      </c>
      <c r="R3964" s="6">
        <f>E3964/N3964</f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>(((I3965/60)/60)/24)+DATE(1970,1,1)</f>
        <v>42326.195798611108</v>
      </c>
      <c r="K3965">
        <v>1445226117</v>
      </c>
      <c r="L3965" s="10">
        <f t="shared" si="122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23"/>
        <v>0</v>
      </c>
      <c r="R3965" s="6" t="e">
        <f>E3965/N3965</f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>(((I3966/60)/60)/24)+DATE(1970,1,1)</f>
        <v>42113.680393518516</v>
      </c>
      <c r="K3966">
        <v>1424279986</v>
      </c>
      <c r="L3966" s="10">
        <f t="shared" si="122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23"/>
        <v>6.3</v>
      </c>
      <c r="R3966" s="6">
        <f>E3966/N3966</f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>(((I3967/60)/60)/24)+DATE(1970,1,1)</f>
        <v>42474.194212962961</v>
      </c>
      <c r="K3967">
        <v>1455428380</v>
      </c>
      <c r="L3967" s="10">
        <f t="shared" si="122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23"/>
        <v>14.249999999999998</v>
      </c>
      <c r="R3967" s="6">
        <f>E3967/N3967</f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>(((I3968/60)/60)/24)+DATE(1970,1,1)</f>
        <v>41844.124305555553</v>
      </c>
      <c r="K3968">
        <v>1402506278</v>
      </c>
      <c r="L3968" s="10">
        <f t="shared" si="122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23"/>
        <v>0.6</v>
      </c>
      <c r="R3968" s="6">
        <f>E3968/N3968</f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>(((I3969/60)/60)/24)+DATE(1970,1,1)</f>
        <v>42800.290590277778</v>
      </c>
      <c r="K3969">
        <v>1486191507</v>
      </c>
      <c r="L3969" s="10">
        <f t="shared" si="122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23"/>
        <v>24.117647058823529</v>
      </c>
      <c r="R3969" s="6">
        <f>E3969/N3969</f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>(((I3970/60)/60)/24)+DATE(1970,1,1)</f>
        <v>42512.815659722226</v>
      </c>
      <c r="K3970">
        <v>1458761673</v>
      </c>
      <c r="L3970" s="10">
        <f t="shared" si="122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23"/>
        <v>10.54</v>
      </c>
      <c r="R3970" s="6">
        <f>E3970/N3970</f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>(((I3971/60)/60)/24)+DATE(1970,1,1)</f>
        <v>42611.163194444445</v>
      </c>
      <c r="K3971">
        <v>1471638646</v>
      </c>
      <c r="L3971" s="10">
        <f t="shared" ref="L3971:L4034" si="12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25">(E3971/D3971)*100</f>
        <v>7.4690265486725664</v>
      </c>
      <c r="R3971" s="6">
        <f>E3971/N3971</f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>(((I3972/60)/60)/24)+DATE(1970,1,1)</f>
        <v>42477.863553240735</v>
      </c>
      <c r="K3972">
        <v>1458333811</v>
      </c>
      <c r="L3972" s="10">
        <f t="shared" si="12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25"/>
        <v>7.3333333333333334E-2</v>
      </c>
      <c r="R3972" s="6">
        <f>E3972/N3972</f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>(((I3973/60)/60)/24)+DATE(1970,1,1)</f>
        <v>41841.536180555559</v>
      </c>
      <c r="K3973">
        <v>1403355126</v>
      </c>
      <c r="L3973" s="10">
        <f t="shared" si="12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25"/>
        <v>0.97142857142857131</v>
      </c>
      <c r="R3973" s="6">
        <f>E3973/N3973</f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>(((I3974/60)/60)/24)+DATE(1970,1,1)</f>
        <v>42041.067523148144</v>
      </c>
      <c r="K3974">
        <v>1418002634</v>
      </c>
      <c r="L3974" s="10">
        <f t="shared" si="12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25"/>
        <v>21.099999999999998</v>
      </c>
      <c r="R3974" s="6">
        <f>E3974/N3974</f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>(((I3975/60)/60)/24)+DATE(1970,1,1)</f>
        <v>42499.166666666672</v>
      </c>
      <c r="K3975">
        <v>1460219110</v>
      </c>
      <c r="L3975" s="10">
        <f t="shared" si="12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25"/>
        <v>78.100000000000009</v>
      </c>
      <c r="R3975" s="6">
        <f>E3975/N3975</f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>(((I3976/60)/60)/24)+DATE(1970,1,1)</f>
        <v>42523.546851851846</v>
      </c>
      <c r="K3976">
        <v>1462280848</v>
      </c>
      <c r="L3976" s="10">
        <f t="shared" si="12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25"/>
        <v>32</v>
      </c>
      <c r="R3976" s="6">
        <f>E3976/N3976</f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>(((I3977/60)/60)/24)+DATE(1970,1,1)</f>
        <v>42564.866875</v>
      </c>
      <c r="K3977">
        <v>1465850898</v>
      </c>
      <c r="L3977" s="10">
        <f t="shared" si="12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25"/>
        <v>0</v>
      </c>
      <c r="R3977" s="6" t="e">
        <f>E3977/N3977</f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>(((I3978/60)/60)/24)+DATE(1970,1,1)</f>
        <v>41852.291666666664</v>
      </c>
      <c r="K3978">
        <v>1405024561</v>
      </c>
      <c r="L3978" s="10">
        <f t="shared" si="12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25"/>
        <v>47.692307692307693</v>
      </c>
      <c r="R3978" s="6">
        <f>E3978/N3978</f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>(((I3979/60)/60)/24)+DATE(1970,1,1)</f>
        <v>42573.788564814815</v>
      </c>
      <c r="K3979">
        <v>1466621732</v>
      </c>
      <c r="L3979" s="10">
        <f t="shared" si="12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25"/>
        <v>1.4500000000000002</v>
      </c>
      <c r="R3979" s="6">
        <f>E3979/N3979</f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>(((I3980/60)/60)/24)+DATE(1970,1,1)</f>
        <v>42035.642974537041</v>
      </c>
      <c r="K3980">
        <v>1417533953</v>
      </c>
      <c r="L3980" s="10">
        <f t="shared" si="12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25"/>
        <v>10.7</v>
      </c>
      <c r="R3980" s="6">
        <f>E3980/N3980</f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>(((I3981/60)/60)/24)+DATE(1970,1,1)</f>
        <v>42092.833333333328</v>
      </c>
      <c r="K3981">
        <v>1425678057</v>
      </c>
      <c r="L3981" s="10">
        <f t="shared" si="12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25"/>
        <v>1.8333333333333333</v>
      </c>
      <c r="R3981" s="6">
        <f>E3981/N3981</f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>(((I3982/60)/60)/24)+DATE(1970,1,1)</f>
        <v>41825.598923611113</v>
      </c>
      <c r="K3982">
        <v>1401978147</v>
      </c>
      <c r="L3982" s="10">
        <f t="shared" si="12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25"/>
        <v>18</v>
      </c>
      <c r="R3982" s="6">
        <f>E3982/N3982</f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>(((I3983/60)/60)/24)+DATE(1970,1,1)</f>
        <v>42568.179965277777</v>
      </c>
      <c r="K3983">
        <v>1463545149</v>
      </c>
      <c r="L3983" s="10">
        <f t="shared" si="12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25"/>
        <v>4.083333333333333</v>
      </c>
      <c r="R3983" s="6">
        <f>E3983/N3983</f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>(((I3984/60)/60)/24)+DATE(1970,1,1)</f>
        <v>42192.809953703705</v>
      </c>
      <c r="K3984">
        <v>1431113180</v>
      </c>
      <c r="L3984" s="10">
        <f t="shared" si="12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25"/>
        <v>20</v>
      </c>
      <c r="R3984" s="6">
        <f>E3984/N3984</f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>(((I3985/60)/60)/24)+DATE(1970,1,1)</f>
        <v>41779.290972222225</v>
      </c>
      <c r="K3985">
        <v>1397854356</v>
      </c>
      <c r="L3985" s="10">
        <f t="shared" si="12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25"/>
        <v>34.802513464991023</v>
      </c>
      <c r="R3985" s="6">
        <f>E3985/N3985</f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>(((I3986/60)/60)/24)+DATE(1970,1,1)</f>
        <v>41951</v>
      </c>
      <c r="K3986">
        <v>1412809644</v>
      </c>
      <c r="L3986" s="10">
        <f t="shared" si="12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25"/>
        <v>6.3333333333333339</v>
      </c>
      <c r="R3986" s="6">
        <f>E3986/N3986</f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>(((I3987/60)/60)/24)+DATE(1970,1,1)</f>
        <v>42420.878472222219</v>
      </c>
      <c r="K3987">
        <v>1454173120</v>
      </c>
      <c r="L3987" s="10">
        <f t="shared" si="12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25"/>
        <v>32.049999999999997</v>
      </c>
      <c r="R3987" s="6">
        <f>E3987/N3987</f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>(((I3988/60)/60)/24)+DATE(1970,1,1)</f>
        <v>42496.544444444444</v>
      </c>
      <c r="K3988">
        <v>1460034594</v>
      </c>
      <c r="L3988" s="10">
        <f t="shared" si="12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25"/>
        <v>9.76</v>
      </c>
      <c r="R3988" s="6">
        <f>E3988/N3988</f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>(((I3989/60)/60)/24)+DATE(1970,1,1)</f>
        <v>41775.92465277778</v>
      </c>
      <c r="K3989">
        <v>1399414290</v>
      </c>
      <c r="L3989" s="10">
        <f t="shared" si="12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25"/>
        <v>37.75</v>
      </c>
      <c r="R3989" s="6">
        <f>E3989/N3989</f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>(((I3990/60)/60)/24)+DATE(1970,1,1)</f>
        <v>42245.08116898148</v>
      </c>
      <c r="K3990">
        <v>1439517413</v>
      </c>
      <c r="L3990" s="10">
        <f t="shared" si="12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25"/>
        <v>2.1333333333333333</v>
      </c>
      <c r="R3990" s="6">
        <f>E3990/N3990</f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>(((I3991/60)/60)/24)+DATE(1970,1,1)</f>
        <v>42316.791446759264</v>
      </c>
      <c r="K3991">
        <v>1444413581</v>
      </c>
      <c r="L3991" s="10">
        <f t="shared" si="12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25"/>
        <v>0</v>
      </c>
      <c r="R3991" s="6" t="e">
        <f>E3991/N3991</f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>(((I3992/60)/60)/24)+DATE(1970,1,1)</f>
        <v>42431.672372685185</v>
      </c>
      <c r="K3992">
        <v>1454342893</v>
      </c>
      <c r="L3992" s="10">
        <f t="shared" si="12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25"/>
        <v>4.1818181818181817</v>
      </c>
      <c r="R3992" s="6">
        <f>E3992/N3992</f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>(((I3993/60)/60)/24)+DATE(1970,1,1)</f>
        <v>42155.644467592589</v>
      </c>
      <c r="K3993">
        <v>1430494082</v>
      </c>
      <c r="L3993" s="10">
        <f t="shared" si="12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25"/>
        <v>20</v>
      </c>
      <c r="R3993" s="6">
        <f>E3993/N3993</f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>(((I3994/60)/60)/24)+DATE(1970,1,1)</f>
        <v>42349.982164351852</v>
      </c>
      <c r="K3994">
        <v>1444689259</v>
      </c>
      <c r="L3994" s="10">
        <f t="shared" si="12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25"/>
        <v>5.41</v>
      </c>
      <c r="R3994" s="6">
        <f>E3994/N3994</f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>(((I3995/60)/60)/24)+DATE(1970,1,1)</f>
        <v>42137.864722222221</v>
      </c>
      <c r="K3995">
        <v>1428957912</v>
      </c>
      <c r="L3995" s="10">
        <f t="shared" si="12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25"/>
        <v>6.0000000000000001E-3</v>
      </c>
      <c r="R3995" s="6">
        <f>E3995/N3995</f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>(((I3996/60)/60)/24)+DATE(1970,1,1)</f>
        <v>41839.389930555553</v>
      </c>
      <c r="K3996">
        <v>1403169690</v>
      </c>
      <c r="L3996" s="10">
        <f t="shared" si="12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25"/>
        <v>0.25</v>
      </c>
      <c r="R3996" s="6">
        <f>E3996/N3996</f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>(((I3997/60)/60)/24)+DATE(1970,1,1)</f>
        <v>42049.477083333331</v>
      </c>
      <c r="K3997">
        <v>1421339077</v>
      </c>
      <c r="L3997" s="10">
        <f t="shared" si="12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25"/>
        <v>35</v>
      </c>
      <c r="R3997" s="6">
        <f>E3997/N3997</f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>(((I3998/60)/60)/24)+DATE(1970,1,1)</f>
        <v>41963.669444444444</v>
      </c>
      <c r="K3998">
        <v>1415341464</v>
      </c>
      <c r="L3998" s="10">
        <f t="shared" si="12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25"/>
        <v>16.566666666666666</v>
      </c>
      <c r="R3998" s="6">
        <f>E3998/N3998</f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>(((I3999/60)/60)/24)+DATE(1970,1,1)</f>
        <v>42099.349780092598</v>
      </c>
      <c r="K3999">
        <v>1425633821</v>
      </c>
      <c r="L3999" s="10">
        <f t="shared" si="12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25"/>
        <v>0</v>
      </c>
      <c r="R3999" s="6" t="e">
        <f>E3999/N3999</f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>(((I4000/60)/60)/24)+DATE(1970,1,1)</f>
        <v>42091.921597222223</v>
      </c>
      <c r="K4000">
        <v>1424992026</v>
      </c>
      <c r="L4000" s="10">
        <f t="shared" si="12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25"/>
        <v>57.199999999999996</v>
      </c>
      <c r="R4000" s="6">
        <f>E4000/N4000</f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>(((I4001/60)/60)/24)+DATE(1970,1,1)</f>
        <v>41882.827650462961</v>
      </c>
      <c r="K4001">
        <v>1406058798</v>
      </c>
      <c r="L4001" s="10">
        <f t="shared" si="12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25"/>
        <v>16.514285714285716</v>
      </c>
      <c r="R4001" s="6">
        <f>E4001/N4001</f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>(((I4002/60)/60)/24)+DATE(1970,1,1)</f>
        <v>42497.603680555556</v>
      </c>
      <c r="K4002">
        <v>1457450958</v>
      </c>
      <c r="L4002" s="10">
        <f t="shared" si="12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25"/>
        <v>0.125</v>
      </c>
      <c r="R4002" s="6">
        <f>E4002/N4002</f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>(((I4003/60)/60)/24)+DATE(1970,1,1)</f>
        <v>42795.791666666672</v>
      </c>
      <c r="K4003">
        <v>1486681708</v>
      </c>
      <c r="L4003" s="10">
        <f t="shared" si="12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25"/>
        <v>37.75</v>
      </c>
      <c r="R4003" s="6">
        <f>E4003/N4003</f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>(((I4004/60)/60)/24)+DATE(1970,1,1)</f>
        <v>41909.043530092589</v>
      </c>
      <c r="K4004">
        <v>1409187761</v>
      </c>
      <c r="L4004" s="10">
        <f t="shared" si="12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25"/>
        <v>1.8399999999999999</v>
      </c>
      <c r="R4004" s="6">
        <f>E4004/N4004</f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>(((I4005/60)/60)/24)+DATE(1970,1,1)</f>
        <v>42050.587349537032</v>
      </c>
      <c r="K4005">
        <v>1421417147</v>
      </c>
      <c r="L4005" s="10">
        <f t="shared" si="12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25"/>
        <v>10.050000000000001</v>
      </c>
      <c r="R4005" s="6">
        <f>E4005/N4005</f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>(((I4006/60)/60)/24)+DATE(1970,1,1)</f>
        <v>41920.16269675926</v>
      </c>
      <c r="K4006">
        <v>1410148457</v>
      </c>
      <c r="L4006" s="10">
        <f t="shared" si="12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25"/>
        <v>0.2</v>
      </c>
      <c r="R4006" s="6">
        <f>E4006/N4006</f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>(((I4007/60)/60)/24)+DATE(1970,1,1)</f>
        <v>41932.807696759257</v>
      </c>
      <c r="K4007">
        <v>1408648985</v>
      </c>
      <c r="L4007" s="10">
        <f t="shared" si="12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25"/>
        <v>1.3333333333333335</v>
      </c>
      <c r="R4007" s="6">
        <f>E4007/N4007</f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>(((I4008/60)/60)/24)+DATE(1970,1,1)</f>
        <v>42416.772997685184</v>
      </c>
      <c r="K4008">
        <v>1453487587</v>
      </c>
      <c r="L4008" s="10">
        <f t="shared" si="12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25"/>
        <v>6.6666666666666671E-3</v>
      </c>
      <c r="R4008" s="6">
        <f>E4008/N4008</f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>(((I4009/60)/60)/24)+DATE(1970,1,1)</f>
        <v>41877.686111111114</v>
      </c>
      <c r="K4009">
        <v>1406572381</v>
      </c>
      <c r="L4009" s="10">
        <f t="shared" si="12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25"/>
        <v>0.25</v>
      </c>
      <c r="R4009" s="6">
        <f>E4009/N4009</f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>(((I4010/60)/60)/24)+DATE(1970,1,1)</f>
        <v>42207.964201388888</v>
      </c>
      <c r="K4010">
        <v>1435014507</v>
      </c>
      <c r="L4010" s="10">
        <f t="shared" si="12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25"/>
        <v>6</v>
      </c>
      <c r="R4010" s="6">
        <f>E4010/N4010</f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>(((I4011/60)/60)/24)+DATE(1970,1,1)</f>
        <v>41891.700925925928</v>
      </c>
      <c r="K4011">
        <v>1406825360</v>
      </c>
      <c r="L4011" s="10">
        <f t="shared" si="12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25"/>
        <v>3.8860103626943006</v>
      </c>
      <c r="R4011" s="6">
        <f>E4011/N4011</f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>(((I4012/60)/60)/24)+DATE(1970,1,1)</f>
        <v>41938.770439814813</v>
      </c>
      <c r="K4012">
        <v>1412879366</v>
      </c>
      <c r="L4012" s="10">
        <f t="shared" si="12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25"/>
        <v>24.194444444444443</v>
      </c>
      <c r="R4012" s="6">
        <f>E4012/N4012</f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>(((I4013/60)/60)/24)+DATE(1970,1,1)</f>
        <v>42032.54488425926</v>
      </c>
      <c r="K4013">
        <v>1419858278</v>
      </c>
      <c r="L4013" s="10">
        <f t="shared" si="12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25"/>
        <v>7.6</v>
      </c>
      <c r="R4013" s="6">
        <f>E4013/N4013</f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>(((I4014/60)/60)/24)+DATE(1970,1,1)</f>
        <v>42126.544548611113</v>
      </c>
      <c r="K4014">
        <v>1427979849</v>
      </c>
      <c r="L4014" s="10">
        <f t="shared" si="12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25"/>
        <v>0</v>
      </c>
      <c r="R4014" s="6" t="e">
        <f>E4014/N4014</f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>(((I4015/60)/60)/24)+DATE(1970,1,1)</f>
        <v>42051.301192129627</v>
      </c>
      <c r="K4015">
        <v>1421478823</v>
      </c>
      <c r="L4015" s="10">
        <f t="shared" si="12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25"/>
        <v>1.3</v>
      </c>
      <c r="R4015" s="6">
        <f>E4015/N4015</f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>(((I4016/60)/60)/24)+DATE(1970,1,1)</f>
        <v>42434.246168981481</v>
      </c>
      <c r="K4016">
        <v>1455861269</v>
      </c>
      <c r="L4016" s="10">
        <f t="shared" si="12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25"/>
        <v>0</v>
      </c>
      <c r="R4016" s="6" t="e">
        <f>E4016/N4016</f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>(((I4017/60)/60)/24)+DATE(1970,1,1)</f>
        <v>42204.780821759254</v>
      </c>
      <c r="K4017">
        <v>1434739463</v>
      </c>
      <c r="L4017" s="10">
        <f t="shared" si="12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25"/>
        <v>1.4285714285714287E-2</v>
      </c>
      <c r="R4017" s="6">
        <f>E4017/N4017</f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>(((I4018/60)/60)/24)+DATE(1970,1,1)</f>
        <v>41899.872685185182</v>
      </c>
      <c r="K4018">
        <v>1408395400</v>
      </c>
      <c r="L4018" s="10">
        <f t="shared" si="12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25"/>
        <v>14.000000000000002</v>
      </c>
      <c r="R4018" s="6">
        <f>E4018/N4018</f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>(((I4019/60)/60)/24)+DATE(1970,1,1)</f>
        <v>41886.672152777777</v>
      </c>
      <c r="K4019">
        <v>1407254874</v>
      </c>
      <c r="L4019" s="10">
        <f t="shared" si="12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25"/>
        <v>1.05</v>
      </c>
      <c r="R4019" s="6">
        <f>E4019/N4019</f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>(((I4020/60)/60)/24)+DATE(1970,1,1)</f>
        <v>42650.91097222222</v>
      </c>
      <c r="K4020">
        <v>1473285108</v>
      </c>
      <c r="L4020" s="10">
        <f t="shared" si="12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25"/>
        <v>8.6666666666666679</v>
      </c>
      <c r="R4020" s="6">
        <f>E4020/N4020</f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>(((I4021/60)/60)/24)+DATE(1970,1,1)</f>
        <v>42475.686111111107</v>
      </c>
      <c r="K4021">
        <v>1455725596</v>
      </c>
      <c r="L4021" s="10">
        <f t="shared" si="12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25"/>
        <v>0.82857142857142851</v>
      </c>
      <c r="R4021" s="6">
        <f>E4021/N4021</f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>(((I4022/60)/60)/24)+DATE(1970,1,1)</f>
        <v>42087.149293981478</v>
      </c>
      <c r="K4022">
        <v>1424579699</v>
      </c>
      <c r="L4022" s="10">
        <f t="shared" si="12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25"/>
        <v>16.666666666666664</v>
      </c>
      <c r="R4022" s="6">
        <f>E4022/N4022</f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>(((I4023/60)/60)/24)+DATE(1970,1,1)</f>
        <v>41938.911550925928</v>
      </c>
      <c r="K4023">
        <v>1409176358</v>
      </c>
      <c r="L4023" s="10">
        <f t="shared" si="12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25"/>
        <v>0.83333333333333337</v>
      </c>
      <c r="R4023" s="6">
        <f>E4023/N4023</f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>(((I4024/60)/60)/24)+DATE(1970,1,1)</f>
        <v>42036.120833333334</v>
      </c>
      <c r="K4024">
        <v>1418824867</v>
      </c>
      <c r="L4024" s="10">
        <f t="shared" si="12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25"/>
        <v>69.561111111111103</v>
      </c>
      <c r="R4024" s="6">
        <f>E4024/N4024</f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>(((I4025/60)/60)/24)+DATE(1970,1,1)</f>
        <v>42453.957905092597</v>
      </c>
      <c r="K4025">
        <v>1454975963</v>
      </c>
      <c r="L4025" s="10">
        <f t="shared" si="12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25"/>
        <v>0</v>
      </c>
      <c r="R4025" s="6" t="e">
        <f>E4025/N4025</f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>(((I4026/60)/60)/24)+DATE(1970,1,1)</f>
        <v>42247.670104166667</v>
      </c>
      <c r="K4026">
        <v>1438445097</v>
      </c>
      <c r="L4026" s="10">
        <f t="shared" si="12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25"/>
        <v>1.25</v>
      </c>
      <c r="R4026" s="6">
        <f>E4026/N4026</f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>(((I4027/60)/60)/24)+DATE(1970,1,1)</f>
        <v>42211.237685185188</v>
      </c>
      <c r="K4027">
        <v>1432705336</v>
      </c>
      <c r="L4027" s="10">
        <f t="shared" si="12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25"/>
        <v>5</v>
      </c>
      <c r="R4027" s="6">
        <f>E4027/N4027</f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>(((I4028/60)/60)/24)+DATE(1970,1,1)</f>
        <v>42342.697210648148</v>
      </c>
      <c r="K4028">
        <v>1444059839</v>
      </c>
      <c r="L4028" s="10">
        <f t="shared" si="12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25"/>
        <v>0</v>
      </c>
      <c r="R4028" s="6" t="e">
        <f>E4028/N4028</f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>(((I4029/60)/60)/24)+DATE(1970,1,1)</f>
        <v>42789.041666666672</v>
      </c>
      <c r="K4029">
        <v>1486077481</v>
      </c>
      <c r="L4029" s="10">
        <f t="shared" si="12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25"/>
        <v>7.166666666666667</v>
      </c>
      <c r="R4029" s="6">
        <f>E4029/N4029</f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>(((I4030/60)/60)/24)+DATE(1970,1,1)</f>
        <v>41795.938657407409</v>
      </c>
      <c r="K4030">
        <v>1399415500</v>
      </c>
      <c r="L4030" s="10">
        <f t="shared" si="12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25"/>
        <v>28.050000000000004</v>
      </c>
      <c r="R4030" s="6">
        <f>E4030/N4030</f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>(((I4031/60)/60)/24)+DATE(1970,1,1)</f>
        <v>42352.025115740747</v>
      </c>
      <c r="K4031">
        <v>1447461370</v>
      </c>
      <c r="L4031" s="10">
        <f t="shared" si="12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25"/>
        <v>0</v>
      </c>
      <c r="R4031" s="6" t="e">
        <f>E4031/N4031</f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>(((I4032/60)/60)/24)+DATE(1970,1,1)</f>
        <v>42403.784027777772</v>
      </c>
      <c r="K4032">
        <v>1452008599</v>
      </c>
      <c r="L4032" s="10">
        <f t="shared" si="12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25"/>
        <v>16</v>
      </c>
      <c r="R4032" s="6">
        <f>E4032/N4032</f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>(((I4033/60)/60)/24)+DATE(1970,1,1)</f>
        <v>41991.626898148148</v>
      </c>
      <c r="K4033">
        <v>1414591364</v>
      </c>
      <c r="L4033" s="10">
        <f t="shared" si="12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25"/>
        <v>0</v>
      </c>
      <c r="R4033" s="6" t="e">
        <f>E4033/N4033</f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>(((I4034/60)/60)/24)+DATE(1970,1,1)</f>
        <v>42353.85087962963</v>
      </c>
      <c r="K4034">
        <v>1445023516</v>
      </c>
      <c r="L4034" s="10">
        <f t="shared" si="12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25"/>
        <v>6.8287037037037033</v>
      </c>
      <c r="R4034" s="6">
        <f>E4034/N4034</f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>(((I4035/60)/60)/24)+DATE(1970,1,1)</f>
        <v>42645.375</v>
      </c>
      <c r="K4035">
        <v>1472711224</v>
      </c>
      <c r="L4035" s="10">
        <f t="shared" ref="L4035:L4098" si="126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27">(E4035/D4035)*100</f>
        <v>25.698702928870294</v>
      </c>
      <c r="R4035" s="6">
        <f>E4035/N4035</f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>(((I4036/60)/60)/24)+DATE(1970,1,1)</f>
        <v>42097.905671296292</v>
      </c>
      <c r="K4036">
        <v>1425509050</v>
      </c>
      <c r="L4036" s="10">
        <f t="shared" si="12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27"/>
        <v>1.4814814814814816</v>
      </c>
      <c r="R4036" s="6">
        <f>E4036/N4036</f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>(((I4037/60)/60)/24)+DATE(1970,1,1)</f>
        <v>41933.882951388885</v>
      </c>
      <c r="K4037">
        <v>1411333887</v>
      </c>
      <c r="L4037" s="10">
        <f t="shared" si="126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27"/>
        <v>36.85</v>
      </c>
      <c r="R4037" s="6">
        <f>E4037/N4037</f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>(((I4038/60)/60)/24)+DATE(1970,1,1)</f>
        <v>41821.9375</v>
      </c>
      <c r="K4038">
        <v>1402784964</v>
      </c>
      <c r="L4038" s="10">
        <f t="shared" si="126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27"/>
        <v>47.05</v>
      </c>
      <c r="R4038" s="6">
        <f>E4038/N4038</f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>(((I4039/60)/60)/24)+DATE(1970,1,1)</f>
        <v>42514.600694444445</v>
      </c>
      <c r="K4039">
        <v>1462585315</v>
      </c>
      <c r="L4039" s="10">
        <f t="shared" si="126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27"/>
        <v>11.428571428571429</v>
      </c>
      <c r="R4039" s="6">
        <f>E4039/N4039</f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>(((I4040/60)/60)/24)+DATE(1970,1,1)</f>
        <v>41929.798726851855</v>
      </c>
      <c r="K4040">
        <v>1408389010</v>
      </c>
      <c r="L4040" s="10">
        <f t="shared" si="126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27"/>
        <v>12.04</v>
      </c>
      <c r="R4040" s="6">
        <f>E4040/N4040</f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>(((I4041/60)/60)/24)+DATE(1970,1,1)</f>
        <v>42339.249305555553</v>
      </c>
      <c r="K4041">
        <v>1446048367</v>
      </c>
      <c r="L4041" s="10">
        <f t="shared" si="12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27"/>
        <v>60</v>
      </c>
      <c r="R4041" s="6">
        <f>E4041/N4041</f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>(((I4042/60)/60)/24)+DATE(1970,1,1)</f>
        <v>42203.125</v>
      </c>
      <c r="K4042">
        <v>1432100004</v>
      </c>
      <c r="L4042" s="10">
        <f t="shared" si="12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27"/>
        <v>31.25</v>
      </c>
      <c r="R4042" s="6">
        <f>E4042/N4042</f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>(((I4043/60)/60)/24)+DATE(1970,1,1)</f>
        <v>42619.474004629628</v>
      </c>
      <c r="K4043">
        <v>1467976954</v>
      </c>
      <c r="L4043" s="10">
        <f t="shared" si="12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27"/>
        <v>0.42</v>
      </c>
      <c r="R4043" s="6">
        <f>E4043/N4043</f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>(((I4044/60)/60)/24)+DATE(1970,1,1)</f>
        <v>42024.802777777775</v>
      </c>
      <c r="K4044">
        <v>1419213664</v>
      </c>
      <c r="L4044" s="10">
        <f t="shared" si="12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27"/>
        <v>0.21</v>
      </c>
      <c r="R4044" s="6">
        <f>E4044/N4044</f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>(((I4045/60)/60)/24)+DATE(1970,1,1)</f>
        <v>41963.957465277781</v>
      </c>
      <c r="K4045">
        <v>1415228325</v>
      </c>
      <c r="L4045" s="10">
        <f t="shared" si="12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27"/>
        <v>0</v>
      </c>
      <c r="R4045" s="6" t="e">
        <f>E4045/N4045</f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>(((I4046/60)/60)/24)+DATE(1970,1,1)</f>
        <v>42104.208333333328</v>
      </c>
      <c r="K4046">
        <v>1426050982</v>
      </c>
      <c r="L4046" s="10">
        <f t="shared" si="12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27"/>
        <v>37.5</v>
      </c>
      <c r="R4046" s="6">
        <f>E4046/N4046</f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>(((I4047/60)/60)/24)+DATE(1970,1,1)</f>
        <v>41872.201261574075</v>
      </c>
      <c r="K4047">
        <v>1406004589</v>
      </c>
      <c r="L4047" s="10">
        <f t="shared" si="12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27"/>
        <v>0.02</v>
      </c>
      <c r="R4047" s="6">
        <f>E4047/N4047</f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>(((I4048/60)/60)/24)+DATE(1970,1,1)</f>
        <v>41934.650578703702</v>
      </c>
      <c r="K4048">
        <v>1411400210</v>
      </c>
      <c r="L4048" s="10">
        <f t="shared" si="12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27"/>
        <v>8.2142857142857135</v>
      </c>
      <c r="R4048" s="6">
        <f>E4048/N4048</f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>(((I4049/60)/60)/24)+DATE(1970,1,1)</f>
        <v>42015.041666666672</v>
      </c>
      <c r="K4049">
        <v>1418862743</v>
      </c>
      <c r="L4049" s="10">
        <f t="shared" si="12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27"/>
        <v>2.1999999999999997</v>
      </c>
      <c r="R4049" s="6">
        <f>E4049/N4049</f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>(((I4050/60)/60)/24)+DATE(1970,1,1)</f>
        <v>42471.467442129629</v>
      </c>
      <c r="K4050">
        <v>1457352787</v>
      </c>
      <c r="L4050" s="10">
        <f t="shared" si="12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27"/>
        <v>17.652941176470588</v>
      </c>
      <c r="R4050" s="6">
        <f>E4050/N4050</f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>(((I4051/60)/60)/24)+DATE(1970,1,1)</f>
        <v>42199.958506944444</v>
      </c>
      <c r="K4051">
        <v>1434322815</v>
      </c>
      <c r="L4051" s="10">
        <f t="shared" si="12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27"/>
        <v>0.08</v>
      </c>
      <c r="R4051" s="6">
        <f>E4051/N4051</f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>(((I4052/60)/60)/24)+DATE(1970,1,1)</f>
        <v>41935.636469907404</v>
      </c>
      <c r="K4052">
        <v>1411485391</v>
      </c>
      <c r="L4052" s="10">
        <f t="shared" si="12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27"/>
        <v>6.6666666666666666E-2</v>
      </c>
      <c r="R4052" s="6">
        <f>E4052/N4052</f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>(((I4053/60)/60)/24)+DATE(1970,1,1)</f>
        <v>41768.286805555559</v>
      </c>
      <c r="K4053">
        <v>1399058797</v>
      </c>
      <c r="L4053" s="10">
        <f t="shared" si="12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27"/>
        <v>0</v>
      </c>
      <c r="R4053" s="6" t="e">
        <f>E4053/N4053</f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>(((I4054/60)/60)/24)+DATE(1970,1,1)</f>
        <v>41925.878657407404</v>
      </c>
      <c r="K4054">
        <v>1408050316</v>
      </c>
      <c r="L4054" s="10">
        <f t="shared" si="12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27"/>
        <v>37.533333333333339</v>
      </c>
      <c r="R4054" s="6">
        <f>E4054/N4054</f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>(((I4055/60)/60)/24)+DATE(1970,1,1)</f>
        <v>41958.833333333328</v>
      </c>
      <c r="K4055">
        <v>1413477228</v>
      </c>
      <c r="L4055" s="10">
        <f t="shared" si="12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27"/>
        <v>22</v>
      </c>
      <c r="R4055" s="6">
        <f>E4055/N4055</f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>(((I4056/60)/60)/24)+DATE(1970,1,1)</f>
        <v>42644.166666666672</v>
      </c>
      <c r="K4056">
        <v>1472674285</v>
      </c>
      <c r="L4056" s="10">
        <f t="shared" si="12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27"/>
        <v>0</v>
      </c>
      <c r="R4056" s="6" t="e">
        <f>E4056/N4056</f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>(((I4057/60)/60)/24)+DATE(1970,1,1)</f>
        <v>41809.648506944446</v>
      </c>
      <c r="K4057">
        <v>1400600031</v>
      </c>
      <c r="L4057" s="10">
        <f t="shared" si="12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27"/>
        <v>17.62</v>
      </c>
      <c r="R4057" s="6">
        <f>E4057/N4057</f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>(((I4058/60)/60)/24)+DATE(1970,1,1)</f>
        <v>42554.832638888889</v>
      </c>
      <c r="K4058">
        <v>1465856639</v>
      </c>
      <c r="L4058" s="10">
        <f t="shared" si="12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27"/>
        <v>53</v>
      </c>
      <c r="R4058" s="6">
        <f>E4058/N4058</f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>(((I4059/60)/60)/24)+DATE(1970,1,1)</f>
        <v>42333.958333333328</v>
      </c>
      <c r="K4059">
        <v>1446506080</v>
      </c>
      <c r="L4059" s="10">
        <f t="shared" si="12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27"/>
        <v>22.142857142857142</v>
      </c>
      <c r="R4059" s="6">
        <f>E4059/N4059</f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>(((I4060/60)/60)/24)+DATE(1970,1,1)</f>
        <v>42461.165972222225</v>
      </c>
      <c r="K4060">
        <v>1458178044</v>
      </c>
      <c r="L4060" s="10">
        <f t="shared" si="12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27"/>
        <v>2.5333333333333332</v>
      </c>
      <c r="R4060" s="6">
        <f>E4060/N4060</f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>(((I4061/60)/60)/24)+DATE(1970,1,1)</f>
        <v>41898.125</v>
      </c>
      <c r="K4061">
        <v>1408116152</v>
      </c>
      <c r="L4061" s="10">
        <f t="shared" si="12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27"/>
        <v>2.5</v>
      </c>
      <c r="R4061" s="6">
        <f>E4061/N4061</f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>(((I4062/60)/60)/24)+DATE(1970,1,1)</f>
        <v>41813.666666666664</v>
      </c>
      <c r="K4062">
        <v>1400604056</v>
      </c>
      <c r="L4062" s="10">
        <f t="shared" si="12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27"/>
        <v>2.85</v>
      </c>
      <c r="R4062" s="6">
        <f>E4062/N4062</f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>(((I4063/60)/60)/24)+DATE(1970,1,1)</f>
        <v>42481.099803240737</v>
      </c>
      <c r="K4063">
        <v>1456025023</v>
      </c>
      <c r="L4063" s="10">
        <f t="shared" si="12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27"/>
        <v>0</v>
      </c>
      <c r="R4063" s="6" t="e">
        <f>E4063/N4063</f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>(((I4064/60)/60)/24)+DATE(1970,1,1)</f>
        <v>42553.739212962959</v>
      </c>
      <c r="K4064">
        <v>1464889468</v>
      </c>
      <c r="L4064" s="10">
        <f t="shared" si="12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27"/>
        <v>2.4500000000000002</v>
      </c>
      <c r="R4064" s="6">
        <f>E4064/N4064</f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>(((I4065/60)/60)/24)+DATE(1970,1,1)</f>
        <v>41817.681527777779</v>
      </c>
      <c r="K4065">
        <v>1401294084</v>
      </c>
      <c r="L4065" s="10">
        <f t="shared" si="12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27"/>
        <v>1.4210526315789473</v>
      </c>
      <c r="R4065" s="6">
        <f>E4065/N4065</f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>(((I4066/60)/60)/24)+DATE(1970,1,1)</f>
        <v>42123.588263888887</v>
      </c>
      <c r="K4066">
        <v>1427724426</v>
      </c>
      <c r="L4066" s="10">
        <f t="shared" si="12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27"/>
        <v>19.25</v>
      </c>
      <c r="R4066" s="6">
        <f>E4066/N4066</f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>(((I4067/60)/60)/24)+DATE(1970,1,1)</f>
        <v>41863.951516203706</v>
      </c>
      <c r="K4067">
        <v>1405291811</v>
      </c>
      <c r="L4067" s="10">
        <f t="shared" si="12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27"/>
        <v>0.67500000000000004</v>
      </c>
      <c r="R4067" s="6">
        <f>E4067/N4067</f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>(((I4068/60)/60)/24)+DATE(1970,1,1)</f>
        <v>42509.039212962962</v>
      </c>
      <c r="K4068">
        <v>1461027388</v>
      </c>
      <c r="L4068" s="10">
        <f t="shared" si="12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27"/>
        <v>0.16666666666666669</v>
      </c>
      <c r="R4068" s="6">
        <f>E4068/N4068</f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>(((I4069/60)/60)/24)+DATE(1970,1,1)</f>
        <v>42275.117476851854</v>
      </c>
      <c r="K4069">
        <v>1439952550</v>
      </c>
      <c r="L4069" s="10">
        <f t="shared" si="12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27"/>
        <v>60.9</v>
      </c>
      <c r="R4069" s="6">
        <f>E4069/N4069</f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>(((I4070/60)/60)/24)+DATE(1970,1,1)</f>
        <v>42748.961805555555</v>
      </c>
      <c r="K4070">
        <v>1481756855</v>
      </c>
      <c r="L4070" s="10">
        <f t="shared" si="12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27"/>
        <v>1</v>
      </c>
      <c r="R4070" s="6">
        <f>E4070/N4070</f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>(((I4071/60)/60)/24)+DATE(1970,1,1)</f>
        <v>42063.5</v>
      </c>
      <c r="K4071">
        <v>1421596356</v>
      </c>
      <c r="L4071" s="10">
        <f t="shared" si="12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27"/>
        <v>34.4</v>
      </c>
      <c r="R4071" s="6">
        <f>E4071/N4071</f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>(((I4072/60)/60)/24)+DATE(1970,1,1)</f>
        <v>42064.125</v>
      </c>
      <c r="K4072">
        <v>1422374420</v>
      </c>
      <c r="L4072" s="10">
        <f t="shared" si="12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27"/>
        <v>16.5</v>
      </c>
      <c r="R4072" s="6">
        <f>E4072/N4072</f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>(((I4073/60)/60)/24)+DATE(1970,1,1)</f>
        <v>42730.804756944446</v>
      </c>
      <c r="K4073">
        <v>1480187931</v>
      </c>
      <c r="L4073" s="10">
        <f t="shared" si="12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27"/>
        <v>0</v>
      </c>
      <c r="R4073" s="6" t="e">
        <f>E4073/N4073</f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>(((I4074/60)/60)/24)+DATE(1970,1,1)</f>
        <v>41872.77443287037</v>
      </c>
      <c r="K4074">
        <v>1403462111</v>
      </c>
      <c r="L4074" s="10">
        <f t="shared" si="12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27"/>
        <v>0.4</v>
      </c>
      <c r="R4074" s="6">
        <f>E4074/N4074</f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>(((I4075/60)/60)/24)+DATE(1970,1,1)</f>
        <v>42133.166666666672</v>
      </c>
      <c r="K4075">
        <v>1426407426</v>
      </c>
      <c r="L4075" s="10">
        <f t="shared" si="12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27"/>
        <v>1.0571428571428572</v>
      </c>
      <c r="R4075" s="6">
        <f>E4075/N4075</f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>(((I4076/60)/60)/24)+DATE(1970,1,1)</f>
        <v>42313.594618055555</v>
      </c>
      <c r="K4076">
        <v>1444137375</v>
      </c>
      <c r="L4076" s="10">
        <f t="shared" si="12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27"/>
        <v>26.727272727272727</v>
      </c>
      <c r="R4076" s="6">
        <f>E4076/N4076</f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>(((I4077/60)/60)/24)+DATE(1970,1,1)</f>
        <v>41820.727777777778</v>
      </c>
      <c r="K4077">
        <v>1400547969</v>
      </c>
      <c r="L4077" s="10">
        <f t="shared" si="12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27"/>
        <v>28.799999999999997</v>
      </c>
      <c r="R4077" s="6">
        <f>E4077/N4077</f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>(((I4078/60)/60)/24)+DATE(1970,1,1)</f>
        <v>41933.82708333333</v>
      </c>
      <c r="K4078">
        <v>1411499149</v>
      </c>
      <c r="L4078" s="10">
        <f t="shared" si="12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27"/>
        <v>0</v>
      </c>
      <c r="R4078" s="6" t="e">
        <f>E4078/N4078</f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>(((I4079/60)/60)/24)+DATE(1970,1,1)</f>
        <v>42725.7105787037</v>
      </c>
      <c r="K4079">
        <v>1479747794</v>
      </c>
      <c r="L4079" s="10">
        <f t="shared" si="12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27"/>
        <v>8.9</v>
      </c>
      <c r="R4079" s="6">
        <f>E4079/N4079</f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>(((I4080/60)/60)/24)+DATE(1970,1,1)</f>
        <v>42762.787523148145</v>
      </c>
      <c r="K4080">
        <v>1482951242</v>
      </c>
      <c r="L4080" s="10">
        <f t="shared" si="12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27"/>
        <v>0</v>
      </c>
      <c r="R4080" s="6" t="e">
        <f>E4080/N4080</f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>(((I4081/60)/60)/24)+DATE(1970,1,1)</f>
        <v>42540.938900462963</v>
      </c>
      <c r="K4081">
        <v>1463783521</v>
      </c>
      <c r="L4081" s="10">
        <f t="shared" si="12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27"/>
        <v>0.16666666666666669</v>
      </c>
      <c r="R4081" s="6">
        <f>E4081/N4081</f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>(((I4082/60)/60)/24)+DATE(1970,1,1)</f>
        <v>42535.787500000006</v>
      </c>
      <c r="K4082">
        <v>1463849116</v>
      </c>
      <c r="L4082" s="10">
        <f t="shared" si="12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27"/>
        <v>0</v>
      </c>
      <c r="R4082" s="6" t="e">
        <f>E4082/N4082</f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>(((I4083/60)/60)/24)+DATE(1970,1,1)</f>
        <v>42071.539641203708</v>
      </c>
      <c r="K4083">
        <v>1423231025</v>
      </c>
      <c r="L4083" s="10">
        <f t="shared" si="12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27"/>
        <v>15.737410071942445</v>
      </c>
      <c r="R4083" s="6">
        <f>E4083/N4083</f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>(((I4084/60)/60)/24)+DATE(1970,1,1)</f>
        <v>42322.958333333328</v>
      </c>
      <c r="K4084">
        <v>1446179553</v>
      </c>
      <c r="L4084" s="10">
        <f t="shared" si="12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27"/>
        <v>2</v>
      </c>
      <c r="R4084" s="6">
        <f>E4084/N4084</f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>(((I4085/60)/60)/24)+DATE(1970,1,1)</f>
        <v>42383.761759259258</v>
      </c>
      <c r="K4085">
        <v>1450203416</v>
      </c>
      <c r="L4085" s="10">
        <f t="shared" si="12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27"/>
        <v>21.685714285714287</v>
      </c>
      <c r="R4085" s="6">
        <f>E4085/N4085</f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>(((I4086/60)/60)/24)+DATE(1970,1,1)</f>
        <v>42652.436412037037</v>
      </c>
      <c r="K4086">
        <v>1473416906</v>
      </c>
      <c r="L4086" s="10">
        <f t="shared" si="12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27"/>
        <v>0.33333333333333337</v>
      </c>
      <c r="R4086" s="6">
        <f>E4086/N4086</f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>(((I4087/60)/60)/24)+DATE(1970,1,1)</f>
        <v>42087.165972222225</v>
      </c>
      <c r="K4087">
        <v>1424701775</v>
      </c>
      <c r="L4087" s="10">
        <f t="shared" si="12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27"/>
        <v>0.2857142857142857</v>
      </c>
      <c r="R4087" s="6">
        <f>E4087/N4087</f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>(((I4088/60)/60)/24)+DATE(1970,1,1)</f>
        <v>42329.166666666672</v>
      </c>
      <c r="K4088">
        <v>1445985299</v>
      </c>
      <c r="L4088" s="10">
        <f t="shared" si="12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27"/>
        <v>4.7</v>
      </c>
      <c r="R4088" s="6">
        <f>E4088/N4088</f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>(((I4089/60)/60)/24)+DATE(1970,1,1)</f>
        <v>42568.742893518516</v>
      </c>
      <c r="K4089">
        <v>1466185786</v>
      </c>
      <c r="L4089" s="10">
        <f t="shared" si="12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27"/>
        <v>0</v>
      </c>
      <c r="R4089" s="6" t="e">
        <f>E4089/N4089</f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>(((I4090/60)/60)/24)+DATE(1970,1,1)</f>
        <v>42020.434722222228</v>
      </c>
      <c r="K4090">
        <v>1418827324</v>
      </c>
      <c r="L4090" s="10">
        <f t="shared" si="12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27"/>
        <v>10.8</v>
      </c>
      <c r="R4090" s="6">
        <f>E4090/N4090</f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>(((I4091/60)/60)/24)+DATE(1970,1,1)</f>
        <v>42155.732638888891</v>
      </c>
      <c r="K4091">
        <v>1430242488</v>
      </c>
      <c r="L4091" s="10">
        <f t="shared" si="12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27"/>
        <v>4.8</v>
      </c>
      <c r="R4091" s="6">
        <f>E4091/N4091</f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>(((I4092/60)/60)/24)+DATE(1970,1,1)</f>
        <v>42223.625</v>
      </c>
      <c r="K4092">
        <v>1437754137</v>
      </c>
      <c r="L4092" s="10">
        <f t="shared" si="12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27"/>
        <v>3.2</v>
      </c>
      <c r="R4092" s="6">
        <f>E4092/N4092</f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>(((I4093/60)/60)/24)+DATE(1970,1,1)</f>
        <v>42020.506377314814</v>
      </c>
      <c r="K4093">
        <v>1418818151</v>
      </c>
      <c r="L4093" s="10">
        <f t="shared" si="12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27"/>
        <v>12.75</v>
      </c>
      <c r="R4093" s="6">
        <f>E4093/N4093</f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>(((I4094/60)/60)/24)+DATE(1970,1,1)</f>
        <v>42099.153321759266</v>
      </c>
      <c r="K4094">
        <v>1423024847</v>
      </c>
      <c r="L4094" s="10">
        <f t="shared" si="12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27"/>
        <v>1.8181818181818181E-2</v>
      </c>
      <c r="R4094" s="6">
        <f>E4094/N4094</f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>(((I4095/60)/60)/24)+DATE(1970,1,1)</f>
        <v>42238.815891203703</v>
      </c>
      <c r="K4095">
        <v>1435088093</v>
      </c>
      <c r="L4095" s="10">
        <f t="shared" si="12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27"/>
        <v>2.4</v>
      </c>
      <c r="R4095" s="6">
        <f>E4095/N4095</f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>(((I4096/60)/60)/24)+DATE(1970,1,1)</f>
        <v>41934.207638888889</v>
      </c>
      <c r="K4096">
        <v>1410141900</v>
      </c>
      <c r="L4096" s="10">
        <f t="shared" si="12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27"/>
        <v>36.5</v>
      </c>
      <c r="R4096" s="6">
        <f>E4096/N4096</f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>(((I4097/60)/60)/24)+DATE(1970,1,1)</f>
        <v>42723.031828703708</v>
      </c>
      <c r="K4097">
        <v>1479516350</v>
      </c>
      <c r="L4097" s="10">
        <f t="shared" si="12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27"/>
        <v>2.666666666666667</v>
      </c>
      <c r="R4097" s="6">
        <f>E4097/N4097</f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>(((I4098/60)/60)/24)+DATE(1970,1,1)</f>
        <v>42794.368749999994</v>
      </c>
      <c r="K4098">
        <v>1484484219</v>
      </c>
      <c r="L4098" s="10">
        <f t="shared" si="12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27"/>
        <v>11.428571428571429</v>
      </c>
      <c r="R4098" s="6">
        <f>E4098/N4098</f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>(((I4099/60)/60)/24)+DATE(1970,1,1)</f>
        <v>42400.996527777781</v>
      </c>
      <c r="K4099">
        <v>1449431237</v>
      </c>
      <c r="L4099" s="10">
        <f t="shared" ref="L4099:L4115" si="12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29">(E4099/D4099)*100</f>
        <v>0</v>
      </c>
      <c r="R4099" s="6" t="e">
        <f>E4099/N4099</f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>(((I4100/60)/60)/24)+DATE(1970,1,1)</f>
        <v>42525.722187499996</v>
      </c>
      <c r="K4100">
        <v>1462468797</v>
      </c>
      <c r="L4100" s="10">
        <f t="shared" si="12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29"/>
        <v>0</v>
      </c>
      <c r="R4100" s="6" t="e">
        <f>E4100/N4100</f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>(((I4101/60)/60)/24)+DATE(1970,1,1)</f>
        <v>42615.850381944445</v>
      </c>
      <c r="K4101">
        <v>1468959873</v>
      </c>
      <c r="L4101" s="10">
        <f t="shared" si="12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29"/>
        <v>1.1111111111111112</v>
      </c>
      <c r="R4101" s="6">
        <f>E4101/N4101</f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>(((I4102/60)/60)/24)+DATE(1970,1,1)</f>
        <v>41937.124884259261</v>
      </c>
      <c r="K4102">
        <v>1413341990</v>
      </c>
      <c r="L4102" s="10">
        <f t="shared" si="12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29"/>
        <v>0</v>
      </c>
      <c r="R4102" s="6" t="e">
        <f>E4102/N4102</f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>(((I4103/60)/60)/24)+DATE(1970,1,1)</f>
        <v>42760.903726851851</v>
      </c>
      <c r="K4103">
        <v>1482788482</v>
      </c>
      <c r="L4103" s="10">
        <f t="shared" si="12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29"/>
        <v>0</v>
      </c>
      <c r="R4103" s="6" t="e">
        <f>E4103/N4103</f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>(((I4104/60)/60)/24)+DATE(1970,1,1)</f>
        <v>42505.848067129627</v>
      </c>
      <c r="K4104">
        <v>1460751673</v>
      </c>
      <c r="L4104" s="10">
        <f t="shared" si="12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29"/>
        <v>27.400000000000002</v>
      </c>
      <c r="R4104" s="6">
        <f>E4104/N4104</f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>(((I4105/60)/60)/24)+DATE(1970,1,1)</f>
        <v>42242.772222222222</v>
      </c>
      <c r="K4105">
        <v>1435953566</v>
      </c>
      <c r="L4105" s="10">
        <f t="shared" si="12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29"/>
        <v>10</v>
      </c>
      <c r="R4105" s="6">
        <f>E4105/N4105</f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>(((I4106/60)/60)/24)+DATE(1970,1,1)</f>
        <v>42670.278171296297</v>
      </c>
      <c r="K4106">
        <v>1474958434</v>
      </c>
      <c r="L4106" s="10">
        <f t="shared" si="12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29"/>
        <v>21.366666666666667</v>
      </c>
      <c r="R4106" s="6">
        <f>E4106/N4106</f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>(((I4107/60)/60)/24)+DATE(1970,1,1)</f>
        <v>42730.010520833333</v>
      </c>
      <c r="K4107">
        <v>1479860109</v>
      </c>
      <c r="L4107" s="10">
        <f t="shared" si="12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29"/>
        <v>6.9696969696969706</v>
      </c>
      <c r="R4107" s="6">
        <f>E4107/N4107</f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>(((I4108/60)/60)/24)+DATE(1970,1,1)</f>
        <v>42096.041666666672</v>
      </c>
      <c r="K4108">
        <v>1424221866</v>
      </c>
      <c r="L4108" s="10">
        <f t="shared" si="12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29"/>
        <v>70.599999999999994</v>
      </c>
      <c r="R4108" s="6">
        <f>E4108/N4108</f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>(((I4109/60)/60)/24)+DATE(1970,1,1)</f>
        <v>41906.916678240741</v>
      </c>
      <c r="K4109">
        <v>1409608801</v>
      </c>
      <c r="L4109" s="10">
        <f t="shared" si="12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29"/>
        <v>2.0500000000000003</v>
      </c>
      <c r="R4109" s="6">
        <f>E4109/N4109</f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>(((I4110/60)/60)/24)+DATE(1970,1,1)</f>
        <v>42797.208333333328</v>
      </c>
      <c r="K4110">
        <v>1485909937</v>
      </c>
      <c r="L4110" s="10">
        <f t="shared" si="12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29"/>
        <v>1.9666666666666666</v>
      </c>
      <c r="R4110" s="6">
        <f>E4110/N4110</f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>(((I4111/60)/60)/24)+DATE(1970,1,1)</f>
        <v>42337.581064814818</v>
      </c>
      <c r="K4111">
        <v>1446209804</v>
      </c>
      <c r="L4111" s="10">
        <f t="shared" si="12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29"/>
        <v>0</v>
      </c>
      <c r="R4111" s="6" t="e">
        <f>E4111/N4111</f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>(((I4112/60)/60)/24)+DATE(1970,1,1)</f>
        <v>42572.626747685179</v>
      </c>
      <c r="K4112">
        <v>1463929351</v>
      </c>
      <c r="L4112" s="10">
        <f t="shared" si="12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29"/>
        <v>28.666666666666668</v>
      </c>
      <c r="R4112" s="6">
        <f>E4112/N4112</f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>(((I4113/60)/60)/24)+DATE(1970,1,1)</f>
        <v>42059.135879629626</v>
      </c>
      <c r="K4113">
        <v>1422155740</v>
      </c>
      <c r="L4113" s="10">
        <f t="shared" si="12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29"/>
        <v>3.1333333333333333</v>
      </c>
      <c r="R4113" s="6">
        <f>E4113/N4113</f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>(((I4114/60)/60)/24)+DATE(1970,1,1)</f>
        <v>42428</v>
      </c>
      <c r="K4114">
        <v>1454280186</v>
      </c>
      <c r="L4114" s="10">
        <f t="shared" si="12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29"/>
        <v>0.04</v>
      </c>
      <c r="R4114" s="6">
        <f>E4114/N4114</f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>(((I4115/60)/60)/24)+DATE(1970,1,1)</f>
        <v>42377.273611111115</v>
      </c>
      <c r="K4115">
        <v>1450619123</v>
      </c>
      <c r="L4115" s="10">
        <f t="shared" si="12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29"/>
        <v>0.2</v>
      </c>
      <c r="R4115" s="6">
        <f>E4115/N4115</f>
        <v>1</v>
      </c>
      <c r="S4115" t="s">
        <v>8317</v>
      </c>
      <c r="T4115" t="s">
        <v>8318</v>
      </c>
    </row>
  </sheetData>
  <autoFilter ref="A1:V1" xr:uid="{F920B603-2DF8-F245-B0BB-B1D81A9A00F7}"/>
  <conditionalFormatting sqref="F2:F4115">
    <cfRule type="expression" dxfId="3" priority="2">
      <formula>$F2="live"</formula>
    </cfRule>
    <cfRule type="expression" dxfId="2" priority="3">
      <formula>$F2="canceled"</formula>
    </cfRule>
    <cfRule type="expression" dxfId="1" priority="4">
      <formula>$F2="failed"</formula>
    </cfRule>
    <cfRule type="expression" dxfId="0" priority="5">
      <formula>$F2="successful"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860C-2043-FD47-A420-1D63D2CC280D}">
  <dimension ref="A1:G15"/>
  <sheetViews>
    <sheetView workbookViewId="0">
      <selection activeCell="B23" sqref="B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8360</v>
      </c>
    </row>
    <row r="3" spans="1:7" x14ac:dyDescent="0.2">
      <c r="A3" s="8" t="s">
        <v>8361</v>
      </c>
      <c r="B3" s="8" t="s">
        <v>8365</v>
      </c>
    </row>
    <row r="4" spans="1:7" x14ac:dyDescent="0.2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9" t="s">
        <v>8333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9" t="s">
        <v>8331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9" t="s">
        <v>8338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9" t="s">
        <v>8363</v>
      </c>
      <c r="B14" s="7"/>
      <c r="C14" s="7"/>
      <c r="D14" s="7"/>
      <c r="E14" s="7"/>
      <c r="F14" s="7"/>
      <c r="G14" s="7"/>
    </row>
    <row r="15" spans="1:7" x14ac:dyDescent="0.2">
      <c r="A15" s="9" t="s">
        <v>8364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02FB-C637-FA4D-A221-3B52D6A485AC}">
  <dimension ref="A1:G48"/>
  <sheetViews>
    <sheetView topLeftCell="A8" zoomScale="108" workbookViewId="0">
      <selection activeCell="C33" sqref="C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8360</v>
      </c>
    </row>
    <row r="2" spans="1:7" x14ac:dyDescent="0.2">
      <c r="A2" s="8" t="s">
        <v>8308</v>
      </c>
      <c r="B2" t="s">
        <v>8360</v>
      </c>
    </row>
    <row r="4" spans="1:7" x14ac:dyDescent="0.2">
      <c r="A4" s="8" t="s">
        <v>8361</v>
      </c>
      <c r="B4" s="8" t="s">
        <v>8365</v>
      </c>
    </row>
    <row r="5" spans="1:7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9" t="s">
        <v>8316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8332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8363</v>
      </c>
      <c r="B47" s="7"/>
      <c r="C47" s="7"/>
      <c r="D47" s="7"/>
      <c r="E47" s="7"/>
      <c r="F47" s="7"/>
      <c r="G47" s="7"/>
    </row>
    <row r="48" spans="1:7" x14ac:dyDescent="0.2">
      <c r="A48" s="9" t="s">
        <v>8364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FE3A-24EC-364D-96CA-8DC8F97448C2}">
  <dimension ref="A1:G19"/>
  <sheetViews>
    <sheetView tabSelected="1" zoomScale="191" workbookViewId="0">
      <selection activeCell="D9" sqref="D9:D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7" x14ac:dyDescent="0.2">
      <c r="A1" s="8" t="s">
        <v>8308</v>
      </c>
      <c r="B1" t="s">
        <v>8360</v>
      </c>
    </row>
    <row r="2" spans="1:7" x14ac:dyDescent="0.2">
      <c r="A2" s="8" t="s">
        <v>8380</v>
      </c>
      <c r="B2" t="s">
        <v>8360</v>
      </c>
    </row>
    <row r="4" spans="1:7" x14ac:dyDescent="0.2">
      <c r="A4" s="8" t="s">
        <v>8361</v>
      </c>
      <c r="B4" s="8" t="s">
        <v>8365</v>
      </c>
    </row>
    <row r="5" spans="1:7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hidden="1" x14ac:dyDescent="0.2">
      <c r="A6" s="9" t="s">
        <v>8363</v>
      </c>
      <c r="B6" s="7"/>
      <c r="C6" s="7"/>
      <c r="D6" s="7"/>
      <c r="E6" s="7"/>
      <c r="F6" s="7"/>
      <c r="G6" s="7"/>
    </row>
    <row r="7" spans="1:7" x14ac:dyDescent="0.2">
      <c r="A7" s="9" t="s">
        <v>8373</v>
      </c>
      <c r="B7" s="7">
        <v>26</v>
      </c>
      <c r="C7" s="7">
        <v>127</v>
      </c>
      <c r="D7" s="7"/>
      <c r="E7" s="7">
        <v>133</v>
      </c>
      <c r="F7" s="7"/>
      <c r="G7" s="7">
        <v>286</v>
      </c>
    </row>
    <row r="8" spans="1:7" x14ac:dyDescent="0.2">
      <c r="A8" s="9" t="s">
        <v>8374</v>
      </c>
      <c r="B8" s="7">
        <v>29</v>
      </c>
      <c r="C8" s="7">
        <v>124</v>
      </c>
      <c r="D8" s="7"/>
      <c r="E8" s="7">
        <v>150</v>
      </c>
      <c r="F8" s="7"/>
      <c r="G8" s="7">
        <v>303</v>
      </c>
    </row>
    <row r="9" spans="1:7" x14ac:dyDescent="0.2">
      <c r="A9" s="9" t="s">
        <v>8375</v>
      </c>
      <c r="B9" s="7">
        <v>28</v>
      </c>
      <c r="C9" s="7">
        <v>124</v>
      </c>
      <c r="D9" s="7">
        <v>20</v>
      </c>
      <c r="E9" s="7">
        <v>207</v>
      </c>
      <c r="F9" s="7"/>
      <c r="G9" s="7">
        <v>379</v>
      </c>
    </row>
    <row r="10" spans="1:7" x14ac:dyDescent="0.2">
      <c r="A10" s="9" t="s">
        <v>8376</v>
      </c>
      <c r="B10" s="7">
        <v>29</v>
      </c>
      <c r="C10" s="7">
        <v>100</v>
      </c>
      <c r="D10" s="7">
        <v>29</v>
      </c>
      <c r="E10" s="7">
        <v>187</v>
      </c>
      <c r="F10" s="7"/>
      <c r="G10" s="7">
        <v>345</v>
      </c>
    </row>
    <row r="11" spans="1:7" x14ac:dyDescent="0.2">
      <c r="A11" s="9" t="s">
        <v>8377</v>
      </c>
      <c r="B11" s="7">
        <v>28</v>
      </c>
      <c r="C11" s="7">
        <v>120</v>
      </c>
      <c r="D11" s="7">
        <v>1</v>
      </c>
      <c r="E11" s="7">
        <v>204</v>
      </c>
      <c r="F11" s="7"/>
      <c r="G11" s="7">
        <v>353</v>
      </c>
    </row>
    <row r="12" spans="1:7" x14ac:dyDescent="0.2">
      <c r="A12" s="9" t="s">
        <v>8378</v>
      </c>
      <c r="B12" s="7">
        <v>23</v>
      </c>
      <c r="C12" s="7">
        <v>120</v>
      </c>
      <c r="D12" s="7"/>
      <c r="E12" s="7">
        <v>222</v>
      </c>
      <c r="F12" s="7"/>
      <c r="G12" s="7">
        <v>365</v>
      </c>
    </row>
    <row r="13" spans="1:7" x14ac:dyDescent="0.2">
      <c r="A13" s="9" t="s">
        <v>8379</v>
      </c>
      <c r="B13" s="7">
        <v>33</v>
      </c>
      <c r="C13" s="7">
        <v>134</v>
      </c>
      <c r="D13" s="7"/>
      <c r="E13" s="7">
        <v>222</v>
      </c>
      <c r="F13" s="7"/>
      <c r="G13" s="7">
        <v>389</v>
      </c>
    </row>
    <row r="14" spans="1:7" x14ac:dyDescent="0.2">
      <c r="A14" s="9" t="s">
        <v>8368</v>
      </c>
      <c r="B14" s="7">
        <v>39</v>
      </c>
      <c r="C14" s="7">
        <v>155</v>
      </c>
      <c r="D14" s="7"/>
      <c r="E14" s="7">
        <v>196</v>
      </c>
      <c r="F14" s="7"/>
      <c r="G14" s="7">
        <v>390</v>
      </c>
    </row>
    <row r="15" spans="1:7" x14ac:dyDescent="0.2">
      <c r="A15" s="9" t="s">
        <v>8369</v>
      </c>
      <c r="B15" s="7">
        <v>24</v>
      </c>
      <c r="C15" s="7">
        <v>136</v>
      </c>
      <c r="D15" s="7"/>
      <c r="E15" s="7">
        <v>156</v>
      </c>
      <c r="F15" s="7"/>
      <c r="G15" s="7">
        <v>316</v>
      </c>
    </row>
    <row r="16" spans="1:7" x14ac:dyDescent="0.2">
      <c r="A16" s="9" t="s">
        <v>8370</v>
      </c>
      <c r="B16" s="7">
        <v>34</v>
      </c>
      <c r="C16" s="7">
        <v>145</v>
      </c>
      <c r="D16" s="7"/>
      <c r="E16" s="7">
        <v>160</v>
      </c>
      <c r="F16" s="7"/>
      <c r="G16" s="7">
        <v>339</v>
      </c>
    </row>
    <row r="17" spans="1:7" x14ac:dyDescent="0.2">
      <c r="A17" s="9" t="s">
        <v>8371</v>
      </c>
      <c r="B17" s="7">
        <v>21</v>
      </c>
      <c r="C17" s="7">
        <v>133</v>
      </c>
      <c r="D17" s="7"/>
      <c r="E17" s="7">
        <v>161</v>
      </c>
      <c r="F17" s="7"/>
      <c r="G17" s="7">
        <v>315</v>
      </c>
    </row>
    <row r="18" spans="1:7" x14ac:dyDescent="0.2">
      <c r="A18" s="9" t="s">
        <v>8372</v>
      </c>
      <c r="B18" s="7">
        <v>35</v>
      </c>
      <c r="C18" s="7">
        <v>112</v>
      </c>
      <c r="D18" s="7"/>
      <c r="E18" s="7">
        <v>187</v>
      </c>
      <c r="F18" s="7"/>
      <c r="G18" s="7">
        <v>334</v>
      </c>
    </row>
    <row r="19" spans="1:7" x14ac:dyDescent="0.2">
      <c r="A19" s="9" t="s">
        <v>8364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51FC-8809-F541-8FCD-BCF071224B65}">
  <dimension ref="A1:H13"/>
  <sheetViews>
    <sheetView topLeftCell="A3" zoomScale="125" workbookViewId="0">
      <selection activeCell="I20" sqref="I20"/>
    </sheetView>
  </sheetViews>
  <sheetFormatPr baseColWidth="10" defaultRowHeight="15" x14ac:dyDescent="0.2"/>
  <cols>
    <col min="1" max="1" width="24.83203125" bestFit="1" customWidth="1"/>
    <col min="2" max="2" width="14.5" bestFit="1" customWidth="1"/>
    <col min="3" max="3" width="12.1640625" bestFit="1" customWidth="1"/>
    <col min="4" max="4" width="25.5" bestFit="1" customWidth="1"/>
    <col min="5" max="5" width="25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s="12" t="s">
        <v>8400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COUNTIFS('Raw Data'!$D$2:$D$4115, "&lt;1000", 'Raw Data'!$F$2:$F$4115, "successful")</f>
        <v>322</v>
      </c>
      <c r="C2">
        <f>COUNTIFS('Raw Data'!$D$2:$D$4115, "&lt;1000", 'Raw Data'!$F$2:$F$4115, "failed")</f>
        <v>113</v>
      </c>
      <c r="D2">
        <f>COUNTIFS('Raw Data'!$D$2:$D$4115, "&lt;1000", 'Raw Data'!$F$2:$F$4115, "canceled")</f>
        <v>18</v>
      </c>
      <c r="E2">
        <f>SUM(B2:D2)</f>
        <v>453</v>
      </c>
      <c r="F2" s="13">
        <f>(B2/$E2)</f>
        <v>0.71081677704194257</v>
      </c>
      <c r="G2" s="13">
        <f>(C2/$E2)</f>
        <v>0.24944812362030905</v>
      </c>
      <c r="H2" s="13">
        <f>(D2/$E2)</f>
        <v>3.9735099337748346E-2</v>
      </c>
    </row>
    <row r="3" spans="1:8" x14ac:dyDescent="0.2">
      <c r="A3" t="s">
        <v>8389</v>
      </c>
      <c r="B3">
        <f>COUNTIFS('Raw Data'!$D$2:$D$4115, "&lt;4999", 'Raw Data'!$F$2:$F$4115, "successful", 'Raw Data'!$D$2:$D$4115, "&gt;1000")</f>
        <v>815</v>
      </c>
      <c r="C3">
        <f>COUNTIFS('Raw Data'!$D$2:$D$4115, "&lt;4999", 'Raw Data'!$F$2:$F$4115, "failed", 'Raw Data'!$D$2:$D$4115, "&gt;1000")</f>
        <v>357</v>
      </c>
      <c r="D3">
        <f>COUNTIFS('Raw Data'!$D$2:$D$4115, "&lt;4999", 'Raw Data'!$F$2:$F$4115, "canceled", 'Raw Data'!$D$2:$D$4115, "&gt;1000")</f>
        <v>52</v>
      </c>
      <c r="E3">
        <f t="shared" ref="E3:E13" si="0">SUM(B3:D3)</f>
        <v>1224</v>
      </c>
      <c r="F3" s="13">
        <f t="shared" ref="F3:H13" si="1">(B3/$E3)</f>
        <v>0.66584967320261434</v>
      </c>
      <c r="G3" s="13">
        <f t="shared" si="1"/>
        <v>0.29166666666666669</v>
      </c>
      <c r="H3" s="13">
        <f t="shared" si="1"/>
        <v>4.2483660130718956E-2</v>
      </c>
    </row>
    <row r="4" spans="1:8" x14ac:dyDescent="0.2">
      <c r="A4" t="s">
        <v>8390</v>
      </c>
      <c r="B4">
        <f>COUNTIFS('Raw Data'!$D$2:$D$4115, "&lt;9999", 'Raw Data'!$F$2:$F$4115, "successful", 'Raw Data'!$D$2:$D$4115, "&gt;5000")</f>
        <v>230</v>
      </c>
      <c r="C4">
        <f>COUNTIFS('Raw Data'!$D$2:$D$4115, "&lt;9999", 'Raw Data'!$F$2:$F$4115, "failed", 'Raw Data'!$D$2:$D$4115, "&gt;5000")</f>
        <v>160</v>
      </c>
      <c r="D4">
        <f>COUNTIFS('Raw Data'!$D$2:$D$4115, "&lt;9999", 'Raw Data'!$F$2:$F$4115, "canceled", 'Raw Data'!$D$2:$D$4115, "&gt;5000")</f>
        <v>27</v>
      </c>
      <c r="E4">
        <f t="shared" si="0"/>
        <v>417</v>
      </c>
      <c r="F4" s="13">
        <f t="shared" si="1"/>
        <v>0.55155875299760193</v>
      </c>
      <c r="G4" s="13">
        <f t="shared" si="1"/>
        <v>0.38369304556354916</v>
      </c>
      <c r="H4" s="13">
        <f t="shared" si="1"/>
        <v>6.4748201438848921E-2</v>
      </c>
    </row>
    <row r="5" spans="1:8" x14ac:dyDescent="0.2">
      <c r="A5" t="s">
        <v>8391</v>
      </c>
      <c r="B5">
        <f>COUNTIFS('Raw Data'!$D$2:$D$4115, "&lt;14999", 'Raw Data'!$F$2:$F$4115, "successful", 'Raw Data'!$D$2:$D$4115, "&gt;10000")</f>
        <v>65</v>
      </c>
      <c r="C5">
        <f>COUNTIFS('Raw Data'!$D$2:$D$4115, "&lt;14999", 'Raw Data'!$F$2:$F$4115, "failed", 'Raw Data'!$D$2:$D$4115, "&gt;10000")</f>
        <v>59</v>
      </c>
      <c r="D5">
        <f>COUNTIFS('Raw Data'!$D$2:$D$4115, "&lt;14999", 'Raw Data'!$F$2:$F$4115, "canceled", 'Raw Data'!$D$2:$D$4115, "&gt;10000")</f>
        <v>12</v>
      </c>
      <c r="E5">
        <f t="shared" si="0"/>
        <v>136</v>
      </c>
      <c r="F5" s="13">
        <f t="shared" si="1"/>
        <v>0.47794117647058826</v>
      </c>
      <c r="G5" s="13">
        <f t="shared" si="1"/>
        <v>0.43382352941176472</v>
      </c>
      <c r="H5" s="13">
        <f t="shared" si="1"/>
        <v>8.8235294117647065E-2</v>
      </c>
    </row>
    <row r="6" spans="1:8" x14ac:dyDescent="0.2">
      <c r="A6" s="11" t="s">
        <v>8392</v>
      </c>
      <c r="B6">
        <f>COUNTIFS('Raw Data'!$D$2:$D$4115, "&lt;19999", 'Raw Data'!$F$2:$F$4115, "successful", 'Raw Data'!$D$2:$D$4115, "&gt;15000")</f>
        <v>38</v>
      </c>
      <c r="C6">
        <f>COUNTIFS('Raw Data'!$D$2:$D$4115, "&lt;19999", 'Raw Data'!$F$2:$F$4115, "failed", 'Raw Data'!$D$2:$D$4115, "&gt;15000")</f>
        <v>32</v>
      </c>
      <c r="D6">
        <f>COUNTIFS('Raw Data'!$D$2:$D$4115, "&lt;19999", 'Raw Data'!$F$2:$F$4115, "canceled", 'Raw Data'!$D$2:$D$4115, "&gt;15000")</f>
        <v>4</v>
      </c>
      <c r="E6">
        <f t="shared" si="0"/>
        <v>74</v>
      </c>
      <c r="F6" s="13">
        <f t="shared" si="1"/>
        <v>0.51351351351351349</v>
      </c>
      <c r="G6" s="13">
        <f t="shared" si="1"/>
        <v>0.43243243243243246</v>
      </c>
      <c r="H6" s="13">
        <f t="shared" si="1"/>
        <v>5.4054054054054057E-2</v>
      </c>
    </row>
    <row r="7" spans="1:8" x14ac:dyDescent="0.2">
      <c r="A7" s="11" t="s">
        <v>8393</v>
      </c>
      <c r="B7">
        <f>COUNTIFS('Raw Data'!$D$2:$D$4115, "&lt;24999", 'Raw Data'!$F$2:$F$4115, "successful", 'Raw Data'!$D$2:$D$4115, "&gt;20000")</f>
        <v>18</v>
      </c>
      <c r="C7">
        <f>COUNTIFS('Raw Data'!$D$2:$D$4115, "&lt;24999", 'Raw Data'!$F$2:$F$4115, "failed", 'Raw Data'!$D$2:$D$4115, "&gt;20000")</f>
        <v>16</v>
      </c>
      <c r="D7">
        <f>COUNTIFS('Raw Data'!$D$2:$D$4115, "&lt;24999", 'Raw Data'!$F$2:$F$4115, "canceled", 'Raw Data'!$D$2:$D$4115, "&gt;20000")</f>
        <v>1</v>
      </c>
      <c r="E7">
        <f t="shared" si="0"/>
        <v>35</v>
      </c>
      <c r="F7" s="13">
        <f t="shared" si="1"/>
        <v>0.51428571428571423</v>
      </c>
      <c r="G7" s="13">
        <f t="shared" si="1"/>
        <v>0.45714285714285713</v>
      </c>
      <c r="H7" s="13">
        <f t="shared" si="1"/>
        <v>2.8571428571428571E-2</v>
      </c>
    </row>
    <row r="8" spans="1:8" x14ac:dyDescent="0.2">
      <c r="A8" s="11" t="s">
        <v>8394</v>
      </c>
      <c r="B8">
        <f>COUNTIFS('Raw Data'!$D$2:$D$4115, "&lt;29999", 'Raw Data'!$F$2:$F$4115, "successful", 'Raw Data'!$D$2:$D$4115, "&gt;25000")</f>
        <v>8</v>
      </c>
      <c r="C8">
        <f>COUNTIFS('Raw Data'!$D$2:$D$4115, "&lt;29999", 'Raw Data'!$F$2:$F$4115, "failed", 'Raw Data'!$D$2:$D$4115, "&gt;25000")</f>
        <v>15</v>
      </c>
      <c r="D8">
        <f>COUNTIFS('Raw Data'!$D$2:$D$4115, "&lt;29999", 'Raw Data'!$F$2:$F$4115, "canceled", 'Raw Data'!$D$2:$D$4115, "&gt;25000")</f>
        <v>1</v>
      </c>
      <c r="E8">
        <f t="shared" si="0"/>
        <v>24</v>
      </c>
      <c r="F8" s="13">
        <f t="shared" si="1"/>
        <v>0.33333333333333331</v>
      </c>
      <c r="G8" s="13">
        <f t="shared" si="1"/>
        <v>0.625</v>
      </c>
      <c r="H8" s="13">
        <f t="shared" si="1"/>
        <v>4.1666666666666664E-2</v>
      </c>
    </row>
    <row r="9" spans="1:8" x14ac:dyDescent="0.2">
      <c r="A9" s="11" t="s">
        <v>8395</v>
      </c>
      <c r="B9">
        <f>COUNTIFS('Raw Data'!$D$2:$D$4115, "&lt;34999", 'Raw Data'!$F$2:$F$4115, "successful", 'Raw Data'!$D$2:$D$4115, "&gt;30000")</f>
        <v>6</v>
      </c>
      <c r="C9">
        <f>COUNTIFS('Raw Data'!$D$2:$D$4115, "&lt;34999", 'Raw Data'!$F$2:$F$4115, "failed", 'Raw Data'!$D$2:$D$4115, "&gt;30000")</f>
        <v>6</v>
      </c>
      <c r="D9">
        <f>COUNTIFS('Raw Data'!$D$2:$D$4115, "&lt;34999", 'Raw Data'!$F$2:$F$4115, "canceled", 'Raw Data'!$D$2:$D$4115, "&gt;30000")</f>
        <v>1</v>
      </c>
      <c r="E9">
        <f t="shared" si="0"/>
        <v>13</v>
      </c>
      <c r="F9" s="13">
        <f t="shared" si="1"/>
        <v>0.46153846153846156</v>
      </c>
      <c r="G9" s="13">
        <f t="shared" si="1"/>
        <v>0.46153846153846156</v>
      </c>
      <c r="H9" s="13">
        <f t="shared" si="1"/>
        <v>7.6923076923076927E-2</v>
      </c>
    </row>
    <row r="10" spans="1:8" x14ac:dyDescent="0.2">
      <c r="A10" s="11" t="s">
        <v>8396</v>
      </c>
      <c r="B10">
        <f>COUNTIFS('Raw Data'!$D$2:$D$4115, "&lt;39999", 'Raw Data'!$F$2:$F$4115, "successful", 'Raw Data'!$D$2:$D$4115, "&gt;35000")</f>
        <v>4</v>
      </c>
      <c r="C10">
        <f>COUNTIFS('Raw Data'!$D$2:$D$4115, "&lt;39999", 'Raw Data'!$F$2:$F$4115, "failed", 'Raw Data'!$D$2:$D$4115, "&gt;35000")</f>
        <v>8</v>
      </c>
      <c r="D10">
        <f>COUNTIFS('Raw Data'!$D$2:$D$4115, "&lt;39999", 'Raw Data'!$F$2:$F$4115, "canceled", 'Raw Data'!$D$2:$D$4115, "&gt;35000")</f>
        <v>2</v>
      </c>
      <c r="E10">
        <f t="shared" si="0"/>
        <v>14</v>
      </c>
      <c r="F10" s="13">
        <f t="shared" si="1"/>
        <v>0.2857142857142857</v>
      </c>
      <c r="G10" s="13">
        <f t="shared" si="1"/>
        <v>0.5714285714285714</v>
      </c>
      <c r="H10" s="13">
        <f t="shared" si="1"/>
        <v>0.14285714285714285</v>
      </c>
    </row>
    <row r="11" spans="1:8" x14ac:dyDescent="0.2">
      <c r="A11" s="11" t="s">
        <v>8397</v>
      </c>
      <c r="B11">
        <f>COUNTIFS('Raw Data'!$D$2:$D$4115, "&lt;44999", 'Raw Data'!$F$2:$F$4115, "successful", 'Raw Data'!$D$2:$D$4115, "&gt;40000")</f>
        <v>5</v>
      </c>
      <c r="C11">
        <f>COUNTIFS('Raw Data'!$D$2:$D$4115, "&lt;44999", 'Raw Data'!$F$2:$F$4115, "failed", 'Raw Data'!$D$2:$D$4115, "&gt;40000")</f>
        <v>3</v>
      </c>
      <c r="D11">
        <f>COUNTIFS('Raw Data'!$D$2:$D$4115, "&lt;44999", 'Raw Data'!$F$2:$F$4115, "canceled", 'Raw Data'!$D$2:$D$4115, "&gt;40000")</f>
        <v>0</v>
      </c>
      <c r="E11">
        <f t="shared" si="0"/>
        <v>8</v>
      </c>
      <c r="F11" s="13">
        <f t="shared" si="1"/>
        <v>0.625</v>
      </c>
      <c r="G11" s="13">
        <f t="shared" si="1"/>
        <v>0.375</v>
      </c>
      <c r="H11" s="13">
        <f t="shared" si="1"/>
        <v>0</v>
      </c>
    </row>
    <row r="12" spans="1:8" x14ac:dyDescent="0.2">
      <c r="A12" s="11" t="s">
        <v>8398</v>
      </c>
      <c r="B12">
        <f>COUNTIFS('Raw Data'!$D$2:$D$4115, "&lt;49999", 'Raw Data'!$F$2:$F$4115, "successful", 'Raw Data'!$D$2:$D$4115, "&gt;45000")</f>
        <v>3</v>
      </c>
      <c r="C12">
        <f>COUNTIFS('Raw Data'!$D$2:$D$4115, "&lt;49999", 'Raw Data'!$F$2:$F$4115, "failed", 'Raw Data'!$D$2:$D$4115, "&gt;45000")</f>
        <v>5</v>
      </c>
      <c r="D12">
        <f>COUNTIFS('Raw Data'!$D$2:$D$4115, "&lt;49999", 'Raw Data'!$F$2:$F$4115, "canceled", 'Raw Data'!$D$2:$D$4115, "&gt;45000")</f>
        <v>2</v>
      </c>
      <c r="E12">
        <f t="shared" si="0"/>
        <v>10</v>
      </c>
      <c r="F12" s="13">
        <f t="shared" si="1"/>
        <v>0.3</v>
      </c>
      <c r="G12" s="13">
        <f t="shared" si="1"/>
        <v>0.5</v>
      </c>
      <c r="H12" s="13">
        <f t="shared" si="1"/>
        <v>0.2</v>
      </c>
    </row>
    <row r="13" spans="1:8" x14ac:dyDescent="0.2">
      <c r="A13" s="11" t="s">
        <v>8399</v>
      </c>
      <c r="B13">
        <f>COUNTIFS('Raw Data'!$D$2:$D$4115, "&gt;=50000", 'Raw Data'!$F$2:$F$4115, "successful")</f>
        <v>86</v>
      </c>
      <c r="C13">
        <f>COUNTIFS('Raw Data'!$D$2:$D$4115, "&gt;=50000", 'Raw Data'!$F$2:$F$4115, "failed")</f>
        <v>258</v>
      </c>
      <c r="D13">
        <f>COUNTIFS('Raw Data'!$D$2:$D$4115, "&gt;=50000", 'Raw Data'!$F$2:$F$4115,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1"/>
        <v>0.58108108108108103</v>
      </c>
      <c r="H13" s="13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A5CF9-6207-4843-989A-5F5E40BE2485}">
  <dimension ref="A1:J2186"/>
  <sheetViews>
    <sheetView topLeftCell="C1" zoomScale="200" workbookViewId="0">
      <selection activeCell="F10" sqref="F10"/>
    </sheetView>
  </sheetViews>
  <sheetFormatPr baseColWidth="10" defaultRowHeight="15" x14ac:dyDescent="0.2"/>
  <cols>
    <col min="2" max="2" width="12.1640625" bestFit="1" customWidth="1"/>
    <col min="5" max="5" width="12.1640625" bestFit="1" customWidth="1"/>
    <col min="8" max="8" width="17.5" bestFit="1" customWidth="1"/>
    <col min="9" max="9" width="18.83203125" bestFit="1" customWidth="1"/>
  </cols>
  <sheetData>
    <row r="1" spans="1:10" ht="16" thickBot="1" x14ac:dyDescent="0.25">
      <c r="A1" t="s">
        <v>8401</v>
      </c>
      <c r="B1" t="s">
        <v>8262</v>
      </c>
      <c r="D1" t="s">
        <v>8401</v>
      </c>
      <c r="E1" t="s">
        <v>8262</v>
      </c>
    </row>
    <row r="2" spans="1:10" ht="16" thickBot="1" x14ac:dyDescent="0.25">
      <c r="A2" t="s">
        <v>8219</v>
      </c>
      <c r="B2">
        <v>182</v>
      </c>
      <c r="D2" t="s">
        <v>8221</v>
      </c>
      <c r="E2">
        <v>0</v>
      </c>
      <c r="G2" s="14"/>
      <c r="H2" s="21" t="s">
        <v>8408</v>
      </c>
      <c r="I2" s="22" t="s">
        <v>8409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G3" s="15" t="s">
        <v>8410</v>
      </c>
      <c r="H3" s="16">
        <f>SUM(B$2:B$2186)</f>
        <v>424819</v>
      </c>
      <c r="I3" s="17">
        <f>SUM(E2:E2186)</f>
        <v>24940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s="15" t="s">
        <v>8402</v>
      </c>
      <c r="H4" s="16">
        <f>AVERAGE(B$2:B$2186)</f>
        <v>194.42517162471395</v>
      </c>
      <c r="I4" s="17">
        <f>AVERAGE(E$2:E$2186)</f>
        <v>19.530148786217698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s="15" t="s">
        <v>8403</v>
      </c>
      <c r="H5" s="16">
        <f>MEDIAN(B$2:B$2186)</f>
        <v>62</v>
      </c>
      <c r="I5" s="17">
        <f>MEDIAN(E$2:E$2186)</f>
        <v>4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s="15" t="s">
        <v>8404</v>
      </c>
      <c r="H6" s="16">
        <f>MIN(B$2:B$2186)</f>
        <v>1</v>
      </c>
      <c r="I6" s="17">
        <f>MIN(E$2:E$2186)</f>
        <v>0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G7" s="15" t="s">
        <v>8405</v>
      </c>
      <c r="H7" s="16">
        <f>MAX(B$2:B$2186)</f>
        <v>26457</v>
      </c>
      <c r="I7" s="17">
        <f>MAX(E$2:E$2186)</f>
        <v>1293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  <c r="G8" s="15" t="s">
        <v>8406</v>
      </c>
      <c r="H8" s="16">
        <f>VARP(B$2:B$2186)</f>
        <v>712840.9867348104</v>
      </c>
      <c r="I8" s="17">
        <f>VARP(E$2:E$2186)</f>
        <v>4441.2796313795852</v>
      </c>
    </row>
    <row r="9" spans="1:10" ht="16" thickBot="1" x14ac:dyDescent="0.25">
      <c r="A9" t="s">
        <v>8219</v>
      </c>
      <c r="B9">
        <v>57</v>
      </c>
      <c r="D9" t="s">
        <v>8221</v>
      </c>
      <c r="E9">
        <v>2</v>
      </c>
      <c r="G9" s="18" t="s">
        <v>8407</v>
      </c>
      <c r="H9" s="19">
        <f>_xlfn.STDEV.P(B$2:B$2186)</f>
        <v>844.29910975602149</v>
      </c>
      <c r="I9" s="20">
        <f>_xlfn.STDEV.P(E$2:E$2186)</f>
        <v>66.642926341657486</v>
      </c>
    </row>
    <row r="10" spans="1:10" ht="16" thickBot="1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  <c r="G11" s="23" t="s">
        <v>8411</v>
      </c>
      <c r="H11" s="24"/>
      <c r="I11" s="24"/>
      <c r="J11" s="25"/>
    </row>
    <row r="12" spans="1:10" x14ac:dyDescent="0.2">
      <c r="A12" t="s">
        <v>8219</v>
      </c>
      <c r="B12">
        <v>19</v>
      </c>
      <c r="D12" t="s">
        <v>8221</v>
      </c>
      <c r="E12">
        <v>10</v>
      </c>
      <c r="G12" s="26"/>
      <c r="H12" s="27"/>
      <c r="I12" s="27"/>
      <c r="J12" s="28"/>
    </row>
    <row r="13" spans="1:10" x14ac:dyDescent="0.2">
      <c r="A13" t="s">
        <v>8219</v>
      </c>
      <c r="B13">
        <v>75</v>
      </c>
      <c r="D13" t="s">
        <v>8221</v>
      </c>
      <c r="E13">
        <v>1</v>
      </c>
      <c r="G13" s="26"/>
      <c r="H13" s="27"/>
      <c r="I13" s="27"/>
      <c r="J13" s="28"/>
    </row>
    <row r="14" spans="1:10" x14ac:dyDescent="0.2">
      <c r="A14" t="s">
        <v>8219</v>
      </c>
      <c r="B14">
        <v>827</v>
      </c>
      <c r="D14" t="s">
        <v>8221</v>
      </c>
      <c r="E14">
        <v>0</v>
      </c>
      <c r="G14" s="26"/>
      <c r="H14" s="27"/>
      <c r="I14" s="27"/>
      <c r="J14" s="28"/>
    </row>
    <row r="15" spans="1:10" x14ac:dyDescent="0.2">
      <c r="A15" t="s">
        <v>8219</v>
      </c>
      <c r="B15">
        <v>51</v>
      </c>
      <c r="D15" t="s">
        <v>8221</v>
      </c>
      <c r="E15">
        <v>0</v>
      </c>
      <c r="G15" s="26"/>
      <c r="H15" s="27"/>
      <c r="I15" s="27"/>
      <c r="J15" s="28"/>
    </row>
    <row r="16" spans="1:10" x14ac:dyDescent="0.2">
      <c r="A16" t="s">
        <v>8219</v>
      </c>
      <c r="B16">
        <v>41</v>
      </c>
      <c r="D16" t="s">
        <v>8221</v>
      </c>
      <c r="E16">
        <v>0</v>
      </c>
      <c r="G16" s="26"/>
      <c r="H16" s="27"/>
      <c r="I16" s="27"/>
      <c r="J16" s="28"/>
    </row>
    <row r="17" spans="1:10" x14ac:dyDescent="0.2">
      <c r="A17" t="s">
        <v>8219</v>
      </c>
      <c r="B17">
        <v>98</v>
      </c>
      <c r="D17" t="s">
        <v>8221</v>
      </c>
      <c r="E17">
        <v>26</v>
      </c>
      <c r="G17" s="26"/>
      <c r="H17" s="27"/>
      <c r="I17" s="27"/>
      <c r="J17" s="28"/>
    </row>
    <row r="18" spans="1:10" x14ac:dyDescent="0.2">
      <c r="A18" t="s">
        <v>8219</v>
      </c>
      <c r="B18">
        <v>70</v>
      </c>
      <c r="D18" t="s">
        <v>8221</v>
      </c>
      <c r="E18">
        <v>0</v>
      </c>
      <c r="G18" s="26"/>
      <c r="H18" s="27"/>
      <c r="I18" s="27"/>
      <c r="J18" s="28"/>
    </row>
    <row r="19" spans="1:10" ht="16" thickBot="1" x14ac:dyDescent="0.25">
      <c r="A19" t="s">
        <v>8219</v>
      </c>
      <c r="B19">
        <v>36</v>
      </c>
      <c r="D19" t="s">
        <v>8221</v>
      </c>
      <c r="E19">
        <v>7</v>
      </c>
      <c r="G19" s="29"/>
      <c r="H19" s="30"/>
      <c r="I19" s="30"/>
      <c r="J19" s="31"/>
    </row>
    <row r="20" spans="1:10" x14ac:dyDescent="0.2">
      <c r="A20" t="s">
        <v>8219</v>
      </c>
      <c r="B20">
        <v>342</v>
      </c>
      <c r="D20" t="s">
        <v>8221</v>
      </c>
      <c r="E20">
        <v>0</v>
      </c>
    </row>
    <row r="21" spans="1:10" x14ac:dyDescent="0.2">
      <c r="A21" t="s">
        <v>8219</v>
      </c>
      <c r="B21">
        <v>22</v>
      </c>
      <c r="D21" t="s">
        <v>8221</v>
      </c>
      <c r="E21">
        <v>2</v>
      </c>
    </row>
    <row r="22" spans="1:10" x14ac:dyDescent="0.2">
      <c r="A22" t="s">
        <v>8219</v>
      </c>
      <c r="B22">
        <v>25</v>
      </c>
      <c r="D22" t="s">
        <v>8221</v>
      </c>
      <c r="E22">
        <v>13</v>
      </c>
    </row>
    <row r="23" spans="1:10" x14ac:dyDescent="0.2">
      <c r="A23" t="s">
        <v>8219</v>
      </c>
      <c r="B23">
        <v>101</v>
      </c>
      <c r="D23" t="s">
        <v>8221</v>
      </c>
      <c r="E23">
        <v>4</v>
      </c>
    </row>
    <row r="24" spans="1:10" x14ac:dyDescent="0.2">
      <c r="A24" t="s">
        <v>8219</v>
      </c>
      <c r="B24">
        <v>8</v>
      </c>
      <c r="D24" t="s">
        <v>8221</v>
      </c>
      <c r="E24">
        <v>0</v>
      </c>
    </row>
    <row r="25" spans="1:10" x14ac:dyDescent="0.2">
      <c r="A25" t="s">
        <v>8219</v>
      </c>
      <c r="B25">
        <v>23</v>
      </c>
      <c r="D25" t="s">
        <v>8221</v>
      </c>
      <c r="E25">
        <v>12</v>
      </c>
    </row>
    <row r="26" spans="1:10" x14ac:dyDescent="0.2">
      <c r="A26" t="s">
        <v>8219</v>
      </c>
      <c r="B26">
        <v>574</v>
      </c>
      <c r="D26" t="s">
        <v>8221</v>
      </c>
      <c r="E26">
        <v>2</v>
      </c>
    </row>
    <row r="27" spans="1:10" x14ac:dyDescent="0.2">
      <c r="A27" t="s">
        <v>8219</v>
      </c>
      <c r="B27">
        <v>14</v>
      </c>
      <c r="D27" t="s">
        <v>8221</v>
      </c>
      <c r="E27">
        <v>10</v>
      </c>
    </row>
    <row r="28" spans="1:10" x14ac:dyDescent="0.2">
      <c r="A28" t="s">
        <v>8219</v>
      </c>
      <c r="B28">
        <v>19</v>
      </c>
      <c r="D28" t="s">
        <v>8221</v>
      </c>
      <c r="E28">
        <v>0</v>
      </c>
    </row>
    <row r="29" spans="1:10" x14ac:dyDescent="0.2">
      <c r="A29" t="s">
        <v>8219</v>
      </c>
      <c r="B29">
        <v>150</v>
      </c>
      <c r="D29" t="s">
        <v>8221</v>
      </c>
      <c r="E29">
        <v>5</v>
      </c>
    </row>
    <row r="30" spans="1:10" x14ac:dyDescent="0.2">
      <c r="A30" t="s">
        <v>8219</v>
      </c>
      <c r="B30">
        <v>71</v>
      </c>
      <c r="D30" t="s">
        <v>8221</v>
      </c>
      <c r="E30">
        <v>0</v>
      </c>
    </row>
    <row r="31" spans="1:10" x14ac:dyDescent="0.2">
      <c r="A31" t="s">
        <v>8219</v>
      </c>
      <c r="B31">
        <v>117</v>
      </c>
      <c r="D31" t="s">
        <v>8221</v>
      </c>
      <c r="E31">
        <v>5</v>
      </c>
    </row>
    <row r="32" spans="1:10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</row>
    <row r="1280" spans="1:5" x14ac:dyDescent="0.2">
      <c r="A1280" t="s">
        <v>8219</v>
      </c>
      <c r="B1280">
        <v>27</v>
      </c>
    </row>
    <row r="1281" spans="1:2" x14ac:dyDescent="0.2">
      <c r="A1281" t="s">
        <v>8219</v>
      </c>
      <c r="B1281">
        <v>26</v>
      </c>
    </row>
    <row r="1282" spans="1:2" x14ac:dyDescent="0.2">
      <c r="A1282" t="s">
        <v>8219</v>
      </c>
      <c r="B1282">
        <v>43</v>
      </c>
    </row>
    <row r="1283" spans="1:2" x14ac:dyDescent="0.2">
      <c r="A1283" t="s">
        <v>8219</v>
      </c>
      <c r="B1283">
        <v>80</v>
      </c>
    </row>
    <row r="1284" spans="1:2" x14ac:dyDescent="0.2">
      <c r="A1284" t="s">
        <v>8219</v>
      </c>
      <c r="B1284">
        <v>33</v>
      </c>
    </row>
    <row r="1285" spans="1:2" x14ac:dyDescent="0.2">
      <c r="A1285" t="s">
        <v>8219</v>
      </c>
      <c r="B1285">
        <v>71</v>
      </c>
    </row>
    <row r="1286" spans="1:2" x14ac:dyDescent="0.2">
      <c r="A1286" t="s">
        <v>8219</v>
      </c>
      <c r="B1286">
        <v>81</v>
      </c>
    </row>
    <row r="1287" spans="1:2" x14ac:dyDescent="0.2">
      <c r="A1287" t="s">
        <v>8219</v>
      </c>
      <c r="B1287">
        <v>76</v>
      </c>
    </row>
    <row r="1288" spans="1:2" x14ac:dyDescent="0.2">
      <c r="A1288" t="s">
        <v>8219</v>
      </c>
      <c r="B1288">
        <v>48</v>
      </c>
    </row>
    <row r="1289" spans="1:2" x14ac:dyDescent="0.2">
      <c r="A1289" t="s">
        <v>8219</v>
      </c>
      <c r="B1289">
        <v>61</v>
      </c>
    </row>
    <row r="1290" spans="1:2" x14ac:dyDescent="0.2">
      <c r="A1290" t="s">
        <v>8219</v>
      </c>
      <c r="B1290">
        <v>60</v>
      </c>
    </row>
    <row r="1291" spans="1:2" x14ac:dyDescent="0.2">
      <c r="A1291" t="s">
        <v>8219</v>
      </c>
      <c r="B1291">
        <v>136</v>
      </c>
    </row>
    <row r="1292" spans="1:2" x14ac:dyDescent="0.2">
      <c r="A1292" t="s">
        <v>8219</v>
      </c>
      <c r="B1292">
        <v>14</v>
      </c>
    </row>
    <row r="1293" spans="1:2" x14ac:dyDescent="0.2">
      <c r="A1293" t="s">
        <v>8219</v>
      </c>
      <c r="B1293">
        <v>78</v>
      </c>
    </row>
    <row r="1294" spans="1:2" x14ac:dyDescent="0.2">
      <c r="A1294" t="s">
        <v>8219</v>
      </c>
      <c r="B1294">
        <v>4</v>
      </c>
    </row>
    <row r="1295" spans="1:2" x14ac:dyDescent="0.2">
      <c r="A1295" t="s">
        <v>8219</v>
      </c>
      <c r="B1295">
        <v>11</v>
      </c>
    </row>
    <row r="1296" spans="1:2" x14ac:dyDescent="0.2">
      <c r="A1296" t="s">
        <v>8219</v>
      </c>
      <c r="B1296">
        <v>185</v>
      </c>
    </row>
    <row r="1297" spans="1:2" x14ac:dyDescent="0.2">
      <c r="A1297" t="s">
        <v>8219</v>
      </c>
      <c r="B1297">
        <v>59</v>
      </c>
    </row>
    <row r="1298" spans="1:2" x14ac:dyDescent="0.2">
      <c r="A1298" t="s">
        <v>8219</v>
      </c>
      <c r="B1298">
        <v>27</v>
      </c>
    </row>
    <row r="1299" spans="1:2" x14ac:dyDescent="0.2">
      <c r="A1299" t="s">
        <v>8219</v>
      </c>
      <c r="B1299">
        <v>63</v>
      </c>
    </row>
    <row r="1300" spans="1:2" x14ac:dyDescent="0.2">
      <c r="A1300" t="s">
        <v>8219</v>
      </c>
      <c r="B1300">
        <v>13</v>
      </c>
    </row>
    <row r="1301" spans="1:2" x14ac:dyDescent="0.2">
      <c r="A1301" t="s">
        <v>8219</v>
      </c>
      <c r="B1301">
        <v>13</v>
      </c>
    </row>
    <row r="1302" spans="1:2" x14ac:dyDescent="0.2">
      <c r="A1302" t="s">
        <v>8219</v>
      </c>
      <c r="B1302">
        <v>57</v>
      </c>
    </row>
    <row r="1303" spans="1:2" x14ac:dyDescent="0.2">
      <c r="A1303" t="s">
        <v>8219</v>
      </c>
      <c r="B1303">
        <v>61</v>
      </c>
    </row>
    <row r="1304" spans="1:2" x14ac:dyDescent="0.2">
      <c r="A1304" t="s">
        <v>8219</v>
      </c>
      <c r="B1304">
        <v>65</v>
      </c>
    </row>
    <row r="1305" spans="1:2" x14ac:dyDescent="0.2">
      <c r="A1305" t="s">
        <v>8219</v>
      </c>
      <c r="B1305">
        <v>134</v>
      </c>
    </row>
    <row r="1306" spans="1:2" x14ac:dyDescent="0.2">
      <c r="A1306" t="s">
        <v>8219</v>
      </c>
      <c r="B1306">
        <v>37</v>
      </c>
    </row>
    <row r="1307" spans="1:2" x14ac:dyDescent="0.2">
      <c r="A1307" t="s">
        <v>8219</v>
      </c>
      <c r="B1307">
        <v>37</v>
      </c>
    </row>
    <row r="1308" spans="1:2" x14ac:dyDescent="0.2">
      <c r="A1308" t="s">
        <v>8219</v>
      </c>
      <c r="B1308">
        <v>150</v>
      </c>
    </row>
    <row r="1309" spans="1:2" x14ac:dyDescent="0.2">
      <c r="A1309" t="s">
        <v>8219</v>
      </c>
      <c r="B1309">
        <v>56</v>
      </c>
    </row>
    <row r="1310" spans="1:2" x14ac:dyDescent="0.2">
      <c r="A1310" t="s">
        <v>8219</v>
      </c>
      <c r="B1310">
        <v>18</v>
      </c>
    </row>
    <row r="1311" spans="1:2" x14ac:dyDescent="0.2">
      <c r="A1311" t="s">
        <v>8219</v>
      </c>
      <c r="B1311">
        <v>60</v>
      </c>
    </row>
    <row r="1312" spans="1:2" x14ac:dyDescent="0.2">
      <c r="A1312" t="s">
        <v>8219</v>
      </c>
      <c r="B1312">
        <v>67</v>
      </c>
    </row>
    <row r="1313" spans="1:2" x14ac:dyDescent="0.2">
      <c r="A1313" t="s">
        <v>8219</v>
      </c>
      <c r="B1313">
        <v>35</v>
      </c>
    </row>
    <row r="1314" spans="1:2" x14ac:dyDescent="0.2">
      <c r="A1314" t="s">
        <v>8219</v>
      </c>
      <c r="B1314">
        <v>34</v>
      </c>
    </row>
    <row r="1315" spans="1:2" x14ac:dyDescent="0.2">
      <c r="A1315" t="s">
        <v>8219</v>
      </c>
      <c r="B1315">
        <v>36</v>
      </c>
    </row>
    <row r="1316" spans="1:2" x14ac:dyDescent="0.2">
      <c r="A1316" t="s">
        <v>8219</v>
      </c>
      <c r="B1316">
        <v>18</v>
      </c>
    </row>
    <row r="1317" spans="1:2" x14ac:dyDescent="0.2">
      <c r="A1317" t="s">
        <v>8219</v>
      </c>
      <c r="B1317">
        <v>25</v>
      </c>
    </row>
    <row r="1318" spans="1:2" x14ac:dyDescent="0.2">
      <c r="A1318" t="s">
        <v>8219</v>
      </c>
      <c r="B1318">
        <v>21</v>
      </c>
    </row>
    <row r="1319" spans="1:2" x14ac:dyDescent="0.2">
      <c r="A1319" t="s">
        <v>8219</v>
      </c>
      <c r="B1319">
        <v>151</v>
      </c>
    </row>
    <row r="1320" spans="1:2" x14ac:dyDescent="0.2">
      <c r="A1320" t="s">
        <v>8219</v>
      </c>
      <c r="B1320">
        <v>489</v>
      </c>
    </row>
    <row r="1321" spans="1:2" x14ac:dyDescent="0.2">
      <c r="A1321" t="s">
        <v>8219</v>
      </c>
      <c r="B1321">
        <v>50</v>
      </c>
    </row>
    <row r="1322" spans="1:2" x14ac:dyDescent="0.2">
      <c r="A1322" t="s">
        <v>8219</v>
      </c>
      <c r="B1322">
        <v>321</v>
      </c>
    </row>
    <row r="1323" spans="1:2" x14ac:dyDescent="0.2">
      <c r="A1323" t="s">
        <v>8219</v>
      </c>
      <c r="B1323">
        <v>1762</v>
      </c>
    </row>
    <row r="1324" spans="1:2" x14ac:dyDescent="0.2">
      <c r="A1324" t="s">
        <v>8219</v>
      </c>
      <c r="B1324">
        <v>385</v>
      </c>
    </row>
    <row r="1325" spans="1:2" x14ac:dyDescent="0.2">
      <c r="A1325" t="s">
        <v>8219</v>
      </c>
      <c r="B1325">
        <v>398</v>
      </c>
    </row>
    <row r="1326" spans="1:2" x14ac:dyDescent="0.2">
      <c r="A1326" t="s">
        <v>8219</v>
      </c>
      <c r="B1326">
        <v>304</v>
      </c>
    </row>
    <row r="1327" spans="1:2" x14ac:dyDescent="0.2">
      <c r="A1327" t="s">
        <v>8219</v>
      </c>
      <c r="B1327">
        <v>676</v>
      </c>
    </row>
    <row r="1328" spans="1:2" x14ac:dyDescent="0.2">
      <c r="A1328" t="s">
        <v>8219</v>
      </c>
      <c r="B1328">
        <v>577</v>
      </c>
    </row>
    <row r="1329" spans="1:2" x14ac:dyDescent="0.2">
      <c r="A1329" t="s">
        <v>8219</v>
      </c>
      <c r="B1329">
        <v>3663</v>
      </c>
    </row>
    <row r="1330" spans="1:2" x14ac:dyDescent="0.2">
      <c r="A1330" t="s">
        <v>8219</v>
      </c>
      <c r="B1330">
        <v>294</v>
      </c>
    </row>
    <row r="1331" spans="1:2" x14ac:dyDescent="0.2">
      <c r="A1331" t="s">
        <v>8219</v>
      </c>
      <c r="B1331">
        <v>28</v>
      </c>
    </row>
    <row r="1332" spans="1:2" x14ac:dyDescent="0.2">
      <c r="A1332" t="s">
        <v>8219</v>
      </c>
      <c r="B1332">
        <v>100</v>
      </c>
    </row>
    <row r="1333" spans="1:2" x14ac:dyDescent="0.2">
      <c r="A1333" t="s">
        <v>8219</v>
      </c>
      <c r="B1333">
        <v>72</v>
      </c>
    </row>
    <row r="1334" spans="1:2" x14ac:dyDescent="0.2">
      <c r="A1334" t="s">
        <v>8219</v>
      </c>
      <c r="B1334">
        <v>238</v>
      </c>
    </row>
    <row r="1335" spans="1:2" x14ac:dyDescent="0.2">
      <c r="A1335" t="s">
        <v>8219</v>
      </c>
      <c r="B1335">
        <v>159</v>
      </c>
    </row>
    <row r="1336" spans="1:2" x14ac:dyDescent="0.2">
      <c r="A1336" t="s">
        <v>8219</v>
      </c>
      <c r="B1336">
        <v>77</v>
      </c>
    </row>
    <row r="1337" spans="1:2" x14ac:dyDescent="0.2">
      <c r="A1337" t="s">
        <v>8219</v>
      </c>
      <c r="B1337">
        <v>53</v>
      </c>
    </row>
    <row r="1338" spans="1:2" x14ac:dyDescent="0.2">
      <c r="A1338" t="s">
        <v>8219</v>
      </c>
      <c r="B1338">
        <v>1251</v>
      </c>
    </row>
    <row r="1339" spans="1:2" x14ac:dyDescent="0.2">
      <c r="A1339" t="s">
        <v>8219</v>
      </c>
      <c r="B1339">
        <v>465</v>
      </c>
    </row>
    <row r="1340" spans="1:2" x14ac:dyDescent="0.2">
      <c r="A1340" t="s">
        <v>8219</v>
      </c>
      <c r="B1340">
        <v>74</v>
      </c>
    </row>
    <row r="1341" spans="1:2" x14ac:dyDescent="0.2">
      <c r="A1341" t="s">
        <v>8219</v>
      </c>
      <c r="B1341">
        <v>62</v>
      </c>
    </row>
    <row r="1342" spans="1:2" x14ac:dyDescent="0.2">
      <c r="A1342" t="s">
        <v>8219</v>
      </c>
      <c r="B1342">
        <v>3468</v>
      </c>
    </row>
    <row r="1343" spans="1:2" x14ac:dyDescent="0.2">
      <c r="A1343" t="s">
        <v>8219</v>
      </c>
      <c r="B1343">
        <v>52</v>
      </c>
    </row>
    <row r="1344" spans="1:2" x14ac:dyDescent="0.2">
      <c r="A1344" t="s">
        <v>8219</v>
      </c>
      <c r="B1344">
        <v>50</v>
      </c>
    </row>
    <row r="1345" spans="1:2" x14ac:dyDescent="0.2">
      <c r="A1345" t="s">
        <v>8219</v>
      </c>
      <c r="B1345">
        <v>45</v>
      </c>
    </row>
    <row r="1346" spans="1:2" x14ac:dyDescent="0.2">
      <c r="A1346" t="s">
        <v>8219</v>
      </c>
      <c r="B1346">
        <v>21</v>
      </c>
    </row>
    <row r="1347" spans="1:2" x14ac:dyDescent="0.2">
      <c r="A1347" t="s">
        <v>8219</v>
      </c>
      <c r="B1347">
        <v>100</v>
      </c>
    </row>
    <row r="1348" spans="1:2" x14ac:dyDescent="0.2">
      <c r="A1348" t="s">
        <v>8219</v>
      </c>
      <c r="B1348">
        <v>81</v>
      </c>
    </row>
    <row r="1349" spans="1:2" x14ac:dyDescent="0.2">
      <c r="A1349" t="s">
        <v>8219</v>
      </c>
      <c r="B1349">
        <v>286</v>
      </c>
    </row>
    <row r="1350" spans="1:2" x14ac:dyDescent="0.2">
      <c r="A1350" t="s">
        <v>8219</v>
      </c>
      <c r="B1350">
        <v>42</v>
      </c>
    </row>
    <row r="1351" spans="1:2" x14ac:dyDescent="0.2">
      <c r="A1351" t="s">
        <v>8219</v>
      </c>
      <c r="B1351">
        <v>199</v>
      </c>
    </row>
    <row r="1352" spans="1:2" x14ac:dyDescent="0.2">
      <c r="A1352" t="s">
        <v>8219</v>
      </c>
      <c r="B1352">
        <v>25</v>
      </c>
    </row>
    <row r="1353" spans="1:2" x14ac:dyDescent="0.2">
      <c r="A1353" t="s">
        <v>8219</v>
      </c>
      <c r="B1353">
        <v>84</v>
      </c>
    </row>
    <row r="1354" spans="1:2" x14ac:dyDescent="0.2">
      <c r="A1354" t="s">
        <v>8219</v>
      </c>
      <c r="B1354">
        <v>50</v>
      </c>
    </row>
    <row r="1355" spans="1:2" x14ac:dyDescent="0.2">
      <c r="A1355" t="s">
        <v>8219</v>
      </c>
      <c r="B1355">
        <v>26</v>
      </c>
    </row>
    <row r="1356" spans="1:2" x14ac:dyDescent="0.2">
      <c r="A1356" t="s">
        <v>8219</v>
      </c>
      <c r="B1356">
        <v>14</v>
      </c>
    </row>
    <row r="1357" spans="1:2" x14ac:dyDescent="0.2">
      <c r="A1357" t="s">
        <v>8219</v>
      </c>
      <c r="B1357">
        <v>49</v>
      </c>
    </row>
    <row r="1358" spans="1:2" x14ac:dyDescent="0.2">
      <c r="A1358" t="s">
        <v>8219</v>
      </c>
      <c r="B1358">
        <v>69</v>
      </c>
    </row>
    <row r="1359" spans="1:2" x14ac:dyDescent="0.2">
      <c r="A1359" t="s">
        <v>8219</v>
      </c>
      <c r="B1359">
        <v>60</v>
      </c>
    </row>
    <row r="1360" spans="1:2" x14ac:dyDescent="0.2">
      <c r="A1360" t="s">
        <v>8219</v>
      </c>
      <c r="B1360">
        <v>80</v>
      </c>
    </row>
    <row r="1361" spans="1:2" x14ac:dyDescent="0.2">
      <c r="A1361" t="s">
        <v>8219</v>
      </c>
      <c r="B1361">
        <v>56</v>
      </c>
    </row>
    <row r="1362" spans="1:2" x14ac:dyDescent="0.2">
      <c r="A1362" t="s">
        <v>8219</v>
      </c>
      <c r="B1362">
        <v>104</v>
      </c>
    </row>
    <row r="1363" spans="1:2" x14ac:dyDescent="0.2">
      <c r="A1363" t="s">
        <v>8219</v>
      </c>
      <c r="B1363">
        <v>46</v>
      </c>
    </row>
    <row r="1364" spans="1:2" x14ac:dyDescent="0.2">
      <c r="A1364" t="s">
        <v>8219</v>
      </c>
      <c r="B1364">
        <v>206</v>
      </c>
    </row>
    <row r="1365" spans="1:2" x14ac:dyDescent="0.2">
      <c r="A1365" t="s">
        <v>8219</v>
      </c>
      <c r="B1365">
        <v>18</v>
      </c>
    </row>
    <row r="1366" spans="1:2" x14ac:dyDescent="0.2">
      <c r="A1366" t="s">
        <v>8219</v>
      </c>
      <c r="B1366">
        <v>28</v>
      </c>
    </row>
    <row r="1367" spans="1:2" x14ac:dyDescent="0.2">
      <c r="A1367" t="s">
        <v>8219</v>
      </c>
      <c r="B1367">
        <v>11</v>
      </c>
    </row>
    <row r="1368" spans="1:2" x14ac:dyDescent="0.2">
      <c r="A1368" t="s">
        <v>8219</v>
      </c>
      <c r="B1368">
        <v>263</v>
      </c>
    </row>
    <row r="1369" spans="1:2" x14ac:dyDescent="0.2">
      <c r="A1369" t="s">
        <v>8219</v>
      </c>
      <c r="B1369">
        <v>394</v>
      </c>
    </row>
    <row r="1370" spans="1:2" x14ac:dyDescent="0.2">
      <c r="A1370" t="s">
        <v>8219</v>
      </c>
      <c r="B1370">
        <v>1049</v>
      </c>
    </row>
    <row r="1371" spans="1:2" x14ac:dyDescent="0.2">
      <c r="A1371" t="s">
        <v>8219</v>
      </c>
      <c r="B1371">
        <v>308</v>
      </c>
    </row>
    <row r="1372" spans="1:2" x14ac:dyDescent="0.2">
      <c r="A1372" t="s">
        <v>8219</v>
      </c>
      <c r="B1372">
        <v>1088</v>
      </c>
    </row>
    <row r="1373" spans="1:2" x14ac:dyDescent="0.2">
      <c r="A1373" t="s">
        <v>8219</v>
      </c>
      <c r="B1373">
        <v>73</v>
      </c>
    </row>
    <row r="1374" spans="1:2" x14ac:dyDescent="0.2">
      <c r="A1374" t="s">
        <v>8219</v>
      </c>
      <c r="B1374">
        <v>143</v>
      </c>
    </row>
    <row r="1375" spans="1:2" x14ac:dyDescent="0.2">
      <c r="A1375" t="s">
        <v>8219</v>
      </c>
      <c r="B1375">
        <v>1420</v>
      </c>
    </row>
    <row r="1376" spans="1:2" x14ac:dyDescent="0.2">
      <c r="A1376" t="s">
        <v>8219</v>
      </c>
      <c r="B1376">
        <v>305</v>
      </c>
    </row>
    <row r="1377" spans="1:2" x14ac:dyDescent="0.2">
      <c r="A1377" t="s">
        <v>8219</v>
      </c>
      <c r="B1377">
        <v>551</v>
      </c>
    </row>
    <row r="1378" spans="1:2" x14ac:dyDescent="0.2">
      <c r="A1378" t="s">
        <v>8219</v>
      </c>
      <c r="B1378">
        <v>187</v>
      </c>
    </row>
    <row r="1379" spans="1:2" x14ac:dyDescent="0.2">
      <c r="A1379" t="s">
        <v>8219</v>
      </c>
      <c r="B1379">
        <v>325</v>
      </c>
    </row>
    <row r="1380" spans="1:2" x14ac:dyDescent="0.2">
      <c r="A1380" t="s">
        <v>8219</v>
      </c>
      <c r="B1380">
        <v>148</v>
      </c>
    </row>
    <row r="1381" spans="1:2" x14ac:dyDescent="0.2">
      <c r="A1381" t="s">
        <v>8219</v>
      </c>
      <c r="B1381">
        <v>69</v>
      </c>
    </row>
    <row r="1382" spans="1:2" x14ac:dyDescent="0.2">
      <c r="A1382" t="s">
        <v>8219</v>
      </c>
      <c r="B1382">
        <v>173</v>
      </c>
    </row>
    <row r="1383" spans="1:2" x14ac:dyDescent="0.2">
      <c r="A1383" t="s">
        <v>8219</v>
      </c>
      <c r="B1383">
        <v>269</v>
      </c>
    </row>
    <row r="1384" spans="1:2" x14ac:dyDescent="0.2">
      <c r="A1384" t="s">
        <v>8219</v>
      </c>
      <c r="B1384">
        <v>185</v>
      </c>
    </row>
    <row r="1385" spans="1:2" x14ac:dyDescent="0.2">
      <c r="A1385" t="s">
        <v>8219</v>
      </c>
      <c r="B1385">
        <v>176</v>
      </c>
    </row>
    <row r="1386" spans="1:2" x14ac:dyDescent="0.2">
      <c r="A1386" t="s">
        <v>8219</v>
      </c>
      <c r="B1386">
        <v>1019</v>
      </c>
    </row>
    <row r="1387" spans="1:2" x14ac:dyDescent="0.2">
      <c r="A1387" t="s">
        <v>8219</v>
      </c>
      <c r="B1387">
        <v>113</v>
      </c>
    </row>
    <row r="1388" spans="1:2" x14ac:dyDescent="0.2">
      <c r="A1388" t="s">
        <v>8219</v>
      </c>
      <c r="B1388">
        <v>404</v>
      </c>
    </row>
    <row r="1389" spans="1:2" x14ac:dyDescent="0.2">
      <c r="A1389" t="s">
        <v>8219</v>
      </c>
      <c r="B1389">
        <v>707</v>
      </c>
    </row>
    <row r="1390" spans="1:2" x14ac:dyDescent="0.2">
      <c r="A1390" t="s">
        <v>8219</v>
      </c>
      <c r="B1390">
        <v>392</v>
      </c>
    </row>
    <row r="1391" spans="1:2" x14ac:dyDescent="0.2">
      <c r="A1391" t="s">
        <v>8219</v>
      </c>
      <c r="B1391">
        <v>23</v>
      </c>
    </row>
    <row r="1392" spans="1:2" x14ac:dyDescent="0.2">
      <c r="A1392" t="s">
        <v>8219</v>
      </c>
      <c r="B1392">
        <v>682</v>
      </c>
    </row>
    <row r="1393" spans="1:2" x14ac:dyDescent="0.2">
      <c r="A1393" t="s">
        <v>8219</v>
      </c>
      <c r="B1393">
        <v>37</v>
      </c>
    </row>
    <row r="1394" spans="1:2" x14ac:dyDescent="0.2">
      <c r="A1394" t="s">
        <v>8219</v>
      </c>
      <c r="B1394">
        <v>146</v>
      </c>
    </row>
    <row r="1395" spans="1:2" x14ac:dyDescent="0.2">
      <c r="A1395" t="s">
        <v>8219</v>
      </c>
      <c r="B1395">
        <v>119</v>
      </c>
    </row>
    <row r="1396" spans="1:2" x14ac:dyDescent="0.2">
      <c r="A1396" t="s">
        <v>8219</v>
      </c>
      <c r="B1396">
        <v>163</v>
      </c>
    </row>
    <row r="1397" spans="1:2" x14ac:dyDescent="0.2">
      <c r="A1397" t="s">
        <v>8219</v>
      </c>
      <c r="B1397">
        <v>339</v>
      </c>
    </row>
    <row r="1398" spans="1:2" x14ac:dyDescent="0.2">
      <c r="A1398" t="s">
        <v>8219</v>
      </c>
      <c r="B1398">
        <v>58</v>
      </c>
    </row>
    <row r="1399" spans="1:2" x14ac:dyDescent="0.2">
      <c r="A1399" t="s">
        <v>8219</v>
      </c>
      <c r="B1399">
        <v>456</v>
      </c>
    </row>
    <row r="1400" spans="1:2" x14ac:dyDescent="0.2">
      <c r="A1400" t="s">
        <v>8219</v>
      </c>
      <c r="B1400">
        <v>15</v>
      </c>
    </row>
    <row r="1401" spans="1:2" x14ac:dyDescent="0.2">
      <c r="A1401" t="s">
        <v>8219</v>
      </c>
      <c r="B1401">
        <v>191</v>
      </c>
    </row>
    <row r="1402" spans="1:2" x14ac:dyDescent="0.2">
      <c r="A1402" t="s">
        <v>8219</v>
      </c>
      <c r="B1402">
        <v>17</v>
      </c>
    </row>
    <row r="1403" spans="1:2" x14ac:dyDescent="0.2">
      <c r="A1403" t="s">
        <v>8219</v>
      </c>
      <c r="B1403">
        <v>28</v>
      </c>
    </row>
    <row r="1404" spans="1:2" x14ac:dyDescent="0.2">
      <c r="A1404" t="s">
        <v>8219</v>
      </c>
      <c r="B1404">
        <v>18</v>
      </c>
    </row>
    <row r="1405" spans="1:2" x14ac:dyDescent="0.2">
      <c r="A1405" t="s">
        <v>8219</v>
      </c>
      <c r="B1405">
        <v>61</v>
      </c>
    </row>
    <row r="1406" spans="1:2" x14ac:dyDescent="0.2">
      <c r="A1406" t="s">
        <v>8219</v>
      </c>
      <c r="B1406">
        <v>108</v>
      </c>
    </row>
    <row r="1407" spans="1:2" x14ac:dyDescent="0.2">
      <c r="A1407" t="s">
        <v>8219</v>
      </c>
      <c r="B1407">
        <v>142</v>
      </c>
    </row>
    <row r="1408" spans="1:2" x14ac:dyDescent="0.2">
      <c r="A1408" t="s">
        <v>8219</v>
      </c>
      <c r="B1408">
        <v>74</v>
      </c>
    </row>
    <row r="1409" spans="1:2" x14ac:dyDescent="0.2">
      <c r="A1409" t="s">
        <v>8219</v>
      </c>
      <c r="B1409">
        <v>38</v>
      </c>
    </row>
    <row r="1410" spans="1:2" x14ac:dyDescent="0.2">
      <c r="A1410" t="s">
        <v>8219</v>
      </c>
      <c r="B1410">
        <v>20</v>
      </c>
    </row>
    <row r="1411" spans="1:2" x14ac:dyDescent="0.2">
      <c r="A1411" t="s">
        <v>8219</v>
      </c>
      <c r="B1411">
        <v>24</v>
      </c>
    </row>
    <row r="1412" spans="1:2" x14ac:dyDescent="0.2">
      <c r="A1412" t="s">
        <v>8219</v>
      </c>
      <c r="B1412">
        <v>66</v>
      </c>
    </row>
    <row r="1413" spans="1:2" x14ac:dyDescent="0.2">
      <c r="A1413" t="s">
        <v>8219</v>
      </c>
      <c r="B1413">
        <v>28</v>
      </c>
    </row>
    <row r="1414" spans="1:2" x14ac:dyDescent="0.2">
      <c r="A1414" t="s">
        <v>8219</v>
      </c>
      <c r="B1414">
        <v>24</v>
      </c>
    </row>
    <row r="1415" spans="1:2" x14ac:dyDescent="0.2">
      <c r="A1415" t="s">
        <v>8219</v>
      </c>
      <c r="B1415">
        <v>73</v>
      </c>
    </row>
    <row r="1416" spans="1:2" x14ac:dyDescent="0.2">
      <c r="A1416" t="s">
        <v>8219</v>
      </c>
      <c r="B1416">
        <v>3</v>
      </c>
    </row>
    <row r="1417" spans="1:2" x14ac:dyDescent="0.2">
      <c r="A1417" t="s">
        <v>8219</v>
      </c>
      <c r="B1417">
        <v>20</v>
      </c>
    </row>
    <row r="1418" spans="1:2" x14ac:dyDescent="0.2">
      <c r="A1418" t="s">
        <v>8219</v>
      </c>
      <c r="B1418">
        <v>21</v>
      </c>
    </row>
    <row r="1419" spans="1:2" x14ac:dyDescent="0.2">
      <c r="A1419" t="s">
        <v>8219</v>
      </c>
      <c r="B1419">
        <v>94</v>
      </c>
    </row>
    <row r="1420" spans="1:2" x14ac:dyDescent="0.2">
      <c r="A1420" t="s">
        <v>8219</v>
      </c>
      <c r="B1420">
        <v>139</v>
      </c>
    </row>
    <row r="1421" spans="1:2" x14ac:dyDescent="0.2">
      <c r="A1421" t="s">
        <v>8219</v>
      </c>
      <c r="B1421">
        <v>130</v>
      </c>
    </row>
    <row r="1422" spans="1:2" x14ac:dyDescent="0.2">
      <c r="A1422" t="s">
        <v>8219</v>
      </c>
      <c r="B1422">
        <v>31</v>
      </c>
    </row>
    <row r="1423" spans="1:2" x14ac:dyDescent="0.2">
      <c r="A1423" t="s">
        <v>8219</v>
      </c>
      <c r="B1423">
        <v>13</v>
      </c>
    </row>
    <row r="1424" spans="1:2" x14ac:dyDescent="0.2">
      <c r="A1424" t="s">
        <v>8219</v>
      </c>
      <c r="B1424">
        <v>90</v>
      </c>
    </row>
    <row r="1425" spans="1:2" x14ac:dyDescent="0.2">
      <c r="A1425" t="s">
        <v>8219</v>
      </c>
      <c r="B1425">
        <v>141</v>
      </c>
    </row>
    <row r="1426" spans="1:2" x14ac:dyDescent="0.2">
      <c r="A1426" t="s">
        <v>8219</v>
      </c>
      <c r="B1426">
        <v>23</v>
      </c>
    </row>
    <row r="1427" spans="1:2" x14ac:dyDescent="0.2">
      <c r="A1427" t="s">
        <v>8219</v>
      </c>
      <c r="B1427">
        <v>18</v>
      </c>
    </row>
    <row r="1428" spans="1:2" x14ac:dyDescent="0.2">
      <c r="A1428" t="s">
        <v>8219</v>
      </c>
      <c r="B1428">
        <v>76</v>
      </c>
    </row>
    <row r="1429" spans="1:2" x14ac:dyDescent="0.2">
      <c r="A1429" t="s">
        <v>8219</v>
      </c>
      <c r="B1429">
        <v>93</v>
      </c>
    </row>
    <row r="1430" spans="1:2" x14ac:dyDescent="0.2">
      <c r="A1430" t="s">
        <v>8219</v>
      </c>
      <c r="B1430">
        <v>69</v>
      </c>
    </row>
    <row r="1431" spans="1:2" x14ac:dyDescent="0.2">
      <c r="A1431" t="s">
        <v>8219</v>
      </c>
      <c r="B1431">
        <v>21</v>
      </c>
    </row>
    <row r="1432" spans="1:2" x14ac:dyDescent="0.2">
      <c r="A1432" t="s">
        <v>8219</v>
      </c>
      <c r="B1432">
        <v>57</v>
      </c>
    </row>
    <row r="1433" spans="1:2" x14ac:dyDescent="0.2">
      <c r="A1433" t="s">
        <v>8219</v>
      </c>
      <c r="B1433">
        <v>108</v>
      </c>
    </row>
    <row r="1434" spans="1:2" x14ac:dyDescent="0.2">
      <c r="A1434" t="s">
        <v>8219</v>
      </c>
      <c r="B1434">
        <v>83</v>
      </c>
    </row>
    <row r="1435" spans="1:2" x14ac:dyDescent="0.2">
      <c r="A1435" t="s">
        <v>8219</v>
      </c>
      <c r="B1435">
        <v>96</v>
      </c>
    </row>
    <row r="1436" spans="1:2" x14ac:dyDescent="0.2">
      <c r="A1436" t="s">
        <v>8219</v>
      </c>
      <c r="B1436">
        <v>64</v>
      </c>
    </row>
    <row r="1437" spans="1:2" x14ac:dyDescent="0.2">
      <c r="A1437" t="s">
        <v>8219</v>
      </c>
      <c r="B1437">
        <v>14</v>
      </c>
    </row>
    <row r="1438" spans="1:2" x14ac:dyDescent="0.2">
      <c r="A1438" t="s">
        <v>8219</v>
      </c>
      <c r="B1438">
        <v>169</v>
      </c>
    </row>
    <row r="1439" spans="1:2" x14ac:dyDescent="0.2">
      <c r="A1439" t="s">
        <v>8219</v>
      </c>
      <c r="B1439">
        <v>33</v>
      </c>
    </row>
    <row r="1440" spans="1:2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1">
    <mergeCell ref="G11:J19"/>
  </mergeCells>
  <conditionalFormatting sqref="A2:A2186">
    <cfRule type="expression" dxfId="11" priority="5">
      <formula>$F2="live"</formula>
    </cfRule>
    <cfRule type="expression" dxfId="10" priority="6">
      <formula>$F2="canceled"</formula>
    </cfRule>
    <cfRule type="expression" dxfId="9" priority="7">
      <formula>$F2="failed"</formula>
    </cfRule>
    <cfRule type="expression" dxfId="8" priority="8">
      <formula>$F2="successful"</formula>
    </cfRule>
  </conditionalFormatting>
  <conditionalFormatting sqref="D2:D1278">
    <cfRule type="expression" dxfId="7" priority="1">
      <formula>$F2="live"</formula>
    </cfRule>
    <cfRule type="expression" dxfId="6" priority="2">
      <formula>$F2="canceled"</formula>
    </cfRule>
    <cfRule type="expression" dxfId="5" priority="3">
      <formula>$F2="failed"</formula>
    </cfRule>
    <cfRule type="expression" dxfId="4" priority="4">
      <formula>$F2="successful"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Breakdown</vt:lpstr>
      <vt:lpstr>Sub-Cat Breakdown</vt:lpstr>
      <vt:lpstr>Monthly Breakdown</vt:lpstr>
      <vt:lpstr>Bonus View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Donald McKenzie</cp:lastModifiedBy>
  <dcterms:created xsi:type="dcterms:W3CDTF">2017-04-20T15:17:24Z</dcterms:created>
  <dcterms:modified xsi:type="dcterms:W3CDTF">2020-12-20T03:12:14Z</dcterms:modified>
</cp:coreProperties>
</file>