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135" windowHeight="693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Z15" i="1"/>
  <c r="X12"/>
  <c r="Y14" s="1"/>
  <c r="R28"/>
  <c r="R15"/>
  <c r="X11"/>
  <c r="X10"/>
  <c r="X9"/>
  <c r="X8"/>
  <c r="X7"/>
  <c r="X6"/>
  <c r="X5"/>
  <c r="X4"/>
  <c r="X3"/>
  <c r="X2"/>
  <c r="X1"/>
  <c r="Q27"/>
  <c r="P25"/>
  <c r="P24"/>
  <c r="P23"/>
  <c r="P22"/>
  <c r="P21"/>
  <c r="P20"/>
  <c r="P19"/>
  <c r="P18"/>
  <c r="P17"/>
  <c r="P16"/>
  <c r="P15"/>
  <c r="P14"/>
  <c r="Q14"/>
  <c r="P2"/>
  <c r="P3"/>
  <c r="P4"/>
  <c r="P5"/>
  <c r="P6"/>
  <c r="P7"/>
  <c r="P8"/>
  <c r="P9"/>
  <c r="P10"/>
  <c r="P11"/>
  <c r="P12"/>
  <c r="P1"/>
  <c r="Y13"/>
  <c r="Q26"/>
  <c r="Q13"/>
  <c r="P26"/>
  <c r="X13"/>
  <c r="P13"/>
  <c r="V13"/>
  <c r="W12"/>
  <c r="V12"/>
  <c r="W11"/>
  <c r="V11"/>
  <c r="W10"/>
  <c r="V10"/>
  <c r="W9"/>
  <c r="V9"/>
  <c r="W8"/>
  <c r="V8"/>
  <c r="W7"/>
  <c r="V7"/>
  <c r="W6"/>
  <c r="V6"/>
  <c r="W5"/>
  <c r="V5"/>
  <c r="W4"/>
  <c r="V4"/>
  <c r="W3"/>
  <c r="V3"/>
  <c r="W2"/>
  <c r="V2"/>
  <c r="W1"/>
  <c r="W13" s="1"/>
  <c r="V1"/>
  <c r="O26"/>
  <c r="O25"/>
  <c r="N25"/>
  <c r="O24"/>
  <c r="N24"/>
  <c r="O23"/>
  <c r="N23"/>
  <c r="O22"/>
  <c r="N22"/>
  <c r="O21"/>
  <c r="N21"/>
  <c r="O20"/>
  <c r="N20"/>
  <c r="O19"/>
  <c r="N19"/>
  <c r="O18"/>
  <c r="N18"/>
  <c r="O17"/>
  <c r="N17"/>
  <c r="O16"/>
  <c r="N16"/>
  <c r="O15"/>
  <c r="N15"/>
  <c r="O14"/>
  <c r="N14"/>
  <c r="N26" s="1"/>
  <c r="O13"/>
  <c r="O2"/>
  <c r="O3"/>
  <c r="O4"/>
  <c r="O5"/>
  <c r="O6"/>
  <c r="O7"/>
  <c r="O8"/>
  <c r="O9"/>
  <c r="O10"/>
  <c r="O11"/>
  <c r="O12"/>
  <c r="O1"/>
  <c r="N13"/>
  <c r="N2"/>
  <c r="N3"/>
  <c r="N4"/>
  <c r="N5"/>
  <c r="N6"/>
  <c r="N7"/>
  <c r="N8"/>
  <c r="N9"/>
  <c r="N10"/>
  <c r="N11"/>
  <c r="N12"/>
  <c r="N1"/>
  <c r="L25"/>
  <c r="J25"/>
  <c r="L24"/>
  <c r="J24"/>
  <c r="L23"/>
  <c r="J23"/>
  <c r="L22"/>
  <c r="J22"/>
  <c r="L21"/>
  <c r="J21"/>
  <c r="L20"/>
  <c r="J20"/>
  <c r="L19"/>
  <c r="J19"/>
  <c r="L18"/>
  <c r="J18"/>
  <c r="L17"/>
  <c r="J17"/>
  <c r="L16"/>
  <c r="J16"/>
  <c r="L15"/>
  <c r="J15"/>
  <c r="L14"/>
  <c r="J14"/>
  <c r="T2"/>
  <c r="T3"/>
  <c r="T4"/>
  <c r="T5"/>
  <c r="T6"/>
  <c r="T7"/>
  <c r="T8"/>
  <c r="T9"/>
  <c r="T10"/>
  <c r="T11"/>
  <c r="T12"/>
  <c r="T1"/>
  <c r="L2"/>
  <c r="L3"/>
  <c r="L4"/>
  <c r="L5"/>
  <c r="L6"/>
  <c r="L7"/>
  <c r="L8"/>
  <c r="L9"/>
  <c r="L10"/>
  <c r="L11"/>
  <c r="L12"/>
  <c r="L1"/>
  <c r="R2"/>
  <c r="R3"/>
  <c r="R4"/>
  <c r="R5"/>
  <c r="R6"/>
  <c r="R7"/>
  <c r="R8"/>
  <c r="R9"/>
  <c r="R10"/>
  <c r="R11"/>
  <c r="R12"/>
  <c r="R1"/>
  <c r="J2"/>
  <c r="J3"/>
  <c r="J4"/>
  <c r="J5"/>
  <c r="J6"/>
  <c r="J7"/>
  <c r="J8"/>
  <c r="J9"/>
  <c r="J10"/>
  <c r="J11"/>
  <c r="J12"/>
  <c r="J1"/>
</calcChain>
</file>

<file path=xl/sharedStrings.xml><?xml version="1.0" encoding="utf-8"?>
<sst xmlns="http://schemas.openxmlformats.org/spreadsheetml/2006/main" count="24" uniqueCount="13">
  <si>
    <t>\hline</t>
  </si>
  <si>
    <t>36 &amp; 180 &amp; 89,79 &amp; 49 &amp; 245 &amp; 81,84 &amp; 69 &amp; 345 &amp; 70,19 \\</t>
  </si>
  <si>
    <t>48 &amp; 240 &amp; 119,27 &amp; 57 &amp; 285 &amp; 95,25 &amp; 80 &amp; 400 &amp; 81,67 \\</t>
  </si>
  <si>
    <t>52 &amp; 260 &amp; 129,00 &amp; 69 &amp; 345 &amp; 114,72 &amp; 88 &amp; 440 &amp; 89,60 \\</t>
  </si>
  <si>
    <t>58 &amp; 290 &amp; 144,60 &amp; 81 &amp; 405 &amp; 135,84 &amp; 96 &amp; 480 &amp; 98,14 \\</t>
  </si>
  <si>
    <t>69 &amp; 345 &amp; 172,42 &amp; 96 &amp; 480 &amp; 160,56 &amp; 102 &amp; 510 &amp; 103,50 \\</t>
  </si>
  <si>
    <t>83 &amp; 415 &amp; 207,68 &amp; 107 &amp; 535 &amp; 178,97 &amp; 111 &amp; 555 &amp; 113,08 \\</t>
  </si>
  <si>
    <t>91 &amp; 455 &amp; 226,38 &amp; 115 &amp; 575 &amp; 191,30 &amp; 120 &amp; 600 &amp; 122,09 \\</t>
  </si>
  <si>
    <t>105 &amp; 525 &amp; 261,64 &amp; 123 &amp; 615 &amp; 204,34 &amp; 128 &amp; 640 &amp; 130,25 \\</t>
  </si>
  <si>
    <t>127 &amp; 635 &amp; 315,85 &amp; 132 &amp; 660 &amp; 220,42 &amp; 134 &amp; 670 &amp; 136,08 \\</t>
  </si>
  <si>
    <t>138 &amp; 690 &amp; 342,99 &amp; 140 &amp; 700 &amp; 234,00 &amp; 140 &amp; 700 &amp; 142,42 \\</t>
  </si>
  <si>
    <t>150 &amp; 750 &amp; 371,78 &amp; 147 &amp; 735 &amp; 245,50 &amp; 147 &amp; 735 &amp; 149,15 \\</t>
  </si>
  <si>
    <t xml:space="preserve">26  130 65,64  39  195  64,16  61  305 61,89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</si>
</sst>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U(I)</a:t>
            </a:r>
            <a:r>
              <a:rPr lang="en-US" baseline="0"/>
              <a:t> </a:t>
            </a:r>
            <a:endParaRPr lang="ru-RU"/>
          </a:p>
        </c:rich>
      </c:tx>
      <c:layout/>
    </c:title>
    <c:plotArea>
      <c:layout>
        <c:manualLayout>
          <c:layoutTarget val="inner"/>
          <c:xMode val="edge"/>
          <c:yMode val="edge"/>
          <c:x val="0.10631971868436121"/>
          <c:y val="9.2521949984678317E-2"/>
          <c:w val="0.83430113547635565"/>
          <c:h val="0.71481072460879103"/>
        </c:manualLayout>
      </c:layout>
      <c:scatterChart>
        <c:scatterStyle val="lineMarker"/>
        <c:ser>
          <c:idx val="1"/>
          <c:order val="0"/>
          <c:tx>
            <c:v>l = 30cm</c:v>
          </c:tx>
          <c:spPr>
            <a:ln w="28575">
              <a:noFill/>
            </a:ln>
          </c:spPr>
          <c:marker>
            <c:symbol val="square"/>
            <c:size val="2"/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7.9711738992045048E-2"/>
                  <c:y val="6.5982258546795569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cust"/>
            <c:plus>
              <c:numRef>
                <c:f>Лист1!$P$1:$P$12</c:f>
                <c:numCache>
                  <c:formatCode>General</c:formatCode>
                  <c:ptCount val="12"/>
                  <c:pt idx="0">
                    <c:v>16900</c:v>
                  </c:pt>
                  <c:pt idx="1">
                    <c:v>32400</c:v>
                  </c:pt>
                  <c:pt idx="2">
                    <c:v>57600</c:v>
                  </c:pt>
                  <c:pt idx="3">
                    <c:v>67600</c:v>
                  </c:pt>
                  <c:pt idx="4">
                    <c:v>84100</c:v>
                  </c:pt>
                  <c:pt idx="5">
                    <c:v>119025</c:v>
                  </c:pt>
                  <c:pt idx="6">
                    <c:v>172225</c:v>
                  </c:pt>
                  <c:pt idx="7">
                    <c:v>207025</c:v>
                  </c:pt>
                  <c:pt idx="8">
                    <c:v>275625</c:v>
                  </c:pt>
                  <c:pt idx="9">
                    <c:v>403225</c:v>
                  </c:pt>
                  <c:pt idx="10">
                    <c:v>476100</c:v>
                  </c:pt>
                  <c:pt idx="11">
                    <c:v>562500</c:v>
                  </c:pt>
                </c:numCache>
              </c:numRef>
            </c:plus>
            <c:minus>
              <c:numRef>
                <c:f>Лист1!$P$1:$P$12</c:f>
                <c:numCache>
                  <c:formatCode>General</c:formatCode>
                  <c:ptCount val="12"/>
                  <c:pt idx="0">
                    <c:v>16900</c:v>
                  </c:pt>
                  <c:pt idx="1">
                    <c:v>32400</c:v>
                  </c:pt>
                  <c:pt idx="2">
                    <c:v>57600</c:v>
                  </c:pt>
                  <c:pt idx="3">
                    <c:v>67600</c:v>
                  </c:pt>
                  <c:pt idx="4">
                    <c:v>84100</c:v>
                  </c:pt>
                  <c:pt idx="5">
                    <c:v>119025</c:v>
                  </c:pt>
                  <c:pt idx="6">
                    <c:v>172225</c:v>
                  </c:pt>
                  <c:pt idx="7">
                    <c:v>207025</c:v>
                  </c:pt>
                  <c:pt idx="8">
                    <c:v>275625</c:v>
                  </c:pt>
                  <c:pt idx="9">
                    <c:v>403225</c:v>
                  </c:pt>
                  <c:pt idx="10">
                    <c:v>476100</c:v>
                  </c:pt>
                  <c:pt idx="11">
                    <c:v>562500</c:v>
                  </c:pt>
                </c:numCache>
              </c:numRef>
            </c:minus>
          </c:errBars>
          <c:errBars>
            <c:errDir val="y"/>
            <c:errBarType val="both"/>
            <c:errValType val="fixedVal"/>
            <c:val val="6.25"/>
          </c:errBars>
          <c:xVal>
            <c:numRef>
              <c:f>Лист1!$O$1:$O$12</c:f>
              <c:numCache>
                <c:formatCode>General</c:formatCode>
                <c:ptCount val="12"/>
                <c:pt idx="0">
                  <c:v>4308.6095999999998</c:v>
                </c:pt>
                <c:pt idx="1">
                  <c:v>8062.2441000000008</c:v>
                </c:pt>
                <c:pt idx="2">
                  <c:v>14225.332899999999</c:v>
                </c:pt>
                <c:pt idx="3">
                  <c:v>16641</c:v>
                </c:pt>
                <c:pt idx="4">
                  <c:v>20909.16</c:v>
                </c:pt>
                <c:pt idx="5">
                  <c:v>29728.656399999996</c:v>
                </c:pt>
                <c:pt idx="6">
                  <c:v>43130.982400000001</c:v>
                </c:pt>
                <c:pt idx="7">
                  <c:v>51247.904399999999</c:v>
                </c:pt>
                <c:pt idx="8">
                  <c:v>68455.489599999986</c:v>
                </c:pt>
                <c:pt idx="9">
                  <c:v>99761.222500000018</c:v>
                </c:pt>
                <c:pt idx="10">
                  <c:v>117642.1401</c:v>
                </c:pt>
                <c:pt idx="11">
                  <c:v>138220.36839999998</c:v>
                </c:pt>
              </c:numCache>
            </c:numRef>
          </c:xVal>
          <c:yVal>
            <c:numRef>
              <c:f>Лист1!$N$1:$N$12</c:f>
              <c:numCache>
                <c:formatCode>General</c:formatCode>
                <c:ptCount val="12"/>
                <c:pt idx="0">
                  <c:v>8533.2000000000007</c:v>
                </c:pt>
                <c:pt idx="1">
                  <c:v>16162.2</c:v>
                </c:pt>
                <c:pt idx="2">
                  <c:v>28624.799999999999</c:v>
                </c:pt>
                <c:pt idx="3">
                  <c:v>33540</c:v>
                </c:pt>
                <c:pt idx="4">
                  <c:v>41934</c:v>
                </c:pt>
                <c:pt idx="5">
                  <c:v>59484.899999999994</c:v>
                </c:pt>
                <c:pt idx="6">
                  <c:v>86187.199999999997</c:v>
                </c:pt>
                <c:pt idx="7">
                  <c:v>103002.9</c:v>
                </c:pt>
                <c:pt idx="8">
                  <c:v>137361</c:v>
                </c:pt>
                <c:pt idx="9">
                  <c:v>200564.75</c:v>
                </c:pt>
                <c:pt idx="10">
                  <c:v>236663.1</c:v>
                </c:pt>
                <c:pt idx="11">
                  <c:v>278835</c:v>
                </c:pt>
              </c:numCache>
            </c:numRef>
          </c:yVal>
        </c:ser>
        <c:ser>
          <c:idx val="2"/>
          <c:order val="1"/>
          <c:tx>
            <c:v>l = 50cm</c:v>
          </c:tx>
          <c:spPr>
            <a:ln w="28575">
              <a:noFill/>
            </a:ln>
          </c:spPr>
          <c:marker>
            <c:symbol val="circle"/>
            <c:size val="2"/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8.6029562413567962E-2"/>
                  <c:y val="6.9357785972955915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cust"/>
            <c:plus>
              <c:numRef>
                <c:f>Лист1!$L$1:$L$12</c:f>
                <c:numCache>
                  <c:formatCode>General</c:formatCode>
                  <c:ptCount val="12"/>
                  <c:pt idx="0">
                    <c:v>0.34820000000000001</c:v>
                  </c:pt>
                  <c:pt idx="1">
                    <c:v>0.46895000000000003</c:v>
                  </c:pt>
                  <c:pt idx="2">
                    <c:v>0.61635000000000006</c:v>
                  </c:pt>
                  <c:pt idx="3">
                    <c:v>0.66500000000000004</c:v>
                  </c:pt>
                  <c:pt idx="4">
                    <c:v>0.74299999999999999</c:v>
                  </c:pt>
                  <c:pt idx="5">
                    <c:v>0.8821</c:v>
                  </c:pt>
                  <c:pt idx="6">
                    <c:v>1.0584</c:v>
                  </c:pt>
                  <c:pt idx="7">
                    <c:v>1.1518999999999999</c:v>
                  </c:pt>
                  <c:pt idx="8">
                    <c:v>1.3282</c:v>
                  </c:pt>
                  <c:pt idx="9">
                    <c:v>1.5992500000000001</c:v>
                  </c:pt>
                  <c:pt idx="10">
                    <c:v>1.73495</c:v>
                  </c:pt>
                  <c:pt idx="11">
                    <c:v>1.8789</c:v>
                  </c:pt>
                </c:numCache>
              </c:numRef>
            </c:plus>
            <c:minus>
              <c:numRef>
                <c:f>Лист1!$L$1:$L$12</c:f>
                <c:numCache>
                  <c:formatCode>General</c:formatCode>
                  <c:ptCount val="12"/>
                  <c:pt idx="0">
                    <c:v>0.34820000000000001</c:v>
                  </c:pt>
                  <c:pt idx="1">
                    <c:v>0.46895000000000003</c:v>
                  </c:pt>
                  <c:pt idx="2">
                    <c:v>0.61635000000000006</c:v>
                  </c:pt>
                  <c:pt idx="3">
                    <c:v>0.66500000000000004</c:v>
                  </c:pt>
                  <c:pt idx="4">
                    <c:v>0.74299999999999999</c:v>
                  </c:pt>
                  <c:pt idx="5">
                    <c:v>0.8821</c:v>
                  </c:pt>
                  <c:pt idx="6">
                    <c:v>1.0584</c:v>
                  </c:pt>
                  <c:pt idx="7">
                    <c:v>1.1518999999999999</c:v>
                  </c:pt>
                  <c:pt idx="8">
                    <c:v>1.3282</c:v>
                  </c:pt>
                  <c:pt idx="9">
                    <c:v>1.5992500000000001</c:v>
                  </c:pt>
                  <c:pt idx="10">
                    <c:v>1.73495</c:v>
                  </c:pt>
                  <c:pt idx="11">
                    <c:v>1.8789</c:v>
                  </c:pt>
                </c:numCache>
              </c:numRef>
            </c:minus>
          </c:errBars>
          <c:errBars>
            <c:errDir val="y"/>
            <c:errBarType val="both"/>
            <c:errValType val="fixedVal"/>
            <c:val val="6.25"/>
          </c:errBars>
          <c:xVal>
            <c:numRef>
              <c:f>Лист1!$S$1:$S$12</c:f>
              <c:numCache>
                <c:formatCode>General</c:formatCode>
                <c:ptCount val="12"/>
                <c:pt idx="0">
                  <c:v>61.89</c:v>
                </c:pt>
                <c:pt idx="1">
                  <c:v>70.19</c:v>
                </c:pt>
                <c:pt idx="2">
                  <c:v>81.67</c:v>
                </c:pt>
                <c:pt idx="3">
                  <c:v>89.6</c:v>
                </c:pt>
                <c:pt idx="4">
                  <c:v>98.14</c:v>
                </c:pt>
                <c:pt idx="5">
                  <c:v>103.5</c:v>
                </c:pt>
                <c:pt idx="6">
                  <c:v>113.08</c:v>
                </c:pt>
                <c:pt idx="7">
                  <c:v>122.09</c:v>
                </c:pt>
                <c:pt idx="8">
                  <c:v>130.25</c:v>
                </c:pt>
                <c:pt idx="9">
                  <c:v>136.08000000000001</c:v>
                </c:pt>
                <c:pt idx="10">
                  <c:v>142.41999999999999</c:v>
                </c:pt>
                <c:pt idx="11">
                  <c:v>149.15</c:v>
                </c:pt>
              </c:numCache>
            </c:numRef>
          </c:xVal>
          <c:yVal>
            <c:numRef>
              <c:f>Лист1!$R$1:$R$12</c:f>
              <c:numCache>
                <c:formatCode>General</c:formatCode>
                <c:ptCount val="12"/>
                <c:pt idx="0">
                  <c:v>305</c:v>
                </c:pt>
                <c:pt idx="1">
                  <c:v>345</c:v>
                </c:pt>
                <c:pt idx="2">
                  <c:v>400</c:v>
                </c:pt>
                <c:pt idx="3">
                  <c:v>440</c:v>
                </c:pt>
                <c:pt idx="4">
                  <c:v>480</c:v>
                </c:pt>
                <c:pt idx="5">
                  <c:v>510</c:v>
                </c:pt>
                <c:pt idx="6">
                  <c:v>555</c:v>
                </c:pt>
                <c:pt idx="7">
                  <c:v>600</c:v>
                </c:pt>
                <c:pt idx="8">
                  <c:v>640</c:v>
                </c:pt>
                <c:pt idx="9">
                  <c:v>670</c:v>
                </c:pt>
                <c:pt idx="10">
                  <c:v>700</c:v>
                </c:pt>
                <c:pt idx="11">
                  <c:v>735</c:v>
                </c:pt>
              </c:numCache>
            </c:numRef>
          </c:yVal>
        </c:ser>
        <c:ser>
          <c:idx val="0"/>
          <c:order val="2"/>
          <c:tx>
            <c:v>l = 20cm</c:v>
          </c:tx>
          <c:spPr>
            <a:ln w="28575">
              <a:noFill/>
            </a:ln>
          </c:spPr>
          <c:marker>
            <c:symbol val="circle"/>
            <c:size val="2"/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13292253845671723"/>
                  <c:y val="6.9357785972955915E-2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fixedVal"/>
            <c:val val="6.25"/>
          </c:errBars>
          <c:errBars>
            <c:errDir val="x"/>
            <c:errBarType val="both"/>
            <c:errValType val="cust"/>
            <c:plus>
              <c:numRef>
                <c:f>Лист1!$T$1:$T$12</c:f>
                <c:numCache>
                  <c:formatCode>General</c:formatCode>
                  <c:ptCount val="12"/>
                  <c:pt idx="0">
                    <c:v>0.32945000000000002</c:v>
                  </c:pt>
                  <c:pt idx="1">
                    <c:v>0.37095</c:v>
                  </c:pt>
                  <c:pt idx="2">
                    <c:v>0.42835000000000001</c:v>
                  </c:pt>
                  <c:pt idx="3">
                    <c:v>0.46799999999999997</c:v>
                  </c:pt>
                  <c:pt idx="4">
                    <c:v>0.51070000000000004</c:v>
                  </c:pt>
                  <c:pt idx="5">
                    <c:v>0.53749999999999998</c:v>
                  </c:pt>
                  <c:pt idx="6">
                    <c:v>0.58540000000000003</c:v>
                  </c:pt>
                  <c:pt idx="7">
                    <c:v>0.63045000000000007</c:v>
                  </c:pt>
                  <c:pt idx="8">
                    <c:v>0.67125000000000001</c:v>
                  </c:pt>
                  <c:pt idx="9">
                    <c:v>0.70040000000000013</c:v>
                  </c:pt>
                  <c:pt idx="10">
                    <c:v>0.73209999999999997</c:v>
                  </c:pt>
                  <c:pt idx="11">
                    <c:v>0.76575000000000004</c:v>
                  </c:pt>
                </c:numCache>
              </c:numRef>
            </c:plus>
            <c:minus>
              <c:numRef>
                <c:f>Лист1!$T$1:$T$12</c:f>
                <c:numCache>
                  <c:formatCode>General</c:formatCode>
                  <c:ptCount val="12"/>
                  <c:pt idx="0">
                    <c:v>0.32945000000000002</c:v>
                  </c:pt>
                  <c:pt idx="1">
                    <c:v>0.37095</c:v>
                  </c:pt>
                  <c:pt idx="2">
                    <c:v>0.42835000000000001</c:v>
                  </c:pt>
                  <c:pt idx="3">
                    <c:v>0.46799999999999997</c:v>
                  </c:pt>
                  <c:pt idx="4">
                    <c:v>0.51070000000000004</c:v>
                  </c:pt>
                  <c:pt idx="5">
                    <c:v>0.53749999999999998</c:v>
                  </c:pt>
                  <c:pt idx="6">
                    <c:v>0.58540000000000003</c:v>
                  </c:pt>
                  <c:pt idx="7">
                    <c:v>0.63045000000000007</c:v>
                  </c:pt>
                  <c:pt idx="8">
                    <c:v>0.67125000000000001</c:v>
                  </c:pt>
                  <c:pt idx="9">
                    <c:v>0.70040000000000013</c:v>
                  </c:pt>
                  <c:pt idx="10">
                    <c:v>0.73209999999999997</c:v>
                  </c:pt>
                  <c:pt idx="11">
                    <c:v>0.76575000000000004</c:v>
                  </c:pt>
                </c:numCache>
              </c:numRef>
            </c:minus>
          </c:errBars>
          <c:xVal>
            <c:numRef>
              <c:f>Лист1!$K$1:$K$12</c:f>
              <c:numCache>
                <c:formatCode>General</c:formatCode>
                <c:ptCount val="12"/>
                <c:pt idx="0">
                  <c:v>65.64</c:v>
                </c:pt>
                <c:pt idx="1">
                  <c:v>89.79</c:v>
                </c:pt>
                <c:pt idx="2">
                  <c:v>119.27</c:v>
                </c:pt>
                <c:pt idx="3">
                  <c:v>129</c:v>
                </c:pt>
                <c:pt idx="4">
                  <c:v>144.6</c:v>
                </c:pt>
                <c:pt idx="5">
                  <c:v>172.42</c:v>
                </c:pt>
                <c:pt idx="6">
                  <c:v>207.68</c:v>
                </c:pt>
                <c:pt idx="7">
                  <c:v>226.38</c:v>
                </c:pt>
                <c:pt idx="8">
                  <c:v>261.64</c:v>
                </c:pt>
                <c:pt idx="9">
                  <c:v>315.85000000000002</c:v>
                </c:pt>
                <c:pt idx="10">
                  <c:v>342.99</c:v>
                </c:pt>
                <c:pt idx="11">
                  <c:v>371.78</c:v>
                </c:pt>
              </c:numCache>
            </c:numRef>
          </c:xVal>
          <c:yVal>
            <c:numRef>
              <c:f>Лист1!$J$1:$J$12</c:f>
              <c:numCache>
                <c:formatCode>General</c:formatCode>
                <c:ptCount val="12"/>
                <c:pt idx="0">
                  <c:v>130</c:v>
                </c:pt>
                <c:pt idx="1">
                  <c:v>180</c:v>
                </c:pt>
                <c:pt idx="2">
                  <c:v>240</c:v>
                </c:pt>
                <c:pt idx="3">
                  <c:v>260</c:v>
                </c:pt>
                <c:pt idx="4">
                  <c:v>290</c:v>
                </c:pt>
                <c:pt idx="5">
                  <c:v>345</c:v>
                </c:pt>
                <c:pt idx="6">
                  <c:v>415</c:v>
                </c:pt>
                <c:pt idx="7">
                  <c:v>455</c:v>
                </c:pt>
                <c:pt idx="8">
                  <c:v>525</c:v>
                </c:pt>
                <c:pt idx="9">
                  <c:v>635</c:v>
                </c:pt>
                <c:pt idx="10">
                  <c:v>690</c:v>
                </c:pt>
                <c:pt idx="11">
                  <c:v>750</c:v>
                </c:pt>
              </c:numCache>
            </c:numRef>
          </c:yVal>
        </c:ser>
        <c:axId val="169572224"/>
        <c:axId val="169573760"/>
      </c:scatterChart>
      <c:valAx>
        <c:axId val="16957222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I,</a:t>
                </a:r>
                <a:r>
                  <a:rPr lang="en-US" baseline="0"/>
                  <a:t> mA</a:t>
                </a:r>
              </a:p>
            </c:rich>
          </c:tx>
          <c:layout/>
        </c:title>
        <c:numFmt formatCode="General" sourceLinked="1"/>
        <c:tickLblPos val="nextTo"/>
        <c:crossAx val="169573760"/>
        <c:crosses val="autoZero"/>
        <c:crossBetween val="midCat"/>
      </c:valAx>
      <c:valAx>
        <c:axId val="1695737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U(I),</a:t>
                </a:r>
                <a:r>
                  <a:rPr lang="en-US" baseline="0"/>
                  <a:t> B</a:t>
                </a:r>
                <a:endParaRPr lang="ru-RU"/>
              </a:p>
            </c:rich>
          </c:tx>
          <c:layout/>
        </c:title>
        <c:numFmt formatCode="General" sourceLinked="1"/>
        <c:tickLblPos val="nextTo"/>
        <c:crossAx val="169572224"/>
        <c:crosses val="autoZero"/>
        <c:crossBetween val="midCat"/>
      </c:valAx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2274807506439909"/>
          <c:y val="0.47077207988595327"/>
          <c:w val="0.1142144869956936"/>
          <c:h val="0.18358287701346976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20</xdr:row>
      <xdr:rowOff>66675</xdr:rowOff>
    </xdr:from>
    <xdr:to>
      <xdr:col>9</xdr:col>
      <xdr:colOff>371474</xdr:colOff>
      <xdr:row>40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28"/>
  <sheetViews>
    <sheetView tabSelected="1" topLeftCell="J1" workbookViewId="0">
      <selection activeCell="O13" sqref="O13"/>
    </sheetView>
  </sheetViews>
  <sheetFormatPr defaultRowHeight="15"/>
  <sheetData>
    <row r="1" spans="2:26">
      <c r="B1" t="s">
        <v>12</v>
      </c>
      <c r="I1">
        <v>26</v>
      </c>
      <c r="J1">
        <f>I1*5</f>
        <v>130</v>
      </c>
      <c r="K1">
        <v>65.64</v>
      </c>
      <c r="L1">
        <f>0.005*K1 + 2*0.01</f>
        <v>0.34820000000000001</v>
      </c>
      <c r="N1">
        <f>J1*K1</f>
        <v>8533.2000000000007</v>
      </c>
      <c r="O1">
        <f>K1*K1</f>
        <v>4308.6095999999998</v>
      </c>
      <c r="P1">
        <f>J1*J1</f>
        <v>16900</v>
      </c>
      <c r="Q1">
        <v>61</v>
      </c>
      <c r="R1">
        <f>Q1*5</f>
        <v>305</v>
      </c>
      <c r="S1">
        <v>61.89</v>
      </c>
      <c r="T1">
        <f>0.005*S1 + 2*0.01</f>
        <v>0.32945000000000002</v>
      </c>
      <c r="V1">
        <f>R1*S1</f>
        <v>18876.45</v>
      </c>
      <c r="W1">
        <f>S1*S1</f>
        <v>3830.3721</v>
      </c>
      <c r="X1">
        <f t="shared" ref="X1:X12" si="0">R1*R1</f>
        <v>93025</v>
      </c>
    </row>
    <row r="2" spans="2:26">
      <c r="B2" t="s">
        <v>0</v>
      </c>
      <c r="I2">
        <v>36</v>
      </c>
      <c r="J2">
        <f t="shared" ref="J2:J12" si="1">I2*5</f>
        <v>180</v>
      </c>
      <c r="K2">
        <v>89.79</v>
      </c>
      <c r="L2">
        <f t="shared" ref="L2:L12" si="2">0.005*K2 + 2*0.01</f>
        <v>0.46895000000000003</v>
      </c>
      <c r="N2">
        <f t="shared" ref="N2:N12" si="3">J2*K2</f>
        <v>16162.2</v>
      </c>
      <c r="O2">
        <f t="shared" ref="O2:O12" si="4">K2*K2</f>
        <v>8062.2441000000008</v>
      </c>
      <c r="P2">
        <f t="shared" ref="P2:P12" si="5">J2*J2</f>
        <v>32400</v>
      </c>
      <c r="Q2">
        <v>69</v>
      </c>
      <c r="R2">
        <f t="shared" ref="R2:R12" si="6">Q2*5</f>
        <v>345</v>
      </c>
      <c r="S2">
        <v>70.19</v>
      </c>
      <c r="T2">
        <f t="shared" ref="T2:T12" si="7">0.005*S2 + 2*0.01</f>
        <v>0.37095</v>
      </c>
      <c r="V2">
        <f t="shared" ref="V2:V12" si="8">R2*S2</f>
        <v>24215.55</v>
      </c>
      <c r="W2">
        <f t="shared" ref="W2:W12" si="9">S2*S2</f>
        <v>4926.6360999999997</v>
      </c>
      <c r="X2">
        <f t="shared" si="0"/>
        <v>119025</v>
      </c>
    </row>
    <row r="3" spans="2:26">
      <c r="B3" t="s">
        <v>1</v>
      </c>
      <c r="I3">
        <v>48</v>
      </c>
      <c r="J3">
        <f t="shared" si="1"/>
        <v>240</v>
      </c>
      <c r="K3">
        <v>119.27</v>
      </c>
      <c r="L3">
        <f t="shared" si="2"/>
        <v>0.61635000000000006</v>
      </c>
      <c r="N3">
        <f t="shared" si="3"/>
        <v>28624.799999999999</v>
      </c>
      <c r="O3">
        <f t="shared" si="4"/>
        <v>14225.332899999999</v>
      </c>
      <c r="P3">
        <f t="shared" si="5"/>
        <v>57600</v>
      </c>
      <c r="Q3">
        <v>80</v>
      </c>
      <c r="R3">
        <f t="shared" si="6"/>
        <v>400</v>
      </c>
      <c r="S3">
        <v>81.67</v>
      </c>
      <c r="T3">
        <f t="shared" si="7"/>
        <v>0.42835000000000001</v>
      </c>
      <c r="V3">
        <f t="shared" si="8"/>
        <v>32668</v>
      </c>
      <c r="W3">
        <f t="shared" si="9"/>
        <v>6669.9889000000003</v>
      </c>
      <c r="X3">
        <f t="shared" si="0"/>
        <v>160000</v>
      </c>
    </row>
    <row r="4" spans="2:26">
      <c r="B4" t="s">
        <v>0</v>
      </c>
      <c r="I4">
        <v>52</v>
      </c>
      <c r="J4">
        <f t="shared" si="1"/>
        <v>260</v>
      </c>
      <c r="K4">
        <v>129</v>
      </c>
      <c r="L4">
        <f t="shared" si="2"/>
        <v>0.66500000000000004</v>
      </c>
      <c r="N4">
        <f t="shared" si="3"/>
        <v>33540</v>
      </c>
      <c r="O4">
        <f t="shared" si="4"/>
        <v>16641</v>
      </c>
      <c r="P4">
        <f t="shared" si="5"/>
        <v>67600</v>
      </c>
      <c r="Q4">
        <v>88</v>
      </c>
      <c r="R4">
        <f t="shared" si="6"/>
        <v>440</v>
      </c>
      <c r="S4">
        <v>89.6</v>
      </c>
      <c r="T4">
        <f t="shared" si="7"/>
        <v>0.46799999999999997</v>
      </c>
      <c r="V4">
        <f t="shared" si="8"/>
        <v>39424</v>
      </c>
      <c r="W4">
        <f t="shared" si="9"/>
        <v>8028.1599999999989</v>
      </c>
      <c r="X4">
        <f t="shared" si="0"/>
        <v>193600</v>
      </c>
    </row>
    <row r="5" spans="2:26">
      <c r="B5" t="s">
        <v>2</v>
      </c>
      <c r="I5">
        <v>58</v>
      </c>
      <c r="J5">
        <f t="shared" si="1"/>
        <v>290</v>
      </c>
      <c r="K5">
        <v>144.6</v>
      </c>
      <c r="L5">
        <f t="shared" si="2"/>
        <v>0.74299999999999999</v>
      </c>
      <c r="N5">
        <f t="shared" si="3"/>
        <v>41934</v>
      </c>
      <c r="O5">
        <f t="shared" si="4"/>
        <v>20909.16</v>
      </c>
      <c r="P5">
        <f t="shared" si="5"/>
        <v>84100</v>
      </c>
      <c r="Q5">
        <v>96</v>
      </c>
      <c r="R5">
        <f t="shared" si="6"/>
        <v>480</v>
      </c>
      <c r="S5">
        <v>98.14</v>
      </c>
      <c r="T5">
        <f t="shared" si="7"/>
        <v>0.51070000000000004</v>
      </c>
      <c r="V5">
        <f t="shared" si="8"/>
        <v>47107.199999999997</v>
      </c>
      <c r="W5">
        <f t="shared" si="9"/>
        <v>9631.4596000000001</v>
      </c>
      <c r="X5">
        <f t="shared" si="0"/>
        <v>230400</v>
      </c>
    </row>
    <row r="6" spans="2:26">
      <c r="B6" t="s">
        <v>0</v>
      </c>
      <c r="I6">
        <v>69</v>
      </c>
      <c r="J6">
        <f t="shared" si="1"/>
        <v>345</v>
      </c>
      <c r="K6">
        <v>172.42</v>
      </c>
      <c r="L6">
        <f t="shared" si="2"/>
        <v>0.8821</v>
      </c>
      <c r="N6">
        <f t="shared" si="3"/>
        <v>59484.899999999994</v>
      </c>
      <c r="O6">
        <f t="shared" si="4"/>
        <v>29728.656399999996</v>
      </c>
      <c r="P6">
        <f t="shared" si="5"/>
        <v>119025</v>
      </c>
      <c r="Q6">
        <v>102</v>
      </c>
      <c r="R6">
        <f t="shared" si="6"/>
        <v>510</v>
      </c>
      <c r="S6">
        <v>103.5</v>
      </c>
      <c r="T6">
        <f t="shared" si="7"/>
        <v>0.53749999999999998</v>
      </c>
      <c r="V6">
        <f t="shared" si="8"/>
        <v>52785</v>
      </c>
      <c r="W6">
        <f t="shared" si="9"/>
        <v>10712.25</v>
      </c>
      <c r="X6">
        <f t="shared" si="0"/>
        <v>260100</v>
      </c>
    </row>
    <row r="7" spans="2:26">
      <c r="B7" t="s">
        <v>3</v>
      </c>
      <c r="I7">
        <v>83</v>
      </c>
      <c r="J7">
        <f t="shared" si="1"/>
        <v>415</v>
      </c>
      <c r="K7">
        <v>207.68</v>
      </c>
      <c r="L7">
        <f t="shared" si="2"/>
        <v>1.0584</v>
      </c>
      <c r="N7">
        <f t="shared" si="3"/>
        <v>86187.199999999997</v>
      </c>
      <c r="O7">
        <f t="shared" si="4"/>
        <v>43130.982400000001</v>
      </c>
      <c r="P7">
        <f t="shared" si="5"/>
        <v>172225</v>
      </c>
      <c r="Q7">
        <v>111</v>
      </c>
      <c r="R7">
        <f t="shared" si="6"/>
        <v>555</v>
      </c>
      <c r="S7">
        <v>113.08</v>
      </c>
      <c r="T7">
        <f t="shared" si="7"/>
        <v>0.58540000000000003</v>
      </c>
      <c r="V7">
        <f t="shared" si="8"/>
        <v>62759.4</v>
      </c>
      <c r="W7">
        <f t="shared" si="9"/>
        <v>12787.0864</v>
      </c>
      <c r="X7">
        <f t="shared" si="0"/>
        <v>308025</v>
      </c>
    </row>
    <row r="8" spans="2:26">
      <c r="B8" t="s">
        <v>0</v>
      </c>
      <c r="I8">
        <v>91</v>
      </c>
      <c r="J8">
        <f t="shared" si="1"/>
        <v>455</v>
      </c>
      <c r="K8">
        <v>226.38</v>
      </c>
      <c r="L8">
        <f t="shared" si="2"/>
        <v>1.1518999999999999</v>
      </c>
      <c r="N8">
        <f t="shared" si="3"/>
        <v>103002.9</v>
      </c>
      <c r="O8">
        <f t="shared" si="4"/>
        <v>51247.904399999999</v>
      </c>
      <c r="P8">
        <f t="shared" si="5"/>
        <v>207025</v>
      </c>
      <c r="Q8">
        <v>120</v>
      </c>
      <c r="R8">
        <f t="shared" si="6"/>
        <v>600</v>
      </c>
      <c r="S8">
        <v>122.09</v>
      </c>
      <c r="T8">
        <f t="shared" si="7"/>
        <v>0.63045000000000007</v>
      </c>
      <c r="V8">
        <f t="shared" si="8"/>
        <v>73254</v>
      </c>
      <c r="W8">
        <f t="shared" si="9"/>
        <v>14905.9681</v>
      </c>
      <c r="X8">
        <f t="shared" si="0"/>
        <v>360000</v>
      </c>
    </row>
    <row r="9" spans="2:26">
      <c r="B9" t="s">
        <v>4</v>
      </c>
      <c r="I9">
        <v>105</v>
      </c>
      <c r="J9">
        <f t="shared" si="1"/>
        <v>525</v>
      </c>
      <c r="K9">
        <v>261.64</v>
      </c>
      <c r="L9">
        <f t="shared" si="2"/>
        <v>1.3282</v>
      </c>
      <c r="N9">
        <f t="shared" si="3"/>
        <v>137361</v>
      </c>
      <c r="O9">
        <f t="shared" si="4"/>
        <v>68455.489599999986</v>
      </c>
      <c r="P9">
        <f t="shared" si="5"/>
        <v>275625</v>
      </c>
      <c r="Q9">
        <v>128</v>
      </c>
      <c r="R9">
        <f t="shared" si="6"/>
        <v>640</v>
      </c>
      <c r="S9">
        <v>130.25</v>
      </c>
      <c r="T9">
        <f t="shared" si="7"/>
        <v>0.67125000000000001</v>
      </c>
      <c r="V9">
        <f t="shared" si="8"/>
        <v>83360</v>
      </c>
      <c r="W9">
        <f t="shared" si="9"/>
        <v>16965.0625</v>
      </c>
      <c r="X9">
        <f t="shared" si="0"/>
        <v>409600</v>
      </c>
    </row>
    <row r="10" spans="2:26">
      <c r="B10" t="s">
        <v>0</v>
      </c>
      <c r="I10">
        <v>127</v>
      </c>
      <c r="J10">
        <f t="shared" si="1"/>
        <v>635</v>
      </c>
      <c r="K10">
        <v>315.85000000000002</v>
      </c>
      <c r="L10">
        <f t="shared" si="2"/>
        <v>1.5992500000000001</v>
      </c>
      <c r="N10">
        <f t="shared" si="3"/>
        <v>200564.75</v>
      </c>
      <c r="O10">
        <f t="shared" si="4"/>
        <v>99761.222500000018</v>
      </c>
      <c r="P10">
        <f t="shared" si="5"/>
        <v>403225</v>
      </c>
      <c r="Q10">
        <v>134</v>
      </c>
      <c r="R10">
        <f t="shared" si="6"/>
        <v>670</v>
      </c>
      <c r="S10">
        <v>136.08000000000001</v>
      </c>
      <c r="T10">
        <f t="shared" si="7"/>
        <v>0.70040000000000013</v>
      </c>
      <c r="V10">
        <f t="shared" si="8"/>
        <v>91173.6</v>
      </c>
      <c r="W10">
        <f t="shared" si="9"/>
        <v>18517.766400000004</v>
      </c>
      <c r="X10">
        <f t="shared" si="0"/>
        <v>448900</v>
      </c>
    </row>
    <row r="11" spans="2:26">
      <c r="B11" t="s">
        <v>5</v>
      </c>
      <c r="I11">
        <v>138</v>
      </c>
      <c r="J11">
        <f t="shared" si="1"/>
        <v>690</v>
      </c>
      <c r="K11">
        <v>342.99</v>
      </c>
      <c r="L11">
        <f t="shared" si="2"/>
        <v>1.73495</v>
      </c>
      <c r="N11">
        <f t="shared" si="3"/>
        <v>236663.1</v>
      </c>
      <c r="O11">
        <f t="shared" si="4"/>
        <v>117642.1401</v>
      </c>
      <c r="P11">
        <f t="shared" si="5"/>
        <v>476100</v>
      </c>
      <c r="Q11">
        <v>140</v>
      </c>
      <c r="R11">
        <f t="shared" si="6"/>
        <v>700</v>
      </c>
      <c r="S11">
        <v>142.41999999999999</v>
      </c>
      <c r="T11">
        <f t="shared" si="7"/>
        <v>0.73209999999999997</v>
      </c>
      <c r="V11">
        <f t="shared" si="8"/>
        <v>99693.999999999985</v>
      </c>
      <c r="W11">
        <f t="shared" si="9"/>
        <v>20283.456399999995</v>
      </c>
      <c r="X11">
        <f t="shared" si="0"/>
        <v>490000</v>
      </c>
    </row>
    <row r="12" spans="2:26">
      <c r="B12" t="s">
        <v>0</v>
      </c>
      <c r="I12">
        <v>150</v>
      </c>
      <c r="J12">
        <f t="shared" si="1"/>
        <v>750</v>
      </c>
      <c r="K12">
        <v>371.78</v>
      </c>
      <c r="L12">
        <f t="shared" si="2"/>
        <v>1.8789</v>
      </c>
      <c r="N12">
        <f t="shared" si="3"/>
        <v>278835</v>
      </c>
      <c r="O12">
        <f t="shared" si="4"/>
        <v>138220.36839999998</v>
      </c>
      <c r="P12">
        <f t="shared" si="5"/>
        <v>562500</v>
      </c>
      <c r="Q12">
        <v>147</v>
      </c>
      <c r="R12">
        <f t="shared" si="6"/>
        <v>735</v>
      </c>
      <c r="S12">
        <v>149.15</v>
      </c>
      <c r="T12">
        <f t="shared" si="7"/>
        <v>0.76575000000000004</v>
      </c>
      <c r="V12">
        <f t="shared" si="8"/>
        <v>109625.25</v>
      </c>
      <c r="W12">
        <f t="shared" si="9"/>
        <v>22245.722500000003</v>
      </c>
      <c r="X12">
        <f t="shared" si="0"/>
        <v>540225</v>
      </c>
    </row>
    <row r="13" spans="2:26">
      <c r="B13" t="s">
        <v>6</v>
      </c>
      <c r="N13">
        <f>AVERAGE(N1:N12)</f>
        <v>102574.42083333332</v>
      </c>
      <c r="O13">
        <f>AVERAGE(O1:O12)</f>
        <v>51027.7592</v>
      </c>
      <c r="P13">
        <f>N13/O13</f>
        <v>2.0101690225373119</v>
      </c>
      <c r="Q13">
        <f>P13*P13</f>
        <v>4.0407794991686119</v>
      </c>
      <c r="V13">
        <f>AVERAGE(V1:V12)</f>
        <v>61245.20416666667</v>
      </c>
      <c r="W13">
        <f>AVERAGE(W1:W12)</f>
        <v>12458.660750000001</v>
      </c>
      <c r="X13">
        <f>V13/W13</f>
        <v>4.9158738162660596</v>
      </c>
      <c r="Y13">
        <f>X13*X13</f>
        <v>24.165815377450233</v>
      </c>
    </row>
    <row r="14" spans="2:26">
      <c r="B14" t="s">
        <v>0</v>
      </c>
      <c r="I14">
        <v>39</v>
      </c>
      <c r="J14">
        <f>I14*5</f>
        <v>195</v>
      </c>
      <c r="K14">
        <v>64.150000000000006</v>
      </c>
      <c r="L14">
        <f>0.005*K14 + 2*0.01</f>
        <v>0.34075000000000005</v>
      </c>
      <c r="N14">
        <f>J14*K14</f>
        <v>12509.250000000002</v>
      </c>
      <c r="O14">
        <f>K14*K14</f>
        <v>4115.2225000000008</v>
      </c>
      <c r="P14">
        <f>J14*J14</f>
        <v>38025</v>
      </c>
      <c r="Q14">
        <f>AVERAGE(P1:P12)</f>
        <v>206193.75</v>
      </c>
      <c r="Y14">
        <f>AVERAGE(X1:X12)</f>
        <v>301075</v>
      </c>
    </row>
    <row r="15" spans="2:26">
      <c r="B15" t="s">
        <v>7</v>
      </c>
      <c r="I15">
        <v>49</v>
      </c>
      <c r="J15">
        <f t="shared" ref="J15:J25" si="10">I15*5</f>
        <v>245</v>
      </c>
      <c r="K15">
        <v>81.84</v>
      </c>
      <c r="L15">
        <f t="shared" ref="L15:L25" si="11">0.005*K15 + 2*0.01</f>
        <v>0.42920000000000003</v>
      </c>
      <c r="N15">
        <f t="shared" ref="N15:N25" si="12">J15*K15</f>
        <v>20050.8</v>
      </c>
      <c r="O15">
        <f t="shared" ref="O15:O25" si="13">K15*K15</f>
        <v>6697.7856000000002</v>
      </c>
      <c r="P15">
        <f t="shared" ref="P15:P25" si="14">J15*J15</f>
        <v>60025</v>
      </c>
      <c r="R15">
        <f>12^(-0.5) * (Q14/O13 - Q13)^(0.5)</f>
        <v>1.7272055992644604E-3</v>
      </c>
      <c r="Z15">
        <f xml:space="preserve"> (Y14/W13 - Y13)^(0.5)</f>
        <v>1.0232472146707687E-2</v>
      </c>
    </row>
    <row r="16" spans="2:26">
      <c r="B16" t="s">
        <v>0</v>
      </c>
      <c r="I16">
        <v>57</v>
      </c>
      <c r="J16">
        <f t="shared" si="10"/>
        <v>285</v>
      </c>
      <c r="K16">
        <v>95.25</v>
      </c>
      <c r="L16">
        <f t="shared" si="11"/>
        <v>0.49625000000000002</v>
      </c>
      <c r="N16">
        <f t="shared" si="12"/>
        <v>27146.25</v>
      </c>
      <c r="O16">
        <f t="shared" si="13"/>
        <v>9072.5625</v>
      </c>
      <c r="P16">
        <f t="shared" si="14"/>
        <v>81225</v>
      </c>
    </row>
    <row r="17" spans="2:18">
      <c r="B17" t="s">
        <v>8</v>
      </c>
      <c r="I17">
        <v>69</v>
      </c>
      <c r="J17">
        <f t="shared" si="10"/>
        <v>345</v>
      </c>
      <c r="K17">
        <v>114.72</v>
      </c>
      <c r="L17">
        <f t="shared" si="11"/>
        <v>0.59360000000000002</v>
      </c>
      <c r="N17">
        <f t="shared" si="12"/>
        <v>39578.400000000001</v>
      </c>
      <c r="O17">
        <f t="shared" si="13"/>
        <v>13160.678399999999</v>
      </c>
      <c r="P17">
        <f t="shared" si="14"/>
        <v>119025</v>
      </c>
    </row>
    <row r="18" spans="2:18">
      <c r="B18" t="s">
        <v>0</v>
      </c>
      <c r="I18">
        <v>81</v>
      </c>
      <c r="J18">
        <f t="shared" si="10"/>
        <v>405</v>
      </c>
      <c r="K18">
        <v>135.84</v>
      </c>
      <c r="L18">
        <f t="shared" si="11"/>
        <v>0.69920000000000004</v>
      </c>
      <c r="N18">
        <f t="shared" si="12"/>
        <v>55015.200000000004</v>
      </c>
      <c r="O18">
        <f t="shared" si="13"/>
        <v>18452.5056</v>
      </c>
      <c r="P18">
        <f t="shared" si="14"/>
        <v>164025</v>
      </c>
    </row>
    <row r="19" spans="2:18">
      <c r="B19" t="s">
        <v>9</v>
      </c>
      <c r="I19">
        <v>96</v>
      </c>
      <c r="J19">
        <f t="shared" si="10"/>
        <v>480</v>
      </c>
      <c r="K19">
        <v>160.56</v>
      </c>
      <c r="L19">
        <f t="shared" si="11"/>
        <v>0.82280000000000009</v>
      </c>
      <c r="N19">
        <f t="shared" si="12"/>
        <v>77068.800000000003</v>
      </c>
      <c r="O19">
        <f t="shared" si="13"/>
        <v>25779.513600000002</v>
      </c>
      <c r="P19">
        <f t="shared" si="14"/>
        <v>230400</v>
      </c>
    </row>
    <row r="20" spans="2:18">
      <c r="B20" t="s">
        <v>0</v>
      </c>
      <c r="I20">
        <v>107</v>
      </c>
      <c r="J20">
        <f t="shared" si="10"/>
        <v>535</v>
      </c>
      <c r="K20">
        <v>178.97</v>
      </c>
      <c r="L20">
        <f t="shared" si="11"/>
        <v>0.91485000000000005</v>
      </c>
      <c r="N20">
        <f t="shared" si="12"/>
        <v>95748.95</v>
      </c>
      <c r="O20">
        <f t="shared" si="13"/>
        <v>32030.260900000001</v>
      </c>
      <c r="P20">
        <f t="shared" si="14"/>
        <v>286225</v>
      </c>
    </row>
    <row r="21" spans="2:18">
      <c r="B21" t="s">
        <v>10</v>
      </c>
      <c r="I21">
        <v>115</v>
      </c>
      <c r="J21">
        <f t="shared" si="10"/>
        <v>575</v>
      </c>
      <c r="K21">
        <v>191.3</v>
      </c>
      <c r="L21">
        <f t="shared" si="11"/>
        <v>0.97650000000000015</v>
      </c>
      <c r="N21">
        <f t="shared" si="12"/>
        <v>109997.5</v>
      </c>
      <c r="O21">
        <f t="shared" si="13"/>
        <v>36595.69</v>
      </c>
      <c r="P21">
        <f t="shared" si="14"/>
        <v>330625</v>
      </c>
    </row>
    <row r="22" spans="2:18">
      <c r="B22" t="s">
        <v>0</v>
      </c>
      <c r="I22">
        <v>123</v>
      </c>
      <c r="J22">
        <f t="shared" si="10"/>
        <v>615</v>
      </c>
      <c r="K22">
        <v>204.34</v>
      </c>
      <c r="L22">
        <f t="shared" si="11"/>
        <v>1.0417000000000001</v>
      </c>
      <c r="N22">
        <f t="shared" si="12"/>
        <v>125669.1</v>
      </c>
      <c r="O22">
        <f t="shared" si="13"/>
        <v>41754.835599999999</v>
      </c>
      <c r="P22">
        <f t="shared" si="14"/>
        <v>378225</v>
      </c>
    </row>
    <row r="23" spans="2:18">
      <c r="B23" t="s">
        <v>11</v>
      </c>
      <c r="I23">
        <v>132</v>
      </c>
      <c r="J23">
        <f t="shared" si="10"/>
        <v>660</v>
      </c>
      <c r="K23">
        <v>220.42</v>
      </c>
      <c r="L23">
        <f t="shared" si="11"/>
        <v>1.1220999999999999</v>
      </c>
      <c r="N23">
        <f t="shared" si="12"/>
        <v>145477.19999999998</v>
      </c>
      <c r="O23">
        <f t="shared" si="13"/>
        <v>48584.976399999992</v>
      </c>
      <c r="P23">
        <f t="shared" si="14"/>
        <v>435600</v>
      </c>
    </row>
    <row r="24" spans="2:18">
      <c r="B24" t="s">
        <v>0</v>
      </c>
      <c r="I24">
        <v>140</v>
      </c>
      <c r="J24">
        <f t="shared" si="10"/>
        <v>700</v>
      </c>
      <c r="K24">
        <v>234</v>
      </c>
      <c r="L24">
        <f t="shared" si="11"/>
        <v>1.19</v>
      </c>
      <c r="N24">
        <f t="shared" si="12"/>
        <v>163800</v>
      </c>
      <c r="O24">
        <f t="shared" si="13"/>
        <v>54756</v>
      </c>
      <c r="P24">
        <f t="shared" si="14"/>
        <v>490000</v>
      </c>
    </row>
    <row r="25" spans="2:18">
      <c r="I25">
        <v>147</v>
      </c>
      <c r="J25">
        <f t="shared" si="10"/>
        <v>735</v>
      </c>
      <c r="K25">
        <v>245.5</v>
      </c>
      <c r="L25">
        <f t="shared" si="11"/>
        <v>1.2475000000000001</v>
      </c>
      <c r="N25">
        <f t="shared" si="12"/>
        <v>180442.5</v>
      </c>
      <c r="O25">
        <f t="shared" si="13"/>
        <v>60270.25</v>
      </c>
      <c r="P25">
        <f t="shared" si="14"/>
        <v>540225</v>
      </c>
    </row>
    <row r="26" spans="2:18">
      <c r="N26">
        <f>AVERAGE(N14:N25)</f>
        <v>87708.662499999991</v>
      </c>
      <c r="O26">
        <f>AVERAGE(O14:O25)</f>
        <v>29272.523425000003</v>
      </c>
      <c r="P26">
        <f>N26/O26</f>
        <v>2.9962795221505569</v>
      </c>
      <c r="Q26">
        <f>P26*P26</f>
        <v>8.9776909748587705</v>
      </c>
    </row>
    <row r="27" spans="2:18">
      <c r="Q27">
        <f>AVERAGE(P14:P25)</f>
        <v>262802.08333333331</v>
      </c>
    </row>
    <row r="28" spans="2:18">
      <c r="R28">
        <f>12^(-0.5) * (Q27/O26 - Q26)^(0.5)</f>
        <v>2.6214716981472373E-3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</dc:creator>
  <cp:lastModifiedBy>dmitr</cp:lastModifiedBy>
  <dcterms:created xsi:type="dcterms:W3CDTF">2022-09-22T16:36:33Z</dcterms:created>
  <dcterms:modified xsi:type="dcterms:W3CDTF">2022-09-23T07:59:56Z</dcterms:modified>
</cp:coreProperties>
</file>