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mYtrium\Desktop\Univer\AG\LaboratoareExcel\"/>
    </mc:Choice>
  </mc:AlternateContent>
  <bookViews>
    <workbookView xWindow="0" yWindow="0" windowWidth="23040" windowHeight="9972" firstSheet="5" activeTab="10"/>
  </bookViews>
  <sheets>
    <sheet name="Situatie1" sheetId="1" r:id="rId1"/>
    <sheet name="Situatie2" sheetId="2" r:id="rId2"/>
    <sheet name="Situatie3" sheetId="3" r:id="rId3"/>
    <sheet name="Situatie4" sheetId="4" r:id="rId4"/>
    <sheet name="Situatie5" sheetId="5" r:id="rId5"/>
    <sheet name="Situatie6" sheetId="6" r:id="rId6"/>
    <sheet name="Situatie7" sheetId="7" r:id="rId7"/>
    <sheet name="Situatie8" sheetId="8" r:id="rId8"/>
    <sheet name="Situatie10" sheetId="9" r:id="rId9"/>
    <sheet name="Situatie12" sheetId="10" r:id="rId10"/>
    <sheet name="Situatie13" sheetId="11" r:id="rId11"/>
  </sheets>
  <definedNames>
    <definedName name="f">Situatie4!$B$4</definedName>
    <definedName name="g">Situatie4!$C$6</definedName>
    <definedName name="s">Situatie4!$C$6</definedName>
    <definedName name="u">Situatie3!$A$2</definedName>
    <definedName name="v">Situatie3!$A$3</definedName>
    <definedName name="x">Situatie3!$A$4</definedName>
    <definedName name="y">Situatie4!$B$2</definedName>
    <definedName name="yy">Situatie4!$C$6</definedName>
    <definedName name="z">Situatie4!$B$2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1" l="1"/>
  <c r="H5" i="11"/>
  <c r="H6" i="11"/>
  <c r="H7" i="11"/>
  <c r="H8" i="11"/>
  <c r="H9" i="11"/>
  <c r="H10" i="11"/>
  <c r="H11" i="11"/>
  <c r="H12" i="11"/>
  <c r="H13" i="11"/>
  <c r="H14" i="11"/>
  <c r="H4" i="11"/>
  <c r="G15" i="11"/>
  <c r="G5" i="11"/>
  <c r="G6" i="11"/>
  <c r="G7" i="11"/>
  <c r="G8" i="11"/>
  <c r="G9" i="11"/>
  <c r="G10" i="11"/>
  <c r="G11" i="11"/>
  <c r="G12" i="11"/>
  <c r="G13" i="11"/>
  <c r="G14" i="11"/>
  <c r="G4" i="11"/>
  <c r="F24" i="11"/>
  <c r="F23" i="11"/>
  <c r="F22" i="11"/>
  <c r="F21" i="11"/>
  <c r="F20" i="11"/>
  <c r="F19" i="11"/>
  <c r="F18" i="11"/>
  <c r="F17" i="11"/>
  <c r="F16" i="11"/>
  <c r="H15" i="10"/>
  <c r="H14" i="10"/>
  <c r="H13" i="10"/>
  <c r="H12" i="10"/>
  <c r="H11" i="10"/>
  <c r="H10" i="10"/>
  <c r="H4" i="10"/>
  <c r="H5" i="10"/>
  <c r="H6" i="10"/>
  <c r="H7" i="10"/>
  <c r="H8" i="10"/>
  <c r="H3" i="10"/>
  <c r="G4" i="9"/>
  <c r="G5" i="9"/>
  <c r="G6" i="9"/>
  <c r="G3" i="9"/>
  <c r="F3" i="9"/>
  <c r="F4" i="9"/>
  <c r="F5" i="9"/>
  <c r="F6" i="9"/>
  <c r="E4" i="9"/>
  <c r="E5" i="9"/>
  <c r="E6" i="9"/>
  <c r="E3" i="9"/>
  <c r="F4" i="8"/>
  <c r="F5" i="8"/>
  <c r="F3" i="8"/>
  <c r="E4" i="8"/>
  <c r="E5" i="8"/>
  <c r="E3" i="8"/>
  <c r="H2" i="7"/>
  <c r="F4" i="6" l="1"/>
  <c r="F5" i="6"/>
  <c r="F6" i="6"/>
  <c r="F7" i="6"/>
  <c r="F8" i="6"/>
  <c r="F9" i="6"/>
  <c r="F10" i="6"/>
  <c r="F11" i="6"/>
  <c r="F12" i="6"/>
  <c r="F3" i="6"/>
  <c r="E13" i="6"/>
  <c r="E4" i="6"/>
  <c r="E5" i="6"/>
  <c r="E6" i="6"/>
  <c r="E7" i="6"/>
  <c r="E8" i="6"/>
  <c r="E9" i="6"/>
  <c r="E10" i="6"/>
  <c r="E11" i="6"/>
  <c r="E12" i="6"/>
  <c r="E3" i="6"/>
  <c r="D4" i="6"/>
  <c r="D5" i="6"/>
  <c r="D6" i="6"/>
  <c r="D7" i="6"/>
  <c r="D8" i="6"/>
  <c r="D9" i="6"/>
  <c r="D10" i="6"/>
  <c r="D11" i="6"/>
  <c r="D12" i="6"/>
  <c r="D3" i="6"/>
  <c r="C2" i="5" l="1"/>
  <c r="D6" i="4"/>
  <c r="C4" i="4"/>
  <c r="C2" i="4"/>
  <c r="A3" i="3"/>
  <c r="A4" i="3"/>
  <c r="A2" i="3"/>
  <c r="I11" i="2"/>
  <c r="I12" i="2"/>
  <c r="I13" i="2"/>
  <c r="I10" i="2"/>
  <c r="H11" i="2"/>
  <c r="H12" i="2"/>
  <c r="H13" i="2"/>
  <c r="H10" i="2"/>
  <c r="G11" i="2"/>
  <c r="G12" i="2"/>
  <c r="G13" i="2"/>
  <c r="G10" i="2"/>
  <c r="F11" i="2"/>
  <c r="F12" i="2"/>
  <c r="F13" i="2"/>
  <c r="F10" i="2"/>
  <c r="E11" i="2"/>
  <c r="E12" i="2"/>
  <c r="E13" i="2"/>
  <c r="E10" i="2"/>
  <c r="D11" i="2"/>
  <c r="D12" i="2"/>
  <c r="D13" i="2"/>
  <c r="D10" i="2"/>
  <c r="C18" i="1"/>
  <c r="C17" i="1"/>
  <c r="C16" i="1"/>
  <c r="C15" i="1"/>
  <c r="C14" i="1"/>
  <c r="C13" i="1"/>
  <c r="C6" i="1"/>
  <c r="C8" i="1"/>
  <c r="C7" i="1"/>
  <c r="C5" i="1"/>
  <c r="D6" i="3" l="1"/>
  <c r="D2" i="3"/>
  <c r="D5" i="3"/>
  <c r="D4" i="3"/>
  <c r="D3" i="3"/>
</calcChain>
</file>

<file path=xl/sharedStrings.xml><?xml version="1.0" encoding="utf-8"?>
<sst xmlns="http://schemas.openxmlformats.org/spreadsheetml/2006/main" count="129" uniqueCount="102">
  <si>
    <t>Valoare A</t>
  </si>
  <si>
    <t>Valoare B</t>
  </si>
  <si>
    <t>Valoare C</t>
  </si>
  <si>
    <t>A sau B</t>
  </si>
  <si>
    <t>A sau nu B</t>
  </si>
  <si>
    <t>A si B sau C</t>
  </si>
  <si>
    <t>nu A si B</t>
  </si>
  <si>
    <t>A</t>
  </si>
  <si>
    <t>B</t>
  </si>
  <si>
    <t>C</t>
  </si>
  <si>
    <t>A sau B si nu C</t>
  </si>
  <si>
    <t>Nu A si nu B</t>
  </si>
  <si>
    <t>Nu(A si C) sau B</t>
  </si>
  <si>
    <t>A si nu B sau C</t>
  </si>
  <si>
    <t>A si (nu B sau C)</t>
  </si>
  <si>
    <t>A si (nu(B sau C))</t>
  </si>
  <si>
    <t>x</t>
  </si>
  <si>
    <t>y</t>
  </si>
  <si>
    <t>nu(x sau y)</t>
  </si>
  <si>
    <t>nu x si y</t>
  </si>
  <si>
    <t>x si nu y</t>
  </si>
  <si>
    <t>x sau y sau x</t>
  </si>
  <si>
    <t>x si y si y</t>
  </si>
  <si>
    <t>x si y sau x</t>
  </si>
  <si>
    <t xml:space="preserve">Toate pozitive: </t>
  </si>
  <si>
    <t xml:space="preserve">Macar unul pozitiv: </t>
  </si>
  <si>
    <t>Nici un numar pozitiv</t>
  </si>
  <si>
    <t>Macar unul nu este pozitiv</t>
  </si>
  <si>
    <t>Numai unul este potizitv</t>
  </si>
  <si>
    <t>Aria</t>
  </si>
  <si>
    <t>Fara comentarii</t>
  </si>
  <si>
    <t>Odaia cu aria maxima:</t>
  </si>
  <si>
    <t>a</t>
  </si>
  <si>
    <t>b</t>
  </si>
  <si>
    <t>Perimetru</t>
  </si>
  <si>
    <t>unghiul1</t>
  </si>
  <si>
    <t>unghiul2</t>
  </si>
  <si>
    <t>unghiul 3</t>
  </si>
  <si>
    <t>unghiul 4</t>
  </si>
  <si>
    <t>Patrulaterul este</t>
  </si>
  <si>
    <t>c</t>
  </si>
  <si>
    <t>d</t>
  </si>
  <si>
    <t>Rad1</t>
  </si>
  <si>
    <t>Rad2</t>
  </si>
  <si>
    <t>Nr</t>
  </si>
  <si>
    <t>Produs</t>
  </si>
  <si>
    <t>Cod</t>
  </si>
  <si>
    <t>Data</t>
  </si>
  <si>
    <t>Cantitate</t>
  </si>
  <si>
    <t>Pret</t>
  </si>
  <si>
    <t>Cost</t>
  </si>
  <si>
    <t>Notebook Acer</t>
  </si>
  <si>
    <t>Mouse Logitech</t>
  </si>
  <si>
    <t>Placa video</t>
  </si>
  <si>
    <t>Keyboard</t>
  </si>
  <si>
    <t>Suma totala</t>
  </si>
  <si>
    <t>Suma pret unitar &gt;=500</t>
  </si>
  <si>
    <t>Suma produse cod 8001</t>
  </si>
  <si>
    <t>Suma produse cod 1071 pe 10/10</t>
  </si>
  <si>
    <t>Produse vandute cu codul 1071</t>
  </si>
  <si>
    <t>Produse cu pretul &lt; 200</t>
  </si>
  <si>
    <t>Admitere</t>
  </si>
  <si>
    <t>Nume/Prenume</t>
  </si>
  <si>
    <t>Nota</t>
  </si>
  <si>
    <t>Institutia</t>
  </si>
  <si>
    <t>Profil</t>
  </si>
  <si>
    <t>Oras</t>
  </si>
  <si>
    <t>Nume Prenume 1</t>
  </si>
  <si>
    <t>Nume Prenume 2</t>
  </si>
  <si>
    <t>Nume Prenume 3</t>
  </si>
  <si>
    <t>Nume Prenume 4</t>
  </si>
  <si>
    <t>Nume Prenume 5</t>
  </si>
  <si>
    <t>Nume Prenume 6</t>
  </si>
  <si>
    <t>Nume Prenume 7</t>
  </si>
  <si>
    <t>Nume Prenume 8</t>
  </si>
  <si>
    <t>Nume Prenume 9</t>
  </si>
  <si>
    <t>Nume Prenume 10</t>
  </si>
  <si>
    <t>Nume Prenume 11</t>
  </si>
  <si>
    <t>IPLTME, Balti</t>
  </si>
  <si>
    <t>IPLTME, Falesti</t>
  </si>
  <si>
    <t>IPLTBPH, Balti</t>
  </si>
  <si>
    <t>IPLTBPH, Drochia</t>
  </si>
  <si>
    <t>IPLTIC, Balti</t>
  </si>
  <si>
    <t>Colegiul Politehnic, Balti</t>
  </si>
  <si>
    <t>IPLTVSC, Glodeni</t>
  </si>
  <si>
    <t>Real</t>
  </si>
  <si>
    <t>Umanist</t>
  </si>
  <si>
    <t>Balti</t>
  </si>
  <si>
    <t>Falesti</t>
  </si>
  <si>
    <t>Drochia</t>
  </si>
  <si>
    <t>Glodeni</t>
  </si>
  <si>
    <t>Total studenti:</t>
  </si>
  <si>
    <t>Studenti din Balti</t>
  </si>
  <si>
    <t>Studenti din afara Drochiei</t>
  </si>
  <si>
    <t>Studenti din Liceul D10</t>
  </si>
  <si>
    <t>Studenti cu media &gt;=7</t>
  </si>
  <si>
    <t>Media &gt;=8 din Balti</t>
  </si>
  <si>
    <t>Procentaj profil real</t>
  </si>
  <si>
    <t>Media profil umanist</t>
  </si>
  <si>
    <t>Media celor de la Eminescu</t>
  </si>
  <si>
    <t>Studenti cu media sub 7</t>
  </si>
  <si>
    <t>Media mai mica decat media pe Balti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</si>
</sst>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MDL]\ 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/>
    <xf numFmtId="9" fontId="0" fillId="0" borderId="0" xfId="1" applyFont="1"/>
    <xf numFmtId="0" fontId="0" fillId="0" borderId="0" xfId="0" applyAlignment="1">
      <alignment horizontal="center"/>
    </xf>
    <xf numFmtId="0" fontId="0" fillId="0" borderId="0" xfId="0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8"/>
  <sheetViews>
    <sheetView topLeftCell="A7" workbookViewId="0">
      <selection activeCell="C13" sqref="C13"/>
    </sheetView>
  </sheetViews>
  <sheetFormatPr defaultRowHeight="14.4" x14ac:dyDescent="0.3"/>
  <cols>
    <col min="2" max="2" width="17.5546875" customWidth="1"/>
  </cols>
  <sheetData>
    <row r="2" spans="2:3" x14ac:dyDescent="0.3">
      <c r="B2" t="s">
        <v>0</v>
      </c>
      <c r="C2" t="b">
        <v>1</v>
      </c>
    </row>
    <row r="3" spans="2:3" x14ac:dyDescent="0.3">
      <c r="B3" t="s">
        <v>1</v>
      </c>
      <c r="C3" t="b">
        <v>0</v>
      </c>
    </row>
    <row r="4" spans="2:3" x14ac:dyDescent="0.3">
      <c r="B4" t="s">
        <v>2</v>
      </c>
      <c r="C4" t="b">
        <v>0</v>
      </c>
    </row>
    <row r="5" spans="2:3" x14ac:dyDescent="0.3">
      <c r="B5" t="s">
        <v>3</v>
      </c>
      <c r="C5" t="b">
        <f>OR($C$2,$C$3)</f>
        <v>1</v>
      </c>
    </row>
    <row r="6" spans="2:3" x14ac:dyDescent="0.3">
      <c r="B6" t="s">
        <v>6</v>
      </c>
      <c r="C6" t="b">
        <f>AND(NOT($C$2),$C$3)</f>
        <v>0</v>
      </c>
    </row>
    <row r="7" spans="2:3" x14ac:dyDescent="0.3">
      <c r="B7" t="s">
        <v>4</v>
      </c>
      <c r="C7" t="b">
        <f>OR($C$2,NOT($C$3))</f>
        <v>1</v>
      </c>
    </row>
    <row r="8" spans="2:3" x14ac:dyDescent="0.3">
      <c r="B8" t="s">
        <v>5</v>
      </c>
      <c r="C8" t="b">
        <f>OR(AND(C2,C3),C4)</f>
        <v>0</v>
      </c>
    </row>
    <row r="10" spans="2:3" x14ac:dyDescent="0.3">
      <c r="B10" t="s">
        <v>7</v>
      </c>
      <c r="C10" t="b">
        <v>0</v>
      </c>
    </row>
    <row r="11" spans="2:3" x14ac:dyDescent="0.3">
      <c r="B11" t="s">
        <v>8</v>
      </c>
      <c r="C11" t="b">
        <v>1</v>
      </c>
    </row>
    <row r="12" spans="2:3" x14ac:dyDescent="0.3">
      <c r="B12" t="s">
        <v>9</v>
      </c>
      <c r="C12" t="b">
        <v>0</v>
      </c>
    </row>
    <row r="13" spans="2:3" x14ac:dyDescent="0.3">
      <c r="B13" t="s">
        <v>10</v>
      </c>
      <c r="C13" t="b">
        <f>AND(OR(C10,C11),NOT(C12))</f>
        <v>1</v>
      </c>
    </row>
    <row r="14" spans="2:3" x14ac:dyDescent="0.3">
      <c r="B14" t="s">
        <v>11</v>
      </c>
      <c r="C14" t="b">
        <f>AND(NOT(C10),NOT(C11))</f>
        <v>0</v>
      </c>
    </row>
    <row r="15" spans="2:3" x14ac:dyDescent="0.3">
      <c r="B15" t="s">
        <v>12</v>
      </c>
      <c r="C15" t="b">
        <f>OR(NOT(AND(C10,C12)),C11)</f>
        <v>1</v>
      </c>
    </row>
    <row r="16" spans="2:3" x14ac:dyDescent="0.3">
      <c r="B16" t="s">
        <v>13</v>
      </c>
      <c r="C16" t="b">
        <f>OR(AND(C10,NOT(C11)),C12)</f>
        <v>0</v>
      </c>
    </row>
    <row r="17" spans="2:3" x14ac:dyDescent="0.3">
      <c r="B17" t="s">
        <v>14</v>
      </c>
      <c r="C17" t="b">
        <f>AND(C10,OR(NOT(C11),C12))</f>
        <v>0</v>
      </c>
    </row>
    <row r="18" spans="2:3" x14ac:dyDescent="0.3">
      <c r="B18" t="s">
        <v>15</v>
      </c>
      <c r="C18" t="b">
        <f>AND(C10,NOT(OR(C11,C12)))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5"/>
  <sheetViews>
    <sheetView workbookViewId="0">
      <selection activeCell="H10" sqref="H10:H13"/>
    </sheetView>
  </sheetViews>
  <sheetFormatPr defaultRowHeight="14.4" x14ac:dyDescent="0.3"/>
  <cols>
    <col min="3" max="3" width="17.77734375" customWidth="1"/>
    <col min="5" max="5" width="13.6640625" customWidth="1"/>
    <col min="7" max="7" width="28.6640625" customWidth="1"/>
    <col min="8" max="8" width="14.21875" customWidth="1"/>
  </cols>
  <sheetData>
    <row r="2" spans="2:8" x14ac:dyDescent="0.3">
      <c r="B2" t="s">
        <v>44</v>
      </c>
      <c r="C2" t="s">
        <v>45</v>
      </c>
      <c r="D2" t="s">
        <v>46</v>
      </c>
      <c r="E2" t="s">
        <v>47</v>
      </c>
      <c r="F2" t="s">
        <v>48</v>
      </c>
      <c r="G2" t="s">
        <v>49</v>
      </c>
      <c r="H2" t="s">
        <v>50</v>
      </c>
    </row>
    <row r="3" spans="2:8" x14ac:dyDescent="0.3">
      <c r="B3">
        <v>1</v>
      </c>
      <c r="C3" t="s">
        <v>51</v>
      </c>
      <c r="D3">
        <v>1071</v>
      </c>
      <c r="E3" s="3">
        <v>42744</v>
      </c>
      <c r="F3">
        <v>2</v>
      </c>
      <c r="G3" s="4">
        <v>7125</v>
      </c>
      <c r="H3" s="4">
        <f>F3*G3</f>
        <v>14250</v>
      </c>
    </row>
    <row r="4" spans="2:8" x14ac:dyDescent="0.3">
      <c r="B4">
        <v>2</v>
      </c>
      <c r="C4" t="s">
        <v>52</v>
      </c>
      <c r="D4">
        <v>8001</v>
      </c>
      <c r="E4" s="3">
        <v>42803</v>
      </c>
      <c r="F4">
        <v>2</v>
      </c>
      <c r="G4" s="4">
        <v>102</v>
      </c>
      <c r="H4" s="4">
        <f t="shared" ref="H4:H8" si="0">F4*G4</f>
        <v>204</v>
      </c>
    </row>
    <row r="5" spans="2:8" x14ac:dyDescent="0.3">
      <c r="B5">
        <v>3</v>
      </c>
      <c r="C5" t="s">
        <v>53</v>
      </c>
      <c r="D5">
        <v>321</v>
      </c>
      <c r="E5" s="3">
        <v>42803</v>
      </c>
      <c r="F5">
        <v>1</v>
      </c>
      <c r="G5" s="4">
        <v>786</v>
      </c>
      <c r="H5" s="4">
        <f t="shared" si="0"/>
        <v>786</v>
      </c>
    </row>
    <row r="6" spans="2:8" x14ac:dyDescent="0.3">
      <c r="B6">
        <v>4</v>
      </c>
      <c r="C6" t="s">
        <v>54</v>
      </c>
      <c r="D6">
        <v>1205</v>
      </c>
      <c r="E6" s="3">
        <v>43018</v>
      </c>
      <c r="F6">
        <v>3</v>
      </c>
      <c r="G6" s="4">
        <v>189</v>
      </c>
      <c r="H6" s="4">
        <f t="shared" si="0"/>
        <v>567</v>
      </c>
    </row>
    <row r="7" spans="2:8" x14ac:dyDescent="0.3">
      <c r="B7">
        <v>5</v>
      </c>
      <c r="C7" t="s">
        <v>51</v>
      </c>
      <c r="D7">
        <v>1071</v>
      </c>
      <c r="E7" s="3">
        <v>43018</v>
      </c>
      <c r="F7">
        <v>2</v>
      </c>
      <c r="G7" s="4">
        <v>5999</v>
      </c>
      <c r="H7" s="4">
        <f t="shared" si="0"/>
        <v>11998</v>
      </c>
    </row>
    <row r="8" spans="2:8" x14ac:dyDescent="0.3">
      <c r="B8">
        <v>6</v>
      </c>
      <c r="C8" t="s">
        <v>52</v>
      </c>
      <c r="D8">
        <v>8001</v>
      </c>
      <c r="E8" s="3">
        <v>43018</v>
      </c>
      <c r="F8">
        <v>1</v>
      </c>
      <c r="G8" s="4">
        <v>102</v>
      </c>
      <c r="H8" s="4">
        <f t="shared" si="0"/>
        <v>102</v>
      </c>
    </row>
    <row r="10" spans="2:8" x14ac:dyDescent="0.3">
      <c r="G10" t="s">
        <v>55</v>
      </c>
      <c r="H10" s="4">
        <f>SUM(H3:H8)</f>
        <v>27907</v>
      </c>
    </row>
    <row r="11" spans="2:8" x14ac:dyDescent="0.3">
      <c r="G11" t="s">
        <v>56</v>
      </c>
      <c r="H11" s="4">
        <f>SUMIF(G3:G8, "&gt;=500", H3:H8)</f>
        <v>27034</v>
      </c>
    </row>
    <row r="12" spans="2:8" x14ac:dyDescent="0.3">
      <c r="G12" t="s">
        <v>57</v>
      </c>
      <c r="H12" s="4">
        <f>SUMIF(D3:D8,"8001",H3:H8)</f>
        <v>306</v>
      </c>
    </row>
    <row r="13" spans="2:8" x14ac:dyDescent="0.3">
      <c r="G13" t="s">
        <v>58</v>
      </c>
      <c r="H13" s="4">
        <f>SUMIFS(H3:H8, D3:D8, "1071", E3:E8, "10/10/2017")</f>
        <v>11998</v>
      </c>
    </row>
    <row r="14" spans="2:8" x14ac:dyDescent="0.3">
      <c r="G14" t="s">
        <v>59</v>
      </c>
      <c r="H14">
        <f>SUMIF(D3:D8,"1071", F3:F8)</f>
        <v>4</v>
      </c>
    </row>
    <row r="15" spans="2:8" x14ac:dyDescent="0.3">
      <c r="G15" t="s">
        <v>60</v>
      </c>
      <c r="H15">
        <f>SUMIF(G3:G8, "&lt;200", F3:F8)</f>
        <v>6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4"/>
  <sheetViews>
    <sheetView tabSelected="1" workbookViewId="0">
      <selection activeCell="G4" sqref="G4"/>
    </sheetView>
  </sheetViews>
  <sheetFormatPr defaultRowHeight="14.4" x14ac:dyDescent="0.3"/>
  <cols>
    <col min="2" max="2" width="17.77734375" customWidth="1"/>
    <col min="4" max="4" width="26.6640625" customWidth="1"/>
    <col min="5" max="5" width="23.77734375" customWidth="1"/>
    <col min="7" max="7" width="24.44140625" customWidth="1"/>
    <col min="8" max="8" width="35.6640625" customWidth="1"/>
  </cols>
  <sheetData>
    <row r="2" spans="2:8" x14ac:dyDescent="0.3">
      <c r="B2" s="7" t="s">
        <v>61</v>
      </c>
      <c r="C2" s="7"/>
      <c r="D2" s="7"/>
      <c r="E2" s="7"/>
      <c r="F2" s="7"/>
    </row>
    <row r="3" spans="2:8" x14ac:dyDescent="0.3">
      <c r="B3" t="s">
        <v>62</v>
      </c>
      <c r="C3" t="s">
        <v>63</v>
      </c>
      <c r="D3" t="s">
        <v>64</v>
      </c>
      <c r="E3" t="s">
        <v>65</v>
      </c>
      <c r="F3" t="s">
        <v>66</v>
      </c>
      <c r="G3" t="s">
        <v>100</v>
      </c>
      <c r="H3" t="s">
        <v>101</v>
      </c>
    </row>
    <row r="4" spans="2:8" x14ac:dyDescent="0.3">
      <c r="B4" t="s">
        <v>67</v>
      </c>
      <c r="C4">
        <v>8.33</v>
      </c>
      <c r="D4" t="s">
        <v>78</v>
      </c>
      <c r="E4" t="s">
        <v>85</v>
      </c>
      <c r="F4" t="s">
        <v>87</v>
      </c>
      <c r="G4" t="str">
        <f>IF(C4&lt;7, B4, "")</f>
        <v/>
      </c>
      <c r="H4" t="str">
        <f>IF(C4&lt;AVERAGEIF($F$4:$F$14,"Balti",$C$4:$C$14),B4,"")</f>
        <v/>
      </c>
    </row>
    <row r="5" spans="2:8" x14ac:dyDescent="0.3">
      <c r="B5" t="s">
        <v>68</v>
      </c>
      <c r="C5">
        <v>9.25</v>
      </c>
      <c r="D5" t="s">
        <v>78</v>
      </c>
      <c r="E5" t="s">
        <v>86</v>
      </c>
      <c r="F5" t="s">
        <v>87</v>
      </c>
      <c r="G5" t="str">
        <f t="shared" ref="G5:G14" si="0">IF(C5&lt;7, B5, "")</f>
        <v/>
      </c>
      <c r="H5" t="str">
        <f t="shared" ref="H5:H14" si="1">IF(C5&lt;AVERAGEIF($F$4:$F$14,"Balti",$C$4:$C$14),B5,"")</f>
        <v/>
      </c>
    </row>
    <row r="6" spans="2:8" x14ac:dyDescent="0.3">
      <c r="B6" t="s">
        <v>69</v>
      </c>
      <c r="C6">
        <v>6.47</v>
      </c>
      <c r="D6" t="s">
        <v>79</v>
      </c>
      <c r="E6" t="s">
        <v>86</v>
      </c>
      <c r="F6" t="s">
        <v>88</v>
      </c>
      <c r="G6" t="str">
        <f t="shared" si="0"/>
        <v>Nume Prenume 3</v>
      </c>
      <c r="H6" t="str">
        <f t="shared" si="1"/>
        <v>Nume Prenume 3</v>
      </c>
    </row>
    <row r="7" spans="2:8" x14ac:dyDescent="0.3">
      <c r="B7" t="s">
        <v>70</v>
      </c>
      <c r="C7">
        <v>5.76</v>
      </c>
      <c r="D7" t="s">
        <v>80</v>
      </c>
      <c r="E7" t="s">
        <v>85</v>
      </c>
      <c r="F7" t="s">
        <v>87</v>
      </c>
      <c r="G7" t="str">
        <f t="shared" si="0"/>
        <v>Nume Prenume 4</v>
      </c>
      <c r="H7" t="str">
        <f t="shared" si="1"/>
        <v>Nume Prenume 4</v>
      </c>
    </row>
    <row r="8" spans="2:8" x14ac:dyDescent="0.3">
      <c r="B8" t="s">
        <v>71</v>
      </c>
      <c r="C8">
        <v>9.7799999999999994</v>
      </c>
      <c r="D8" t="s">
        <v>79</v>
      </c>
      <c r="E8" t="s">
        <v>86</v>
      </c>
      <c r="F8" t="s">
        <v>88</v>
      </c>
      <c r="G8" t="str">
        <f t="shared" si="0"/>
        <v/>
      </c>
      <c r="H8" t="str">
        <f t="shared" si="1"/>
        <v/>
      </c>
    </row>
    <row r="9" spans="2:8" x14ac:dyDescent="0.3">
      <c r="B9" t="s">
        <v>72</v>
      </c>
      <c r="C9">
        <v>8.58</v>
      </c>
      <c r="D9" t="s">
        <v>81</v>
      </c>
      <c r="E9" t="s">
        <v>85</v>
      </c>
      <c r="F9" t="s">
        <v>89</v>
      </c>
      <c r="G9" t="str">
        <f t="shared" si="0"/>
        <v/>
      </c>
      <c r="H9" t="str">
        <f t="shared" si="1"/>
        <v/>
      </c>
    </row>
    <row r="10" spans="2:8" x14ac:dyDescent="0.3">
      <c r="B10" t="s">
        <v>73</v>
      </c>
      <c r="C10">
        <v>7.23</v>
      </c>
      <c r="D10" t="s">
        <v>82</v>
      </c>
      <c r="E10" t="s">
        <v>85</v>
      </c>
      <c r="F10" t="s">
        <v>87</v>
      </c>
      <c r="G10" t="str">
        <f t="shared" si="0"/>
        <v/>
      </c>
      <c r="H10" t="str">
        <f t="shared" si="1"/>
        <v>Nume Prenume 7</v>
      </c>
    </row>
    <row r="11" spans="2:8" x14ac:dyDescent="0.3">
      <c r="B11" t="s">
        <v>74</v>
      </c>
      <c r="C11">
        <v>8.14</v>
      </c>
      <c r="D11" t="s">
        <v>83</v>
      </c>
      <c r="E11" t="s">
        <v>85</v>
      </c>
      <c r="F11" t="s">
        <v>87</v>
      </c>
      <c r="G11" t="str">
        <f t="shared" si="0"/>
        <v/>
      </c>
      <c r="H11" t="str">
        <f t="shared" si="1"/>
        <v/>
      </c>
    </row>
    <row r="12" spans="2:8" x14ac:dyDescent="0.3">
      <c r="B12" t="s">
        <v>75</v>
      </c>
      <c r="C12">
        <v>8.8699999999999992</v>
      </c>
      <c r="D12" t="s">
        <v>81</v>
      </c>
      <c r="E12" t="s">
        <v>85</v>
      </c>
      <c r="F12" t="s">
        <v>89</v>
      </c>
      <c r="G12" t="str">
        <f t="shared" si="0"/>
        <v/>
      </c>
      <c r="H12" t="str">
        <f t="shared" si="1"/>
        <v/>
      </c>
    </row>
    <row r="13" spans="2:8" x14ac:dyDescent="0.3">
      <c r="B13" t="s">
        <v>76</v>
      </c>
      <c r="C13">
        <v>8.33</v>
      </c>
      <c r="D13" t="s">
        <v>82</v>
      </c>
      <c r="E13" t="s">
        <v>85</v>
      </c>
      <c r="F13" t="s">
        <v>87</v>
      </c>
      <c r="G13" t="str">
        <f t="shared" si="0"/>
        <v/>
      </c>
      <c r="H13" t="str">
        <f t="shared" si="1"/>
        <v/>
      </c>
    </row>
    <row r="14" spans="2:8" x14ac:dyDescent="0.3">
      <c r="B14" t="s">
        <v>77</v>
      </c>
      <c r="C14">
        <v>6.49</v>
      </c>
      <c r="D14" t="s">
        <v>84</v>
      </c>
      <c r="E14" t="s">
        <v>86</v>
      </c>
      <c r="F14" t="s">
        <v>90</v>
      </c>
      <c r="G14" t="str">
        <f t="shared" si="0"/>
        <v>Nume Prenume 11</v>
      </c>
      <c r="H14" t="str">
        <f t="shared" si="1"/>
        <v>Nume Prenume 11</v>
      </c>
    </row>
    <row r="15" spans="2:8" x14ac:dyDescent="0.3">
      <c r="G15" t="str">
        <f>F16-COUNTIF(G4:G14,"")&amp;" studenti"</f>
        <v>3 studenti</v>
      </c>
      <c r="H15" t="str">
        <f>F16-COUNTIF(H4:H14,"")&amp;" studenti"</f>
        <v>4 studenti</v>
      </c>
    </row>
    <row r="16" spans="2:8" x14ac:dyDescent="0.3">
      <c r="E16" t="s">
        <v>91</v>
      </c>
      <c r="F16">
        <f>COUNTA(B4:B14)</f>
        <v>11</v>
      </c>
    </row>
    <row r="17" spans="5:6" x14ac:dyDescent="0.3">
      <c r="E17" t="s">
        <v>92</v>
      </c>
      <c r="F17">
        <f>COUNTIF(F4:F14,"Balti")</f>
        <v>6</v>
      </c>
    </row>
    <row r="18" spans="5:6" x14ac:dyDescent="0.3">
      <c r="E18" t="s">
        <v>93</v>
      </c>
      <c r="F18">
        <f>COUNTIF(F4:F14, "&lt;&gt;Drochia")</f>
        <v>9</v>
      </c>
    </row>
    <row r="19" spans="5:6" x14ac:dyDescent="0.3">
      <c r="E19" t="s">
        <v>94</v>
      </c>
      <c r="F19">
        <f>COUNTIF(D4:D14, D10)</f>
        <v>2</v>
      </c>
    </row>
    <row r="20" spans="5:6" x14ac:dyDescent="0.3">
      <c r="E20" t="s">
        <v>95</v>
      </c>
      <c r="F20">
        <f>COUNTIF(C4:C14, "&gt;=7")</f>
        <v>8</v>
      </c>
    </row>
    <row r="21" spans="5:6" x14ac:dyDescent="0.3">
      <c r="E21" t="s">
        <v>96</v>
      </c>
      <c r="F21">
        <f>COUNTIFS(C4:C14, "&gt;=8", F4:F14, "Balti")</f>
        <v>4</v>
      </c>
    </row>
    <row r="22" spans="5:6" x14ac:dyDescent="0.3">
      <c r="E22" t="s">
        <v>97</v>
      </c>
      <c r="F22" s="5">
        <f>COUNTIF(E4:E14,"Real")/F16</f>
        <v>0.63636363636363635</v>
      </c>
    </row>
    <row r="23" spans="5:6" x14ac:dyDescent="0.3">
      <c r="E23" t="s">
        <v>98</v>
      </c>
      <c r="F23">
        <f>AVERAGEIF(E4:E14,"Umanist", C4:C14)</f>
        <v>7.9975000000000005</v>
      </c>
    </row>
    <row r="24" spans="5:6" x14ac:dyDescent="0.3">
      <c r="E24" t="s">
        <v>99</v>
      </c>
      <c r="F24">
        <f>AVERAGEIF(D4:D14, "IPLTME, *", C4:C14)</f>
        <v>8.4574999999999996</v>
      </c>
    </row>
  </sheetData>
  <mergeCells count="1">
    <mergeCell ref="B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I13"/>
  <sheetViews>
    <sheetView topLeftCell="A7" workbookViewId="0">
      <selection activeCell="I10" sqref="I10:I13"/>
    </sheetView>
  </sheetViews>
  <sheetFormatPr defaultRowHeight="14.4" x14ac:dyDescent="0.3"/>
  <cols>
    <col min="4" max="4" width="10.21875" customWidth="1"/>
    <col min="7" max="7" width="14.5546875" customWidth="1"/>
  </cols>
  <sheetData>
    <row r="9" spans="2:9" x14ac:dyDescent="0.3">
      <c r="B9" t="s">
        <v>16</v>
      </c>
      <c r="C9" t="s">
        <v>17</v>
      </c>
      <c r="D9" t="s">
        <v>18</v>
      </c>
      <c r="E9" t="s">
        <v>19</v>
      </c>
      <c r="F9" t="s">
        <v>20</v>
      </c>
      <c r="G9" t="s">
        <v>21</v>
      </c>
      <c r="H9" t="s">
        <v>22</v>
      </c>
      <c r="I9" t="s">
        <v>23</v>
      </c>
    </row>
    <row r="10" spans="2:9" x14ac:dyDescent="0.3">
      <c r="B10" t="b">
        <v>0</v>
      </c>
      <c r="C10" t="b">
        <v>0</v>
      </c>
      <c r="D10" t="b">
        <f>NOT(OR(B10,C10))</f>
        <v>1</v>
      </c>
      <c r="E10" t="b">
        <f>AND(NOT(B10),C10)</f>
        <v>0</v>
      </c>
      <c r="F10" t="b">
        <f>AND(B10,NOT(C10))</f>
        <v>0</v>
      </c>
      <c r="G10" t="b">
        <f>OR(OR(B10,C10),B10)</f>
        <v>0</v>
      </c>
      <c r="H10" t="b">
        <f>AND(AND(B10,C10),C10)</f>
        <v>0</v>
      </c>
      <c r="I10" t="b">
        <f>OR(AND(B10,C10),B10)</f>
        <v>0</v>
      </c>
    </row>
    <row r="11" spans="2:9" x14ac:dyDescent="0.3">
      <c r="B11" t="b">
        <v>0</v>
      </c>
      <c r="C11" t="b">
        <v>1</v>
      </c>
      <c r="D11" t="b">
        <f t="shared" ref="D11:D13" si="0">NOT(OR(B11,C11))</f>
        <v>0</v>
      </c>
      <c r="E11" t="b">
        <f t="shared" ref="E11:E13" si="1">AND(NOT(B11),C11)</f>
        <v>1</v>
      </c>
      <c r="F11" t="b">
        <f t="shared" ref="F11:F13" si="2">AND(B11,NOT(C11))</f>
        <v>0</v>
      </c>
      <c r="G11" t="b">
        <f t="shared" ref="G11:G13" si="3">OR(OR(B11,C11),B11)</f>
        <v>1</v>
      </c>
      <c r="H11" t="b">
        <f t="shared" ref="H11:H13" si="4">AND(AND(B11,C11),C11)</f>
        <v>0</v>
      </c>
      <c r="I11" t="b">
        <f t="shared" ref="I11:I13" si="5">OR(AND(B11,C11),B11)</f>
        <v>0</v>
      </c>
    </row>
    <row r="12" spans="2:9" x14ac:dyDescent="0.3">
      <c r="B12" t="b">
        <v>1</v>
      </c>
      <c r="C12" t="b">
        <v>0</v>
      </c>
      <c r="D12" t="b">
        <f t="shared" si="0"/>
        <v>0</v>
      </c>
      <c r="E12" t="b">
        <f t="shared" si="1"/>
        <v>0</v>
      </c>
      <c r="F12" t="b">
        <f t="shared" si="2"/>
        <v>1</v>
      </c>
      <c r="G12" t="b">
        <f t="shared" si="3"/>
        <v>1</v>
      </c>
      <c r="H12" t="b">
        <f t="shared" si="4"/>
        <v>0</v>
      </c>
      <c r="I12" t="b">
        <f t="shared" si="5"/>
        <v>1</v>
      </c>
    </row>
    <row r="13" spans="2:9" x14ac:dyDescent="0.3">
      <c r="B13" t="b">
        <v>1</v>
      </c>
      <c r="C13" t="b">
        <v>1</v>
      </c>
      <c r="D13" t="b">
        <f t="shared" si="0"/>
        <v>0</v>
      </c>
      <c r="E13" t="b">
        <f t="shared" si="1"/>
        <v>0</v>
      </c>
      <c r="F13" t="b">
        <f t="shared" si="2"/>
        <v>0</v>
      </c>
      <c r="G13" t="b">
        <f t="shared" si="3"/>
        <v>1</v>
      </c>
      <c r="H13" t="b">
        <f t="shared" si="4"/>
        <v>1</v>
      </c>
      <c r="I13" t="b">
        <f t="shared" si="5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"/>
  <sheetViews>
    <sheetView workbookViewId="0">
      <selection activeCell="D6" sqref="D6"/>
    </sheetView>
  </sheetViews>
  <sheetFormatPr defaultRowHeight="14.4" x14ac:dyDescent="0.3"/>
  <cols>
    <col min="3" max="3" width="24.88671875" customWidth="1"/>
  </cols>
  <sheetData>
    <row r="2" spans="1:4" x14ac:dyDescent="0.3">
      <c r="A2">
        <f ca="1">RANDBETWEEN(-10,10)</f>
        <v>7</v>
      </c>
      <c r="C2" t="s">
        <v>24</v>
      </c>
      <c r="D2" t="b">
        <f ca="1">AND(AND(u&gt;0,v&gt;0),x&gt;0)</f>
        <v>0</v>
      </c>
    </row>
    <row r="3" spans="1:4" x14ac:dyDescent="0.3">
      <c r="A3">
        <f t="shared" ref="A3:A4" ca="1" si="0">RANDBETWEEN(-10,10)</f>
        <v>-1</v>
      </c>
      <c r="C3" t="s">
        <v>25</v>
      </c>
      <c r="D3" t="b">
        <f ca="1">OR(OR(u&gt;0,v&gt;0),x&gt;0)</f>
        <v>1</v>
      </c>
    </row>
    <row r="4" spans="1:4" x14ac:dyDescent="0.3">
      <c r="A4">
        <f t="shared" ca="1" si="0"/>
        <v>-6</v>
      </c>
      <c r="C4" t="s">
        <v>26</v>
      </c>
      <c r="D4" t="b">
        <f ca="1">AND(AND(u&lt;0,v&lt;0),x&lt;0)</f>
        <v>0</v>
      </c>
    </row>
    <row r="5" spans="1:4" x14ac:dyDescent="0.3">
      <c r="C5" t="s">
        <v>27</v>
      </c>
      <c r="D5" t="b">
        <f ca="1">OR(OR(u&lt;0,v&lt;0),x&lt;0)</f>
        <v>1</v>
      </c>
    </row>
    <row r="6" spans="1:4" x14ac:dyDescent="0.3">
      <c r="C6" t="s">
        <v>28</v>
      </c>
      <c r="D6" t="b">
        <f ca="1">OR(OR(OR(AND(AND(u&gt;0,v&lt;0),x&lt;0)),(AND(AND(v&gt;0,u&lt;0),x&lt;0)),(AND(AND(x&gt;0,v&lt;0),u&lt;0))))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"/>
  <sheetViews>
    <sheetView workbookViewId="0">
      <selection activeCell="D6" sqref="D6"/>
    </sheetView>
  </sheetViews>
  <sheetFormatPr defaultRowHeight="14.4" x14ac:dyDescent="0.3"/>
  <sheetData>
    <row r="2" spans="2:4" x14ac:dyDescent="0.3">
      <c r="B2">
        <v>1</v>
      </c>
      <c r="C2">
        <f>IF(y&lt;=1,y+(2*y-y^4)/(y^3),EXP(y)+SQRT(2*y^2+3))</f>
        <v>2</v>
      </c>
    </row>
    <row r="4" spans="2:4" x14ac:dyDescent="0.3">
      <c r="B4">
        <v>2</v>
      </c>
      <c r="C4">
        <f>IF(f&lt;=0,1-2*SIN(f),(SIN(f))^2)</f>
        <v>0.82682181043180603</v>
      </c>
    </row>
    <row r="6" spans="2:4" x14ac:dyDescent="0.3">
      <c r="C6">
        <v>3</v>
      </c>
      <c r="D6">
        <f>IF(g&lt;0,SIN(g^2),g^3+2*SIN(g))</f>
        <v>27.282240016119733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"/>
  <sheetViews>
    <sheetView workbookViewId="0">
      <selection activeCell="C2" sqref="C2"/>
    </sheetView>
  </sheetViews>
  <sheetFormatPr defaultRowHeight="14.4" x14ac:dyDescent="0.3"/>
  <sheetData>
    <row r="2" spans="2:3" x14ac:dyDescent="0.3">
      <c r="B2">
        <v>-5</v>
      </c>
      <c r="C2" t="b">
        <f>OR(B2&lt;-4, B2&gt;4)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topLeftCell="A4" workbookViewId="0">
      <selection activeCell="F7" sqref="F7"/>
    </sheetView>
  </sheetViews>
  <sheetFormatPr defaultRowHeight="14.4" x14ac:dyDescent="0.3"/>
  <cols>
    <col min="6" max="6" width="47.88671875" customWidth="1"/>
  </cols>
  <sheetData>
    <row r="2" spans="1:6" x14ac:dyDescent="0.3">
      <c r="B2" s="2" t="s">
        <v>32</v>
      </c>
      <c r="C2" s="2" t="s">
        <v>33</v>
      </c>
      <c r="D2" s="2" t="s">
        <v>34</v>
      </c>
      <c r="E2" s="2" t="s">
        <v>29</v>
      </c>
      <c r="F2" s="1" t="s">
        <v>30</v>
      </c>
    </row>
    <row r="3" spans="1:6" x14ac:dyDescent="0.3">
      <c r="A3">
        <v>1</v>
      </c>
      <c r="B3">
        <v>2</v>
      </c>
      <c r="C3">
        <v>3</v>
      </c>
      <c r="D3">
        <f>2*(B3+C3)</f>
        <v>10</v>
      </c>
      <c r="E3">
        <f>B3*C3</f>
        <v>6</v>
      </c>
      <c r="F3" t="str">
        <f>IF(E3&lt;$E$13, "Odaie cu aria mai mica cu " &amp;($E$13-E3)&amp;" decat odaia cu aria maxima", "Odaie cu aria egala cu aria maxima ")</f>
        <v>Odaie cu aria mai mica cu 57 decat odaia cu aria maxima</v>
      </c>
    </row>
    <row r="4" spans="1:6" x14ac:dyDescent="0.3">
      <c r="A4">
        <v>2</v>
      </c>
      <c r="B4">
        <v>6</v>
      </c>
      <c r="C4">
        <v>8</v>
      </c>
      <c r="D4">
        <f t="shared" ref="D4:D12" si="0">2*(B4+C4)</f>
        <v>28</v>
      </c>
      <c r="E4">
        <f t="shared" ref="E4:E12" si="1">B4*C4</f>
        <v>48</v>
      </c>
      <c r="F4" t="str">
        <f t="shared" ref="F4:F12" si="2">IF(E4&lt;$E$13, "Odaie cu aria mai mica cu " &amp;($E$13-E4)&amp;" decat odaia cu aria maxima", "Odaie cu aria egala cu aria maxima ")</f>
        <v>Odaie cu aria mai mica cu 15 decat odaia cu aria maxima</v>
      </c>
    </row>
    <row r="5" spans="1:6" x14ac:dyDescent="0.3">
      <c r="A5">
        <v>3</v>
      </c>
      <c r="B5">
        <v>1</v>
      </c>
      <c r="C5">
        <v>2</v>
      </c>
      <c r="D5">
        <f t="shared" si="0"/>
        <v>6</v>
      </c>
      <c r="E5">
        <f t="shared" si="1"/>
        <v>2</v>
      </c>
      <c r="F5" t="str">
        <f t="shared" si="2"/>
        <v>Odaie cu aria mai mica cu 61 decat odaia cu aria maxima</v>
      </c>
    </row>
    <row r="6" spans="1:6" x14ac:dyDescent="0.3">
      <c r="A6">
        <v>4</v>
      </c>
      <c r="B6">
        <v>3</v>
      </c>
      <c r="C6">
        <v>4</v>
      </c>
      <c r="D6">
        <f t="shared" si="0"/>
        <v>14</v>
      </c>
      <c r="E6">
        <f t="shared" si="1"/>
        <v>12</v>
      </c>
      <c r="F6" t="str">
        <f t="shared" si="2"/>
        <v>Odaie cu aria mai mica cu 51 decat odaia cu aria maxima</v>
      </c>
    </row>
    <row r="7" spans="1:6" x14ac:dyDescent="0.3">
      <c r="A7">
        <v>5</v>
      </c>
      <c r="B7">
        <v>7</v>
      </c>
      <c r="C7">
        <v>2</v>
      </c>
      <c r="D7">
        <f t="shared" si="0"/>
        <v>18</v>
      </c>
      <c r="E7">
        <f t="shared" si="1"/>
        <v>14</v>
      </c>
      <c r="F7" t="str">
        <f t="shared" si="2"/>
        <v>Odaie cu aria mai mica cu 49 decat odaia cu aria maxima</v>
      </c>
    </row>
    <row r="8" spans="1:6" x14ac:dyDescent="0.3">
      <c r="A8">
        <v>6</v>
      </c>
      <c r="B8">
        <v>5</v>
      </c>
      <c r="C8">
        <v>5</v>
      </c>
      <c r="D8">
        <f t="shared" si="0"/>
        <v>20</v>
      </c>
      <c r="E8">
        <f t="shared" si="1"/>
        <v>25</v>
      </c>
      <c r="F8" t="str">
        <f t="shared" si="2"/>
        <v>Odaie cu aria mai mica cu 38 decat odaia cu aria maxima</v>
      </c>
    </row>
    <row r="9" spans="1:6" x14ac:dyDescent="0.3">
      <c r="A9">
        <v>7</v>
      </c>
      <c r="B9">
        <v>1</v>
      </c>
      <c r="C9">
        <v>1</v>
      </c>
      <c r="D9">
        <f t="shared" si="0"/>
        <v>4</v>
      </c>
      <c r="E9">
        <f t="shared" si="1"/>
        <v>1</v>
      </c>
      <c r="F9" t="str">
        <f t="shared" si="2"/>
        <v>Odaie cu aria mai mica cu 62 decat odaia cu aria maxima</v>
      </c>
    </row>
    <row r="10" spans="1:6" x14ac:dyDescent="0.3">
      <c r="A10">
        <v>8</v>
      </c>
      <c r="B10">
        <v>7</v>
      </c>
      <c r="C10">
        <v>9</v>
      </c>
      <c r="D10">
        <f t="shared" si="0"/>
        <v>32</v>
      </c>
      <c r="E10">
        <f t="shared" si="1"/>
        <v>63</v>
      </c>
      <c r="F10" t="str">
        <f t="shared" si="2"/>
        <v xml:space="preserve">Odaie cu aria egala cu aria maxima </v>
      </c>
    </row>
    <row r="11" spans="1:6" x14ac:dyDescent="0.3">
      <c r="A11">
        <v>9</v>
      </c>
      <c r="B11">
        <v>10</v>
      </c>
      <c r="C11">
        <v>2</v>
      </c>
      <c r="D11">
        <f t="shared" si="0"/>
        <v>24</v>
      </c>
      <c r="E11">
        <f t="shared" si="1"/>
        <v>20</v>
      </c>
      <c r="F11" t="str">
        <f t="shared" si="2"/>
        <v>Odaie cu aria mai mica cu 43 decat odaia cu aria maxima</v>
      </c>
    </row>
    <row r="12" spans="1:6" x14ac:dyDescent="0.3">
      <c r="A12">
        <v>10</v>
      </c>
      <c r="B12">
        <v>3</v>
      </c>
      <c r="C12">
        <v>5</v>
      </c>
      <c r="D12">
        <f t="shared" si="0"/>
        <v>16</v>
      </c>
      <c r="E12">
        <f t="shared" si="1"/>
        <v>15</v>
      </c>
      <c r="F12" t="str">
        <f t="shared" si="2"/>
        <v>Odaie cu aria mai mica cu 48 decat odaia cu aria maxima</v>
      </c>
    </row>
    <row r="13" spans="1:6" x14ac:dyDescent="0.3">
      <c r="B13" s="6" t="s">
        <v>31</v>
      </c>
      <c r="C13" s="6"/>
      <c r="D13" s="6"/>
      <c r="E13">
        <f>MAX(E3:E12)</f>
        <v>63</v>
      </c>
    </row>
  </sheetData>
  <mergeCells count="1">
    <mergeCell ref="B13:D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"/>
  <sheetViews>
    <sheetView workbookViewId="0">
      <selection activeCell="H2" sqref="H2"/>
    </sheetView>
  </sheetViews>
  <sheetFormatPr defaultRowHeight="14.4" x14ac:dyDescent="0.3"/>
  <cols>
    <col min="7" max="7" width="17.88671875" customWidth="1"/>
    <col min="8" max="8" width="17.6640625" customWidth="1"/>
  </cols>
  <sheetData>
    <row r="2" spans="2:8" x14ac:dyDescent="0.3">
      <c r="B2" t="s">
        <v>35</v>
      </c>
      <c r="C2" t="s">
        <v>36</v>
      </c>
      <c r="D2" t="s">
        <v>37</v>
      </c>
      <c r="E2" t="s">
        <v>38</v>
      </c>
      <c r="G2" t="s">
        <v>39</v>
      </c>
      <c r="H2" t="str">
        <f>IF(SUM(B3:E3)=360, IF(AND(B3=90, AND(E3=90,D3=90)), "Este dreptunghi", "Nu este dreptunghi"), "Nu este patrulater")</f>
        <v>Nu este patrulater</v>
      </c>
    </row>
    <row r="3" spans="2:8" x14ac:dyDescent="0.3">
      <c r="B3">
        <v>150</v>
      </c>
      <c r="C3">
        <v>60</v>
      </c>
      <c r="D3">
        <v>90</v>
      </c>
      <c r="E3">
        <v>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"/>
  <sheetViews>
    <sheetView workbookViewId="0">
      <selection activeCell="F3" sqref="F3:F5"/>
    </sheetView>
  </sheetViews>
  <sheetFormatPr defaultRowHeight="14.4" x14ac:dyDescent="0.3"/>
  <cols>
    <col min="5" max="6" width="17.77734375" customWidth="1"/>
  </cols>
  <sheetData>
    <row r="2" spans="1:6" x14ac:dyDescent="0.3">
      <c r="A2" t="s">
        <v>32</v>
      </c>
      <c r="B2" t="s">
        <v>33</v>
      </c>
      <c r="C2" t="s">
        <v>40</v>
      </c>
    </row>
    <row r="3" spans="1:6" x14ac:dyDescent="0.3">
      <c r="A3">
        <v>4</v>
      </c>
      <c r="B3">
        <v>3</v>
      </c>
      <c r="C3">
        <v>5</v>
      </c>
      <c r="E3" t="str">
        <f>IF(AND(A3+B3&gt;C3, AND(B3+C3&gt;A3,A3+C3&gt;B3)),IF(A3^2=B3^2+C3^2,"Este dreptunghic", IF(B3^2=A3^2+C3^2,"Este dreptunghic",IF(C3^2=A3^2+B3^2,"Este dreptunghic","Nu este dreptunghic"))),"Nu este triunghi")</f>
        <v>Este dreptunghic</v>
      </c>
      <c r="F3" t="str">
        <f>IF(AND(A3+B3&gt;C3, AND(B3+C3&gt;A3,A3+C3&gt;B3)),IF(AND(A3=B3,B3=C3),"Este echilateral",IF(OR(A3=B3,OR(B3=C3,A3=C3)),"Este isoscel", "Este scalen")),"Nu este triunghi")</f>
        <v>Este scalen</v>
      </c>
    </row>
    <row r="4" spans="1:6" x14ac:dyDescent="0.3">
      <c r="A4">
        <v>2</v>
      </c>
      <c r="B4">
        <v>2</v>
      </c>
      <c r="C4">
        <v>2</v>
      </c>
      <c r="E4" t="str">
        <f t="shared" ref="E4:E5" si="0">IF(AND(A4+B4&gt;C4, AND(B4+C4&gt;A4,A4+C4&gt;B4)),IF(A4^2=B4^2+C4^2,"Este dreptunghic", IF(B4^2=A4^2+C4^2,"Este dreptunghic",IF(C4^2=A4^2+B4^2,"Este dreptunghic","Nu este dreptunghic"))),"Nu este triunghi")</f>
        <v>Nu este dreptunghic</v>
      </c>
      <c r="F4" t="str">
        <f t="shared" ref="F4:F5" si="1">IF(AND(A4+B4&gt;C4, AND(B4+C4&gt;A4,A4+C4&gt;B4)),IF(AND(A4=B4,B4=C4),"Este echilateral",IF(OR(A4=B4,OR(B4=C4,A4=C4)),"Este isoscel", "Este scalen")),"Nu este triunghi")</f>
        <v>Este echilateral</v>
      </c>
    </row>
    <row r="5" spans="1:6" x14ac:dyDescent="0.3">
      <c r="A5">
        <v>6</v>
      </c>
      <c r="B5">
        <v>6</v>
      </c>
      <c r="C5">
        <v>8</v>
      </c>
      <c r="E5" t="str">
        <f t="shared" si="0"/>
        <v>Nu este dreptunghic</v>
      </c>
      <c r="F5" t="str">
        <f t="shared" si="1"/>
        <v>Este isoscel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6"/>
  <sheetViews>
    <sheetView zoomScaleNormal="100" workbookViewId="0">
      <selection activeCell="G3" sqref="G3:G6"/>
    </sheetView>
  </sheetViews>
  <sheetFormatPr defaultRowHeight="14.4" x14ac:dyDescent="0.3"/>
  <cols>
    <col min="6" max="6" width="20.109375" customWidth="1"/>
    <col min="7" max="7" width="21.44140625" customWidth="1"/>
  </cols>
  <sheetData>
    <row r="2" spans="2:7" x14ac:dyDescent="0.3">
      <c r="B2" t="s">
        <v>32</v>
      </c>
      <c r="C2" t="s">
        <v>33</v>
      </c>
      <c r="D2" t="s">
        <v>40</v>
      </c>
      <c r="E2" t="s">
        <v>41</v>
      </c>
      <c r="F2" t="s">
        <v>42</v>
      </c>
      <c r="G2" t="s">
        <v>43</v>
      </c>
    </row>
    <row r="3" spans="2:7" x14ac:dyDescent="0.3">
      <c r="B3">
        <v>1</v>
      </c>
      <c r="C3">
        <v>2</v>
      </c>
      <c r="D3">
        <v>3</v>
      </c>
      <c r="E3">
        <f>C3^2-4*B3*D3</f>
        <v>-8</v>
      </c>
      <c r="F3" t="str">
        <f>IF(E3&gt;0,(-C3-SQRT(E3))/(2*B3),IF(E3=0,-C3/(2*B3),"Nu exista radacini reale"))</f>
        <v>Nu exista radacini reale</v>
      </c>
      <c r="G3" t="str">
        <f>IF(E3&gt;0,(-C3+SQRT(E3))/(2*B3),IF(E3=0,-C3/(2*B3),"Nu exista radacini reale"))</f>
        <v>Nu exista radacini reale</v>
      </c>
    </row>
    <row r="4" spans="2:7" x14ac:dyDescent="0.3">
      <c r="B4">
        <v>1</v>
      </c>
      <c r="C4">
        <v>2</v>
      </c>
      <c r="D4">
        <v>1</v>
      </c>
      <c r="E4">
        <f t="shared" ref="E4:E6" si="0">C4^2-4*B4*D4</f>
        <v>0</v>
      </c>
      <c r="F4">
        <f t="shared" ref="F4:F6" si="1">IF(E4&gt;0,(-C4-SQRT(E4))/(2*B4),IF(E4=0,-C4/(2*B4),"Ecuatia nu are radacini"))</f>
        <v>-1</v>
      </c>
      <c r="G4">
        <f t="shared" ref="G4:G6" si="2">IF(E4&gt;0,(-C4+SQRT(E4))/(2*B4),IF(E4=0,-C4/(2*B4),"Nu exista radacini reale"))</f>
        <v>-1</v>
      </c>
    </row>
    <row r="5" spans="2:7" x14ac:dyDescent="0.3">
      <c r="B5">
        <v>1</v>
      </c>
      <c r="C5">
        <v>-1</v>
      </c>
      <c r="D5">
        <v>-6</v>
      </c>
      <c r="E5">
        <f t="shared" si="0"/>
        <v>25</v>
      </c>
      <c r="F5">
        <f t="shared" si="1"/>
        <v>-2</v>
      </c>
      <c r="G5">
        <f t="shared" si="2"/>
        <v>3</v>
      </c>
    </row>
    <row r="6" spans="2:7" x14ac:dyDescent="0.3">
      <c r="B6">
        <v>1</v>
      </c>
      <c r="C6">
        <v>0</v>
      </c>
      <c r="D6">
        <v>-1</v>
      </c>
      <c r="E6">
        <f t="shared" si="0"/>
        <v>4</v>
      </c>
      <c r="F6">
        <f t="shared" si="1"/>
        <v>-1</v>
      </c>
      <c r="G6">
        <f t="shared" si="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9</vt:i4>
      </vt:variant>
    </vt:vector>
  </HeadingPairs>
  <TitlesOfParts>
    <vt:vector size="20" baseType="lpstr">
      <vt:lpstr>Situatie1</vt:lpstr>
      <vt:lpstr>Situatie2</vt:lpstr>
      <vt:lpstr>Situatie3</vt:lpstr>
      <vt:lpstr>Situatie4</vt:lpstr>
      <vt:lpstr>Situatie5</vt:lpstr>
      <vt:lpstr>Situatie6</vt:lpstr>
      <vt:lpstr>Situatie7</vt:lpstr>
      <vt:lpstr>Situatie8</vt:lpstr>
      <vt:lpstr>Situatie10</vt:lpstr>
      <vt:lpstr>Situatie12</vt:lpstr>
      <vt:lpstr>Situatie13</vt:lpstr>
      <vt:lpstr>f</vt:lpstr>
      <vt:lpstr>g</vt:lpstr>
      <vt:lpstr>s</vt:lpstr>
      <vt:lpstr>u</vt:lpstr>
      <vt:lpstr>v</vt:lpstr>
      <vt:lpstr>x</vt:lpstr>
      <vt:lpstr>y</vt:lpstr>
      <vt:lpstr>yy</vt:lpstr>
      <vt:lpstr>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DmYtrium</dc:creator>
  <cp:lastModifiedBy>DmYtrium</cp:lastModifiedBy>
  <dcterms:created xsi:type="dcterms:W3CDTF">2021-11-21T18:03:26Z</dcterms:created>
  <dcterms:modified xsi:type="dcterms:W3CDTF">2021-12-20T19:51:34Z</dcterms:modified>
</cp:coreProperties>
</file>