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mYtrium\Desktop\Univer\AG\LaboratoareExcel\"/>
    </mc:Choice>
  </mc:AlternateContent>
  <bookViews>
    <workbookView xWindow="0" yWindow="0" windowWidth="23040" windowHeight="8904"/>
  </bookViews>
  <sheets>
    <sheet name="Sheet1" sheetId="1" r:id="rId1"/>
  </sheets>
  <definedNames>
    <definedName name="_xlnm._FilterDatabase" localSheetId="0" hidden="1">Sheet1!$B$2:$H$37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1" i="1" l="1"/>
  <c r="K30" i="1"/>
  <c r="K29" i="1"/>
  <c r="K28" i="1"/>
  <c r="K27" i="1"/>
  <c r="K23" i="1"/>
  <c r="K22" i="1"/>
  <c r="K21" i="1"/>
  <c r="K20" i="1"/>
  <c r="K19" i="1"/>
  <c r="K4" i="1"/>
  <c r="K8" i="1" s="1"/>
  <c r="K16" i="1" s="1"/>
  <c r="K3" i="1"/>
  <c r="K9" i="1"/>
  <c r="K7" i="1"/>
  <c r="K6" i="1"/>
  <c r="K5" i="1"/>
  <c r="J3" i="1"/>
  <c r="K15" i="1" l="1"/>
  <c r="K14" i="1"/>
  <c r="K12" i="1"/>
  <c r="K13" i="1"/>
</calcChain>
</file>

<file path=xl/sharedStrings.xml><?xml version="1.0" encoding="utf-8"?>
<sst xmlns="http://schemas.openxmlformats.org/spreadsheetml/2006/main" count="139" uniqueCount="64">
  <si>
    <t>Unitatea teritorială</t>
  </si>
  <si>
    <t>Populație
 (mii loc.)</t>
  </si>
  <si>
    <t>Procentaj din 
totalul populației</t>
  </si>
  <si>
    <t>Suprafața
 (km2)</t>
  </si>
  <si>
    <t>Densitatea
 (loc./km2)</t>
  </si>
  <si>
    <t>Limbi materne 
majoritare declarate</t>
  </si>
  <si>
    <t>Regiuni 
Adimistrative</t>
  </si>
  <si>
    <t>Municipiul Chișinău</t>
  </si>
  <si>
    <t>1.421.3</t>
  </si>
  <si>
    <t>Română/ Moldovenească</t>
  </si>
  <si>
    <t>Centru</t>
  </si>
  <si>
    <t>Găgăuzia</t>
  </si>
  <si>
    <t>Găgăuză/ Rusă</t>
  </si>
  <si>
    <t>UTA Găgăuzia</t>
  </si>
  <si>
    <t>Municipiul Bălți</t>
  </si>
  <si>
    <t>3.185.1</t>
  </si>
  <si>
    <t xml:space="preserve"> Moldovenească/Rusă</t>
  </si>
  <si>
    <t>Nord</t>
  </si>
  <si>
    <t>Raionul Orhei</t>
  </si>
  <si>
    <t xml:space="preserve"> Moldovenească/Română</t>
  </si>
  <si>
    <t>Raionul Cahul</t>
  </si>
  <si>
    <t>Sud</t>
  </si>
  <si>
    <t>Raionul Hîncești</t>
  </si>
  <si>
    <t>Raionul Ungheni</t>
  </si>
  <si>
    <t>Raionul Ialoveni</t>
  </si>
  <si>
    <t>Raionul Soroca</t>
  </si>
  <si>
    <t>Raionul Sîngerei</t>
  </si>
  <si>
    <t>Raionul Strășeni</t>
  </si>
  <si>
    <t>Raionul Fălești</t>
  </si>
  <si>
    <t>Raionul Căușeni</t>
  </si>
  <si>
    <t>Raionul Florești</t>
  </si>
  <si>
    <t>Raionul Drochia</t>
  </si>
  <si>
    <t>Raionul Anenii Noi</t>
  </si>
  <si>
    <t>Raionul Edineț</t>
  </si>
  <si>
    <t>Raionul Călărași</t>
  </si>
  <si>
    <t>Raionul Criuleni</t>
  </si>
  <si>
    <t>Raionul Briceni</t>
  </si>
  <si>
    <t xml:space="preserve"> Moldovenească/Ucraineană</t>
  </si>
  <si>
    <t>Raionul Telenești</t>
  </si>
  <si>
    <t>Raionul Ștefan Vodă</t>
  </si>
  <si>
    <t>Raionul Rîșcani</t>
  </si>
  <si>
    <t>Raionul Nisporeni</t>
  </si>
  <si>
    <t>Raionul Cantemir</t>
  </si>
  <si>
    <t>Raionul Cimișlia</t>
  </si>
  <si>
    <t>Raionul Glodeni</t>
  </si>
  <si>
    <t>Raionul Ocnița</t>
  </si>
  <si>
    <t>Raionul Leova</t>
  </si>
  <si>
    <t>Raionul Rezina</t>
  </si>
  <si>
    <t>Raionul Taraclia</t>
  </si>
  <si>
    <t>Bulgară/Rusă</t>
  </si>
  <si>
    <t>Raionul Dondușeni</t>
  </si>
  <si>
    <t>Raionul Șoldănești</t>
  </si>
  <si>
    <t>Raionul Dubăsari</t>
  </si>
  <si>
    <t>UTA din stânga Nistrului</t>
  </si>
  <si>
    <t>Raionul Basarabeasca</t>
  </si>
  <si>
    <t>Suma pe regiuni administrative</t>
  </si>
  <si>
    <t>UTA din st. Nistrului</t>
  </si>
  <si>
    <t>UTA Gagauzia</t>
  </si>
  <si>
    <t>Limba materna Moldovenească/Română</t>
  </si>
  <si>
    <t>Populatia totala:</t>
  </si>
  <si>
    <t>Procentajul populatiei pe regiuni</t>
  </si>
  <si>
    <t>UTA din st.Nistrului</t>
  </si>
  <si>
    <t>Suprafata totala pe regiuni</t>
  </si>
  <si>
    <t>Media densitatii populatiei pe regiuni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</si>
</sst>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b/>
      <sz val="11"/>
      <name val="Times New Roman"/>
      <family val="1"/>
      <charset val="204"/>
    </font>
    <font>
      <u/>
      <sz val="11"/>
      <color theme="10"/>
      <name val="Calibri"/>
      <family val="2"/>
      <scheme val="minor"/>
    </font>
    <font>
      <sz val="11"/>
      <color theme="1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3399"/>
        <bgColor indexed="64"/>
      </patternFill>
    </fill>
    <fill>
      <patternFill patternType="solid">
        <fgColor rgb="FFF9F9F9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2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3" fillId="3" borderId="4" xfId="1" applyFont="1" applyFill="1" applyBorder="1" applyAlignment="1">
      <alignment vertical="center" wrapText="1"/>
    </xf>
    <xf numFmtId="2" fontId="3" fillId="3" borderId="5" xfId="0" applyNumberFormat="1" applyFont="1" applyFill="1" applyBorder="1" applyAlignment="1">
      <alignment horizontal="right" vertical="center" wrapText="1"/>
    </xf>
    <xf numFmtId="10" fontId="3" fillId="3" borderId="4" xfId="0" applyNumberFormat="1" applyFont="1" applyFill="1" applyBorder="1" applyAlignment="1">
      <alignment horizontal="right" vertical="center" wrapText="1"/>
    </xf>
    <xf numFmtId="0" fontId="3" fillId="3" borderId="4" xfId="0" applyFont="1" applyFill="1" applyBorder="1" applyAlignment="1">
      <alignment horizontal="right" vertical="center" wrapText="1"/>
    </xf>
    <xf numFmtId="0" fontId="3" fillId="0" borderId="4" xfId="0" applyFont="1" applyBorder="1" applyAlignment="1">
      <alignment horizontal="left"/>
    </xf>
    <xf numFmtId="0" fontId="3" fillId="0" borderId="6" xfId="0" applyFont="1" applyBorder="1"/>
    <xf numFmtId="0" fontId="3" fillId="3" borderId="4" xfId="0" applyFont="1" applyFill="1" applyBorder="1" applyAlignment="1">
      <alignment vertical="center" wrapText="1"/>
    </xf>
    <xf numFmtId="2" fontId="3" fillId="3" borderId="7" xfId="0" applyNumberFormat="1" applyFont="1" applyFill="1" applyBorder="1" applyAlignment="1">
      <alignment horizontal="right" vertical="center" wrapText="1"/>
    </xf>
    <xf numFmtId="2" fontId="3" fillId="3" borderId="5" xfId="0" applyNumberFormat="1" applyFont="1" applyFill="1" applyBorder="1" applyAlignment="1">
      <alignment vertical="center" wrapText="1"/>
    </xf>
    <xf numFmtId="10" fontId="3" fillId="3" borderId="4" xfId="0" applyNumberFormat="1" applyFont="1" applyFill="1" applyBorder="1" applyAlignment="1">
      <alignment vertical="center" wrapText="1"/>
    </xf>
    <xf numFmtId="0" fontId="3" fillId="0" borderId="4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3" fillId="3" borderId="4" xfId="0" applyFont="1" applyFill="1" applyBorder="1" applyAlignment="1">
      <alignment horizontal="left" vertical="center" wrapText="1"/>
    </xf>
    <xf numFmtId="2" fontId="3" fillId="3" borderId="9" xfId="0" applyNumberFormat="1" applyFont="1" applyFill="1" applyBorder="1" applyAlignment="1">
      <alignment horizontal="right" vertical="center" wrapText="1"/>
    </xf>
    <xf numFmtId="10" fontId="3" fillId="3" borderId="8" xfId="0" applyNumberFormat="1" applyFont="1" applyFill="1" applyBorder="1" applyAlignment="1">
      <alignment horizontal="right" vertical="center" wrapText="1"/>
    </xf>
    <xf numFmtId="0" fontId="3" fillId="3" borderId="8" xfId="0" applyFont="1" applyFill="1" applyBorder="1" applyAlignment="1">
      <alignment horizontal="right" vertical="center" wrapText="1"/>
    </xf>
    <xf numFmtId="0" fontId="3" fillId="0" borderId="8" xfId="0" applyFont="1" applyBorder="1" applyAlignment="1">
      <alignment horizontal="left"/>
    </xf>
    <xf numFmtId="0" fontId="3" fillId="0" borderId="10" xfId="0" applyFont="1" applyBorder="1"/>
    <xf numFmtId="0" fontId="1" fillId="2" borderId="0" xfId="0" applyFont="1" applyFill="1" applyBorder="1" applyAlignment="1">
      <alignment horizontal="center" vertical="center" wrapText="1"/>
    </xf>
    <xf numFmtId="0" fontId="3" fillId="3" borderId="8" xfId="1" applyFont="1" applyFill="1" applyBorder="1" applyAlignment="1">
      <alignment vertical="center" wrapText="1"/>
    </xf>
    <xf numFmtId="2" fontId="0" fillId="0" borderId="0" xfId="0" applyNumberFormat="1"/>
    <xf numFmtId="0" fontId="0" fillId="0" borderId="0" xfId="0"/>
    <xf numFmtId="10" fontId="0" fillId="0" borderId="0" xfId="2" applyNumberFormat="1" applyFont="1"/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o-RO"/>
              <a:t>Procentajul</a:t>
            </a:r>
            <a:r>
              <a:rPr lang="ro-RO" baseline="0"/>
              <a:t> populatiei pe Unitati Teritoriale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Sheet1!$J$12:$J$16</c:f>
              <c:strCache>
                <c:ptCount val="5"/>
                <c:pt idx="0">
                  <c:v>Centru</c:v>
                </c:pt>
                <c:pt idx="1">
                  <c:v>Nord</c:v>
                </c:pt>
                <c:pt idx="2">
                  <c:v>Sud</c:v>
                </c:pt>
                <c:pt idx="3">
                  <c:v>UTA din st.Nistrului</c:v>
                </c:pt>
                <c:pt idx="4">
                  <c:v>UTA Gagauzia</c:v>
                </c:pt>
              </c:strCache>
            </c:strRef>
          </c:cat>
          <c:val>
            <c:numRef>
              <c:f>Sheet1!$K$12:$K$16</c:f>
              <c:numCache>
                <c:formatCode>0.00%</c:formatCode>
                <c:ptCount val="5"/>
                <c:pt idx="0">
                  <c:v>0.50156286177355869</c:v>
                </c:pt>
                <c:pt idx="1">
                  <c:v>0.28687196110210689</c:v>
                </c:pt>
                <c:pt idx="2">
                  <c:v>0.15452072238944195</c:v>
                </c:pt>
                <c:pt idx="3">
                  <c:v>1.0216485297522572E-2</c:v>
                </c:pt>
                <c:pt idx="4">
                  <c:v>4.6827969437369756E-2</c:v>
                </c:pt>
              </c:numCache>
            </c:numRef>
          </c:val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37</xdr:row>
      <xdr:rowOff>179070</xdr:rowOff>
    </xdr:from>
    <xdr:to>
      <xdr:col>4</xdr:col>
      <xdr:colOff>1036320</xdr:colOff>
      <xdr:row>52</xdr:row>
      <xdr:rowOff>179070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ro.wikipedia.org/wiki/Raionul_Briceni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ro.wikipedia.org/wiki/Raionul_Flore%C8%99ti" TargetMode="External"/><Relationship Id="rId1" Type="http://schemas.openxmlformats.org/officeDocument/2006/relationships/hyperlink" Target="https://ro.wikipedia.org/wiki/Municipiul_B%C4%83l%C8%9Bi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ro.wikipedia.org/wiki/Raionul_Glodeni" TargetMode="External"/><Relationship Id="rId4" Type="http://schemas.openxmlformats.org/officeDocument/2006/relationships/hyperlink" Target="https://ro.wikipedia.org/wiki/Raionul_Cantemi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7"/>
  <sheetViews>
    <sheetView tabSelected="1" workbookViewId="0">
      <selection activeCell="G42" sqref="G42"/>
    </sheetView>
  </sheetViews>
  <sheetFormatPr defaultRowHeight="14.4" x14ac:dyDescent="0.3"/>
  <cols>
    <col min="2" max="2" width="17.6640625" bestFit="1" customWidth="1"/>
    <col min="3" max="3" width="17.109375" customWidth="1"/>
    <col min="4" max="4" width="16.77734375" customWidth="1"/>
    <col min="5" max="5" width="15.6640625" customWidth="1"/>
    <col min="6" max="6" width="15.33203125" customWidth="1"/>
    <col min="7" max="7" width="18.6640625" customWidth="1"/>
    <col min="8" max="8" width="20.5546875" customWidth="1"/>
    <col min="10" max="10" width="40.109375" customWidth="1"/>
    <col min="11" max="11" width="11.5546875" customWidth="1"/>
  </cols>
  <sheetData>
    <row r="1" spans="2:11" ht="15" thickBot="1" x14ac:dyDescent="0.35"/>
    <row r="2" spans="2:11" ht="27.6" x14ac:dyDescent="0.3">
      <c r="B2" s="1" t="s">
        <v>0</v>
      </c>
      <c r="C2" s="2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4" t="s">
        <v>6</v>
      </c>
      <c r="J2" s="23" t="s">
        <v>55</v>
      </c>
      <c r="K2" s="23"/>
    </row>
    <row r="3" spans="2:11" x14ac:dyDescent="0.3">
      <c r="B3" s="5" t="s">
        <v>7</v>
      </c>
      <c r="C3" s="6">
        <v>809.6</v>
      </c>
      <c r="D3" s="7">
        <v>0.22489999999999999</v>
      </c>
      <c r="E3" s="8">
        <v>571.64</v>
      </c>
      <c r="F3" s="8" t="s">
        <v>8</v>
      </c>
      <c r="G3" s="9" t="s">
        <v>9</v>
      </c>
      <c r="H3" s="10" t="s">
        <v>10</v>
      </c>
      <c r="J3" t="str">
        <f>H3</f>
        <v>Centru</v>
      </c>
      <c r="K3" s="25">
        <f>SUM(C3:C15)</f>
        <v>1733.0000000000002</v>
      </c>
    </row>
    <row r="4" spans="2:11" x14ac:dyDescent="0.3">
      <c r="B4" s="11" t="s">
        <v>18</v>
      </c>
      <c r="C4" s="6">
        <v>125.2</v>
      </c>
      <c r="D4" s="7">
        <v>3.5299999999999998E-2</v>
      </c>
      <c r="E4" s="8">
        <v>1228.31</v>
      </c>
      <c r="F4" s="8">
        <v>102.3</v>
      </c>
      <c r="G4" s="9" t="s">
        <v>19</v>
      </c>
      <c r="H4" s="10" t="s">
        <v>10</v>
      </c>
      <c r="J4" t="s">
        <v>17</v>
      </c>
      <c r="K4" s="25">
        <f>SUM(C16:C27)</f>
        <v>991.19999999999993</v>
      </c>
    </row>
    <row r="5" spans="2:11" x14ac:dyDescent="0.3">
      <c r="B5" s="11" t="s">
        <v>22</v>
      </c>
      <c r="C5" s="6">
        <v>20.7</v>
      </c>
      <c r="D5" s="7">
        <v>3.4000000000000002E-2</v>
      </c>
      <c r="E5" s="8">
        <v>1475.13</v>
      </c>
      <c r="F5" s="8">
        <v>82.3</v>
      </c>
      <c r="G5" s="9" t="s">
        <v>19</v>
      </c>
      <c r="H5" s="10" t="s">
        <v>10</v>
      </c>
      <c r="J5" t="s">
        <v>21</v>
      </c>
      <c r="K5" s="25">
        <f>SUM(C28:C35)</f>
        <v>533.9</v>
      </c>
    </row>
    <row r="6" spans="2:11" x14ac:dyDescent="0.3">
      <c r="B6" s="11" t="s">
        <v>23</v>
      </c>
      <c r="C6" s="13">
        <v>117.4</v>
      </c>
      <c r="D6" s="14">
        <v>3.2899999999999999E-2</v>
      </c>
      <c r="E6" s="11">
        <v>1082.6199999999999</v>
      </c>
      <c r="F6" s="11">
        <v>99.1</v>
      </c>
      <c r="G6" s="15" t="s">
        <v>19</v>
      </c>
      <c r="H6" s="16" t="s">
        <v>10</v>
      </c>
      <c r="J6" t="s">
        <v>56</v>
      </c>
      <c r="K6" s="25">
        <f>C36</f>
        <v>35.299999999999997</v>
      </c>
    </row>
    <row r="7" spans="2:11" x14ac:dyDescent="0.3">
      <c r="B7" s="11" t="s">
        <v>24</v>
      </c>
      <c r="C7" s="12">
        <v>100.9</v>
      </c>
      <c r="D7" s="7">
        <v>2.81E-2</v>
      </c>
      <c r="E7" s="8">
        <v>783.49</v>
      </c>
      <c r="F7" s="8">
        <v>127.8</v>
      </c>
      <c r="G7" s="9" t="s">
        <v>19</v>
      </c>
      <c r="H7" s="10" t="s">
        <v>10</v>
      </c>
      <c r="J7" t="s">
        <v>57</v>
      </c>
      <c r="K7" s="25">
        <f>C37</f>
        <v>161.80000000000001</v>
      </c>
    </row>
    <row r="8" spans="2:11" x14ac:dyDescent="0.3">
      <c r="B8" s="11" t="s">
        <v>27</v>
      </c>
      <c r="C8" s="6">
        <v>92.2</v>
      </c>
      <c r="D8" s="7">
        <v>2.5700000000000001E-2</v>
      </c>
      <c r="E8" s="8">
        <v>729.12</v>
      </c>
      <c r="F8" s="8">
        <v>125.6</v>
      </c>
      <c r="G8" s="9" t="s">
        <v>19</v>
      </c>
      <c r="H8" s="10" t="s">
        <v>10</v>
      </c>
      <c r="J8" t="s">
        <v>59</v>
      </c>
      <c r="K8">
        <f>SUM(K3:K7)</f>
        <v>3455.2000000000007</v>
      </c>
    </row>
    <row r="9" spans="2:11" x14ac:dyDescent="0.3">
      <c r="B9" s="11" t="s">
        <v>32</v>
      </c>
      <c r="C9" s="6">
        <v>83.4</v>
      </c>
      <c r="D9" s="7">
        <v>2.3300000000000001E-2</v>
      </c>
      <c r="E9" s="8">
        <v>887.62</v>
      </c>
      <c r="F9" s="8">
        <v>93.7</v>
      </c>
      <c r="G9" s="9" t="s">
        <v>19</v>
      </c>
      <c r="H9" s="10" t="s">
        <v>10</v>
      </c>
      <c r="J9" t="s">
        <v>58</v>
      </c>
      <c r="K9">
        <f>COUNTIF(G3:G37, " Moldovenească/Română")</f>
        <v>24</v>
      </c>
    </row>
    <row r="10" spans="2:11" x14ac:dyDescent="0.3">
      <c r="B10" s="11" t="s">
        <v>34</v>
      </c>
      <c r="C10" s="6">
        <v>78.099999999999994</v>
      </c>
      <c r="D10" s="7">
        <v>2.2100000000000002E-2</v>
      </c>
      <c r="E10" s="8">
        <v>753.55</v>
      </c>
      <c r="F10" s="8">
        <v>104.2</v>
      </c>
      <c r="G10" s="9" t="s">
        <v>19</v>
      </c>
      <c r="H10" s="10" t="s">
        <v>10</v>
      </c>
    </row>
    <row r="11" spans="2:11" x14ac:dyDescent="0.3">
      <c r="B11" s="11" t="s">
        <v>35</v>
      </c>
      <c r="C11" s="12">
        <v>73.599999999999994</v>
      </c>
      <c r="D11" s="7">
        <v>2.06E-2</v>
      </c>
      <c r="E11" s="8">
        <v>687.95</v>
      </c>
      <c r="F11" s="8">
        <v>106.7</v>
      </c>
      <c r="G11" s="9" t="s">
        <v>19</v>
      </c>
      <c r="H11" s="10" t="s">
        <v>10</v>
      </c>
      <c r="J11" s="26" t="s">
        <v>60</v>
      </c>
      <c r="K11" s="26"/>
    </row>
    <row r="12" spans="2:11" x14ac:dyDescent="0.3">
      <c r="B12" s="11" t="s">
        <v>38</v>
      </c>
      <c r="C12" s="6">
        <v>72.900000000000006</v>
      </c>
      <c r="D12" s="7">
        <v>2.06E-2</v>
      </c>
      <c r="E12" s="8">
        <v>848.62</v>
      </c>
      <c r="F12" s="8">
        <v>86.6</v>
      </c>
      <c r="G12" s="9" t="s">
        <v>19</v>
      </c>
      <c r="H12" s="10" t="s">
        <v>10</v>
      </c>
      <c r="J12" t="s">
        <v>10</v>
      </c>
      <c r="K12" s="27">
        <f>K3/$K$8</f>
        <v>0.50156286177355869</v>
      </c>
    </row>
    <row r="13" spans="2:11" x14ac:dyDescent="0.3">
      <c r="B13" s="11" t="s">
        <v>41</v>
      </c>
      <c r="C13" s="6">
        <v>65.900000000000006</v>
      </c>
      <c r="D13" s="7">
        <v>1.8599999999999998E-2</v>
      </c>
      <c r="E13" s="8">
        <v>629.02</v>
      </c>
      <c r="F13" s="8">
        <v>105.4</v>
      </c>
      <c r="G13" s="9" t="s">
        <v>19</v>
      </c>
      <c r="H13" s="10" t="s">
        <v>10</v>
      </c>
      <c r="J13" t="s">
        <v>17</v>
      </c>
      <c r="K13" s="27">
        <f t="shared" ref="K13:K16" si="0">K4/$K$8</f>
        <v>0.28687196110210689</v>
      </c>
    </row>
    <row r="14" spans="2:11" x14ac:dyDescent="0.3">
      <c r="B14" s="11" t="s">
        <v>47</v>
      </c>
      <c r="C14" s="6">
        <v>51</v>
      </c>
      <c r="D14" s="7">
        <v>1.46E-2</v>
      </c>
      <c r="E14" s="8">
        <v>621.79</v>
      </c>
      <c r="F14" s="8">
        <v>83.4</v>
      </c>
      <c r="G14" s="9" t="s">
        <v>19</v>
      </c>
      <c r="H14" s="10" t="s">
        <v>10</v>
      </c>
      <c r="J14" t="s">
        <v>21</v>
      </c>
      <c r="K14" s="27">
        <f t="shared" si="0"/>
        <v>0.15452072238944195</v>
      </c>
    </row>
    <row r="15" spans="2:11" x14ac:dyDescent="0.3">
      <c r="B15" s="11" t="s">
        <v>51</v>
      </c>
      <c r="C15" s="6">
        <v>42.1</v>
      </c>
      <c r="D15" s="7">
        <v>1.2E-2</v>
      </c>
      <c r="E15" s="8">
        <v>598.37</v>
      </c>
      <c r="F15" s="8">
        <v>71.400000000000006</v>
      </c>
      <c r="G15" s="9" t="s">
        <v>19</v>
      </c>
      <c r="H15" s="10" t="s">
        <v>10</v>
      </c>
      <c r="J15" t="s">
        <v>61</v>
      </c>
      <c r="K15" s="27">
        <f t="shared" si="0"/>
        <v>1.0216485297522572E-2</v>
      </c>
    </row>
    <row r="16" spans="2:11" x14ac:dyDescent="0.3">
      <c r="B16" s="5" t="s">
        <v>14</v>
      </c>
      <c r="C16" s="6">
        <v>150.19999999999999</v>
      </c>
      <c r="D16" s="7">
        <v>4.2000000000000003E-2</v>
      </c>
      <c r="E16" s="8">
        <v>78.010000000000005</v>
      </c>
      <c r="F16" s="8" t="s">
        <v>15</v>
      </c>
      <c r="G16" s="9" t="s">
        <v>16</v>
      </c>
      <c r="H16" s="10" t="s">
        <v>17</v>
      </c>
      <c r="J16" t="s">
        <v>57</v>
      </c>
      <c r="K16" s="27">
        <f t="shared" si="0"/>
        <v>4.6827969437369756E-2</v>
      </c>
    </row>
    <row r="17" spans="2:11" x14ac:dyDescent="0.3">
      <c r="B17" s="11" t="s">
        <v>25</v>
      </c>
      <c r="C17" s="6">
        <v>100.1</v>
      </c>
      <c r="D17" s="7">
        <v>2.81E-2</v>
      </c>
      <c r="E17" s="8">
        <v>1042.99</v>
      </c>
      <c r="F17" s="8">
        <v>96</v>
      </c>
      <c r="G17" s="9" t="s">
        <v>19</v>
      </c>
      <c r="H17" s="10" t="s">
        <v>17</v>
      </c>
    </row>
    <row r="18" spans="2:11" x14ac:dyDescent="0.3">
      <c r="B18" s="11" t="s">
        <v>26</v>
      </c>
      <c r="C18" s="6">
        <v>92.4</v>
      </c>
      <c r="D18" s="7">
        <v>2.6200000000000001E-2</v>
      </c>
      <c r="E18" s="8">
        <v>1033.71</v>
      </c>
      <c r="F18" s="8">
        <v>90.1</v>
      </c>
      <c r="G18" s="9" t="s">
        <v>19</v>
      </c>
      <c r="H18" s="10" t="s">
        <v>17</v>
      </c>
      <c r="J18" s="26" t="s">
        <v>62</v>
      </c>
      <c r="K18" s="26"/>
    </row>
    <row r="19" spans="2:11" x14ac:dyDescent="0.3">
      <c r="B19" s="11" t="s">
        <v>28</v>
      </c>
      <c r="C19" s="6">
        <v>91.8</v>
      </c>
      <c r="D19" s="7">
        <v>2.5899999999999999E-2</v>
      </c>
      <c r="E19" s="8">
        <v>1072.5999999999999</v>
      </c>
      <c r="F19" s="8">
        <v>85.8</v>
      </c>
      <c r="G19" s="9" t="s">
        <v>19</v>
      </c>
      <c r="H19" s="10" t="s">
        <v>17</v>
      </c>
      <c r="J19" t="s">
        <v>10</v>
      </c>
      <c r="K19">
        <f>SUMIF(H3:H37, "Centru", E3:E37)</f>
        <v>10897.230000000001</v>
      </c>
    </row>
    <row r="20" spans="2:11" x14ac:dyDescent="0.3">
      <c r="B20" s="5" t="s">
        <v>30</v>
      </c>
      <c r="C20" s="6">
        <v>88.1</v>
      </c>
      <c r="D20" s="7">
        <v>2.4899999999999999E-2</v>
      </c>
      <c r="E20" s="8">
        <v>1108.19</v>
      </c>
      <c r="F20" s="8">
        <v>82.3</v>
      </c>
      <c r="G20" s="9" t="s">
        <v>19</v>
      </c>
      <c r="H20" s="10" t="s">
        <v>17</v>
      </c>
      <c r="J20" t="s">
        <v>17</v>
      </c>
      <c r="K20">
        <f>SUMIF(H3:H37, "Nord", E3:E37)</f>
        <v>10014.57</v>
      </c>
    </row>
    <row r="21" spans="2:11" x14ac:dyDescent="0.3">
      <c r="B21" s="11" t="s">
        <v>31</v>
      </c>
      <c r="C21" s="6">
        <v>88</v>
      </c>
      <c r="D21" s="7">
        <v>2.4899999999999999E-2</v>
      </c>
      <c r="E21" s="8">
        <v>999.91</v>
      </c>
      <c r="F21" s="8">
        <v>88.9</v>
      </c>
      <c r="G21" s="9" t="s">
        <v>19</v>
      </c>
      <c r="H21" s="10" t="s">
        <v>17</v>
      </c>
      <c r="J21" t="s">
        <v>21</v>
      </c>
      <c r="K21">
        <f>SUMIF(H3:H37, "Sud", E3:E37)</f>
        <v>7197.5000000000009</v>
      </c>
    </row>
    <row r="22" spans="2:11" x14ac:dyDescent="0.3">
      <c r="B22" s="11" t="s">
        <v>33</v>
      </c>
      <c r="C22" s="6">
        <v>81.2</v>
      </c>
      <c r="D22" s="7">
        <v>2.3E-2</v>
      </c>
      <c r="E22" s="8">
        <v>932.92</v>
      </c>
      <c r="F22" s="8">
        <v>88</v>
      </c>
      <c r="G22" s="9" t="s">
        <v>16</v>
      </c>
      <c r="H22" s="10" t="s">
        <v>17</v>
      </c>
      <c r="J22" t="s">
        <v>56</v>
      </c>
      <c r="K22">
        <f>SUMIF(H3:H37, "UTA din stânga Nistrului", E3:E37)</f>
        <v>309.22000000000003</v>
      </c>
    </row>
    <row r="23" spans="2:11" x14ac:dyDescent="0.3">
      <c r="B23" s="5" t="s">
        <v>36</v>
      </c>
      <c r="C23" s="12">
        <v>73.400000000000006</v>
      </c>
      <c r="D23" s="7">
        <v>2.0899999999999998E-2</v>
      </c>
      <c r="E23" s="8">
        <v>814.44</v>
      </c>
      <c r="F23" s="8">
        <v>91.4</v>
      </c>
      <c r="G23" s="9" t="s">
        <v>37</v>
      </c>
      <c r="H23" s="10" t="s">
        <v>17</v>
      </c>
      <c r="J23" t="s">
        <v>57</v>
      </c>
      <c r="K23">
        <f>SUMIF(H3:H37, "UTA Găgăuzia", E3:E37)</f>
        <v>1848.46</v>
      </c>
    </row>
    <row r="24" spans="2:11" ht="11.4" customHeight="1" x14ac:dyDescent="0.3">
      <c r="B24" s="11" t="s">
        <v>40</v>
      </c>
      <c r="C24" s="6">
        <v>68.400000000000006</v>
      </c>
      <c r="D24" s="7">
        <v>1.9400000000000001E-2</v>
      </c>
      <c r="E24" s="8">
        <v>936.03</v>
      </c>
      <c r="F24" s="8">
        <v>73.8</v>
      </c>
      <c r="G24" s="9" t="s">
        <v>37</v>
      </c>
      <c r="H24" s="10" t="s">
        <v>17</v>
      </c>
    </row>
    <row r="25" spans="2:11" ht="10.8" customHeight="1" x14ac:dyDescent="0.3">
      <c r="B25" s="5" t="s">
        <v>44</v>
      </c>
      <c r="C25" s="6">
        <v>60</v>
      </c>
      <c r="D25" s="7">
        <v>1.7100000000000001E-2</v>
      </c>
      <c r="E25" s="8">
        <v>754.18</v>
      </c>
      <c r="F25" s="8">
        <v>80.7</v>
      </c>
      <c r="G25" s="9" t="s">
        <v>37</v>
      </c>
      <c r="H25" s="10" t="s">
        <v>17</v>
      </c>
    </row>
    <row r="26" spans="2:11" x14ac:dyDescent="0.3">
      <c r="B26" s="11" t="s">
        <v>45</v>
      </c>
      <c r="C26" s="6">
        <v>54.3</v>
      </c>
      <c r="D26" s="7">
        <v>1.5599999999999999E-2</v>
      </c>
      <c r="E26" s="8">
        <v>597.47</v>
      </c>
      <c r="F26" s="8">
        <v>93</v>
      </c>
      <c r="G26" s="9" t="s">
        <v>37</v>
      </c>
      <c r="H26" s="10" t="s">
        <v>17</v>
      </c>
      <c r="J26" s="26" t="s">
        <v>63</v>
      </c>
      <c r="K26" s="26"/>
    </row>
    <row r="27" spans="2:11" x14ac:dyDescent="0.3">
      <c r="B27" s="11" t="s">
        <v>50</v>
      </c>
      <c r="C27" s="6">
        <v>43.3</v>
      </c>
      <c r="D27" s="7">
        <v>1.24E-2</v>
      </c>
      <c r="E27" s="8">
        <v>644.12</v>
      </c>
      <c r="F27" s="8">
        <v>68.8</v>
      </c>
      <c r="G27" s="9" t="s">
        <v>16</v>
      </c>
      <c r="H27" s="10" t="s">
        <v>17</v>
      </c>
      <c r="J27" t="s">
        <v>10</v>
      </c>
      <c r="K27">
        <f>AVERAGEIF(H3:H37, "Centru", F3:F37)</f>
        <v>99.0416666666667</v>
      </c>
    </row>
    <row r="28" spans="2:11" x14ac:dyDescent="0.3">
      <c r="B28" s="11" t="s">
        <v>20</v>
      </c>
      <c r="C28" s="6">
        <v>124.6</v>
      </c>
      <c r="D28" s="7">
        <v>3.5099999999999999E-2</v>
      </c>
      <c r="E28" s="8">
        <v>1545.28</v>
      </c>
      <c r="F28" s="8">
        <v>80.8</v>
      </c>
      <c r="G28" s="9" t="s">
        <v>19</v>
      </c>
      <c r="H28" s="10" t="s">
        <v>21</v>
      </c>
      <c r="J28" t="s">
        <v>17</v>
      </c>
      <c r="K28">
        <f>AVERAGEIF(H3:H37, "Nord", F3:F37)</f>
        <v>85.345454545454544</v>
      </c>
    </row>
    <row r="29" spans="2:11" x14ac:dyDescent="0.3">
      <c r="B29" s="11" t="s">
        <v>29</v>
      </c>
      <c r="C29" s="6">
        <v>90.8</v>
      </c>
      <c r="D29" s="7">
        <v>2.5700000000000001E-2</v>
      </c>
      <c r="E29" s="8">
        <v>1185.1600000000001</v>
      </c>
      <c r="F29" s="8">
        <v>69.900000000000006</v>
      </c>
      <c r="G29" s="9" t="s">
        <v>19</v>
      </c>
      <c r="H29" s="10" t="s">
        <v>21</v>
      </c>
      <c r="J29" t="s">
        <v>21</v>
      </c>
      <c r="K29">
        <f>AVERAGEIF(H3:H37, "Sud", F3:F37)</f>
        <v>74.087499999999991</v>
      </c>
    </row>
    <row r="30" spans="2:11" ht="27.6" x14ac:dyDescent="0.3">
      <c r="B30" s="11" t="s">
        <v>39</v>
      </c>
      <c r="C30" s="6">
        <v>70.7</v>
      </c>
      <c r="D30" s="7">
        <v>0.02</v>
      </c>
      <c r="E30" s="8">
        <v>998.38</v>
      </c>
      <c r="F30" s="8">
        <v>71.400000000000006</v>
      </c>
      <c r="G30" s="9" t="s">
        <v>19</v>
      </c>
      <c r="H30" s="10" t="s">
        <v>21</v>
      </c>
      <c r="J30" t="s">
        <v>56</v>
      </c>
      <c r="K30">
        <f>AVERAGEIF(H3:H37, "UTA din stânga Nistrului", F3:F37)</f>
        <v>114.2</v>
      </c>
    </row>
    <row r="31" spans="2:11" x14ac:dyDescent="0.3">
      <c r="B31" s="5" t="s">
        <v>42</v>
      </c>
      <c r="C31" s="6">
        <v>62.1</v>
      </c>
      <c r="D31" s="7">
        <v>1.7500000000000002E-2</v>
      </c>
      <c r="E31" s="8">
        <v>867.86</v>
      </c>
      <c r="F31" s="8">
        <v>71.8</v>
      </c>
      <c r="G31" s="9" t="s">
        <v>19</v>
      </c>
      <c r="H31" s="10" t="s">
        <v>21</v>
      </c>
      <c r="J31" t="s">
        <v>57</v>
      </c>
      <c r="K31">
        <f>AVERAGEIF(H3:H37,"UTA Găgăuzia",F3:F37)</f>
        <v>84.5</v>
      </c>
    </row>
    <row r="32" spans="2:11" x14ac:dyDescent="0.3">
      <c r="B32" s="11" t="s">
        <v>43</v>
      </c>
      <c r="C32" s="6">
        <v>60.4</v>
      </c>
      <c r="D32" s="7">
        <v>1.7100000000000001E-2</v>
      </c>
      <c r="E32" s="8">
        <v>867.86</v>
      </c>
      <c r="F32" s="8">
        <v>65.900000000000006</v>
      </c>
      <c r="G32" s="9" t="s">
        <v>19</v>
      </c>
      <c r="H32" s="10" t="s">
        <v>21</v>
      </c>
    </row>
    <row r="33" spans="2:8" x14ac:dyDescent="0.3">
      <c r="B33" s="17" t="s">
        <v>46</v>
      </c>
      <c r="C33" s="6">
        <v>53</v>
      </c>
      <c r="D33" s="7">
        <v>1.49E-2</v>
      </c>
      <c r="E33" s="8">
        <v>764.73</v>
      </c>
      <c r="F33" s="8">
        <v>69.7</v>
      </c>
      <c r="G33" s="9" t="s">
        <v>19</v>
      </c>
      <c r="H33" s="10" t="s">
        <v>21</v>
      </c>
    </row>
    <row r="34" spans="2:8" x14ac:dyDescent="0.3">
      <c r="B34" s="11" t="s">
        <v>48</v>
      </c>
      <c r="C34" s="6">
        <v>43.7</v>
      </c>
      <c r="D34" s="7">
        <v>1.23E-2</v>
      </c>
      <c r="E34" s="8">
        <v>673.69</v>
      </c>
      <c r="F34" s="8">
        <v>65.400000000000006</v>
      </c>
      <c r="G34" s="9" t="s">
        <v>49</v>
      </c>
      <c r="H34" s="10" t="s">
        <v>21</v>
      </c>
    </row>
    <row r="35" spans="2:8" ht="27.6" x14ac:dyDescent="0.3">
      <c r="B35" s="11" t="s">
        <v>54</v>
      </c>
      <c r="C35" s="6">
        <v>28.6</v>
      </c>
      <c r="D35" s="7">
        <v>8.0999999999999996E-3</v>
      </c>
      <c r="E35" s="8">
        <v>294.54000000000002</v>
      </c>
      <c r="F35" s="8">
        <v>97.8</v>
      </c>
      <c r="G35" s="9" t="s">
        <v>16</v>
      </c>
      <c r="H35" s="10" t="s">
        <v>21</v>
      </c>
    </row>
    <row r="36" spans="2:8" x14ac:dyDescent="0.3">
      <c r="B36" s="11" t="s">
        <v>52</v>
      </c>
      <c r="C36" s="6">
        <v>35.299999999999997</v>
      </c>
      <c r="D36" s="7">
        <v>9.9000000000000008E-3</v>
      </c>
      <c r="E36" s="8">
        <v>309.22000000000003</v>
      </c>
      <c r="F36" s="8">
        <v>114.2</v>
      </c>
      <c r="G36" s="9" t="s">
        <v>19</v>
      </c>
      <c r="H36" s="10" t="s">
        <v>53</v>
      </c>
    </row>
    <row r="37" spans="2:8" ht="15" thickBot="1" x14ac:dyDescent="0.35">
      <c r="B37" s="24" t="s">
        <v>11</v>
      </c>
      <c r="C37" s="18">
        <v>161.80000000000001</v>
      </c>
      <c r="D37" s="19">
        <v>4.5400000000000003E-2</v>
      </c>
      <c r="E37" s="20">
        <v>1848.46</v>
      </c>
      <c r="F37" s="20">
        <v>84.5</v>
      </c>
      <c r="G37" s="21" t="s">
        <v>12</v>
      </c>
      <c r="H37" s="22" t="s">
        <v>13</v>
      </c>
    </row>
  </sheetData>
  <sortState ref="B3:H37">
    <sortCondition ref="H2"/>
  </sortState>
  <mergeCells count="4">
    <mergeCell ref="J2:K2"/>
    <mergeCell ref="J11:K11"/>
    <mergeCell ref="J18:K18"/>
    <mergeCell ref="J26:K26"/>
  </mergeCells>
  <hyperlinks>
    <hyperlink ref="B16" r:id="rId1" display="https://ro.wikipedia.org/wiki/Municipiul_B%C4%83l%C8%9Bi"/>
    <hyperlink ref="B20" r:id="rId2" tooltip="Raionul Florești" display="https://ro.wikipedia.org/wiki/Raionul_Flore%C8%99ti"/>
    <hyperlink ref="B23" r:id="rId3" tooltip="Raionul Briceni" display="https://ro.wikipedia.org/wiki/Raionul_Briceni"/>
    <hyperlink ref="B31" r:id="rId4" tooltip="Raionul Cantemir" display="https://ro.wikipedia.org/wiki/Raionul_Cantemir"/>
    <hyperlink ref="B25" r:id="rId5" tooltip="Raionul Glodeni" display="https://ro.wikipedia.org/wiki/Raionul_Glodeni"/>
  </hyperlinks>
  <pageMargins left="0.7" right="0.7" top="0.75" bottom="0.75" header="0.3" footer="0.3"/>
  <pageSetup orientation="portrait" horizontalDpi="0" verticalDpi="0" r:id="rId6"/>
  <drawing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Corina</dc:creator>
  <cp:lastModifiedBy>DmYtrium</cp:lastModifiedBy>
  <dcterms:created xsi:type="dcterms:W3CDTF">2021-12-01T06:03:19Z</dcterms:created>
  <dcterms:modified xsi:type="dcterms:W3CDTF">2021-12-07T14:26:44Z</dcterms:modified>
</cp:coreProperties>
</file>