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10995"/>
  </bookViews>
  <sheets>
    <sheet name="Lane Counts" sheetId="1" r:id="rId1"/>
    <sheet name="Lane Attributes" sheetId="2" r:id="rId2"/>
    <sheet name="RoughLinesPts" sheetId="3" r:id="rId3"/>
    <sheet name="LLH tool" sheetId="4" r:id="rId4"/>
  </sheets>
  <definedNames>
    <definedName name="DSRC.AllowedManeuvers" localSheetId="1">'Lane Attributes'!$D$82</definedName>
  </definedNames>
  <calcPr calcId="145621"/>
</workbook>
</file>

<file path=xl/calcChain.xml><?xml version="1.0" encoding="utf-8"?>
<calcChain xmlns="http://schemas.openxmlformats.org/spreadsheetml/2006/main">
  <c r="T9" i="3" l="1"/>
  <c r="T8" i="3"/>
  <c r="P109" i="3" l="1"/>
  <c r="Q109" i="3"/>
  <c r="W101" i="3"/>
  <c r="Q14" i="3"/>
  <c r="Q80" i="3" s="1"/>
  <c r="P14" i="3"/>
  <c r="S95" i="3" s="1"/>
  <c r="W99" i="3"/>
  <c r="W100" i="3" s="1"/>
  <c r="V99" i="3"/>
  <c r="V100" i="3" s="1"/>
  <c r="T99" i="3"/>
  <c r="S99" i="3"/>
  <c r="T94" i="3"/>
  <c r="S94" i="3"/>
  <c r="T89" i="3"/>
  <c r="S89" i="3"/>
  <c r="T84" i="3"/>
  <c r="S84" i="3"/>
  <c r="T79" i="3"/>
  <c r="S79" i="3"/>
  <c r="T74" i="3"/>
  <c r="S74" i="3"/>
  <c r="T69" i="3"/>
  <c r="S69" i="3"/>
  <c r="T64" i="3"/>
  <c r="S64" i="3"/>
  <c r="T59" i="3"/>
  <c r="S59" i="3"/>
  <c r="T54" i="3"/>
  <c r="S54" i="3"/>
  <c r="T49" i="3"/>
  <c r="S49" i="3"/>
  <c r="T44" i="3"/>
  <c r="S44" i="3"/>
  <c r="T39" i="3"/>
  <c r="S39" i="3"/>
  <c r="T34" i="3"/>
  <c r="S34" i="3"/>
  <c r="T29" i="3"/>
  <c r="S29" i="3"/>
  <c r="T24" i="3"/>
  <c r="S24" i="3"/>
  <c r="Q105" i="3"/>
  <c r="Q108" i="3" s="1"/>
  <c r="P105" i="3"/>
  <c r="P108" i="3" s="1"/>
  <c r="Q99" i="3"/>
  <c r="P99" i="3"/>
  <c r="Q94" i="3"/>
  <c r="P94" i="3"/>
  <c r="Q89" i="3"/>
  <c r="P89" i="3"/>
  <c r="Q84" i="3"/>
  <c r="P84" i="3"/>
  <c r="Q79" i="3"/>
  <c r="P79" i="3"/>
  <c r="Q74" i="3"/>
  <c r="P74" i="3"/>
  <c r="Q69" i="3"/>
  <c r="P69" i="3"/>
  <c r="Q64" i="3"/>
  <c r="P64" i="3"/>
  <c r="Q59" i="3"/>
  <c r="P59" i="3"/>
  <c r="Q54" i="3"/>
  <c r="P54" i="3"/>
  <c r="Q49" i="3"/>
  <c r="P49" i="3"/>
  <c r="Q44" i="3"/>
  <c r="P44" i="3"/>
  <c r="Q39" i="3"/>
  <c r="P39" i="3"/>
  <c r="Q34" i="3"/>
  <c r="Q29" i="3"/>
  <c r="P34" i="3"/>
  <c r="P29" i="3"/>
  <c r="Q24" i="3"/>
  <c r="P24" i="3"/>
  <c r="N27" i="3"/>
  <c r="N32" i="3" s="1"/>
  <c r="N37" i="3" s="1"/>
  <c r="N42" i="3" s="1"/>
  <c r="N47" i="3" s="1"/>
  <c r="N52" i="3" s="1"/>
  <c r="N57" i="3" s="1"/>
  <c r="N62" i="3" s="1"/>
  <c r="N67" i="3" s="1"/>
  <c r="N72" i="3" s="1"/>
  <c r="N77" i="3" s="1"/>
  <c r="N82" i="3" s="1"/>
  <c r="N87" i="3" s="1"/>
  <c r="N92" i="3" s="1"/>
  <c r="N97" i="3" s="1"/>
  <c r="F195" i="3"/>
  <c r="F194" i="3"/>
  <c r="F193" i="3"/>
  <c r="F183" i="3"/>
  <c r="F182" i="3"/>
  <c r="F172" i="3"/>
  <c r="F171" i="3"/>
  <c r="F161" i="3"/>
  <c r="F160" i="3"/>
  <c r="F150" i="3"/>
  <c r="F149" i="3"/>
  <c r="F139" i="3"/>
  <c r="F138" i="3"/>
  <c r="F128" i="3"/>
  <c r="F127" i="3"/>
  <c r="F117" i="3"/>
  <c r="F116" i="3"/>
  <c r="F106" i="3"/>
  <c r="F105" i="3"/>
  <c r="F95" i="3"/>
  <c r="F94" i="3"/>
  <c r="F84" i="3"/>
  <c r="F83" i="3"/>
  <c r="F72" i="3"/>
  <c r="F71" i="3"/>
  <c r="F60" i="3"/>
  <c r="F59" i="3"/>
  <c r="F49" i="3"/>
  <c r="F48" i="3"/>
  <c r="F38" i="3"/>
  <c r="F37" i="3"/>
  <c r="E189" i="3"/>
  <c r="E178" i="3"/>
  <c r="E167" i="3"/>
  <c r="E156" i="3"/>
  <c r="E145" i="3"/>
  <c r="E134" i="3"/>
  <c r="E123" i="3"/>
  <c r="E112" i="3"/>
  <c r="E101" i="3"/>
  <c r="E90" i="3"/>
  <c r="E79" i="3"/>
  <c r="E67" i="3"/>
  <c r="E55" i="3"/>
  <c r="E44" i="3"/>
  <c r="E33" i="3"/>
  <c r="F27" i="3"/>
  <c r="F26" i="3"/>
  <c r="E22" i="3"/>
  <c r="T60" i="3" l="1"/>
  <c r="T90" i="3"/>
  <c r="T30" i="3"/>
  <c r="T31" i="3" s="1"/>
  <c r="T65" i="3"/>
  <c r="Q100" i="3"/>
  <c r="T35" i="3"/>
  <c r="T70" i="3"/>
  <c r="T95" i="3"/>
  <c r="T55" i="3"/>
  <c r="S45" i="3"/>
  <c r="S30" i="3"/>
  <c r="P60" i="3"/>
  <c r="S65" i="3"/>
  <c r="S85" i="3"/>
  <c r="P25" i="3"/>
  <c r="P40" i="3"/>
  <c r="P50" i="3"/>
  <c r="P55" i="3"/>
  <c r="S60" i="3"/>
  <c r="T61" i="3" s="1"/>
  <c r="S75" i="3"/>
  <c r="S90" i="3"/>
  <c r="S100" i="3"/>
  <c r="S40" i="3"/>
  <c r="S50" i="3"/>
  <c r="P35" i="3"/>
  <c r="S55" i="3"/>
  <c r="P70" i="3"/>
  <c r="P100" i="3"/>
  <c r="S25" i="3"/>
  <c r="P45" i="3"/>
  <c r="P30" i="3"/>
  <c r="Q31" i="3" s="1"/>
  <c r="S35" i="3"/>
  <c r="P65" i="3"/>
  <c r="S70" i="3"/>
  <c r="S80" i="3"/>
  <c r="Q25" i="3"/>
  <c r="Q40" i="3"/>
  <c r="Q45" i="3"/>
  <c r="Q46" i="3" s="1"/>
  <c r="Q50" i="3"/>
  <c r="Q66" i="3"/>
  <c r="Q75" i="3"/>
  <c r="T85" i="3"/>
  <c r="Q95" i="3"/>
  <c r="Q30" i="3"/>
  <c r="Q35" i="3"/>
  <c r="Q36" i="3" s="1"/>
  <c r="Q55" i="3"/>
  <c r="Q56" i="3" s="1"/>
  <c r="Q60" i="3"/>
  <c r="Q61" i="3" s="1"/>
  <c r="Q65" i="3"/>
  <c r="Q70" i="3"/>
  <c r="Q71" i="3" s="1"/>
  <c r="T80" i="3"/>
  <c r="Q90" i="3"/>
  <c r="T96" i="3"/>
  <c r="T100" i="3"/>
  <c r="T25" i="3"/>
  <c r="T40" i="3"/>
  <c r="T45" i="3"/>
  <c r="T50" i="3"/>
  <c r="T51" i="3" s="1"/>
  <c r="T66" i="3"/>
  <c r="T71" i="3"/>
  <c r="T75" i="3"/>
  <c r="Q85" i="3"/>
  <c r="T91" i="3"/>
  <c r="Q101" i="3"/>
  <c r="T36" i="3"/>
  <c r="P75" i="3"/>
  <c r="Q76" i="3" s="1"/>
  <c r="P80" i="3"/>
  <c r="Q81" i="3" s="1"/>
  <c r="P85" i="3"/>
  <c r="P90" i="3"/>
  <c r="Q91" i="3" s="1"/>
  <c r="P95" i="3"/>
  <c r="Q96" i="3" s="1"/>
  <c r="F19" i="2"/>
  <c r="E19" i="2"/>
  <c r="E20" i="2" s="1"/>
  <c r="B40" i="2"/>
  <c r="B41" i="2" s="1"/>
  <c r="B42" i="2" s="1"/>
  <c r="B43" i="2" s="1"/>
  <c r="B44" i="2" s="1"/>
  <c r="B45" i="2" s="1"/>
  <c r="B46" i="2" s="1"/>
  <c r="B47" i="2" s="1"/>
  <c r="B48" i="2" s="1"/>
  <c r="B49" i="2" s="1"/>
  <c r="E39" i="2"/>
  <c r="F39" i="2" s="1"/>
  <c r="B28" i="2"/>
  <c r="B29" i="2" s="1"/>
  <c r="B30" i="2" s="1"/>
  <c r="B31" i="2" s="1"/>
  <c r="B32" i="2" s="1"/>
  <c r="B33" i="2" s="1"/>
  <c r="B34" i="2" s="1"/>
  <c r="B35" i="2" s="1"/>
  <c r="B36" i="2" s="1"/>
  <c r="B37" i="2" s="1"/>
  <c r="F37" i="2"/>
  <c r="E27" i="2"/>
  <c r="F27" i="2" s="1"/>
  <c r="B17" i="2"/>
  <c r="B18" i="2" s="1"/>
  <c r="B19" i="2" s="1"/>
  <c r="B20" i="2" s="1"/>
  <c r="B21" i="2" s="1"/>
  <c r="B22" i="2" s="1"/>
  <c r="B23" i="2" s="1"/>
  <c r="B24" i="2" s="1"/>
  <c r="B25" i="2" s="1"/>
  <c r="E16" i="2"/>
  <c r="E17" i="2" s="1"/>
  <c r="F17" i="2" s="1"/>
  <c r="E8" i="2"/>
  <c r="F8" i="2" s="1"/>
  <c r="B9" i="2"/>
  <c r="B10" i="2" s="1"/>
  <c r="B11" i="2" s="1"/>
  <c r="B12" i="2" s="1"/>
  <c r="B13" i="2" s="1"/>
  <c r="B14" i="2" s="1"/>
  <c r="J13" i="1"/>
  <c r="L13" i="1"/>
  <c r="K13" i="1"/>
  <c r="I13" i="1"/>
  <c r="H13" i="1"/>
  <c r="G13" i="1"/>
  <c r="M11" i="1"/>
  <c r="F11" i="1"/>
  <c r="E11" i="1"/>
  <c r="M10" i="1"/>
  <c r="F10" i="1"/>
  <c r="E10" i="1"/>
  <c r="M9" i="1"/>
  <c r="F9" i="1"/>
  <c r="E9" i="1"/>
  <c r="M8" i="1"/>
  <c r="F8" i="1"/>
  <c r="E8" i="1"/>
  <c r="Q51" i="3" l="1"/>
  <c r="T41" i="3"/>
  <c r="Q86" i="3"/>
  <c r="T56" i="3"/>
  <c r="T101" i="3"/>
  <c r="Q41" i="3"/>
  <c r="T76" i="3"/>
  <c r="T46" i="3"/>
  <c r="T86" i="3"/>
  <c r="Q26" i="3"/>
  <c r="T26" i="3"/>
  <c r="T81" i="3"/>
  <c r="E21" i="2"/>
  <c r="F20" i="2"/>
  <c r="F16" i="2"/>
  <c r="E28" i="2"/>
  <c r="F28" i="2" s="1"/>
  <c r="E40" i="2"/>
  <c r="E41" i="2" s="1"/>
  <c r="E42" i="2" s="1"/>
  <c r="E18" i="2"/>
  <c r="E9" i="2"/>
  <c r="E10" i="2" s="1"/>
  <c r="E11" i="2" s="1"/>
  <c r="E12" i="2" s="1"/>
  <c r="F13" i="1"/>
  <c r="M13" i="1"/>
  <c r="E13" i="1"/>
  <c r="E22" i="2" l="1"/>
  <c r="F21" i="2"/>
  <c r="F40" i="2"/>
  <c r="F41" i="2"/>
  <c r="E29" i="2"/>
  <c r="F29" i="2" s="1"/>
  <c r="F42" i="2"/>
  <c r="E43" i="2"/>
  <c r="F18" i="2"/>
  <c r="F9" i="2"/>
  <c r="F10" i="2"/>
  <c r="F11" i="2"/>
  <c r="E13" i="2"/>
  <c r="F12" i="2"/>
  <c r="E23" i="2" l="1"/>
  <c r="F22" i="2"/>
  <c r="E30" i="2"/>
  <c r="E31" i="2" s="1"/>
  <c r="F43" i="2"/>
  <c r="E44" i="2"/>
  <c r="F30" i="2"/>
  <c r="F13" i="2"/>
  <c r="E24" i="2" l="1"/>
  <c r="F24" i="2" s="1"/>
  <c r="F23" i="2"/>
  <c r="E45" i="2"/>
  <c r="F44" i="2"/>
  <c r="E32" i="2"/>
  <c r="F31" i="2"/>
  <c r="F25" i="2"/>
  <c r="F14" i="2"/>
  <c r="E46" i="2" l="1"/>
  <c r="F45" i="2"/>
  <c r="F32" i="2"/>
  <c r="E33" i="2"/>
  <c r="F46" i="2" l="1"/>
  <c r="E47" i="2"/>
  <c r="F33" i="2"/>
  <c r="E34" i="2"/>
  <c r="F47" i="2" l="1"/>
  <c r="E48" i="2"/>
  <c r="E35" i="2"/>
  <c r="F34" i="2"/>
  <c r="E49" i="2" l="1"/>
  <c r="F48" i="2"/>
  <c r="E36" i="2"/>
  <c r="F36" i="2" s="1"/>
  <c r="F35" i="2"/>
  <c r="F49" i="2" l="1"/>
</calcChain>
</file>

<file path=xl/sharedStrings.xml><?xml version="1.0" encoding="utf-8"?>
<sst xmlns="http://schemas.openxmlformats.org/spreadsheetml/2006/main" count="540" uniqueCount="279">
  <si>
    <t>Approach</t>
  </si>
  <si>
    <t>North</t>
  </si>
  <si>
    <t>East</t>
  </si>
  <si>
    <t>South</t>
  </si>
  <si>
    <t>West</t>
  </si>
  <si>
    <t>Totals</t>
  </si>
  <si>
    <t>Ingress</t>
  </si>
  <si>
    <t>Egress</t>
  </si>
  <si>
    <t>Motor Lanes</t>
  </si>
  <si>
    <t>Lane Cnt</t>
  </si>
  <si>
    <t>Medians</t>
  </si>
  <si>
    <t>To Model</t>
  </si>
  <si>
    <t>Bike Lanes</t>
  </si>
  <si>
    <t>Cross-walks</t>
  </si>
  <si>
    <t>Side-walks</t>
  </si>
  <si>
    <t>LaneID</t>
  </si>
  <si>
    <t>Description</t>
  </si>
  <si>
    <t>Lat</t>
  </si>
  <si>
    <t>Lon</t>
  </si>
  <si>
    <t>Hex</t>
  </si>
  <si>
    <t>Dec</t>
  </si>
  <si>
    <t xml:space="preserve">Allowed Maneuvers </t>
  </si>
  <si>
    <t>Per Lane Attribute  Data</t>
  </si>
  <si>
    <t>Left Sidewalk</t>
  </si>
  <si>
    <t>Outbound-1</t>
  </si>
  <si>
    <t>Outbound-2</t>
  </si>
  <si>
    <t>Right Sidewalk</t>
  </si>
  <si>
    <t>Crosswalk</t>
  </si>
  <si>
    <t>#</t>
  </si>
  <si>
    <t>Travel</t>
  </si>
  <si>
    <t>Directon</t>
  </si>
  <si>
    <t>Right Turn Lane</t>
  </si>
  <si>
    <t>Ahead Lane</t>
  </si>
  <si>
    <t>Left Turn Lane</t>
  </si>
  <si>
    <t>Median</t>
  </si>
  <si>
    <t xml:space="preserve">Approach </t>
  </si>
  <si>
    <t>Left Bicyle Lane</t>
  </si>
  <si>
    <t>Right Bicyle Lane</t>
  </si>
  <si>
    <t>Bicyle Lane/Median?</t>
  </si>
  <si>
    <t>Outer Left Turn Lane</t>
  </si>
  <si>
    <t>Inner Left Turn Lane</t>
  </si>
  <si>
    <t>Outbound-3</t>
  </si>
  <si>
    <t>Model</t>
  </si>
  <si>
    <t>X</t>
  </si>
  <si>
    <t>Both</t>
  </si>
  <si>
    <t>In</t>
  </si>
  <si>
    <t>Out</t>
  </si>
  <si>
    <t>None</t>
  </si>
  <si>
    <t>Both Directions</t>
  </si>
  <si>
    <t>Ingress Path</t>
  </si>
  <si>
    <t>Egress Path</t>
  </si>
  <si>
    <t>01</t>
  </si>
  <si>
    <t>00</t>
  </si>
  <si>
    <t>Bits</t>
  </si>
  <si>
    <t>Travel Direction</t>
  </si>
  <si>
    <t>Cheat Sheets:</t>
  </si>
  <si>
    <t>This value is used with medians</t>
  </si>
  <si>
    <r>
      <t>AllowedManeuvers</t>
    </r>
    <r>
      <rPr>
        <sz val="10"/>
        <color rgb="FF000000"/>
        <rFont val="Arial Unicode MS"/>
        <family val="2"/>
      </rPr>
      <t xml:space="preserve"> ::= </t>
    </r>
    <r>
      <rPr>
        <b/>
        <sz val="10"/>
        <color rgb="FF5F9EA0"/>
        <rFont val="Arial Unicode MS"/>
        <family val="2"/>
      </rPr>
      <t xml:space="preserve">BIT STRING </t>
    </r>
    <r>
      <rPr>
        <sz val="10"/>
        <color rgb="FF000000"/>
        <rFont val="Arial Unicode MS"/>
        <family val="2"/>
      </rPr>
      <t>{</t>
    </r>
  </si>
  <si>
    <r>
      <t xml:space="preserve">   maneuverStraightAllowed(</t>
    </r>
    <r>
      <rPr>
        <sz val="10"/>
        <color rgb="FFFF00FF"/>
        <rFont val="Arial Unicode MS"/>
        <family val="2"/>
      </rPr>
      <t>0</t>
    </r>
    <r>
      <rPr>
        <sz val="10"/>
        <color rgb="FF000000"/>
        <rFont val="Arial Unicode MS"/>
        <family val="2"/>
      </rPr>
      <t>),</t>
    </r>
  </si>
  <si>
    <r>
      <t xml:space="preserve">   maneuverLeftAllowed(</t>
    </r>
    <r>
      <rPr>
        <sz val="10"/>
        <color rgb="FFFF00FF"/>
        <rFont val="Arial Unicode MS"/>
        <family val="2"/>
      </rPr>
      <t>1</t>
    </r>
    <r>
      <rPr>
        <sz val="10"/>
        <color rgb="FF000000"/>
        <rFont val="Arial Unicode MS"/>
        <family val="2"/>
      </rPr>
      <t>),</t>
    </r>
  </si>
  <si>
    <r>
      <t xml:space="preserve">   maneuverRightAllowed(</t>
    </r>
    <r>
      <rPr>
        <sz val="10"/>
        <color rgb="FFFF00FF"/>
        <rFont val="Arial Unicode MS"/>
        <family val="2"/>
      </rPr>
      <t>2</t>
    </r>
    <r>
      <rPr>
        <sz val="10"/>
        <color rgb="FF000000"/>
        <rFont val="Arial Unicode MS"/>
        <family val="2"/>
      </rPr>
      <t>),</t>
    </r>
  </si>
  <si>
    <r>
      <t xml:space="preserve">   maneuverUTurnAllowed(</t>
    </r>
    <r>
      <rPr>
        <sz val="10"/>
        <color rgb="FFFF00FF"/>
        <rFont val="Arial Unicode MS"/>
        <family val="2"/>
      </rPr>
      <t>3</t>
    </r>
    <r>
      <rPr>
        <sz val="10"/>
        <color rgb="FF000000"/>
        <rFont val="Arial Unicode MS"/>
        <family val="2"/>
      </rPr>
      <t>),</t>
    </r>
  </si>
  <si>
    <r>
      <t xml:space="preserve">   maneuverLeftTurnOnRedAllowed(</t>
    </r>
    <r>
      <rPr>
        <sz val="10"/>
        <color rgb="FFFF00FF"/>
        <rFont val="Arial Unicode MS"/>
        <family val="2"/>
      </rPr>
      <t>4</t>
    </r>
    <r>
      <rPr>
        <sz val="10"/>
        <color rgb="FF000000"/>
        <rFont val="Arial Unicode MS"/>
        <family val="2"/>
      </rPr>
      <t>),</t>
    </r>
  </si>
  <si>
    <r>
      <t xml:space="preserve">   maneuverRightTurnOnRedAllowed(</t>
    </r>
    <r>
      <rPr>
        <sz val="10"/>
        <color rgb="FFFF00FF"/>
        <rFont val="Arial Unicode MS"/>
        <family val="2"/>
      </rPr>
      <t>5</t>
    </r>
    <r>
      <rPr>
        <sz val="10"/>
        <color rgb="FF000000"/>
        <rFont val="Arial Unicode MS"/>
        <family val="2"/>
      </rPr>
      <t>),</t>
    </r>
  </si>
  <si>
    <r>
      <t xml:space="preserve">   maneuverLaneChangeAllowed(</t>
    </r>
    <r>
      <rPr>
        <sz val="10"/>
        <color rgb="FFFF00FF"/>
        <rFont val="Arial Unicode MS"/>
        <family val="2"/>
      </rPr>
      <t>6</t>
    </r>
    <r>
      <rPr>
        <sz val="10"/>
        <color rgb="FF000000"/>
        <rFont val="Arial Unicode MS"/>
        <family val="2"/>
      </rPr>
      <t>),</t>
    </r>
  </si>
  <si>
    <r>
      <t xml:space="preserve">   maneuverNoStoppingAllowed(</t>
    </r>
    <r>
      <rPr>
        <sz val="10"/>
        <color rgb="FFFF00FF"/>
        <rFont val="Arial Unicode MS"/>
        <family val="2"/>
      </rPr>
      <t>7</t>
    </r>
    <r>
      <rPr>
        <sz val="10"/>
        <color rgb="FF000000"/>
        <rFont val="Arial Unicode MS"/>
        <family val="2"/>
      </rPr>
      <t>),</t>
    </r>
  </si>
  <si>
    <r>
      <t xml:space="preserve">   yieldAllwaysRequired(</t>
    </r>
    <r>
      <rPr>
        <sz val="10"/>
        <color rgb="FFFF00FF"/>
        <rFont val="Arial Unicode MS"/>
        <family val="2"/>
      </rPr>
      <t>8</t>
    </r>
    <r>
      <rPr>
        <sz val="10"/>
        <color rgb="FF000000"/>
        <rFont val="Arial Unicode MS"/>
        <family val="2"/>
      </rPr>
      <t>),</t>
    </r>
  </si>
  <si>
    <r>
      <t xml:space="preserve">   goWithHalt(</t>
    </r>
    <r>
      <rPr>
        <sz val="10"/>
        <color rgb="FFFF00FF"/>
        <rFont val="Arial Unicode MS"/>
        <family val="2"/>
      </rPr>
      <t>9</t>
    </r>
    <r>
      <rPr>
        <sz val="10"/>
        <color rgb="FF000000"/>
        <rFont val="Arial Unicode MS"/>
        <family val="2"/>
      </rPr>
      <t>),</t>
    </r>
  </si>
  <si>
    <r>
      <t xml:space="preserve">   caution(</t>
    </r>
    <r>
      <rPr>
        <sz val="10"/>
        <color rgb="FFFF00FF"/>
        <rFont val="Arial Unicode MS"/>
        <family val="2"/>
      </rPr>
      <t>10</t>
    </r>
    <r>
      <rPr>
        <sz val="10"/>
        <color rgb="FF000000"/>
        <rFont val="Arial Unicode MS"/>
        <family val="2"/>
      </rPr>
      <t>),</t>
    </r>
  </si>
  <si>
    <r>
      <t xml:space="preserve">   reserved1(</t>
    </r>
    <r>
      <rPr>
        <sz val="10"/>
        <color rgb="FFFF00FF"/>
        <rFont val="Arial Unicode MS"/>
        <family val="2"/>
      </rPr>
      <t>11</t>
    </r>
    <r>
      <rPr>
        <sz val="10"/>
        <color rgb="FF000000"/>
        <rFont val="Arial Unicode MS"/>
        <family val="2"/>
      </rPr>
      <t>)</t>
    </r>
  </si>
  <si>
    <r>
      <t>}</t>
    </r>
    <r>
      <rPr>
        <sz val="10"/>
        <color rgb="FF008000"/>
        <rFont val="Arial Unicode MS"/>
        <family val="2"/>
      </rPr>
      <t xml:space="preserve"> (</t>
    </r>
    <r>
      <rPr>
        <b/>
        <sz val="10"/>
        <color rgb="FF008000"/>
        <rFont val="Arial Unicode MS"/>
        <family val="2"/>
      </rPr>
      <t>SIZE</t>
    </r>
    <r>
      <rPr>
        <sz val="10"/>
        <color rgb="FF008000"/>
        <rFont val="Arial Unicode MS"/>
        <family val="2"/>
      </rPr>
      <t xml:space="preserve"> (12))</t>
    </r>
  </si>
  <si>
    <t>Common ones</t>
  </si>
  <si>
    <t>ahead</t>
  </si>
  <si>
    <t>left</t>
  </si>
  <si>
    <t>right</t>
  </si>
  <si>
    <t>uTurn</t>
  </si>
  <si>
    <t>right on Red</t>
  </si>
  <si>
    <t>no Stopping</t>
  </si>
  <si>
    <t>yeild</t>
  </si>
  <si>
    <t>stop then go</t>
  </si>
  <si>
    <t>caution</t>
  </si>
  <si>
    <t>ahead and left</t>
  </si>
  <si>
    <t>ahead and right</t>
  </si>
  <si>
    <t>ahead,left,right</t>
  </si>
  <si>
    <t>left and uTurn</t>
  </si>
  <si>
    <t>1000-0000-0000</t>
  </si>
  <si>
    <t>0100-0000-0000</t>
  </si>
  <si>
    <t>0010-0000-0000</t>
  </si>
  <si>
    <t>0001-0000-0000</t>
  </si>
  <si>
    <t>0000-0100-0000</t>
  </si>
  <si>
    <t>0000-0010-0000</t>
  </si>
  <si>
    <t>0000-0001-0000</t>
  </si>
  <si>
    <t>0000-0000-1000</t>
  </si>
  <si>
    <t>0000-0000-0100</t>
  </si>
  <si>
    <t>1100-0000-0000</t>
  </si>
  <si>
    <t>1010-0000-0000</t>
  </si>
  <si>
    <t>1110-0000-0000</t>
  </si>
  <si>
    <t>0101-0000-0000</t>
  </si>
  <si>
    <t>left on red not used in the US</t>
  </si>
  <si>
    <t>No valid (in use) motor lane should be all zeros</t>
  </si>
  <si>
    <t>Ahead, Right Turn Lane</t>
  </si>
  <si>
    <t>Ahead Lane-1</t>
  </si>
  <si>
    <t>Ahead Lane-2</t>
  </si>
  <si>
    <t>Lane</t>
  </si>
  <si>
    <t>Cnt</t>
  </si>
  <si>
    <r>
      <t xml:space="preserve">    </t>
    </r>
    <r>
      <rPr>
        <sz val="10"/>
        <color rgb="FF808000"/>
        <rFont val="Arial Unicode MS"/>
        <family val="2"/>
      </rPr>
      <t>&lt;Placemark&gt;</t>
    </r>
  </si>
  <si>
    <r>
      <t xml:space="preserve">      </t>
    </r>
    <r>
      <rPr>
        <sz val="10"/>
        <color rgb="FF808000"/>
        <rFont val="Arial Unicode MS"/>
        <family val="2"/>
      </rPr>
      <t>&lt;description&gt;</t>
    </r>
    <r>
      <rPr>
        <sz val="10"/>
        <color theme="1"/>
        <rFont val="Arial Unicode MS"/>
        <family val="2"/>
      </rPr>
      <t>SCSC_CenterLinePath</t>
    </r>
    <r>
      <rPr>
        <sz val="10"/>
        <color rgb="FF808000"/>
        <rFont val="Arial Unicode MS"/>
        <family val="2"/>
      </rPr>
      <t>&lt;/description&gt;</t>
    </r>
  </si>
  <si>
    <r>
      <t xml:space="preserve">      </t>
    </r>
    <r>
      <rPr>
        <sz val="10"/>
        <color rgb="FF808000"/>
        <rFont val="Arial Unicode MS"/>
        <family val="2"/>
      </rPr>
      <t>&lt;styleUrl&gt;</t>
    </r>
    <r>
      <rPr>
        <sz val="10"/>
        <color theme="1"/>
        <rFont val="Arial Unicode MS"/>
        <family val="2"/>
      </rPr>
      <t>#line2</t>
    </r>
    <r>
      <rPr>
        <sz val="10"/>
        <color rgb="FF808000"/>
        <rFont val="Arial Unicode MS"/>
        <family val="2"/>
      </rPr>
      <t>&lt;/styleUrl&gt;</t>
    </r>
  </si>
  <si>
    <r>
      <t xml:space="preserve">      </t>
    </r>
    <r>
      <rPr>
        <sz val="10"/>
        <color rgb="FF808000"/>
        <rFont val="Arial Unicode MS"/>
        <family val="2"/>
      </rPr>
      <t>&lt;LineString&gt;</t>
    </r>
  </si>
  <si>
    <r>
      <t xml:space="preserve">        </t>
    </r>
    <r>
      <rPr>
        <sz val="10"/>
        <color rgb="FF808000"/>
        <rFont val="Arial Unicode MS"/>
        <family val="2"/>
      </rPr>
      <t>&lt;coordinates&gt;</t>
    </r>
  </si>
  <si>
    <r>
      <t xml:space="preserve">          </t>
    </r>
    <r>
      <rPr>
        <sz val="10"/>
        <color theme="1"/>
        <rFont val="Arial Unicode MS"/>
        <family val="2"/>
      </rPr>
      <t>-121.9168331873,37.4558475627,0</t>
    </r>
  </si>
  <si>
    <r>
      <t xml:space="preserve">          </t>
    </r>
    <r>
      <rPr>
        <sz val="10"/>
        <color theme="1"/>
        <rFont val="Arial Unicode MS"/>
        <family val="2"/>
      </rPr>
      <t>-121.9172456337,37.4557099312,0</t>
    </r>
  </si>
  <si>
    <r>
      <t xml:space="preserve">        </t>
    </r>
    <r>
      <rPr>
        <sz val="10"/>
        <color rgb="FF808000"/>
        <rFont val="Arial Unicode MS"/>
        <family val="2"/>
      </rPr>
      <t>&lt;/coordinates&gt;</t>
    </r>
  </si>
  <si>
    <r>
      <t xml:space="preserve">      </t>
    </r>
    <r>
      <rPr>
        <sz val="10"/>
        <color rgb="FF808000"/>
        <rFont val="Arial Unicode MS"/>
        <family val="2"/>
      </rPr>
      <t>&lt;/LineString&gt;</t>
    </r>
  </si>
  <si>
    <r>
      <t xml:space="preserve">    </t>
    </r>
    <r>
      <rPr>
        <sz val="10"/>
        <color rgb="FF808000"/>
        <rFont val="Arial Unicode MS"/>
        <family val="2"/>
      </rPr>
      <t>&lt;/Placemark&gt;</t>
    </r>
  </si>
  <si>
    <t>&lt;Document&gt;</t>
  </si>
  <si>
    <r>
      <t xml:space="preserve">  </t>
    </r>
    <r>
      <rPr>
        <sz val="10"/>
        <color rgb="FF808000"/>
        <rFont val="Arial Unicode MS"/>
        <family val="2"/>
      </rPr>
      <t>&lt;Folder&gt;</t>
    </r>
  </si>
  <si>
    <r>
      <t xml:space="preserve">    </t>
    </r>
    <r>
      <rPr>
        <sz val="10"/>
        <color rgb="FF808000"/>
        <rFont val="Arial Unicode MS"/>
        <family val="2"/>
      </rPr>
      <t>&lt;description&gt;</t>
    </r>
    <r>
      <rPr>
        <sz val="10"/>
        <color theme="1"/>
        <rFont val="Arial Unicode MS"/>
        <family val="2"/>
      </rPr>
      <t>Line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Features</t>
    </r>
    <r>
      <rPr>
        <sz val="10"/>
        <color rgb="FF808000"/>
        <rFont val="Arial Unicode MS"/>
        <family val="2"/>
      </rPr>
      <t>&lt;/description&gt;</t>
    </r>
  </si>
  <si>
    <r>
      <t xml:space="preserve">      </t>
    </r>
    <r>
      <rPr>
        <sz val="10"/>
        <color rgb="FF808000"/>
        <rFont val="Arial Unicode MS"/>
        <family val="2"/>
      </rPr>
      <t>&lt;description&gt;</t>
    </r>
    <r>
      <rPr>
        <sz val="10"/>
        <color theme="1"/>
        <rFont val="Arial Unicode MS"/>
        <family val="2"/>
      </rPr>
      <t>SCSC_SideWalk_Centerline</t>
    </r>
    <r>
      <rPr>
        <sz val="10"/>
        <color rgb="FF808000"/>
        <rFont val="Arial Unicode MS"/>
        <family val="2"/>
      </rPr>
      <t>&lt;/description&gt;</t>
    </r>
  </si>
  <si>
    <r>
      <t xml:space="preserve">      </t>
    </r>
    <r>
      <rPr>
        <sz val="10"/>
        <color rgb="FF808000"/>
        <rFont val="Arial Unicode MS"/>
        <family val="2"/>
      </rPr>
      <t>&lt;styleUrl&gt;</t>
    </r>
    <r>
      <rPr>
        <sz val="10"/>
        <color theme="1"/>
        <rFont val="Arial Unicode MS"/>
        <family val="2"/>
      </rPr>
      <t>#line1</t>
    </r>
    <r>
      <rPr>
        <sz val="10"/>
        <color rgb="FF808000"/>
        <rFont val="Arial Unicode MS"/>
        <family val="2"/>
      </rPr>
      <t>&lt;/styleUrl&gt;</t>
    </r>
  </si>
  <si>
    <r>
      <t xml:space="preserve">          </t>
    </r>
    <r>
      <rPr>
        <sz val="10"/>
        <color theme="1"/>
        <rFont val="Arial Unicode MS"/>
        <family val="2"/>
      </rPr>
      <t>-121.9171045988,37.4557569939,0</t>
    </r>
  </si>
  <si>
    <r>
      <t xml:space="preserve">          </t>
    </r>
    <r>
      <rPr>
        <sz val="10"/>
        <color theme="1"/>
        <rFont val="Arial Unicode MS"/>
        <family val="2"/>
      </rPr>
      <t>-121.9166512286,37.4555634224,0</t>
    </r>
  </si>
  <si>
    <r>
      <t xml:space="preserve">          </t>
    </r>
    <r>
      <rPr>
        <sz val="10"/>
        <color theme="1"/>
        <rFont val="Arial Unicode MS"/>
        <family val="2"/>
      </rPr>
      <t>-121.9170636750,37.4554257904,0</t>
    </r>
  </si>
  <si>
    <r>
      <t xml:space="preserve">          </t>
    </r>
    <r>
      <rPr>
        <sz val="10"/>
        <color theme="1"/>
        <rFont val="Arial Unicode MS"/>
        <family val="2"/>
      </rPr>
      <t>-121.9166752613,37.4555142667,0</t>
    </r>
  </si>
  <si>
    <r>
      <t xml:space="preserve">          </t>
    </r>
    <r>
      <rPr>
        <sz val="10"/>
        <color theme="1"/>
        <rFont val="Arial Unicode MS"/>
        <family val="2"/>
      </rPr>
      <t>-121.9168563610,37.4558546048,0</t>
    </r>
  </si>
  <si>
    <r>
      <t xml:space="preserve">      </t>
    </r>
    <r>
      <rPr>
        <sz val="10"/>
        <color rgb="FF808000"/>
        <rFont val="Arial Unicode MS"/>
        <family val="2"/>
      </rPr>
      <t>&lt;description&gt;</t>
    </r>
    <r>
      <rPr>
        <sz val="10"/>
        <color theme="1"/>
        <rFont val="Arial Unicode MS"/>
        <family val="2"/>
      </rPr>
      <t>SCSC_MotorLane</t>
    </r>
    <r>
      <rPr>
        <sz val="10"/>
        <color rgb="FF808000"/>
        <rFont val="Arial Unicode MS"/>
        <family val="2"/>
      </rPr>
      <t>&lt;/description&gt;</t>
    </r>
  </si>
  <si>
    <r>
      <t xml:space="preserve">      </t>
    </r>
    <r>
      <rPr>
        <sz val="10"/>
        <color rgb="FF808000"/>
        <rFont val="Arial Unicode MS"/>
        <family val="2"/>
      </rPr>
      <t>&lt;styleUrl&gt;</t>
    </r>
    <r>
      <rPr>
        <sz val="10"/>
        <color theme="1"/>
        <rFont val="Arial Unicode MS"/>
        <family val="2"/>
      </rPr>
      <t>#line3</t>
    </r>
    <r>
      <rPr>
        <sz val="10"/>
        <color rgb="FF808000"/>
        <rFont val="Arial Unicode MS"/>
        <family val="2"/>
      </rPr>
      <t>&lt;/styleUrl&gt;</t>
    </r>
  </si>
  <si>
    <r>
      <t xml:space="preserve">          </t>
    </r>
    <r>
      <rPr>
        <sz val="10"/>
        <color theme="1"/>
        <rFont val="Arial Unicode MS"/>
        <family val="2"/>
      </rPr>
      <t>-121.9171126278,37.4557956081,0</t>
    </r>
  </si>
  <si>
    <r>
      <t xml:space="preserve">          </t>
    </r>
    <r>
      <rPr>
        <sz val="10"/>
        <color theme="1"/>
        <rFont val="Arial Unicode MS"/>
        <family val="2"/>
      </rPr>
      <t>-121.9172425531,37.4560408210,0</t>
    </r>
  </si>
  <si>
    <r>
      <t xml:space="preserve">          </t>
    </r>
    <r>
      <rPr>
        <sz val="10"/>
        <color theme="1"/>
        <rFont val="Arial Unicode MS"/>
        <family val="2"/>
      </rPr>
      <t>-121.9170729681,37.4558090050,0</t>
    </r>
  </si>
  <si>
    <r>
      <t xml:space="preserve">          </t>
    </r>
    <r>
      <rPr>
        <sz val="10"/>
        <color theme="1"/>
        <rFont val="Arial Unicode MS"/>
        <family val="2"/>
      </rPr>
      <t>-121.9172028934,37.4560542178,0</t>
    </r>
  </si>
  <si>
    <r>
      <t xml:space="preserve">          </t>
    </r>
    <r>
      <rPr>
        <sz val="10"/>
        <color theme="1"/>
        <rFont val="Arial Unicode MS"/>
        <family val="2"/>
      </rPr>
      <t>-121.9168072915,37.4558110027,0</t>
    </r>
  </si>
  <si>
    <r>
      <t xml:space="preserve">          </t>
    </r>
    <r>
      <rPr>
        <sz val="10"/>
        <color theme="1"/>
        <rFont val="Arial Unicode MS"/>
        <family val="2"/>
      </rPr>
      <t>-121.9164524318,37.4559288730,0</t>
    </r>
  </si>
  <si>
    <r>
      <t xml:space="preserve">          </t>
    </r>
    <r>
      <rPr>
        <sz val="10"/>
        <color theme="1"/>
        <rFont val="Arial Unicode MS"/>
        <family val="2"/>
      </rPr>
      <t>-121.9167898393,37.4557778144,0</t>
    </r>
  </si>
  <si>
    <r>
      <t xml:space="preserve">          </t>
    </r>
    <r>
      <rPr>
        <sz val="10"/>
        <color theme="1"/>
        <rFont val="Arial Unicode MS"/>
        <family val="2"/>
      </rPr>
      <t>-121.9164349796,37.4558956847,0</t>
    </r>
  </si>
  <si>
    <r>
      <t xml:space="preserve">          </t>
    </r>
    <r>
      <rPr>
        <sz val="10"/>
        <color theme="1"/>
        <rFont val="Arial Unicode MS"/>
        <family val="2"/>
      </rPr>
      <t>-121.9167746710,37.4557498877,0</t>
    </r>
  </si>
  <si>
    <r>
      <t xml:space="preserve">          </t>
    </r>
    <r>
      <rPr>
        <sz val="10"/>
        <color theme="1"/>
        <rFont val="Arial Unicode MS"/>
        <family val="2"/>
      </rPr>
      <t>-121.9164198113,37.4558677580,0</t>
    </r>
  </si>
  <si>
    <r>
      <t xml:space="preserve">          </t>
    </r>
    <r>
      <rPr>
        <sz val="10"/>
        <color theme="1"/>
        <rFont val="Arial Unicode MS"/>
        <family val="2"/>
      </rPr>
      <t>-121.9167552313,37.4557146665,0</t>
    </r>
  </si>
  <si>
    <r>
      <t xml:space="preserve">          </t>
    </r>
    <r>
      <rPr>
        <sz val="10"/>
        <color theme="1"/>
        <rFont val="Arial Unicode MS"/>
        <family val="2"/>
      </rPr>
      <t>-121.9164003715,37.4558325369,0</t>
    </r>
  </si>
  <si>
    <r>
      <t xml:space="preserve">          </t>
    </r>
    <r>
      <rPr>
        <sz val="10"/>
        <color theme="1"/>
        <rFont val="Arial Unicode MS"/>
        <family val="2"/>
      </rPr>
      <t>-121.9167600988,37.4555061377,0</t>
    </r>
  </si>
  <si>
    <r>
      <t xml:space="preserve">          </t>
    </r>
    <r>
      <rPr>
        <sz val="10"/>
        <color theme="1"/>
        <rFont val="Arial Unicode MS"/>
        <family val="2"/>
      </rPr>
      <t>-121.9166559833,37.4553151837,0</t>
    </r>
  </si>
  <si>
    <r>
      <t xml:space="preserve">          </t>
    </r>
    <r>
      <rPr>
        <sz val="10"/>
        <color theme="1"/>
        <rFont val="Arial Unicode MS"/>
        <family val="2"/>
      </rPr>
      <t>-121.9167966220,37.4554948669,0</t>
    </r>
  </si>
  <si>
    <r>
      <t xml:space="preserve">          </t>
    </r>
    <r>
      <rPr>
        <sz val="10"/>
        <color theme="1"/>
        <rFont val="Arial Unicode MS"/>
        <family val="2"/>
      </rPr>
      <t>-121.9166925065,37.4553039129,0</t>
    </r>
  </si>
  <si>
    <r>
      <t xml:space="preserve">          </t>
    </r>
    <r>
      <rPr>
        <sz val="10"/>
        <color theme="1"/>
        <rFont val="Arial Unicode MS"/>
        <family val="2"/>
      </rPr>
      <t>-121.9168390361,37.4554798392,0</t>
    </r>
  </si>
  <si>
    <r>
      <t xml:space="preserve">          </t>
    </r>
    <r>
      <rPr>
        <sz val="10"/>
        <color theme="1"/>
        <rFont val="Arial Unicode MS"/>
        <family val="2"/>
      </rPr>
      <t>-121.9167349206,37.4552888851,0</t>
    </r>
  </si>
  <si>
    <r>
      <t xml:space="preserve">          </t>
    </r>
    <r>
      <rPr>
        <sz val="10"/>
        <color theme="1"/>
        <rFont val="Arial Unicode MS"/>
        <family val="2"/>
      </rPr>
      <t>-121.9171117741,37.4555902388,0</t>
    </r>
  </si>
  <si>
    <r>
      <t xml:space="preserve">          </t>
    </r>
    <r>
      <rPr>
        <sz val="10"/>
        <color theme="1"/>
        <rFont val="Arial Unicode MS"/>
        <family val="2"/>
      </rPr>
      <t>-121.9173281714,37.4555178043,0</t>
    </r>
  </si>
  <si>
    <r>
      <t xml:space="preserve">          </t>
    </r>
    <r>
      <rPr>
        <sz val="10"/>
        <color theme="1"/>
        <rFont val="Arial Unicode MS"/>
        <family val="2"/>
      </rPr>
      <t>-121.9170954148,37.4555608022,0</t>
    </r>
  </si>
  <si>
    <r>
      <t xml:space="preserve">          </t>
    </r>
    <r>
      <rPr>
        <sz val="10"/>
        <color theme="1"/>
        <rFont val="Arial Unicode MS"/>
        <family val="2"/>
      </rPr>
      <t>-121.9173118121,37.4554883676,0</t>
    </r>
  </si>
  <si>
    <r>
      <t xml:space="preserve">          </t>
    </r>
    <r>
      <rPr>
        <sz val="10"/>
        <color theme="1"/>
        <rFont val="Arial Unicode MS"/>
        <family val="2"/>
      </rPr>
      <t>-121.9170762511,37.4555257762,0</t>
    </r>
  </si>
  <si>
    <r>
      <t xml:space="preserve">          </t>
    </r>
    <r>
      <rPr>
        <sz val="10"/>
        <color theme="1"/>
        <rFont val="Arial Unicode MS"/>
        <family val="2"/>
      </rPr>
      <t>-121.9172926484,37.4554533417,0</t>
    </r>
  </si>
  <si>
    <r>
      <t xml:space="preserve">          </t>
    </r>
    <r>
      <rPr>
        <sz val="10"/>
        <color theme="1"/>
        <rFont val="Arial Unicode MS"/>
        <family val="2"/>
      </rPr>
      <t>-121.9170499573,37.4554803406,0</t>
    </r>
  </si>
  <si>
    <r>
      <t xml:space="preserve">          </t>
    </r>
    <r>
      <rPr>
        <sz val="10"/>
        <color theme="1"/>
        <rFont val="Arial Unicode MS"/>
        <family val="2"/>
      </rPr>
      <t>-121.9171395434,37.4554652486,0</t>
    </r>
  </si>
  <si>
    <r>
      <t xml:space="preserve">          </t>
    </r>
    <r>
      <rPr>
        <sz val="10"/>
        <color theme="1"/>
        <rFont val="Arial Unicode MS"/>
        <family val="2"/>
      </rPr>
      <t>-121.9172734846,37.4554201788,0</t>
    </r>
  </si>
  <si>
    <r>
      <t xml:space="preserve">  </t>
    </r>
    <r>
      <rPr>
        <sz val="10"/>
        <color rgb="FF808000"/>
        <rFont val="Arial Unicode MS"/>
        <family val="2"/>
      </rPr>
      <t>&lt;/Folder&gt;</t>
    </r>
  </si>
  <si>
    <t>&lt;/Document&gt;</t>
  </si>
  <si>
    <t>&lt;/kml&gt;</t>
  </si>
  <si>
    <t>Rough XML extraction</t>
  </si>
  <si>
    <t>Named Lanes</t>
  </si>
  <si>
    <t>LLH Point</t>
  </si>
  <si>
    <t>Extracted</t>
  </si>
  <si>
    <t>Raw KML, styles removed</t>
  </si>
  <si>
    <t>DUPE!</t>
  </si>
  <si>
    <t>Parsed</t>
  </si>
  <si>
    <t xml:space="preserve">      Lane 0x12, ahead,left turn</t>
  </si>
  <si>
    <t xml:space="preserve">    Line Features</t>
  </si>
  <si>
    <t xml:space="preserve">      Crosswalk 0x50 Centerline</t>
  </si>
  <si>
    <t xml:space="preserve">      Crosswalk 0x52 Centerline</t>
  </si>
  <si>
    <t xml:space="preserve">      Crosswalk 0x51 Centerline</t>
  </si>
  <si>
    <t xml:space="preserve">      Lane 0x11,  right turn</t>
  </si>
  <si>
    <t xml:space="preserve">      Lane 0x21, Ahead, Right Turn</t>
  </si>
  <si>
    <t xml:space="preserve">      Lane 0x22, Ahead-1</t>
  </si>
  <si>
    <t xml:space="preserve">      Lane 0x23, Ahead-2</t>
  </si>
  <si>
    <t xml:space="preserve">      Lane 0x24, Left Turn</t>
  </si>
  <si>
    <t xml:space="preserve">      Lane 0x31, right turn</t>
  </si>
  <si>
    <t xml:space="preserve">      Lane 0x33, ahead, perhaps left turn</t>
  </si>
  <si>
    <t xml:space="preserve">      Lane 0x34, left turn</t>
  </si>
  <si>
    <t xml:space="preserve">      Lane 0x45 Inner Left Turn</t>
  </si>
  <si>
    <t xml:space="preserve">      Lane 0x44 Outer Left turn</t>
  </si>
  <si>
    <t xml:space="preserve">      Lane 0x42, right turn</t>
  </si>
  <si>
    <t xml:space="preserve">          -121.9164524318,   37.4559288730</t>
  </si>
  <si>
    <t xml:space="preserve">          -121.9167898393,   37.4557778144</t>
  </si>
  <si>
    <t xml:space="preserve">          -121.9164349796,   37.4558956847</t>
  </si>
  <si>
    <t xml:space="preserve">          -121.9168331873,   37.4558475627</t>
  </si>
  <si>
    <t xml:space="preserve">          -121.9172456337,   37.4557099312</t>
  </si>
  <si>
    <t xml:space="preserve">          -121.9166512286,   37.4555634224</t>
  </si>
  <si>
    <t xml:space="preserve">          -121.9170636750,   37.4554257904</t>
  </si>
  <si>
    <t xml:space="preserve">          -121.9166752613,   37.4555142667</t>
  </si>
  <si>
    <t xml:space="preserve">          -121.9168563610,   37.4558546048</t>
  </si>
  <si>
    <t xml:space="preserve">          -121.9171126278,   37.4557956081</t>
  </si>
  <si>
    <t xml:space="preserve">          -121.9172425531,   37.4560408210</t>
  </si>
  <si>
    <t xml:space="preserve">          -121.9170729681,   37.4558090050</t>
  </si>
  <si>
    <t xml:space="preserve">          -121.9172028934,   37.4560542178</t>
  </si>
  <si>
    <t xml:space="preserve">          -121.9168072915,   37.4558110027</t>
  </si>
  <si>
    <t xml:space="preserve">          -121.9167746710,   37.4557498877</t>
  </si>
  <si>
    <t xml:space="preserve">          -121.9164198113,   37.4558677580</t>
  </si>
  <si>
    <t xml:space="preserve">          -121.9167552313,   37.4557146665</t>
  </si>
  <si>
    <t xml:space="preserve">          -121.9164003715,   37.4558325369</t>
  </si>
  <si>
    <t xml:space="preserve">          -121.9167600988,   37.4555061377</t>
  </si>
  <si>
    <t xml:space="preserve">          -121.9166559833,   37.4553151837</t>
  </si>
  <si>
    <t xml:space="preserve">          -121.9167966220,   37.4554948669</t>
  </si>
  <si>
    <t xml:space="preserve">          -121.9166925065,   37.4553039129</t>
  </si>
  <si>
    <t xml:space="preserve">          -121.9168390361,   37.4554798392</t>
  </si>
  <si>
    <t xml:space="preserve">          -121.9167349206,   37.4552888851</t>
  </si>
  <si>
    <t xml:space="preserve">          -121.9171117741,   37.4555902388</t>
  </si>
  <si>
    <t xml:space="preserve">          -121.9173281714,   37.4555178043</t>
  </si>
  <si>
    <t xml:space="preserve">          -121.9170954148,   37.4555608022</t>
  </si>
  <si>
    <t xml:space="preserve">          -121.9173118121,   37.4554883676</t>
  </si>
  <si>
    <t xml:space="preserve">          -121.9170762511,   37.4555257762</t>
  </si>
  <si>
    <t xml:space="preserve">          -121.9172926484,   37.4554533417</t>
  </si>
  <si>
    <t xml:space="preserve">          -121.9170499573,   37.4554803406</t>
  </si>
  <si>
    <t xml:space="preserve">          -121.9171395434,   37.4554652486</t>
  </si>
  <si>
    <t xml:space="preserve">          -121.9172734846,   37.4554201788</t>
  </si>
  <si>
    <t>Long</t>
  </si>
  <si>
    <t>The Defined Anchor Point to use:</t>
  </si>
  <si>
    <t>Ave of all the stop line points</t>
  </si>
  <si>
    <t>First Point</t>
  </si>
  <si>
    <t>Second Point</t>
  </si>
  <si>
    <t>LL:</t>
  </si>
  <si>
    <t>Offset:</t>
  </si>
  <si>
    <t>In Cm</t>
  </si>
  <si>
    <t>Offset from Anchor (just FYI)</t>
  </si>
  <si>
    <t>Third Point</t>
  </si>
  <si>
    <t>Crosswalk 0x50 Centerline</t>
  </si>
  <si>
    <t>Crosswalk 0x52 Centerline</t>
  </si>
  <si>
    <t>Crosswalk 0x51 Centerline</t>
  </si>
  <si>
    <t>Lane 0x11,  right turn</t>
  </si>
  <si>
    <t>Lane 0x12, ahead,left turn</t>
  </si>
  <si>
    <t>Lane 0x21, Ahead, Right Turn</t>
  </si>
  <si>
    <t>Lane 0x22, Ahead-1</t>
  </si>
  <si>
    <t>Lane 0x23, Ahead-2</t>
  </si>
  <si>
    <t>Lane 0x24, Left Turn</t>
  </si>
  <si>
    <t>Lane 0x31, right turn</t>
  </si>
  <si>
    <t>Lane 0x33, ahead, perhaps left turn</t>
  </si>
  <si>
    <t>Lane 0x34, left turn</t>
  </si>
  <si>
    <t>Lane 0x45 Inner Left Turn</t>
  </si>
  <si>
    <t>Lane 0x44 Outer Left turn</t>
  </si>
  <si>
    <t>Calculated by  Vincenty method</t>
  </si>
  <si>
    <t>With SCSCS DSRC LL convert tool</t>
  </si>
  <si>
    <t>Note the signs in the below carefully!</t>
  </si>
  <si>
    <t>Offsets to the North/Up/Y and East/Right/X are positive</t>
  </si>
  <si>
    <t>m</t>
  </si>
  <si>
    <t>cm per degree</t>
  </si>
  <si>
    <r>
      <t xml:space="preserve">  In DSRC micro degrees </t>
    </r>
    <r>
      <rPr>
        <i/>
        <sz val="11"/>
        <color theme="1"/>
        <rFont val="Calibri"/>
        <family val="2"/>
        <scheme val="minor"/>
      </rPr>
      <t>DSRC.nnn</t>
    </r>
    <r>
      <rPr>
        <sz val="11"/>
        <color theme="1"/>
        <rFont val="Calibri"/>
        <family val="2"/>
        <scheme val="minor"/>
      </rPr>
      <t xml:space="preserve"> form at     </t>
    </r>
    <r>
      <rPr>
        <sz val="11"/>
        <color theme="1"/>
        <rFont val="Calibri"/>
        <family val="2"/>
        <scheme val="minor"/>
      </rPr>
      <t xml:space="preserve">Lat: 374,556,439.16, </t>
    </r>
    <r>
      <rPr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Long: -1,219,169,660.87 </t>
    </r>
    <r>
      <rPr>
        <sz val="11"/>
        <color theme="1"/>
        <rFont val="Calibri"/>
        <family val="2"/>
        <scheme val="minor"/>
      </rPr>
      <t>follow:</t>
    </r>
  </si>
  <si>
    <t>   Distance Convert Rate          Lat                         Long</t>
  </si>
  <si>
    <r>
      <t>  </t>
    </r>
    <r>
      <rPr>
        <u/>
        <sz val="11"/>
        <color theme="1"/>
        <rFont val="Courier"/>
        <family val="3"/>
      </rPr>
      <t xml:space="preserve"> (1/10 micro degrees)       (distance)                   (distance) </t>
    </r>
  </si>
  <si>
    <r>
      <t>  </t>
    </r>
    <r>
      <rPr>
        <sz val="11"/>
        <color theme="1"/>
        <rFont val="Courier"/>
        <family val="3"/>
      </rPr>
      <t xml:space="preserve"> 10000000.0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110.995645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88.477308 Km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</si>
  <si>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</t>
    </r>
    <r>
      <rPr>
        <sz val="11"/>
        <color theme="1"/>
        <rFont val="Courier"/>
        <family val="3"/>
      </rPr>
      <t xml:space="preserve">1000000.0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Km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</si>
  <si>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</t>
    </r>
    <r>
      <rPr>
        <sz val="11"/>
        <color theme="1"/>
        <rFont val="Courier"/>
        <family val="3"/>
      </rPr>
      <t xml:space="preserve">100000.0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Km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</si>
  <si>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</t>
    </r>
    <r>
      <rPr>
        <sz val="11"/>
        <color theme="1"/>
        <rFont val="Courier"/>
        <family val="3"/>
      </rPr>
      <t xml:space="preserve">10000.0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110.995645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88.477308 m 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</si>
  <si>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</t>
    </r>
    <r>
      <rPr>
        <sz val="11"/>
        <color theme="1"/>
        <rFont val="Courier"/>
        <family val="3"/>
      </rPr>
      <t xml:space="preserve">1000.0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m 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</si>
  <si>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</t>
    </r>
    <r>
      <rPr>
        <sz val="11"/>
        <color theme="1"/>
        <rFont val="Courier"/>
        <family val="3"/>
      </rPr>
      <t xml:space="preserve">100.0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m 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</si>
  <si>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10.0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cm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cm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</si>
  <si>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1.0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cm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mm</t>
    </r>
  </si>
  <si>
    <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0.1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mm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mm</t>
    </r>
  </si>
  <si>
    <r>
      <t xml:space="preserve">In Decimal </t>
    </r>
    <r>
      <rPr>
        <i/>
        <sz val="11"/>
        <color theme="1"/>
        <rFont val="Calibri"/>
        <family val="2"/>
        <scheme val="minor"/>
      </rPr>
      <t>DD.ddd</t>
    </r>
    <r>
      <rPr>
        <sz val="11"/>
        <color theme="1"/>
        <rFont val="Calibri"/>
        <family val="2"/>
        <scheme val="minor"/>
      </rPr>
      <t xml:space="preserve"> form at    </t>
    </r>
    <r>
      <rPr>
        <sz val="11"/>
        <color theme="1"/>
        <rFont val="Calibri"/>
        <family val="2"/>
        <scheme val="minor"/>
      </rPr>
      <t xml:space="preserve">Lat: 37.45564392, </t>
    </r>
    <r>
      <rPr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Long: -121.91696609 </t>
    </r>
    <r>
      <rPr>
        <sz val="11"/>
        <color theme="1"/>
        <rFont val="Calibri"/>
        <family val="2"/>
        <scheme val="minor"/>
      </rPr>
      <t>follow:</t>
    </r>
  </si>
  <si>
    <r>
      <t>  </t>
    </r>
    <r>
      <rPr>
        <u/>
        <sz val="11"/>
        <color theme="1"/>
        <rFont val="Courier"/>
        <family val="3"/>
      </rPr>
      <t xml:space="preserve"> (decimal degrees)          (distance)                   (distance) </t>
    </r>
  </si>
  <si>
    <r>
      <t>  </t>
    </r>
    <r>
      <rPr>
        <sz val="11"/>
        <color theme="1"/>
        <rFont val="Courier"/>
        <family val="3"/>
      </rPr>
      <t xml:space="preserve"> 1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110.995645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88.477308 Km</t>
    </r>
  </si>
  <si>
    <r>
      <t>  </t>
    </r>
    <r>
      <rPr>
        <sz val="11"/>
        <color theme="1"/>
        <rFont val="Courier"/>
        <family val="3"/>
      </rPr>
      <t xml:space="preserve"> 0.1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Km</t>
    </r>
  </si>
  <si>
    <r>
      <t>  </t>
    </r>
    <r>
      <rPr>
        <sz val="11"/>
        <color theme="1"/>
        <rFont val="Courier"/>
        <family val="3"/>
      </rPr>
      <t xml:space="preserve"> 0.01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Km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Km</t>
    </r>
  </si>
  <si>
    <r>
      <t>  </t>
    </r>
    <r>
      <rPr>
        <sz val="11"/>
        <color theme="1"/>
        <rFont val="Courier"/>
        <family val="3"/>
      </rPr>
      <t xml:space="preserve"> 0.001</t>
    </r>
    <r>
      <rPr>
        <sz val="11"/>
        <color theme="1"/>
        <rFont val="Courier"/>
        <family val="3"/>
      </rPr>
      <t>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110.995645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88.477308 m </t>
    </r>
  </si>
  <si>
    <r>
      <t>  </t>
    </r>
    <r>
      <rPr>
        <sz val="11"/>
        <color theme="1"/>
        <rFont val="Courier"/>
        <family val="3"/>
      </rPr>
      <t xml:space="preserve"> 0.0001</t>
    </r>
    <r>
      <rPr>
        <sz val="11"/>
        <color theme="1"/>
        <rFont val="Courier"/>
        <family val="3"/>
      </rPr>
      <t>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m </t>
    </r>
  </si>
  <si>
    <r>
      <t>  </t>
    </r>
    <r>
      <rPr>
        <sz val="11"/>
        <color theme="1"/>
        <rFont val="Courier"/>
        <family val="3"/>
      </rPr>
      <t xml:space="preserve"> 0.00001</t>
    </r>
    <r>
      <rPr>
        <sz val="11"/>
        <color theme="1"/>
        <rFont val="Courier"/>
        <family val="3"/>
      </rPr>
      <t>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m </t>
    </r>
    <r>
      <rPr>
        <sz val="11"/>
        <color theme="1"/>
        <rFont val="Courier"/>
        <family val="3"/>
      </rPr>
      <t> 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m </t>
    </r>
  </si>
  <si>
    <r>
      <t>  </t>
    </r>
    <r>
      <rPr>
        <sz val="11"/>
        <color theme="1"/>
        <rFont val="Courier"/>
        <family val="3"/>
      </rPr>
      <t xml:space="preserve"> 0.000001</t>
    </r>
    <r>
      <rPr>
        <sz val="11"/>
        <color theme="1"/>
        <rFont val="Courier"/>
        <family val="3"/>
      </rPr>
      <t>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</t>
    </r>
    <r>
      <rPr>
        <sz val="11"/>
        <color theme="1"/>
        <rFont val="Courier"/>
        <family val="3"/>
      </rPr>
      <t xml:space="preserve"> 11.099564 cm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cm</t>
    </r>
  </si>
  <si>
    <r>
      <t>  </t>
    </r>
    <r>
      <rPr>
        <sz val="11"/>
        <color theme="1"/>
        <rFont val="Courier"/>
        <family val="3"/>
      </rPr>
      <t xml:space="preserve"> 0.0000001</t>
    </r>
    <r>
      <rPr>
        <sz val="11"/>
        <color theme="1"/>
        <rFont val="Courier"/>
        <family val="3"/>
      </rPr>
      <t>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cm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8.847731 mm</t>
    </r>
  </si>
  <si>
    <r>
      <t>  </t>
    </r>
    <r>
      <rPr>
        <sz val="11"/>
        <color theme="1"/>
        <rFont val="Courier"/>
        <family val="3"/>
      </rPr>
      <t xml:space="preserve"> 0.00000001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1.109956 mm </t>
    </r>
    <r>
      <rPr>
        <sz val="11"/>
        <color theme="1"/>
        <rFont val="Courier"/>
        <family val="3"/>
      </rPr>
      <t>        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Courier"/>
        <family val="3"/>
      </rPr>
      <t>       </t>
    </r>
    <r>
      <rPr>
        <sz val="11"/>
        <color theme="1"/>
        <rFont val="Courier"/>
        <family val="3"/>
      </rPr>
      <t xml:space="preserve"> 0.884773 mm</t>
    </r>
  </si>
  <si>
    <r>
      <t xml:space="preserve">In NEMA-183 </t>
    </r>
    <r>
      <rPr>
        <i/>
        <sz val="11"/>
        <color theme="1"/>
        <rFont val="Calibri"/>
        <family val="2"/>
        <scheme val="minor"/>
      </rPr>
      <t>DD.MM.mmm</t>
    </r>
    <r>
      <rPr>
        <sz val="11"/>
        <color theme="1"/>
        <rFont val="Calibri"/>
        <family val="2"/>
        <scheme val="minor"/>
      </rPr>
      <t xml:space="preserve"> form at    </t>
    </r>
    <r>
      <rPr>
        <sz val="11"/>
        <color theme="1"/>
        <rFont val="Calibri"/>
        <family val="2"/>
        <scheme val="minor"/>
      </rPr>
      <t xml:space="preserve">Lat: +37:27.3386350, </t>
    </r>
    <r>
      <rPr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Long: -121:55.179652 </t>
    </r>
    <r>
      <rPr>
        <sz val="11"/>
        <color theme="1"/>
        <rFont val="Calibri"/>
        <family val="2"/>
        <scheme val="minor"/>
      </rPr>
      <t>follow:</t>
    </r>
  </si>
  <si>
    <t>Condensed, Reformated, offsets added</t>
  </si>
  <si>
    <t>The Data that is encoded to the ASN is the offset in cm below</t>
  </si>
  <si>
    <t>Offset Data</t>
  </si>
  <si>
    <t>X offset</t>
  </si>
  <si>
    <t>Y offset</t>
  </si>
  <si>
    <t>See next Tab</t>
  </si>
  <si>
    <t>Y</t>
  </si>
  <si>
    <t>Lane 0x43  ahead lane</t>
  </si>
  <si>
    <t xml:space="preserve">      Lane 0x43  ahead lane</t>
  </si>
  <si>
    <t>Lane 0x42, right turn (3pts)</t>
  </si>
  <si>
    <t>DSRC Units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</si>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</sst>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8080"/>
      <name val="Arial Unicode MS"/>
      <family val="2"/>
    </font>
    <font>
      <b/>
      <sz val="10"/>
      <color rgb="FF5F9EA0"/>
      <name val="Arial Unicode MS"/>
      <family val="2"/>
    </font>
    <font>
      <sz val="10"/>
      <color rgb="FFFF00FF"/>
      <name val="Arial Unicode MS"/>
      <family val="2"/>
    </font>
    <font>
      <sz val="10"/>
      <color rgb="FF008000"/>
      <name val="Arial Unicode MS"/>
      <family val="2"/>
    </font>
    <font>
      <b/>
      <sz val="10"/>
      <color rgb="FF008000"/>
      <name val="Arial Unicode MS"/>
      <family val="2"/>
    </font>
    <font>
      <sz val="10"/>
      <color theme="1"/>
      <name val="Arial Unicode MS"/>
      <family val="2"/>
    </font>
    <font>
      <sz val="10"/>
      <color rgb="FFC0C0C0"/>
      <name val="Arial Unicode MS"/>
      <family val="2"/>
    </font>
    <font>
      <sz val="10"/>
      <color rgb="FF808000"/>
      <name val="Arial Unicode MS"/>
      <family val="2"/>
    </font>
    <font>
      <i/>
      <sz val="11"/>
      <color theme="1"/>
      <name val="Calibri"/>
      <family val="2"/>
      <scheme val="minor"/>
    </font>
    <font>
      <sz val="11"/>
      <color theme="1"/>
      <name val="Courier"/>
      <family val="3"/>
    </font>
    <font>
      <u/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textRotation="4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textRotation="45"/>
    </xf>
    <xf numFmtId="0" fontId="0" fillId="0" borderId="0" xfId="0" applyBorder="1" applyAlignment="1">
      <alignment vertical="center" textRotation="45"/>
    </xf>
    <xf numFmtId="0" fontId="0" fillId="0" borderId="0" xfId="0" applyBorder="1" applyAlignment="1">
      <alignment textRotation="45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textRotation="45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0" fillId="0" borderId="3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/>
    <xf numFmtId="164" fontId="0" fillId="0" borderId="0" xfId="0" applyNumberFormat="1" applyBorder="1"/>
    <xf numFmtId="164" fontId="0" fillId="0" borderId="3" xfId="0" applyNumberFormat="1" applyBorder="1"/>
    <xf numFmtId="0" fontId="1" fillId="0" borderId="4" xfId="0" applyFont="1" applyBorder="1"/>
    <xf numFmtId="165" fontId="0" fillId="0" borderId="0" xfId="0" applyNumberFormat="1"/>
    <xf numFmtId="0" fontId="12" fillId="0" borderId="0" xfId="0" applyFont="1"/>
    <xf numFmtId="165" fontId="0" fillId="0" borderId="1" xfId="0" applyNumberFormat="1" applyBorder="1"/>
    <xf numFmtId="2" fontId="0" fillId="0" borderId="0" xfId="0" applyNumberFormat="1"/>
    <xf numFmtId="165" fontId="0" fillId="0" borderId="8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13"/>
  <sheetViews>
    <sheetView tabSelected="1" workbookViewId="0">
      <selection activeCell="H18" sqref="H18"/>
    </sheetView>
  </sheetViews>
  <sheetFormatPr defaultRowHeight="15" x14ac:dyDescent="0.25"/>
  <cols>
    <col min="4" max="4" width="11" customWidth="1"/>
    <col min="5" max="13" width="8.28515625" customWidth="1"/>
  </cols>
  <sheetData>
    <row r="6" spans="4:13" s="2" customFormat="1" ht="53.25" x14ac:dyDescent="0.25">
      <c r="D6" s="9" t="s">
        <v>0</v>
      </c>
      <c r="E6" s="5" t="s">
        <v>9</v>
      </c>
      <c r="F6" s="5" t="s">
        <v>8</v>
      </c>
      <c r="G6" s="5" t="s">
        <v>6</v>
      </c>
      <c r="H6" s="5" t="s">
        <v>7</v>
      </c>
      <c r="I6" s="5" t="s">
        <v>13</v>
      </c>
      <c r="J6" s="5" t="s">
        <v>12</v>
      </c>
      <c r="K6" s="5" t="s">
        <v>14</v>
      </c>
      <c r="L6" s="5" t="s">
        <v>10</v>
      </c>
      <c r="M6" s="5" t="s">
        <v>11</v>
      </c>
    </row>
    <row r="7" spans="4:13" s="2" customFormat="1" x14ac:dyDescent="0.25">
      <c r="D7" s="6"/>
      <c r="E7" s="7"/>
      <c r="F7" s="7"/>
      <c r="G7" s="7"/>
      <c r="H7" s="7"/>
      <c r="I7" s="7"/>
      <c r="J7" s="7"/>
      <c r="K7" s="7"/>
      <c r="L7" s="7"/>
      <c r="M7" s="7"/>
    </row>
    <row r="8" spans="4:13" x14ac:dyDescent="0.25">
      <c r="D8" s="1" t="s">
        <v>1</v>
      </c>
      <c r="E8" s="3">
        <f>SUM(G8:L8)</f>
        <v>7</v>
      </c>
      <c r="F8" s="4">
        <f>SUM(G8:H8)</f>
        <v>4</v>
      </c>
      <c r="G8" s="4">
        <v>2</v>
      </c>
      <c r="H8" s="4">
        <v>2</v>
      </c>
      <c r="I8" s="4">
        <v>1</v>
      </c>
      <c r="J8" s="4">
        <v>0</v>
      </c>
      <c r="K8" s="4">
        <v>2</v>
      </c>
      <c r="L8" s="4">
        <v>0</v>
      </c>
      <c r="M8" s="4">
        <f>G8+I8</f>
        <v>3</v>
      </c>
    </row>
    <row r="9" spans="4:13" x14ac:dyDescent="0.25">
      <c r="D9" s="1" t="s">
        <v>2</v>
      </c>
      <c r="E9" s="3">
        <f>SUM(G9:L9)</f>
        <v>10</v>
      </c>
      <c r="F9" s="4">
        <f>SUM(G9:H9)</f>
        <v>6</v>
      </c>
      <c r="G9" s="4">
        <v>4</v>
      </c>
      <c r="H9" s="4">
        <v>2</v>
      </c>
      <c r="I9" s="4">
        <v>1</v>
      </c>
      <c r="J9" s="4">
        <v>0</v>
      </c>
      <c r="K9" s="4">
        <v>2</v>
      </c>
      <c r="L9" s="4">
        <v>1</v>
      </c>
      <c r="M9" s="4">
        <f>G9+I9</f>
        <v>5</v>
      </c>
    </row>
    <row r="10" spans="4:13" x14ac:dyDescent="0.25">
      <c r="D10" s="1" t="s">
        <v>3</v>
      </c>
      <c r="E10" s="3">
        <f>SUM(G10:L10)</f>
        <v>11</v>
      </c>
      <c r="F10" s="4">
        <f t="shared" ref="F10:F11" si="0">SUM(G10:H10)</f>
        <v>5</v>
      </c>
      <c r="G10" s="4">
        <v>3</v>
      </c>
      <c r="H10" s="4">
        <v>2</v>
      </c>
      <c r="I10" s="4">
        <v>1</v>
      </c>
      <c r="J10" s="4">
        <v>2</v>
      </c>
      <c r="K10" s="4">
        <v>2</v>
      </c>
      <c r="L10" s="4">
        <v>1</v>
      </c>
      <c r="M10" s="4">
        <f>G10+I10</f>
        <v>4</v>
      </c>
    </row>
    <row r="11" spans="4:13" x14ac:dyDescent="0.25">
      <c r="D11" s="1" t="s">
        <v>4</v>
      </c>
      <c r="E11" s="3">
        <f>SUM(G11:L11)</f>
        <v>11</v>
      </c>
      <c r="F11" s="4">
        <f t="shared" si="0"/>
        <v>7</v>
      </c>
      <c r="G11" s="4">
        <v>4</v>
      </c>
      <c r="H11" s="4">
        <v>3</v>
      </c>
      <c r="I11" s="4">
        <v>0</v>
      </c>
      <c r="J11" s="4">
        <v>1</v>
      </c>
      <c r="K11" s="4">
        <v>2</v>
      </c>
      <c r="L11" s="4">
        <v>1</v>
      </c>
      <c r="M11" s="4">
        <f>G11+I11</f>
        <v>4</v>
      </c>
    </row>
    <row r="12" spans="4:13" x14ac:dyDescent="0.25">
      <c r="D12" s="1"/>
      <c r="E12" s="3"/>
      <c r="F12" s="4"/>
      <c r="G12" s="4"/>
      <c r="H12" s="4"/>
      <c r="I12" s="4"/>
      <c r="J12" s="4"/>
      <c r="K12" s="4"/>
      <c r="L12" s="4"/>
      <c r="M12" s="4"/>
    </row>
    <row r="13" spans="4:13" x14ac:dyDescent="0.25">
      <c r="D13" s="1" t="s">
        <v>5</v>
      </c>
      <c r="E13" s="8">
        <f t="shared" ref="E13:M13" si="1">SUM(E8:E11)</f>
        <v>39</v>
      </c>
      <c r="F13" s="8">
        <f t="shared" si="1"/>
        <v>22</v>
      </c>
      <c r="G13" s="8">
        <f t="shared" si="1"/>
        <v>13</v>
      </c>
      <c r="H13" s="8">
        <f t="shared" si="1"/>
        <v>9</v>
      </c>
      <c r="I13" s="8">
        <f t="shared" si="1"/>
        <v>3</v>
      </c>
      <c r="J13" s="8">
        <f t="shared" si="1"/>
        <v>3</v>
      </c>
      <c r="K13" s="8">
        <f t="shared" si="1"/>
        <v>8</v>
      </c>
      <c r="L13" s="8">
        <f t="shared" si="1"/>
        <v>3</v>
      </c>
      <c r="M13" s="8">
        <f t="shared" si="1"/>
        <v>16</v>
      </c>
    </row>
  </sheetData>
  <pageMargins left="0.7" right="0.7" top="0.75" bottom="0.75" header="0.3" footer="0.3"/>
  <pageSetup orientation="portrait" r:id="rId1"/>
  <ignoredErrors>
    <ignoredError sqref="F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5"/>
  <sheetViews>
    <sheetView workbookViewId="0">
      <selection activeCell="D63" sqref="D63:F78"/>
    </sheetView>
  </sheetViews>
  <sheetFormatPr defaultRowHeight="15" x14ac:dyDescent="0.25"/>
  <cols>
    <col min="2" max="2" width="6" customWidth="1"/>
    <col min="3" max="3" width="3.28515625" customWidth="1"/>
    <col min="4" max="4" width="21.42578125" customWidth="1"/>
    <col min="5" max="6" width="8.28515625" style="4" customWidth="1"/>
    <col min="7" max="7" width="10.140625" style="4" customWidth="1"/>
    <col min="8" max="9" width="4" style="4" customWidth="1"/>
    <col min="10" max="10" width="8.7109375" style="4" customWidth="1"/>
    <col min="14" max="15" width="21.42578125" customWidth="1"/>
  </cols>
  <sheetData>
    <row r="2" spans="2:15" x14ac:dyDescent="0.25">
      <c r="D2" s="10" t="s">
        <v>22</v>
      </c>
    </row>
    <row r="4" spans="2:15" x14ac:dyDescent="0.25">
      <c r="B4" s="17" t="s">
        <v>103</v>
      </c>
      <c r="E4" s="11" t="s">
        <v>15</v>
      </c>
      <c r="G4" s="12" t="s">
        <v>35</v>
      </c>
      <c r="I4" s="4" t="s">
        <v>42</v>
      </c>
      <c r="K4" t="s">
        <v>21</v>
      </c>
      <c r="N4" t="s">
        <v>269</v>
      </c>
    </row>
    <row r="5" spans="2:15" x14ac:dyDescent="0.25">
      <c r="B5" s="17" t="s">
        <v>104</v>
      </c>
      <c r="J5" s="4" t="s">
        <v>29</v>
      </c>
      <c r="N5" t="s">
        <v>18</v>
      </c>
      <c r="O5" t="s">
        <v>17</v>
      </c>
    </row>
    <row r="6" spans="2:15" x14ac:dyDescent="0.25">
      <c r="D6" t="s">
        <v>16</v>
      </c>
      <c r="E6" s="4" t="s">
        <v>20</v>
      </c>
      <c r="F6" s="4" t="s">
        <v>19</v>
      </c>
      <c r="H6" s="4" t="s">
        <v>28</v>
      </c>
      <c r="J6" s="4" t="s">
        <v>30</v>
      </c>
      <c r="N6" t="s">
        <v>270</v>
      </c>
      <c r="O6" t="s">
        <v>271</v>
      </c>
    </row>
    <row r="7" spans="2:15" x14ac:dyDescent="0.25">
      <c r="N7" t="s">
        <v>272</v>
      </c>
    </row>
    <row r="8" spans="2:15" x14ac:dyDescent="0.25">
      <c r="B8">
        <v>1</v>
      </c>
      <c r="D8" t="s">
        <v>23</v>
      </c>
      <c r="E8" s="4">
        <f>H8*16</f>
        <v>16</v>
      </c>
      <c r="F8" s="4" t="str">
        <f>DEC2HEX(E8)</f>
        <v>10</v>
      </c>
      <c r="G8" s="4" t="s">
        <v>1</v>
      </c>
      <c r="H8" s="4">
        <v>1</v>
      </c>
    </row>
    <row r="9" spans="2:15" x14ac:dyDescent="0.25">
      <c r="B9">
        <f>B8+1</f>
        <v>2</v>
      </c>
      <c r="D9" t="s">
        <v>31</v>
      </c>
      <c r="E9" s="4">
        <f>E8+1</f>
        <v>17</v>
      </c>
      <c r="F9" s="4" t="str">
        <f>DEC2HEX(E9)</f>
        <v>11</v>
      </c>
      <c r="I9" s="4" t="s">
        <v>43</v>
      </c>
      <c r="J9" s="4" t="s">
        <v>45</v>
      </c>
    </row>
    <row r="10" spans="2:15" x14ac:dyDescent="0.25">
      <c r="B10">
        <f t="shared" ref="B10:B14" si="0">B9+1</f>
        <v>3</v>
      </c>
      <c r="D10" t="s">
        <v>32</v>
      </c>
      <c r="E10" s="4">
        <f t="shared" ref="E10:E13" si="1">E9+1</f>
        <v>18</v>
      </c>
      <c r="F10" s="4" t="str">
        <f t="shared" ref="F10:F14" si="2">DEC2HEX(E10)</f>
        <v>12</v>
      </c>
      <c r="I10" s="4" t="s">
        <v>43</v>
      </c>
      <c r="J10" s="4" t="s">
        <v>45</v>
      </c>
    </row>
    <row r="11" spans="2:15" x14ac:dyDescent="0.25">
      <c r="B11">
        <f t="shared" si="0"/>
        <v>4</v>
      </c>
      <c r="D11" t="s">
        <v>24</v>
      </c>
      <c r="E11" s="4">
        <f t="shared" si="1"/>
        <v>19</v>
      </c>
      <c r="F11" s="4" t="str">
        <f t="shared" si="2"/>
        <v>13</v>
      </c>
      <c r="J11" s="4" t="s">
        <v>46</v>
      </c>
    </row>
    <row r="12" spans="2:15" x14ac:dyDescent="0.25">
      <c r="B12">
        <f t="shared" si="0"/>
        <v>5</v>
      </c>
      <c r="D12" t="s">
        <v>25</v>
      </c>
      <c r="E12" s="4">
        <f t="shared" si="1"/>
        <v>20</v>
      </c>
      <c r="F12" s="4" t="str">
        <f t="shared" si="2"/>
        <v>14</v>
      </c>
      <c r="J12" s="4" t="s">
        <v>46</v>
      </c>
    </row>
    <row r="13" spans="2:15" x14ac:dyDescent="0.25">
      <c r="B13">
        <f t="shared" si="0"/>
        <v>6</v>
      </c>
      <c r="D13" t="s">
        <v>26</v>
      </c>
      <c r="E13" s="4">
        <f t="shared" si="1"/>
        <v>21</v>
      </c>
      <c r="F13" s="4" t="str">
        <f t="shared" si="2"/>
        <v>15</v>
      </c>
    </row>
    <row r="14" spans="2:15" x14ac:dyDescent="0.25">
      <c r="B14">
        <f t="shared" si="0"/>
        <v>7</v>
      </c>
      <c r="D14" t="s">
        <v>27</v>
      </c>
      <c r="E14" s="4">
        <v>80</v>
      </c>
      <c r="F14" s="4" t="str">
        <f t="shared" si="2"/>
        <v>50</v>
      </c>
      <c r="I14" s="4" t="s">
        <v>43</v>
      </c>
      <c r="J14" s="4" t="s">
        <v>44</v>
      </c>
    </row>
    <row r="16" spans="2:15" x14ac:dyDescent="0.25">
      <c r="B16">
        <v>1</v>
      </c>
      <c r="D16" t="s">
        <v>23</v>
      </c>
      <c r="E16" s="4">
        <f>H16*16</f>
        <v>32</v>
      </c>
      <c r="F16" s="4" t="str">
        <f>DEC2HEX(E16)</f>
        <v>20</v>
      </c>
      <c r="G16" s="4" t="s">
        <v>2</v>
      </c>
      <c r="H16" s="4">
        <v>2</v>
      </c>
    </row>
    <row r="17" spans="2:10" x14ac:dyDescent="0.25">
      <c r="B17">
        <f>B16+1</f>
        <v>2</v>
      </c>
      <c r="D17" t="s">
        <v>100</v>
      </c>
      <c r="E17" s="4">
        <f>E16+1</f>
        <v>33</v>
      </c>
      <c r="F17" s="4" t="str">
        <f>DEC2HEX(E17)</f>
        <v>21</v>
      </c>
      <c r="I17" s="4" t="s">
        <v>43</v>
      </c>
      <c r="J17" s="4" t="s">
        <v>45</v>
      </c>
    </row>
    <row r="18" spans="2:10" x14ac:dyDescent="0.25">
      <c r="B18">
        <f t="shared" ref="B18:B25" si="3">B17+1</f>
        <v>3</v>
      </c>
      <c r="D18" t="s">
        <v>101</v>
      </c>
      <c r="E18" s="4">
        <f t="shared" ref="E18" si="4">E17+1</f>
        <v>34</v>
      </c>
      <c r="F18" s="4" t="str">
        <f t="shared" ref="F18:F25" si="5">DEC2HEX(E18)</f>
        <v>22</v>
      </c>
      <c r="I18" s="4" t="s">
        <v>43</v>
      </c>
      <c r="J18" s="4" t="s">
        <v>45</v>
      </c>
    </row>
    <row r="19" spans="2:10" x14ac:dyDescent="0.25">
      <c r="B19">
        <f t="shared" si="3"/>
        <v>4</v>
      </c>
      <c r="D19" t="s">
        <v>102</v>
      </c>
      <c r="E19" s="4">
        <f t="shared" ref="E19:E24" si="6">E18+1</f>
        <v>35</v>
      </c>
      <c r="F19" s="4" t="str">
        <f t="shared" si="5"/>
        <v>23</v>
      </c>
      <c r="I19" s="4" t="s">
        <v>43</v>
      </c>
      <c r="J19" s="4" t="s">
        <v>45</v>
      </c>
    </row>
    <row r="20" spans="2:10" x14ac:dyDescent="0.25">
      <c r="B20">
        <f t="shared" si="3"/>
        <v>5</v>
      </c>
      <c r="D20" t="s">
        <v>33</v>
      </c>
      <c r="E20" s="4">
        <f t="shared" si="6"/>
        <v>36</v>
      </c>
      <c r="F20" s="4" t="str">
        <f t="shared" si="5"/>
        <v>24</v>
      </c>
      <c r="I20" s="4" t="s">
        <v>43</v>
      </c>
      <c r="J20" s="4" t="s">
        <v>45</v>
      </c>
    </row>
    <row r="21" spans="2:10" x14ac:dyDescent="0.25">
      <c r="B21">
        <f t="shared" si="3"/>
        <v>6</v>
      </c>
      <c r="D21" t="s">
        <v>34</v>
      </c>
      <c r="E21" s="4">
        <f t="shared" si="6"/>
        <v>37</v>
      </c>
      <c r="F21" s="4" t="str">
        <f t="shared" si="5"/>
        <v>25</v>
      </c>
    </row>
    <row r="22" spans="2:10" x14ac:dyDescent="0.25">
      <c r="B22">
        <f t="shared" si="3"/>
        <v>7</v>
      </c>
      <c r="D22" t="s">
        <v>24</v>
      </c>
      <c r="E22" s="4">
        <f t="shared" si="6"/>
        <v>38</v>
      </c>
      <c r="F22" s="4" t="str">
        <f t="shared" si="5"/>
        <v>26</v>
      </c>
      <c r="J22" s="4" t="s">
        <v>46</v>
      </c>
    </row>
    <row r="23" spans="2:10" x14ac:dyDescent="0.25">
      <c r="B23">
        <f t="shared" si="3"/>
        <v>8</v>
      </c>
      <c r="D23" t="s">
        <v>25</v>
      </c>
      <c r="E23" s="4">
        <f t="shared" si="6"/>
        <v>39</v>
      </c>
      <c r="F23" s="4" t="str">
        <f t="shared" si="5"/>
        <v>27</v>
      </c>
      <c r="J23" s="4" t="s">
        <v>46</v>
      </c>
    </row>
    <row r="24" spans="2:10" x14ac:dyDescent="0.25">
      <c r="B24">
        <f t="shared" si="3"/>
        <v>9</v>
      </c>
      <c r="D24" t="s">
        <v>26</v>
      </c>
      <c r="E24" s="4">
        <f t="shared" si="6"/>
        <v>40</v>
      </c>
      <c r="F24" s="4" t="str">
        <f t="shared" si="5"/>
        <v>28</v>
      </c>
    </row>
    <row r="25" spans="2:10" x14ac:dyDescent="0.25">
      <c r="B25">
        <f t="shared" si="3"/>
        <v>10</v>
      </c>
      <c r="D25" t="s">
        <v>27</v>
      </c>
      <c r="E25" s="4">
        <v>81</v>
      </c>
      <c r="F25" s="4" t="str">
        <f t="shared" si="5"/>
        <v>51</v>
      </c>
      <c r="I25" s="4" t="s">
        <v>43</v>
      </c>
      <c r="J25" s="4" t="s">
        <v>44</v>
      </c>
    </row>
    <row r="27" spans="2:10" x14ac:dyDescent="0.25">
      <c r="B27">
        <v>1</v>
      </c>
      <c r="D27" t="s">
        <v>23</v>
      </c>
      <c r="E27" s="4">
        <f>H27*16</f>
        <v>48</v>
      </c>
      <c r="F27" s="4" t="str">
        <f>DEC2HEX(E27)</f>
        <v>30</v>
      </c>
      <c r="G27" s="4" t="s">
        <v>3</v>
      </c>
      <c r="H27" s="4">
        <v>3</v>
      </c>
    </row>
    <row r="28" spans="2:10" x14ac:dyDescent="0.25">
      <c r="B28">
        <f t="shared" ref="B28:B37" si="7">B27+1</f>
        <v>2</v>
      </c>
      <c r="D28" t="s">
        <v>36</v>
      </c>
      <c r="E28" s="4">
        <f t="shared" ref="E28:E36" si="8">E27+1</f>
        <v>49</v>
      </c>
      <c r="F28" s="4" t="str">
        <f t="shared" ref="F28:F36" si="9">DEC2HEX(E28)</f>
        <v>31</v>
      </c>
    </row>
    <row r="29" spans="2:10" x14ac:dyDescent="0.25">
      <c r="B29">
        <f t="shared" si="7"/>
        <v>3</v>
      </c>
      <c r="D29" t="s">
        <v>31</v>
      </c>
      <c r="E29" s="4">
        <f t="shared" si="8"/>
        <v>50</v>
      </c>
      <c r="F29" s="4" t="str">
        <f t="shared" si="9"/>
        <v>32</v>
      </c>
      <c r="I29" s="4" t="s">
        <v>43</v>
      </c>
      <c r="J29" s="4" t="s">
        <v>45</v>
      </c>
    </row>
    <row r="30" spans="2:10" x14ac:dyDescent="0.25">
      <c r="B30">
        <f t="shared" si="7"/>
        <v>4</v>
      </c>
      <c r="D30" t="s">
        <v>32</v>
      </c>
      <c r="E30" s="4">
        <f t="shared" si="8"/>
        <v>51</v>
      </c>
      <c r="F30" s="4" t="str">
        <f t="shared" si="9"/>
        <v>33</v>
      </c>
      <c r="I30" s="4" t="s">
        <v>43</v>
      </c>
      <c r="J30" s="4" t="s">
        <v>45</v>
      </c>
    </row>
    <row r="31" spans="2:10" x14ac:dyDescent="0.25">
      <c r="B31">
        <f t="shared" si="7"/>
        <v>5</v>
      </c>
      <c r="D31" t="s">
        <v>33</v>
      </c>
      <c r="E31" s="4">
        <f t="shared" si="8"/>
        <v>52</v>
      </c>
      <c r="F31" s="4" t="str">
        <f t="shared" si="9"/>
        <v>34</v>
      </c>
      <c r="I31" s="4" t="s">
        <v>43</v>
      </c>
      <c r="J31" s="4" t="s">
        <v>45</v>
      </c>
    </row>
    <row r="32" spans="2:10" x14ac:dyDescent="0.25">
      <c r="B32">
        <f t="shared" si="7"/>
        <v>6</v>
      </c>
      <c r="D32" t="s">
        <v>34</v>
      </c>
      <c r="E32" s="4">
        <f t="shared" si="8"/>
        <v>53</v>
      </c>
      <c r="F32" s="4" t="str">
        <f t="shared" si="9"/>
        <v>35</v>
      </c>
    </row>
    <row r="33" spans="2:10" x14ac:dyDescent="0.25">
      <c r="B33">
        <f t="shared" si="7"/>
        <v>7</v>
      </c>
      <c r="D33" t="s">
        <v>24</v>
      </c>
      <c r="E33" s="4">
        <f t="shared" si="8"/>
        <v>54</v>
      </c>
      <c r="F33" s="4" t="str">
        <f t="shared" si="9"/>
        <v>36</v>
      </c>
      <c r="J33" s="4" t="s">
        <v>46</v>
      </c>
    </row>
    <row r="34" spans="2:10" x14ac:dyDescent="0.25">
      <c r="B34">
        <f t="shared" si="7"/>
        <v>8</v>
      </c>
      <c r="D34" t="s">
        <v>25</v>
      </c>
      <c r="E34" s="4">
        <f t="shared" si="8"/>
        <v>55</v>
      </c>
      <c r="F34" s="4" t="str">
        <f t="shared" si="9"/>
        <v>37</v>
      </c>
      <c r="J34" s="4" t="s">
        <v>46</v>
      </c>
    </row>
    <row r="35" spans="2:10" x14ac:dyDescent="0.25">
      <c r="B35">
        <f t="shared" si="7"/>
        <v>9</v>
      </c>
      <c r="D35" t="s">
        <v>37</v>
      </c>
      <c r="E35" s="4">
        <f t="shared" si="8"/>
        <v>56</v>
      </c>
      <c r="F35" s="4" t="str">
        <f t="shared" si="9"/>
        <v>38</v>
      </c>
    </row>
    <row r="36" spans="2:10" x14ac:dyDescent="0.25">
      <c r="B36">
        <f t="shared" si="7"/>
        <v>10</v>
      </c>
      <c r="D36" t="s">
        <v>26</v>
      </c>
      <c r="E36" s="4">
        <f t="shared" si="8"/>
        <v>57</v>
      </c>
      <c r="F36" s="4" t="str">
        <f t="shared" si="9"/>
        <v>39</v>
      </c>
    </row>
    <row r="37" spans="2:10" x14ac:dyDescent="0.25">
      <c r="B37">
        <f t="shared" si="7"/>
        <v>11</v>
      </c>
      <c r="D37" t="s">
        <v>27</v>
      </c>
      <c r="E37" s="4">
        <v>82</v>
      </c>
      <c r="F37" s="4" t="str">
        <f t="shared" ref="F37" si="10">DEC2HEX(E37)</f>
        <v>52</v>
      </c>
      <c r="I37" s="4" t="s">
        <v>43</v>
      </c>
      <c r="J37" s="4" t="s">
        <v>44</v>
      </c>
    </row>
    <row r="39" spans="2:10" x14ac:dyDescent="0.25">
      <c r="B39">
        <v>1</v>
      </c>
      <c r="D39" t="s">
        <v>23</v>
      </c>
      <c r="E39" s="4">
        <f>H39*16</f>
        <v>64</v>
      </c>
      <c r="F39" s="4" t="str">
        <f>DEC2HEX(E39)</f>
        <v>40</v>
      </c>
      <c r="G39" s="4" t="s">
        <v>4</v>
      </c>
      <c r="H39" s="4">
        <v>4</v>
      </c>
    </row>
    <row r="40" spans="2:10" x14ac:dyDescent="0.25">
      <c r="B40">
        <f t="shared" ref="B40:B49" si="11">B39+1</f>
        <v>2</v>
      </c>
      <c r="D40" t="s">
        <v>38</v>
      </c>
      <c r="E40" s="4">
        <f t="shared" ref="E40:E49" si="12">E39+1</f>
        <v>65</v>
      </c>
      <c r="F40" s="4" t="str">
        <f t="shared" ref="F40:F49" si="13">DEC2HEX(E40)</f>
        <v>41</v>
      </c>
    </row>
    <row r="41" spans="2:10" x14ac:dyDescent="0.25">
      <c r="B41">
        <f t="shared" si="11"/>
        <v>3</v>
      </c>
      <c r="D41" t="s">
        <v>31</v>
      </c>
      <c r="E41" s="4">
        <f t="shared" si="12"/>
        <v>66</v>
      </c>
      <c r="F41" s="4" t="str">
        <f t="shared" si="13"/>
        <v>42</v>
      </c>
      <c r="I41" s="4" t="s">
        <v>43</v>
      </c>
      <c r="J41" s="4" t="s">
        <v>45</v>
      </c>
    </row>
    <row r="42" spans="2:10" x14ac:dyDescent="0.25">
      <c r="B42">
        <f t="shared" si="11"/>
        <v>4</v>
      </c>
      <c r="D42" t="s">
        <v>32</v>
      </c>
      <c r="E42" s="4">
        <f t="shared" si="12"/>
        <v>67</v>
      </c>
      <c r="F42" s="4" t="str">
        <f t="shared" si="13"/>
        <v>43</v>
      </c>
      <c r="I42" s="4" t="s">
        <v>43</v>
      </c>
      <c r="J42" s="4" t="s">
        <v>45</v>
      </c>
    </row>
    <row r="43" spans="2:10" x14ac:dyDescent="0.25">
      <c r="B43">
        <f t="shared" si="11"/>
        <v>5</v>
      </c>
      <c r="D43" t="s">
        <v>39</v>
      </c>
      <c r="E43" s="4">
        <f t="shared" si="12"/>
        <v>68</v>
      </c>
      <c r="F43" s="4" t="str">
        <f t="shared" si="13"/>
        <v>44</v>
      </c>
      <c r="I43" s="4" t="s">
        <v>43</v>
      </c>
      <c r="J43" s="4" t="s">
        <v>45</v>
      </c>
    </row>
    <row r="44" spans="2:10" x14ac:dyDescent="0.25">
      <c r="B44">
        <f t="shared" si="11"/>
        <v>6</v>
      </c>
      <c r="D44" t="s">
        <v>40</v>
      </c>
      <c r="E44" s="4">
        <f t="shared" si="12"/>
        <v>69</v>
      </c>
      <c r="F44" s="4" t="str">
        <f t="shared" si="13"/>
        <v>45</v>
      </c>
      <c r="I44" s="4" t="s">
        <v>43</v>
      </c>
      <c r="J44" s="4" t="s">
        <v>45</v>
      </c>
    </row>
    <row r="45" spans="2:10" x14ac:dyDescent="0.25">
      <c r="B45">
        <f t="shared" si="11"/>
        <v>7</v>
      </c>
      <c r="D45" t="s">
        <v>34</v>
      </c>
      <c r="E45" s="4">
        <f t="shared" si="12"/>
        <v>70</v>
      </c>
      <c r="F45" s="4" t="str">
        <f t="shared" si="13"/>
        <v>46</v>
      </c>
    </row>
    <row r="46" spans="2:10" x14ac:dyDescent="0.25">
      <c r="B46">
        <f t="shared" si="11"/>
        <v>8</v>
      </c>
      <c r="D46" t="s">
        <v>24</v>
      </c>
      <c r="E46" s="4">
        <f t="shared" si="12"/>
        <v>71</v>
      </c>
      <c r="F46" s="4" t="str">
        <f t="shared" si="13"/>
        <v>47</v>
      </c>
      <c r="J46" s="4" t="s">
        <v>46</v>
      </c>
    </row>
    <row r="47" spans="2:10" x14ac:dyDescent="0.25">
      <c r="B47">
        <f t="shared" si="11"/>
        <v>9</v>
      </c>
      <c r="D47" t="s">
        <v>25</v>
      </c>
      <c r="E47" s="4">
        <f t="shared" si="12"/>
        <v>72</v>
      </c>
      <c r="F47" s="4" t="str">
        <f t="shared" si="13"/>
        <v>48</v>
      </c>
      <c r="J47" s="4" t="s">
        <v>46</v>
      </c>
    </row>
    <row r="48" spans="2:10" x14ac:dyDescent="0.25">
      <c r="B48">
        <f t="shared" si="11"/>
        <v>10</v>
      </c>
      <c r="D48" t="s">
        <v>41</v>
      </c>
      <c r="E48" s="4">
        <f t="shared" si="12"/>
        <v>73</v>
      </c>
      <c r="F48" s="4" t="str">
        <f t="shared" si="13"/>
        <v>49</v>
      </c>
      <c r="J48" s="4" t="s">
        <v>46</v>
      </c>
    </row>
    <row r="49" spans="2:7" x14ac:dyDescent="0.25">
      <c r="B49">
        <f t="shared" si="11"/>
        <v>11</v>
      </c>
      <c r="D49" t="s">
        <v>26</v>
      </c>
      <c r="E49" s="4">
        <f t="shared" si="12"/>
        <v>74</v>
      </c>
      <c r="F49" s="4" t="str">
        <f t="shared" si="13"/>
        <v>4A</v>
      </c>
    </row>
    <row r="53" spans="2:7" x14ac:dyDescent="0.25">
      <c r="C53" s="10" t="s">
        <v>55</v>
      </c>
    </row>
    <row r="55" spans="2:7" x14ac:dyDescent="0.25">
      <c r="D55" s="10" t="s">
        <v>54</v>
      </c>
      <c r="E55" s="4" t="s">
        <v>53</v>
      </c>
    </row>
    <row r="56" spans="2:7" x14ac:dyDescent="0.25">
      <c r="D56" t="s">
        <v>47</v>
      </c>
      <c r="E56" s="13" t="s">
        <v>52</v>
      </c>
      <c r="G56" s="11" t="s">
        <v>56</v>
      </c>
    </row>
    <row r="57" spans="2:7" x14ac:dyDescent="0.25">
      <c r="C57" t="s">
        <v>45</v>
      </c>
      <c r="D57" t="s">
        <v>49</v>
      </c>
      <c r="E57" s="13">
        <v>10</v>
      </c>
    </row>
    <row r="58" spans="2:7" x14ac:dyDescent="0.25">
      <c r="C58" t="s">
        <v>46</v>
      </c>
      <c r="D58" t="s">
        <v>50</v>
      </c>
      <c r="E58" s="13" t="s">
        <v>51</v>
      </c>
    </row>
    <row r="59" spans="2:7" x14ac:dyDescent="0.25">
      <c r="C59" t="s">
        <v>44</v>
      </c>
      <c r="D59" t="s">
        <v>48</v>
      </c>
      <c r="E59" s="13">
        <v>11</v>
      </c>
    </row>
    <row r="63" spans="2:7" x14ac:dyDescent="0.25">
      <c r="D63" s="10" t="s">
        <v>21</v>
      </c>
    </row>
    <row r="64" spans="2:7" x14ac:dyDescent="0.25">
      <c r="D64" s="10" t="s">
        <v>71</v>
      </c>
      <c r="E64" s="4" t="s">
        <v>53</v>
      </c>
    </row>
    <row r="66" spans="4:10" x14ac:dyDescent="0.25">
      <c r="D66" t="s">
        <v>72</v>
      </c>
      <c r="E66" s="16" t="s">
        <v>85</v>
      </c>
    </row>
    <row r="67" spans="4:10" x14ac:dyDescent="0.25">
      <c r="D67" t="s">
        <v>73</v>
      </c>
      <c r="E67" s="16" t="s">
        <v>86</v>
      </c>
    </row>
    <row r="68" spans="4:10" x14ac:dyDescent="0.25">
      <c r="D68" t="s">
        <v>74</v>
      </c>
      <c r="E68" s="16" t="s">
        <v>87</v>
      </c>
    </row>
    <row r="69" spans="4:10" x14ac:dyDescent="0.25">
      <c r="D69" t="s">
        <v>75</v>
      </c>
      <c r="E69" s="16" t="s">
        <v>88</v>
      </c>
    </row>
    <row r="70" spans="4:10" x14ac:dyDescent="0.25">
      <c r="D70" t="s">
        <v>76</v>
      </c>
      <c r="E70" s="16" t="s">
        <v>89</v>
      </c>
      <c r="J70" s="11" t="s">
        <v>98</v>
      </c>
    </row>
    <row r="71" spans="4:10" x14ac:dyDescent="0.25">
      <c r="D71" t="s">
        <v>77</v>
      </c>
      <c r="E71" s="16" t="s">
        <v>90</v>
      </c>
    </row>
    <row r="72" spans="4:10" x14ac:dyDescent="0.25">
      <c r="D72" t="s">
        <v>78</v>
      </c>
      <c r="E72" s="16" t="s">
        <v>91</v>
      </c>
    </row>
    <row r="73" spans="4:10" x14ac:dyDescent="0.25">
      <c r="D73" t="s">
        <v>79</v>
      </c>
      <c r="E73" s="16" t="s">
        <v>92</v>
      </c>
    </row>
    <row r="74" spans="4:10" x14ac:dyDescent="0.25">
      <c r="D74" t="s">
        <v>80</v>
      </c>
      <c r="E74" s="16" t="s">
        <v>93</v>
      </c>
    </row>
    <row r="75" spans="4:10" x14ac:dyDescent="0.25">
      <c r="D75" t="s">
        <v>81</v>
      </c>
      <c r="E75" s="16" t="s">
        <v>94</v>
      </c>
    </row>
    <row r="76" spans="4:10" x14ac:dyDescent="0.25">
      <c r="D76" t="s">
        <v>82</v>
      </c>
      <c r="E76" s="16" t="s">
        <v>95</v>
      </c>
    </row>
    <row r="77" spans="4:10" x14ac:dyDescent="0.25">
      <c r="D77" t="s">
        <v>83</v>
      </c>
      <c r="E77" s="16" t="s">
        <v>96</v>
      </c>
    </row>
    <row r="78" spans="4:10" x14ac:dyDescent="0.25">
      <c r="D78" t="s">
        <v>84</v>
      </c>
      <c r="E78" s="16" t="s">
        <v>97</v>
      </c>
    </row>
    <row r="80" spans="4:10" x14ac:dyDescent="0.25">
      <c r="D80" t="s">
        <v>99</v>
      </c>
    </row>
    <row r="82" spans="4:4" x14ac:dyDescent="0.25">
      <c r="D82" s="14" t="s">
        <v>57</v>
      </c>
    </row>
    <row r="83" spans="4:4" x14ac:dyDescent="0.25">
      <c r="D83" s="15" t="s">
        <v>58</v>
      </c>
    </row>
    <row r="84" spans="4:4" x14ac:dyDescent="0.25">
      <c r="D84" s="15" t="s">
        <v>59</v>
      </c>
    </row>
    <row r="85" spans="4:4" x14ac:dyDescent="0.25">
      <c r="D85" s="15" t="s">
        <v>60</v>
      </c>
    </row>
    <row r="86" spans="4:4" x14ac:dyDescent="0.25">
      <c r="D86" s="15" t="s">
        <v>61</v>
      </c>
    </row>
    <row r="87" spans="4:4" x14ac:dyDescent="0.25">
      <c r="D87" s="15" t="s">
        <v>62</v>
      </c>
    </row>
    <row r="88" spans="4:4" x14ac:dyDescent="0.25">
      <c r="D88" s="15" t="s">
        <v>63</v>
      </c>
    </row>
    <row r="89" spans="4:4" x14ac:dyDescent="0.25">
      <c r="D89" s="15" t="s">
        <v>64</v>
      </c>
    </row>
    <row r="90" spans="4:4" x14ac:dyDescent="0.25">
      <c r="D90" s="15" t="s">
        <v>65</v>
      </c>
    </row>
    <row r="91" spans="4:4" x14ac:dyDescent="0.25">
      <c r="D91" s="15" t="s">
        <v>66</v>
      </c>
    </row>
    <row r="92" spans="4:4" x14ac:dyDescent="0.25">
      <c r="D92" s="15" t="s">
        <v>67</v>
      </c>
    </row>
    <row r="93" spans="4:4" x14ac:dyDescent="0.25">
      <c r="D93" s="15" t="s">
        <v>68</v>
      </c>
    </row>
    <row r="94" spans="4:4" x14ac:dyDescent="0.25">
      <c r="D94" s="15" t="s">
        <v>69</v>
      </c>
    </row>
    <row r="95" spans="4:4" x14ac:dyDescent="0.25">
      <c r="D95" s="15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1"/>
  <sheetViews>
    <sheetView topLeftCell="H1" workbookViewId="0">
      <selection activeCell="K12" sqref="K12"/>
    </sheetView>
  </sheetViews>
  <sheetFormatPr defaultRowHeight="15" x14ac:dyDescent="0.25"/>
  <cols>
    <col min="1" max="1" width="45.7109375" customWidth="1"/>
    <col min="2" max="2" width="3.5703125" customWidth="1"/>
    <col min="3" max="3" width="3.5703125" style="21" customWidth="1"/>
    <col min="4" max="4" width="3.5703125" customWidth="1"/>
    <col min="5" max="5" width="4.85546875" customWidth="1"/>
    <col min="6" max="6" width="26.140625" customWidth="1"/>
    <col min="7" max="7" width="5.5703125" customWidth="1"/>
    <col min="8" max="8" width="5.85546875" style="21" customWidth="1"/>
    <col min="9" max="9" width="4.28515625" customWidth="1"/>
    <col min="10" max="10" width="4.140625" customWidth="1"/>
    <col min="11" max="11" width="39.5703125" customWidth="1"/>
    <col min="12" max="12" width="4.42578125" style="21" customWidth="1"/>
    <col min="13" max="13" width="4.42578125" style="40" customWidth="1"/>
    <col min="14" max="14" width="4.42578125" style="4" customWidth="1"/>
    <col min="15" max="15" width="11.140625" customWidth="1"/>
    <col min="16" max="16" width="16.7109375" style="22" customWidth="1"/>
    <col min="17" max="17" width="16" style="22" customWidth="1"/>
    <col min="18" max="18" width="4.28515625" customWidth="1"/>
    <col min="19" max="20" width="16.7109375" style="22" customWidth="1"/>
    <col min="21" max="21" width="4" customWidth="1"/>
    <col min="22" max="23" width="16.7109375" style="22" customWidth="1"/>
  </cols>
  <sheetData>
    <row r="2" spans="1:20" x14ac:dyDescent="0.25">
      <c r="A2" t="s">
        <v>161</v>
      </c>
      <c r="E2" t="s">
        <v>160</v>
      </c>
      <c r="J2" t="s">
        <v>163</v>
      </c>
      <c r="O2" t="s">
        <v>267</v>
      </c>
    </row>
    <row r="3" spans="1:20" x14ac:dyDescent="0.25">
      <c r="A3" t="s">
        <v>157</v>
      </c>
      <c r="E3" t="s">
        <v>158</v>
      </c>
    </row>
    <row r="4" spans="1:20" x14ac:dyDescent="0.25">
      <c r="A4" s="18"/>
      <c r="F4" t="s">
        <v>159</v>
      </c>
      <c r="O4" t="s">
        <v>268</v>
      </c>
    </row>
    <row r="6" spans="1:20" x14ac:dyDescent="0.25">
      <c r="A6" s="19" t="s">
        <v>115</v>
      </c>
    </row>
    <row r="7" spans="1:20" x14ac:dyDescent="0.25">
      <c r="A7" s="18" t="s">
        <v>116</v>
      </c>
      <c r="K7" s="41">
        <v>-1219169661</v>
      </c>
      <c r="S7" s="42" t="s">
        <v>278</v>
      </c>
      <c r="T7" s="23" t="s">
        <v>277</v>
      </c>
    </row>
    <row r="8" spans="1:20" x14ac:dyDescent="0.25">
      <c r="A8" s="18" t="s">
        <v>165</v>
      </c>
      <c r="K8" s="41">
        <v>374556439</v>
      </c>
      <c r="S8" s="42" t="s">
        <v>213</v>
      </c>
      <c r="T8" s="41">
        <f>P12*10000000</f>
        <v>-1219169660.8664699</v>
      </c>
    </row>
    <row r="9" spans="1:20" x14ac:dyDescent="0.25">
      <c r="A9" s="18" t="s">
        <v>117</v>
      </c>
      <c r="S9" s="42" t="s">
        <v>17</v>
      </c>
      <c r="T9" s="41">
        <f>Q12* 10000000</f>
        <v>374556439.15925002</v>
      </c>
    </row>
    <row r="10" spans="1:20" x14ac:dyDescent="0.25">
      <c r="A10" s="18" t="s">
        <v>105</v>
      </c>
      <c r="O10" s="34" t="s">
        <v>214</v>
      </c>
      <c r="P10" s="26"/>
      <c r="Q10" s="27"/>
    </row>
    <row r="11" spans="1:20" x14ac:dyDescent="0.25">
      <c r="A11" s="18" t="s">
        <v>118</v>
      </c>
      <c r="O11" s="28"/>
      <c r="P11" s="29" t="s">
        <v>213</v>
      </c>
      <c r="Q11" s="30" t="s">
        <v>17</v>
      </c>
    </row>
    <row r="12" spans="1:20" x14ac:dyDescent="0.25">
      <c r="A12" s="18" t="s">
        <v>119</v>
      </c>
      <c r="O12" s="28"/>
      <c r="P12" s="29">
        <v>-121.91696608664699</v>
      </c>
      <c r="Q12" s="30">
        <v>37.455643915925002</v>
      </c>
    </row>
    <row r="13" spans="1:20" x14ac:dyDescent="0.25">
      <c r="A13" s="18" t="s">
        <v>108</v>
      </c>
      <c r="O13" s="28" t="s">
        <v>242</v>
      </c>
      <c r="P13" s="32"/>
      <c r="Q13" s="33"/>
      <c r="S13" s="22" t="s">
        <v>237</v>
      </c>
    </row>
    <row r="14" spans="1:20" x14ac:dyDescent="0.25">
      <c r="A14" s="18" t="s">
        <v>109</v>
      </c>
      <c r="O14" s="31"/>
      <c r="P14" s="37">
        <f>10000000 * 0.88477308</f>
        <v>8847730.8000000007</v>
      </c>
      <c r="Q14" s="39">
        <f>10000000 * 1.10995645</f>
        <v>11099564.500000002</v>
      </c>
      <c r="S14" s="22" t="s">
        <v>238</v>
      </c>
    </row>
    <row r="15" spans="1:20" x14ac:dyDescent="0.25">
      <c r="A15" s="18" t="s">
        <v>120</v>
      </c>
    </row>
    <row r="16" spans="1:20" x14ac:dyDescent="0.25">
      <c r="A16" s="18" t="s">
        <v>120</v>
      </c>
      <c r="O16" t="s">
        <v>239</v>
      </c>
      <c r="S16" s="22" t="s">
        <v>240</v>
      </c>
    </row>
    <row r="17" spans="1:28" x14ac:dyDescent="0.25">
      <c r="A17" s="18" t="s">
        <v>112</v>
      </c>
    </row>
    <row r="18" spans="1:28" x14ac:dyDescent="0.25">
      <c r="A18" s="18" t="s">
        <v>113</v>
      </c>
      <c r="M18" s="40" t="s">
        <v>20</v>
      </c>
      <c r="O18" s="10" t="s">
        <v>103</v>
      </c>
      <c r="P18" s="25" t="s">
        <v>216</v>
      </c>
      <c r="Q18" s="24"/>
      <c r="R18" s="10"/>
      <c r="S18" s="25" t="s">
        <v>217</v>
      </c>
      <c r="T18" s="24"/>
      <c r="U18" s="10"/>
      <c r="V18" s="25" t="s">
        <v>222</v>
      </c>
    </row>
    <row r="19" spans="1:28" x14ac:dyDescent="0.25">
      <c r="A19" s="18" t="s">
        <v>114</v>
      </c>
      <c r="O19" s="17"/>
      <c r="P19" s="23" t="s">
        <v>213</v>
      </c>
      <c r="Q19" s="23" t="s">
        <v>17</v>
      </c>
      <c r="S19" s="23" t="s">
        <v>213</v>
      </c>
      <c r="T19" s="23" t="s">
        <v>17</v>
      </c>
      <c r="V19" s="23" t="s">
        <v>213</v>
      </c>
      <c r="W19" s="23" t="s">
        <v>17</v>
      </c>
    </row>
    <row r="20" spans="1:28" x14ac:dyDescent="0.25">
      <c r="A20" s="18" t="s">
        <v>105</v>
      </c>
      <c r="O20" s="17"/>
      <c r="P20" s="23" t="s">
        <v>43</v>
      </c>
      <c r="Q20" s="23" t="s">
        <v>273</v>
      </c>
      <c r="R20" s="4"/>
      <c r="S20" s="23" t="s">
        <v>43</v>
      </c>
      <c r="T20" s="23" t="s">
        <v>273</v>
      </c>
      <c r="U20" s="4"/>
      <c r="V20" s="23" t="s">
        <v>43</v>
      </c>
      <c r="W20" s="23" t="s">
        <v>273</v>
      </c>
    </row>
    <row r="21" spans="1:28" x14ac:dyDescent="0.25">
      <c r="A21" s="18" t="s">
        <v>106</v>
      </c>
    </row>
    <row r="22" spans="1:28" x14ac:dyDescent="0.25">
      <c r="A22" s="18" t="s">
        <v>166</v>
      </c>
      <c r="E22" t="str">
        <f>A22</f>
        <v xml:space="preserve">      Crosswalk 0x50 Centerline</v>
      </c>
      <c r="J22" t="s">
        <v>166</v>
      </c>
      <c r="M22" s="40">
        <v>80</v>
      </c>
      <c r="N22" s="4">
        <v>1</v>
      </c>
      <c r="O22" s="10" t="s">
        <v>223</v>
      </c>
    </row>
    <row r="23" spans="1:28" x14ac:dyDescent="0.25">
      <c r="A23" s="18" t="s">
        <v>107</v>
      </c>
      <c r="O23" t="s">
        <v>218</v>
      </c>
      <c r="P23" s="22">
        <v>-121.9168331873</v>
      </c>
      <c r="Q23" s="22">
        <v>37.455847562700001</v>
      </c>
      <c r="S23" s="22">
        <v>-121.91724563370001</v>
      </c>
      <c r="T23" s="22">
        <v>37.455709931199998</v>
      </c>
    </row>
    <row r="24" spans="1:28" x14ac:dyDescent="0.25">
      <c r="A24" s="18" t="s">
        <v>108</v>
      </c>
      <c r="O24" t="s">
        <v>219</v>
      </c>
      <c r="P24" s="22">
        <f>P23-$P$12</f>
        <v>1.3289934699400874E-4</v>
      </c>
      <c r="Q24" s="22">
        <f>Q23-$Q$12</f>
        <v>2.0364677499884465E-4</v>
      </c>
      <c r="S24" s="22">
        <f>S23-P23</f>
        <v>-4.1244640000570598E-4</v>
      </c>
      <c r="T24" s="22">
        <f>T23-Q23</f>
        <v>-1.3763150000301039E-4</v>
      </c>
    </row>
    <row r="25" spans="1:28" x14ac:dyDescent="0.25">
      <c r="A25" s="18" t="s">
        <v>109</v>
      </c>
      <c r="O25" t="s">
        <v>220</v>
      </c>
      <c r="P25" s="35">
        <f>P24*$P$14</f>
        <v>1175.8576456987787</v>
      </c>
      <c r="Q25" s="35">
        <f>Q24*$Q$14</f>
        <v>2260.3905143166639</v>
      </c>
      <c r="S25" s="35">
        <f>S24*$P$14</f>
        <v>-3649.2147166796053</v>
      </c>
      <c r="T25" s="35">
        <f>T24*$Q$14</f>
        <v>-1527.6497115151642</v>
      </c>
      <c r="Y25" s="35"/>
      <c r="Z25" s="35"/>
      <c r="AA25" s="35"/>
      <c r="AB25" s="35"/>
    </row>
    <row r="26" spans="1:28" x14ac:dyDescent="0.25">
      <c r="A26" s="18" t="s">
        <v>110</v>
      </c>
      <c r="F26" t="str">
        <f>A26</f>
        <v xml:space="preserve">          -121.9168331873,37.4558475627,0</v>
      </c>
      <c r="K26" t="s">
        <v>183</v>
      </c>
      <c r="Q26" s="38">
        <f>SQRT(P25*P25+Q25*Q25)/100</f>
        <v>25.479416163171848</v>
      </c>
      <c r="R26" t="s">
        <v>241</v>
      </c>
      <c r="T26" s="38">
        <f>SQRT(S25*S25+T25*T25)/100</f>
        <v>39.560689692576616</v>
      </c>
      <c r="U26" t="s">
        <v>241</v>
      </c>
    </row>
    <row r="27" spans="1:28" x14ac:dyDescent="0.25">
      <c r="A27" s="18" t="s">
        <v>111</v>
      </c>
      <c r="F27" t="str">
        <f>A27</f>
        <v xml:space="preserve">          -121.9172456337,37.4557099312,0</v>
      </c>
      <c r="K27" t="s">
        <v>184</v>
      </c>
      <c r="M27" s="40">
        <v>82</v>
      </c>
      <c r="N27" s="4">
        <f>N22+1</f>
        <v>2</v>
      </c>
      <c r="O27" s="10" t="s">
        <v>224</v>
      </c>
    </row>
    <row r="28" spans="1:28" x14ac:dyDescent="0.25">
      <c r="A28" s="18" t="s">
        <v>112</v>
      </c>
      <c r="P28" s="22">
        <v>-121.9166512286</v>
      </c>
      <c r="Q28" s="22">
        <v>37.455563422399997</v>
      </c>
      <c r="S28" s="22">
        <v>-121.91706367499999</v>
      </c>
      <c r="T28" s="22">
        <v>37.4554257904</v>
      </c>
    </row>
    <row r="29" spans="1:28" x14ac:dyDescent="0.25">
      <c r="A29" s="18" t="s">
        <v>113</v>
      </c>
      <c r="P29" s="22">
        <f>P28-$P$12</f>
        <v>3.1485804699116215E-4</v>
      </c>
      <c r="Q29" s="22">
        <f>Q28-$Q$12</f>
        <v>-8.0493525004499134E-5</v>
      </c>
      <c r="S29" s="22">
        <f>S28-P28</f>
        <v>-4.1244639999149513E-4</v>
      </c>
      <c r="T29" s="22">
        <f>T28-Q28</f>
        <v>-1.3763199999772269E-4</v>
      </c>
    </row>
    <row r="30" spans="1:28" x14ac:dyDescent="0.25">
      <c r="A30" s="18" t="s">
        <v>114</v>
      </c>
      <c r="N30" s="22"/>
      <c r="P30" s="35">
        <f>P29*$P$14</f>
        <v>2785.7792399915529</v>
      </c>
      <c r="Q30" s="35">
        <f>Q29*$Q$14</f>
        <v>-893.44307261980111</v>
      </c>
      <c r="S30" s="35">
        <f>S29*$P$14</f>
        <v>-3649.2147165538713</v>
      </c>
      <c r="T30" s="35">
        <f>T29*$Q$14</f>
        <v>-1527.6552612387231</v>
      </c>
      <c r="Y30" s="35"/>
      <c r="Z30" s="35"/>
      <c r="AA30" s="35"/>
      <c r="AB30" s="35"/>
    </row>
    <row r="31" spans="1:28" x14ac:dyDescent="0.25">
      <c r="A31" s="18" t="s">
        <v>105</v>
      </c>
      <c r="Q31" s="38">
        <f>SQRT(P30*P30+Q30*Q30)/100</f>
        <v>29.255437952593059</v>
      </c>
      <c r="R31" t="s">
        <v>241</v>
      </c>
      <c r="T31" s="38">
        <f>SQRT(S30*S30+T30*T30)/100</f>
        <v>39.560711121899338</v>
      </c>
      <c r="U31" t="s">
        <v>241</v>
      </c>
    </row>
    <row r="32" spans="1:28" x14ac:dyDescent="0.25">
      <c r="A32" s="18" t="s">
        <v>106</v>
      </c>
      <c r="M32" s="40">
        <v>81</v>
      </c>
      <c r="N32" s="4">
        <f>N27+1</f>
        <v>3</v>
      </c>
      <c r="O32" s="10" t="s">
        <v>225</v>
      </c>
    </row>
    <row r="33" spans="1:28" x14ac:dyDescent="0.25">
      <c r="A33" s="18" t="s">
        <v>167</v>
      </c>
      <c r="E33" t="str">
        <f>A33</f>
        <v xml:space="preserve">      Crosswalk 0x52 Centerline</v>
      </c>
      <c r="J33" t="s">
        <v>167</v>
      </c>
      <c r="P33" s="22">
        <v>-121.9166752613</v>
      </c>
      <c r="Q33" s="22">
        <v>37.4555142667</v>
      </c>
      <c r="S33" s="22">
        <v>-121.916856361</v>
      </c>
      <c r="T33" s="22">
        <v>37.455854604800003</v>
      </c>
    </row>
    <row r="34" spans="1:28" x14ac:dyDescent="0.25">
      <c r="A34" s="18" t="s">
        <v>107</v>
      </c>
      <c r="P34" s="22">
        <f>P33-$P$12</f>
        <v>2.9082534699398366E-4</v>
      </c>
      <c r="Q34" s="22">
        <f>Q33-$Q$12</f>
        <v>-1.2964922500202647E-4</v>
      </c>
      <c r="S34" s="22">
        <f>S33-P33</f>
        <v>-1.8109970000068643E-4</v>
      </c>
      <c r="T34" s="22">
        <f>T33-Q33</f>
        <v>3.403381000026684E-4</v>
      </c>
    </row>
    <row r="35" spans="1:28" x14ac:dyDescent="0.25">
      <c r="A35" s="18" t="s">
        <v>108</v>
      </c>
      <c r="P35" s="35">
        <f>P34*$P$14</f>
        <v>2573.144380019357</v>
      </c>
      <c r="Q35" s="35">
        <f>Q34*$Q$14</f>
        <v>-1439.0499352850056</v>
      </c>
      <c r="S35" s="35">
        <f>S34*$P$14</f>
        <v>-1602.3213935668334</v>
      </c>
      <c r="T35" s="35">
        <f>T34*$Q$14</f>
        <v>3777.6046927870689</v>
      </c>
      <c r="Y35" s="35"/>
      <c r="Z35" s="35"/>
      <c r="AA35" s="35"/>
      <c r="AB35" s="35"/>
    </row>
    <row r="36" spans="1:28" x14ac:dyDescent="0.25">
      <c r="A36" s="18" t="s">
        <v>109</v>
      </c>
      <c r="Q36" s="38">
        <f>SQRT(P35*P35+Q35*Q35)/100</f>
        <v>29.482090693621068</v>
      </c>
      <c r="R36" t="s">
        <v>241</v>
      </c>
      <c r="T36" s="38">
        <f>SQRT(S35*S35+T35*T35)/100</f>
        <v>41.033804433964981</v>
      </c>
      <c r="U36" t="s">
        <v>241</v>
      </c>
    </row>
    <row r="37" spans="1:28" x14ac:dyDescent="0.25">
      <c r="A37" s="18" t="s">
        <v>121</v>
      </c>
      <c r="F37" t="str">
        <f>A37</f>
        <v xml:space="preserve">          -121.9166512286,37.4555634224,0</v>
      </c>
      <c r="K37" t="s">
        <v>185</v>
      </c>
      <c r="M37" s="40">
        <v>17</v>
      </c>
      <c r="N37" s="4">
        <f>N32+1</f>
        <v>4</v>
      </c>
      <c r="O37" s="10" t="s">
        <v>226</v>
      </c>
    </row>
    <row r="38" spans="1:28" x14ac:dyDescent="0.25">
      <c r="A38" s="18" t="s">
        <v>122</v>
      </c>
      <c r="F38" t="str">
        <f>A38</f>
        <v xml:space="preserve">          -121.9170636750,37.4554257904,0</v>
      </c>
      <c r="K38" t="s">
        <v>186</v>
      </c>
      <c r="P38" s="22">
        <v>-121.91711262779999</v>
      </c>
      <c r="Q38" s="22">
        <v>37.455795608099997</v>
      </c>
      <c r="S38" s="22">
        <v>-121.9172425531</v>
      </c>
      <c r="T38" s="22">
        <v>37.456040821000002</v>
      </c>
    </row>
    <row r="39" spans="1:28" x14ac:dyDescent="0.25">
      <c r="A39" s="18" t="s">
        <v>112</v>
      </c>
      <c r="P39" s="22">
        <f>P38-$P$12</f>
        <v>-1.4654115300061221E-4</v>
      </c>
      <c r="Q39" s="22">
        <f>Q38-$Q$12</f>
        <v>1.5169217499533261E-4</v>
      </c>
      <c r="S39" s="22">
        <f>S38-P38</f>
        <v>-1.2992530000133229E-4</v>
      </c>
      <c r="T39" s="22">
        <f>T38-Q38</f>
        <v>2.4521290000478757E-4</v>
      </c>
    </row>
    <row r="40" spans="1:28" x14ac:dyDescent="0.25">
      <c r="A40" s="18" t="s">
        <v>113</v>
      </c>
      <c r="P40" s="35">
        <f>P39*$P$14</f>
        <v>-1296.5566728710291</v>
      </c>
      <c r="Q40" s="35">
        <f>Q39*$Q$14</f>
        <v>1683.7170805059818</v>
      </c>
      <c r="S40" s="35">
        <f>S39*$P$14</f>
        <v>-1149.5440785210278</v>
      </c>
      <c r="T40" s="35">
        <f>T39*$Q$14</f>
        <v>2721.7563998351902</v>
      </c>
      <c r="Y40" s="35"/>
      <c r="Z40" s="35"/>
      <c r="AA40" s="35"/>
      <c r="AB40" s="35"/>
    </row>
    <row r="41" spans="1:28" x14ac:dyDescent="0.25">
      <c r="A41" s="18" t="s">
        <v>114</v>
      </c>
      <c r="Q41" s="38">
        <f>SQRT(P40*P40+Q40*Q40)/100</f>
        <v>21.250793898473489</v>
      </c>
      <c r="R41" t="s">
        <v>241</v>
      </c>
      <c r="T41" s="38">
        <f>SQRT(S40*S40+T40*T40)/100</f>
        <v>29.545574099188826</v>
      </c>
      <c r="U41" t="s">
        <v>241</v>
      </c>
    </row>
    <row r="42" spans="1:28" x14ac:dyDescent="0.25">
      <c r="A42" s="18" t="s">
        <v>105</v>
      </c>
      <c r="M42" s="40">
        <v>18</v>
      </c>
      <c r="N42" s="4">
        <f>N37+1</f>
        <v>5</v>
      </c>
      <c r="O42" s="10" t="s">
        <v>227</v>
      </c>
    </row>
    <row r="43" spans="1:28" x14ac:dyDescent="0.25">
      <c r="A43" s="18" t="s">
        <v>106</v>
      </c>
      <c r="P43" s="22">
        <v>-121.9170729681</v>
      </c>
      <c r="Q43" s="22">
        <v>37.455809004999999</v>
      </c>
      <c r="S43" s="22">
        <v>-121.9172028934</v>
      </c>
      <c r="T43" s="22">
        <v>37.456054217800002</v>
      </c>
    </row>
    <row r="44" spans="1:28" x14ac:dyDescent="0.25">
      <c r="A44" s="18" t="s">
        <v>168</v>
      </c>
      <c r="E44" t="str">
        <f>A44</f>
        <v xml:space="preserve">      Crosswalk 0x51 Centerline</v>
      </c>
      <c r="J44" t="s">
        <v>168</v>
      </c>
      <c r="P44" s="22">
        <f>P43-$P$12</f>
        <v>-1.0688145300719043E-4</v>
      </c>
      <c r="Q44" s="22">
        <f>Q43-$Q$12</f>
        <v>1.6508907499712677E-4</v>
      </c>
      <c r="S44" s="22">
        <f>S43-P43</f>
        <v>-1.2992530000133229E-4</v>
      </c>
      <c r="T44" s="22">
        <f>T43-Q43</f>
        <v>2.4521280000300294E-4</v>
      </c>
    </row>
    <row r="45" spans="1:28" x14ac:dyDescent="0.25">
      <c r="A45" s="18" t="s">
        <v>107</v>
      </c>
      <c r="P45" s="35">
        <f>P44*$P$14</f>
        <v>-945.65832372047146</v>
      </c>
      <c r="Q45" s="35">
        <f>Q44*$Q$14</f>
        <v>1832.4168361759462</v>
      </c>
      <c r="S45" s="35">
        <f>S44*$P$14</f>
        <v>-1149.5440785210278</v>
      </c>
      <c r="T45" s="35">
        <f>T44*$Q$14</f>
        <v>2721.755289858932</v>
      </c>
      <c r="Y45" s="35"/>
      <c r="Z45" s="35"/>
      <c r="AA45" s="35"/>
      <c r="AB45" s="35"/>
    </row>
    <row r="46" spans="1:28" x14ac:dyDescent="0.25">
      <c r="A46" s="18" t="s">
        <v>108</v>
      </c>
      <c r="Q46" s="38">
        <f>SQRT(P45*P45+Q45*Q45)/100</f>
        <v>20.620429497764775</v>
      </c>
      <c r="R46" t="s">
        <v>241</v>
      </c>
      <c r="T46" s="38">
        <f>SQRT(S45*S45+T45*T45)/100</f>
        <v>29.545563874019798</v>
      </c>
      <c r="U46" t="s">
        <v>241</v>
      </c>
    </row>
    <row r="47" spans="1:28" x14ac:dyDescent="0.25">
      <c r="A47" s="18" t="s">
        <v>109</v>
      </c>
      <c r="M47" s="40">
        <v>33</v>
      </c>
      <c r="N47" s="4">
        <f>N42+1</f>
        <v>6</v>
      </c>
      <c r="O47" s="10" t="s">
        <v>228</v>
      </c>
    </row>
    <row r="48" spans="1:28" x14ac:dyDescent="0.25">
      <c r="A48" s="18" t="s">
        <v>123</v>
      </c>
      <c r="F48" t="str">
        <f>A48</f>
        <v xml:space="preserve">          -121.9166752613,37.4555142667,0</v>
      </c>
      <c r="K48" t="s">
        <v>187</v>
      </c>
      <c r="P48" s="22">
        <v>-121.91680729150001</v>
      </c>
      <c r="Q48" s="22">
        <v>37.455811002700003</v>
      </c>
      <c r="S48" s="22">
        <v>-121.9164524318</v>
      </c>
      <c r="T48" s="22">
        <v>37.455928872999998</v>
      </c>
    </row>
    <row r="49" spans="1:28" x14ac:dyDescent="0.25">
      <c r="A49" s="18" t="s">
        <v>124</v>
      </c>
      <c r="F49" t="str">
        <f>A49</f>
        <v xml:space="preserve">          -121.9168563610,37.4558546048,0</v>
      </c>
      <c r="K49" t="s">
        <v>188</v>
      </c>
      <c r="P49" s="22">
        <f>P48-$P$12</f>
        <v>1.5879514698724506E-4</v>
      </c>
      <c r="Q49" s="22">
        <f>Q48-$Q$12</f>
        <v>1.6708677500076874E-4</v>
      </c>
      <c r="S49" s="22">
        <f>S48-P48</f>
        <v>3.5485970001047917E-4</v>
      </c>
      <c r="T49" s="22">
        <f>T48-Q48</f>
        <v>1.1787029999510423E-4</v>
      </c>
    </row>
    <row r="50" spans="1:28" x14ac:dyDescent="0.25">
      <c r="A50" s="18" t="s">
        <v>112</v>
      </c>
      <c r="P50" s="35">
        <f>P49*$P$14</f>
        <v>1404.9767128895755</v>
      </c>
      <c r="Q50" s="35">
        <f>Q49*$Q$14</f>
        <v>1854.5904362180204</v>
      </c>
      <c r="S50" s="35">
        <f>S49*$P$14</f>
        <v>3139.7030974614772</v>
      </c>
      <c r="T50" s="35">
        <f>T49*$Q$14</f>
        <v>1308.3089974300094</v>
      </c>
      <c r="Y50" s="35"/>
      <c r="Z50" s="35"/>
      <c r="AA50" s="35"/>
      <c r="AB50" s="35"/>
    </row>
    <row r="51" spans="1:28" x14ac:dyDescent="0.25">
      <c r="A51" s="18" t="s">
        <v>113</v>
      </c>
      <c r="Q51" s="38">
        <f>SQRT(P50*P50+Q50*Q50)/100</f>
        <v>23.266854643190051</v>
      </c>
      <c r="R51" t="s">
        <v>241</v>
      </c>
      <c r="T51" s="38">
        <f>SQRT(S50*S50+T50*T50)/100</f>
        <v>34.013832440590271</v>
      </c>
      <c r="U51" t="s">
        <v>241</v>
      </c>
    </row>
    <row r="52" spans="1:28" x14ac:dyDescent="0.25">
      <c r="A52" s="18" t="s">
        <v>114</v>
      </c>
      <c r="M52" s="40">
        <v>34</v>
      </c>
      <c r="N52" s="4">
        <f>N47+1</f>
        <v>7</v>
      </c>
      <c r="O52" s="10" t="s">
        <v>229</v>
      </c>
    </row>
    <row r="53" spans="1:28" x14ac:dyDescent="0.25">
      <c r="A53" s="18" t="s">
        <v>105</v>
      </c>
      <c r="P53" s="22">
        <v>-121.91678983929999</v>
      </c>
      <c r="Q53" s="22">
        <v>37.455777814400001</v>
      </c>
      <c r="S53" s="22">
        <v>-121.9164349796</v>
      </c>
      <c r="T53" s="22">
        <v>37.455895684700003</v>
      </c>
    </row>
    <row r="54" spans="1:28" x14ac:dyDescent="0.25">
      <c r="A54" s="18" t="s">
        <v>125</v>
      </c>
      <c r="P54" s="22">
        <f>P53-$P$12</f>
        <v>1.7624734699950295E-4</v>
      </c>
      <c r="Q54" s="22">
        <f>Q53-$Q$12</f>
        <v>1.338984749992278E-4</v>
      </c>
      <c r="S54" s="22">
        <f>S53-P53</f>
        <v>3.5485969999626832E-4</v>
      </c>
      <c r="T54" s="22">
        <f>T53-Q53</f>
        <v>1.1787030000220966E-4</v>
      </c>
    </row>
    <row r="55" spans="1:28" x14ac:dyDescent="0.25">
      <c r="A55" s="18" t="s">
        <v>169</v>
      </c>
      <c r="E55" t="str">
        <f>A55</f>
        <v xml:space="preserve">      Lane 0x11,  right turn</v>
      </c>
      <c r="J55" t="s">
        <v>169</v>
      </c>
      <c r="P55" s="35">
        <f>P54*$P$14</f>
        <v>1559.3890804657899</v>
      </c>
      <c r="Q55" s="35">
        <f>Q54*$Q$14</f>
        <v>1486.2147597055666</v>
      </c>
      <c r="S55" s="35">
        <f>S54*$P$14</f>
        <v>3139.7030973357432</v>
      </c>
      <c r="T55" s="35">
        <f>T54*$Q$14</f>
        <v>1308.3089975088765</v>
      </c>
      <c r="Y55" s="35"/>
      <c r="Z55" s="35"/>
      <c r="AA55" s="35"/>
      <c r="AB55" s="35"/>
    </row>
    <row r="56" spans="1:28" x14ac:dyDescent="0.25">
      <c r="A56" s="18" t="s">
        <v>126</v>
      </c>
      <c r="Q56" s="38">
        <f>SQRT(P55*P55+Q55*Q55)/100</f>
        <v>21.541886213241906</v>
      </c>
      <c r="R56" t="s">
        <v>241</v>
      </c>
      <c r="T56" s="38">
        <f>SQRT(S55*S55+T55*T55)/100</f>
        <v>34.013832439733022</v>
      </c>
      <c r="U56" t="s">
        <v>241</v>
      </c>
    </row>
    <row r="57" spans="1:28" x14ac:dyDescent="0.25">
      <c r="A57" s="18" t="s">
        <v>108</v>
      </c>
      <c r="M57" s="40">
        <v>35</v>
      </c>
      <c r="N57" s="4">
        <f>N52+1</f>
        <v>8</v>
      </c>
      <c r="O57" s="10" t="s">
        <v>230</v>
      </c>
    </row>
    <row r="58" spans="1:28" x14ac:dyDescent="0.25">
      <c r="A58" s="18" t="s">
        <v>109</v>
      </c>
      <c r="P58" s="22">
        <v>-121.916774671</v>
      </c>
      <c r="Q58" s="22">
        <v>37.455749887700001</v>
      </c>
      <c r="S58" s="22">
        <v>-121.9164198113</v>
      </c>
      <c r="T58" s="22">
        <v>37.455867757999997</v>
      </c>
    </row>
    <row r="59" spans="1:28" x14ac:dyDescent="0.25">
      <c r="A59" s="18" t="s">
        <v>127</v>
      </c>
      <c r="F59" t="str">
        <f>A59</f>
        <v xml:space="preserve">          -121.9171126278,37.4557956081,0</v>
      </c>
      <c r="K59" t="s">
        <v>189</v>
      </c>
      <c r="P59" s="22">
        <f>P58-$P$12</f>
        <v>1.9141564699509672E-4</v>
      </c>
      <c r="Q59" s="22">
        <f>Q58-$Q$12</f>
        <v>1.0597177499960253E-4</v>
      </c>
      <c r="S59" s="22">
        <f>S58-P58</f>
        <v>3.5485969999626832E-4</v>
      </c>
      <c r="T59" s="22">
        <f>T58-Q58</f>
        <v>1.1787029999510423E-4</v>
      </c>
    </row>
    <row r="60" spans="1:28" x14ac:dyDescent="0.25">
      <c r="A60" s="18" t="s">
        <v>128</v>
      </c>
      <c r="F60" t="str">
        <f>A60</f>
        <v xml:space="preserve">          -121.9172425531,37.4560408210,0</v>
      </c>
      <c r="K60" t="s">
        <v>190</v>
      </c>
      <c r="P60" s="35">
        <f>P59*$P$14</f>
        <v>1693.5941155204448</v>
      </c>
      <c r="Q60" s="35">
        <f>Q59*$Q$14</f>
        <v>1176.2405517875759</v>
      </c>
      <c r="S60" s="35">
        <f>S59*$P$14</f>
        <v>3139.7030973357432</v>
      </c>
      <c r="T60" s="35">
        <f>T59*$Q$14</f>
        <v>1308.3089974300094</v>
      </c>
      <c r="Y60" s="35"/>
      <c r="Z60" s="35"/>
      <c r="AA60" s="35"/>
      <c r="AB60" s="35"/>
    </row>
    <row r="61" spans="1:28" x14ac:dyDescent="0.25">
      <c r="A61" s="18" t="s">
        <v>128</v>
      </c>
      <c r="B61" t="s">
        <v>162</v>
      </c>
      <c r="Q61" s="38">
        <f>SQRT(P60*P60+Q60*Q60)/100</f>
        <v>20.619900251444037</v>
      </c>
      <c r="R61" t="s">
        <v>241</v>
      </c>
      <c r="T61" s="38">
        <f>SQRT(S60*S60+T60*T60)/100</f>
        <v>34.013832439429663</v>
      </c>
      <c r="U61" t="s">
        <v>241</v>
      </c>
    </row>
    <row r="62" spans="1:28" x14ac:dyDescent="0.25">
      <c r="A62" s="18" t="s">
        <v>112</v>
      </c>
      <c r="M62" s="40">
        <v>36</v>
      </c>
      <c r="N62" s="4">
        <f>N57+1</f>
        <v>9</v>
      </c>
      <c r="O62" s="10" t="s">
        <v>231</v>
      </c>
    </row>
    <row r="63" spans="1:28" x14ac:dyDescent="0.25">
      <c r="A63" s="18" t="s">
        <v>113</v>
      </c>
      <c r="P63" s="22">
        <v>-121.9167552313</v>
      </c>
      <c r="Q63" s="22">
        <v>37.4557146665</v>
      </c>
      <c r="S63" s="22">
        <v>-121.9164003715</v>
      </c>
      <c r="T63" s="22">
        <v>37.455832536899997</v>
      </c>
    </row>
    <row r="64" spans="1:28" x14ac:dyDescent="0.25">
      <c r="A64" s="18" t="s">
        <v>114</v>
      </c>
      <c r="P64" s="22">
        <f>P63-$P$12</f>
        <v>2.1085534699238906E-4</v>
      </c>
      <c r="Q64" s="22">
        <f>Q63-$Q$12</f>
        <v>7.0750574998612592E-5</v>
      </c>
      <c r="S64" s="22">
        <f>S63-P63</f>
        <v>3.5485979999805295E-4</v>
      </c>
      <c r="T64" s="22">
        <f>T63-Q63</f>
        <v>1.1787039999688886E-4</v>
      </c>
    </row>
    <row r="65" spans="1:28" x14ac:dyDescent="0.25">
      <c r="A65" s="18" t="s">
        <v>105</v>
      </c>
      <c r="P65" s="35">
        <f>P64*$P$14</f>
        <v>1865.5913479292483</v>
      </c>
      <c r="Q65" s="35">
        <f>Q64*$Q$14</f>
        <v>785.30057060918796</v>
      </c>
      <c r="S65" s="35">
        <f>S64*$P$14</f>
        <v>3139.7039821246135</v>
      </c>
      <c r="T65" s="35">
        <f>T64*$Q$14</f>
        <v>1308.3101074062679</v>
      </c>
      <c r="Y65" s="35"/>
      <c r="Z65" s="35"/>
      <c r="AA65" s="35"/>
      <c r="AB65" s="35"/>
    </row>
    <row r="66" spans="1:28" x14ac:dyDescent="0.25">
      <c r="A66" s="18" t="s">
        <v>125</v>
      </c>
      <c r="Q66" s="38">
        <f>SQRT(P65*P65+Q65*Q65)/100</f>
        <v>20.241363747701357</v>
      </c>
      <c r="R66" t="s">
        <v>241</v>
      </c>
      <c r="T66" s="38">
        <f>SQRT(S65*S65+T65*T65)/100</f>
        <v>34.013844876036217</v>
      </c>
      <c r="U66" t="s">
        <v>241</v>
      </c>
    </row>
    <row r="67" spans="1:28" x14ac:dyDescent="0.25">
      <c r="A67" s="18" t="s">
        <v>164</v>
      </c>
      <c r="E67" t="str">
        <f>A67</f>
        <v xml:space="preserve">      Lane 0x12, ahead,left turn</v>
      </c>
      <c r="J67" t="s">
        <v>164</v>
      </c>
      <c r="M67" s="40">
        <v>49</v>
      </c>
      <c r="N67" s="4">
        <f>N62+1</f>
        <v>10</v>
      </c>
      <c r="O67" s="10" t="s">
        <v>232</v>
      </c>
    </row>
    <row r="68" spans="1:28" x14ac:dyDescent="0.25">
      <c r="A68" s="18" t="s">
        <v>126</v>
      </c>
      <c r="P68" s="22">
        <v>-121.9167600988</v>
      </c>
      <c r="Q68" s="22">
        <v>37.455506137699999</v>
      </c>
      <c r="S68" s="22">
        <v>-121.9166559833</v>
      </c>
      <c r="T68" s="22">
        <v>37.455315183700002</v>
      </c>
    </row>
    <row r="69" spans="1:28" x14ac:dyDescent="0.25">
      <c r="A69" s="18" t="s">
        <v>108</v>
      </c>
      <c r="P69" s="22">
        <f>P68-$P$12</f>
        <v>2.0598784699643602E-4</v>
      </c>
      <c r="Q69" s="22">
        <f>Q68-$Q$12</f>
        <v>-1.3777822500316006E-4</v>
      </c>
      <c r="S69" s="22">
        <f>S68-P68</f>
        <v>1.0411549999389536E-4</v>
      </c>
      <c r="T69" s="22">
        <f>T68-Q68</f>
        <v>-1.9095399999713436E-4</v>
      </c>
    </row>
    <row r="70" spans="1:28" x14ac:dyDescent="0.25">
      <c r="A70" s="18" t="s">
        <v>109</v>
      </c>
      <c r="P70" s="35">
        <f>P69*$P$14</f>
        <v>1822.5250182960547</v>
      </c>
      <c r="Q70" s="35">
        <f>Q69*$Q$14</f>
        <v>-1529.278295118088</v>
      </c>
      <c r="S70" s="35">
        <f>S69*$P$14</f>
        <v>921.18591605338781</v>
      </c>
      <c r="T70" s="35">
        <f>T69*$Q$14</f>
        <v>-2119.5062395011928</v>
      </c>
      <c r="Y70" s="35"/>
      <c r="Z70" s="35"/>
      <c r="AA70" s="35"/>
      <c r="AB70" s="35"/>
    </row>
    <row r="71" spans="1:28" x14ac:dyDescent="0.25">
      <c r="A71" s="18" t="s">
        <v>129</v>
      </c>
      <c r="F71" t="str">
        <f>A71</f>
        <v xml:space="preserve">          -121.9170729681,37.4558090050,0</v>
      </c>
      <c r="K71" t="s">
        <v>191</v>
      </c>
      <c r="Q71" s="38">
        <f>SQRT(P70*P70+Q70*Q70)/100</f>
        <v>23.791363025758574</v>
      </c>
      <c r="R71" t="s">
        <v>241</v>
      </c>
      <c r="T71" s="38">
        <f>SQRT(S70*S70+T70*T70)/100</f>
        <v>23.110366053396049</v>
      </c>
      <c r="U71" t="s">
        <v>241</v>
      </c>
    </row>
    <row r="72" spans="1:28" x14ac:dyDescent="0.25">
      <c r="A72" s="18" t="s">
        <v>130</v>
      </c>
      <c r="F72" t="str">
        <f>A72</f>
        <v xml:space="preserve">          -121.9172028934,37.4560542178,0</v>
      </c>
      <c r="K72" t="s">
        <v>192</v>
      </c>
      <c r="M72" s="40">
        <v>51</v>
      </c>
      <c r="N72" s="4">
        <f>N67+1</f>
        <v>11</v>
      </c>
      <c r="O72" s="10" t="s">
        <v>233</v>
      </c>
    </row>
    <row r="73" spans="1:28" x14ac:dyDescent="0.25">
      <c r="A73" s="18" t="s">
        <v>130</v>
      </c>
      <c r="B73" t="s">
        <v>162</v>
      </c>
      <c r="P73" s="22">
        <v>-121.91679662200001</v>
      </c>
      <c r="Q73" s="22">
        <v>37.455494866899997</v>
      </c>
      <c r="S73" s="22">
        <v>-121.9166925065</v>
      </c>
      <c r="T73" s="22">
        <v>37.4553039129</v>
      </c>
    </row>
    <row r="74" spans="1:28" x14ac:dyDescent="0.25">
      <c r="A74" s="18" t="s">
        <v>112</v>
      </c>
      <c r="P74" s="22">
        <f>P73-$P$12</f>
        <v>1.694646469871941E-4</v>
      </c>
      <c r="Q74" s="22">
        <f>Q73-$Q$12</f>
        <v>-1.4904902500489925E-4</v>
      </c>
      <c r="S74" s="22">
        <f>S73-P73</f>
        <v>1.0411550000810621E-4</v>
      </c>
      <c r="T74" s="22">
        <f>T73-Q73</f>
        <v>-1.9095399999713436E-4</v>
      </c>
    </row>
    <row r="75" spans="1:28" x14ac:dyDescent="0.25">
      <c r="A75" s="18" t="s">
        <v>113</v>
      </c>
      <c r="P75" s="35">
        <f>P74*$P$14</f>
        <v>1499.3775766597246</v>
      </c>
      <c r="Q75" s="35">
        <f>Q74*$Q$14</f>
        <v>-1654.3792667039922</v>
      </c>
      <c r="S75" s="35">
        <f>S74*$P$14</f>
        <v>921.18591617912159</v>
      </c>
      <c r="T75" s="35">
        <f>T74*$Q$14</f>
        <v>-2119.5062395011928</v>
      </c>
      <c r="Y75" s="35"/>
      <c r="Z75" s="35"/>
      <c r="AA75" s="35"/>
      <c r="AB75" s="35"/>
    </row>
    <row r="76" spans="1:28" x14ac:dyDescent="0.25">
      <c r="A76" s="18" t="s">
        <v>114</v>
      </c>
      <c r="Q76" s="38">
        <f>SQRT(P75*P75+Q75*Q75)/100</f>
        <v>22.327346182406067</v>
      </c>
      <c r="R76" t="s">
        <v>241</v>
      </c>
      <c r="T76" s="38">
        <f>SQRT(S75*S75+T75*T75)/100</f>
        <v>23.110366053897234</v>
      </c>
      <c r="U76" t="s">
        <v>241</v>
      </c>
    </row>
    <row r="77" spans="1:28" x14ac:dyDescent="0.25">
      <c r="A77" s="18" t="s">
        <v>105</v>
      </c>
      <c r="M77" s="40">
        <v>52</v>
      </c>
      <c r="N77" s="4">
        <f>N72+1</f>
        <v>12</v>
      </c>
      <c r="O77" s="10" t="s">
        <v>234</v>
      </c>
    </row>
    <row r="78" spans="1:28" x14ac:dyDescent="0.25">
      <c r="A78" s="18" t="s">
        <v>125</v>
      </c>
      <c r="P78" s="22">
        <v>-121.9168390361</v>
      </c>
      <c r="Q78" s="22">
        <v>37.455479839200002</v>
      </c>
      <c r="S78" s="22">
        <v>-121.91673492060001</v>
      </c>
      <c r="T78" s="22">
        <v>37.455288885100003</v>
      </c>
    </row>
    <row r="79" spans="1:28" x14ac:dyDescent="0.25">
      <c r="A79" s="18" t="s">
        <v>170</v>
      </c>
      <c r="E79" t="str">
        <f>A79</f>
        <v xml:space="preserve">      Lane 0x21, Ahead, Right Turn</v>
      </c>
      <c r="J79" t="s">
        <v>170</v>
      </c>
      <c r="P79" s="22">
        <f>P78-$P$12</f>
        <v>1.2705054699324592E-4</v>
      </c>
      <c r="Q79" s="22">
        <f>Q78-$Q$12</f>
        <v>-1.6407672499951786E-4</v>
      </c>
      <c r="S79" s="22">
        <f>S78-P78</f>
        <v>1.0411549999389536E-4</v>
      </c>
      <c r="T79" s="22">
        <f>T78-Q78</f>
        <v>-1.9095409999891899E-4</v>
      </c>
    </row>
    <row r="80" spans="1:28" x14ac:dyDescent="0.25">
      <c r="A80" s="18" t="s">
        <v>126</v>
      </c>
      <c r="P80" s="35">
        <f>P79*$P$14</f>
        <v>1124.1090377889893</v>
      </c>
      <c r="Q80" s="35">
        <f>Q79*$Q$14</f>
        <v>-1821.1801920809114</v>
      </c>
      <c r="S80" s="35">
        <f>S79*$P$14</f>
        <v>921.18591605338781</v>
      </c>
      <c r="T80" s="35">
        <f>T79*$Q$14</f>
        <v>-2119.5073494774515</v>
      </c>
      <c r="Y80" s="35"/>
      <c r="Z80" s="35"/>
      <c r="AA80" s="35"/>
      <c r="AB80" s="35"/>
    </row>
    <row r="81" spans="1:28" x14ac:dyDescent="0.25">
      <c r="A81" s="18" t="s">
        <v>108</v>
      </c>
      <c r="Q81" s="38">
        <f>SQRT(P80*P80+Q80*Q80)/100</f>
        <v>21.401678487601743</v>
      </c>
      <c r="R81" t="s">
        <v>241</v>
      </c>
      <c r="T81" s="38">
        <f>SQRT(S80*S80+T80*T80)/100</f>
        <v>23.110376233250836</v>
      </c>
      <c r="U81" t="s">
        <v>241</v>
      </c>
    </row>
    <row r="82" spans="1:28" x14ac:dyDescent="0.25">
      <c r="A82" s="18" t="s">
        <v>109</v>
      </c>
      <c r="M82" s="40">
        <v>69</v>
      </c>
      <c r="N82" s="4">
        <f>N77+1</f>
        <v>13</v>
      </c>
      <c r="O82" s="10" t="s">
        <v>235</v>
      </c>
    </row>
    <row r="83" spans="1:28" x14ac:dyDescent="0.25">
      <c r="A83" s="18" t="s">
        <v>131</v>
      </c>
      <c r="F83" t="str">
        <f>A83</f>
        <v xml:space="preserve">          -121.9168072915,37.4558110027,0</v>
      </c>
      <c r="K83" t="s">
        <v>193</v>
      </c>
      <c r="P83" s="22">
        <v>-121.91711177409999</v>
      </c>
      <c r="Q83" s="22">
        <v>37.455590238799999</v>
      </c>
      <c r="S83" s="22">
        <v>-121.9173281714</v>
      </c>
      <c r="T83" s="22">
        <v>37.455517804300001</v>
      </c>
    </row>
    <row r="84" spans="1:28" x14ac:dyDescent="0.25">
      <c r="A84" s="18" t="s">
        <v>132</v>
      </c>
      <c r="F84" t="str">
        <f>A84</f>
        <v xml:space="preserve">          -121.9164524318,37.4559288730,0</v>
      </c>
      <c r="K84" t="s">
        <v>180</v>
      </c>
      <c r="P84" s="22">
        <f>P83-$P$12</f>
        <v>-1.4568745299925467E-4</v>
      </c>
      <c r="Q84" s="22">
        <f>Q83-$Q$12</f>
        <v>-5.3677125002593584E-5</v>
      </c>
      <c r="S84" s="22">
        <f>S83-P83</f>
        <v>-2.1639730000799773E-4</v>
      </c>
      <c r="T84" s="22">
        <f>T83-Q83</f>
        <v>-7.243449999805307E-5</v>
      </c>
    </row>
    <row r="85" spans="1:28" x14ac:dyDescent="0.25">
      <c r="A85" s="18" t="s">
        <v>112</v>
      </c>
      <c r="P85" s="35">
        <f>P84*$P$14</f>
        <v>-1289.0033650750581</v>
      </c>
      <c r="Q85" s="35">
        <f>Q84*$Q$14</f>
        <v>-595.7927111408502</v>
      </c>
      <c r="S85" s="35">
        <f>S84*$P$14</f>
        <v>-1914.625056317602</v>
      </c>
      <c r="T85" s="35">
        <f>T84*$Q$14</f>
        <v>-803.99140475364004</v>
      </c>
      <c r="Y85" s="35"/>
      <c r="Z85" s="35"/>
      <c r="AA85" s="35"/>
      <c r="AB85" s="35"/>
    </row>
    <row r="86" spans="1:28" x14ac:dyDescent="0.25">
      <c r="A86" s="18" t="s">
        <v>113</v>
      </c>
      <c r="Q86" s="38">
        <f>SQRT(P85*P85+Q85*Q85)/100</f>
        <v>14.200347283863827</v>
      </c>
      <c r="R86" t="s">
        <v>241</v>
      </c>
      <c r="T86" s="38">
        <f>SQRT(S85*S85+T85*T85)/100</f>
        <v>20.765816346093676</v>
      </c>
      <c r="U86" t="s">
        <v>241</v>
      </c>
    </row>
    <row r="87" spans="1:28" x14ac:dyDescent="0.25">
      <c r="A87" s="18" t="s">
        <v>114</v>
      </c>
      <c r="M87" s="40">
        <v>68</v>
      </c>
      <c r="N87" s="4">
        <f>N82+1</f>
        <v>14</v>
      </c>
      <c r="O87" s="10" t="s">
        <v>236</v>
      </c>
    </row>
    <row r="88" spans="1:28" x14ac:dyDescent="0.25">
      <c r="A88" s="18" t="s">
        <v>105</v>
      </c>
      <c r="P88" s="22">
        <v>-121.9170954148</v>
      </c>
      <c r="Q88" s="22">
        <v>37.455560802199997</v>
      </c>
      <c r="S88" s="22">
        <v>-121.9173118121</v>
      </c>
      <c r="T88" s="22">
        <v>37.455488367599997</v>
      </c>
    </row>
    <row r="89" spans="1:28" x14ac:dyDescent="0.25">
      <c r="A89" s="18" t="s">
        <v>125</v>
      </c>
      <c r="P89" s="22">
        <f>P88-$P$12</f>
        <v>-1.2932815300814582E-4</v>
      </c>
      <c r="Q89" s="22">
        <f>Q88-$Q$12</f>
        <v>-8.3113725004579919E-5</v>
      </c>
      <c r="S89" s="22">
        <f>S88-P88</f>
        <v>-2.1639729999378687E-4</v>
      </c>
      <c r="T89" s="22">
        <f>T88-Q88</f>
        <v>-7.2434599999837701E-5</v>
      </c>
    </row>
    <row r="90" spans="1:28" x14ac:dyDescent="0.25">
      <c r="A90" s="18" t="s">
        <v>171</v>
      </c>
      <c r="E90" t="str">
        <f>A90</f>
        <v xml:space="preserve">      Lane 0x22, Ahead-1</v>
      </c>
      <c r="J90" t="s">
        <v>171</v>
      </c>
      <c r="P90" s="35">
        <f>P89*$P$14</f>
        <v>-1144.2606826772844</v>
      </c>
      <c r="Q90" s="35">
        <f>Q89*$Q$14</f>
        <v>-922.52615152359772</v>
      </c>
      <c r="S90" s="35">
        <f>S89*$P$14</f>
        <v>-1914.625056191868</v>
      </c>
      <c r="T90" s="35">
        <f>T89*$Q$14</f>
        <v>-803.99251472989863</v>
      </c>
      <c r="Y90" s="35"/>
      <c r="Z90" s="35"/>
      <c r="AA90" s="35"/>
      <c r="AB90" s="35"/>
    </row>
    <row r="91" spans="1:28" x14ac:dyDescent="0.25">
      <c r="A91" s="18" t="s">
        <v>126</v>
      </c>
      <c r="Q91" s="38">
        <f>SQRT(P90*P90+Q90*Q90)/100</f>
        <v>14.698255033050778</v>
      </c>
      <c r="R91" t="s">
        <v>241</v>
      </c>
      <c r="T91" s="38">
        <f>SQRT(S90*S90+T90*T90)/100</f>
        <v>20.765820642438911</v>
      </c>
      <c r="U91" t="s">
        <v>241</v>
      </c>
    </row>
    <row r="92" spans="1:28" x14ac:dyDescent="0.25">
      <c r="A92" s="18" t="s">
        <v>108</v>
      </c>
      <c r="M92" s="40">
        <v>67</v>
      </c>
      <c r="N92" s="4">
        <f>N87+1</f>
        <v>15</v>
      </c>
      <c r="O92" s="10" t="s">
        <v>274</v>
      </c>
    </row>
    <row r="93" spans="1:28" x14ac:dyDescent="0.25">
      <c r="A93" s="18" t="s">
        <v>109</v>
      </c>
      <c r="P93" s="22">
        <v>-121.9170762511</v>
      </c>
      <c r="Q93" s="22">
        <v>37.455525776199998</v>
      </c>
      <c r="S93" s="22">
        <v>-121.91729264839999</v>
      </c>
      <c r="T93" s="22">
        <v>37.4554533417</v>
      </c>
    </row>
    <row r="94" spans="1:28" x14ac:dyDescent="0.25">
      <c r="A94" s="18" t="s">
        <v>133</v>
      </c>
      <c r="F94" t="str">
        <f>A94</f>
        <v xml:space="preserve">          -121.9167898393,37.4557778144,0</v>
      </c>
      <c r="K94" t="s">
        <v>181</v>
      </c>
      <c r="P94" s="22">
        <f>P93-$P$12</f>
        <v>-1.1016445300526811E-4</v>
      </c>
      <c r="Q94" s="22">
        <f>Q93-$Q$12</f>
        <v>-1.1813972500362979E-4</v>
      </c>
      <c r="S94" s="22">
        <f>S93-P93</f>
        <v>-2.1639729999378687E-4</v>
      </c>
      <c r="T94" s="22">
        <f>T93-Q93</f>
        <v>-7.243449999805307E-5</v>
      </c>
    </row>
    <row r="95" spans="1:28" x14ac:dyDescent="0.25">
      <c r="A95" s="18" t="s">
        <v>134</v>
      </c>
      <c r="F95" t="str">
        <f>A95</f>
        <v xml:space="preserve">          -121.9164349796,37.4558956847,0</v>
      </c>
      <c r="K95" t="s">
        <v>182</v>
      </c>
      <c r="P95" s="35">
        <f>P94*$P$14</f>
        <v>-974.70542391986339</v>
      </c>
      <c r="Q95" s="35">
        <f>Q94*$Q$14</f>
        <v>-1311.2994976900518</v>
      </c>
      <c r="S95" s="35">
        <f>S94*$P$14</f>
        <v>-1914.625056191868</v>
      </c>
      <c r="T95" s="35">
        <f>T94*$Q$14</f>
        <v>-803.99140475364004</v>
      </c>
      <c r="Y95" s="35"/>
      <c r="Z95" s="35"/>
      <c r="AA95" s="35"/>
      <c r="AB95" s="35"/>
    </row>
    <row r="96" spans="1:28" x14ac:dyDescent="0.25">
      <c r="A96" s="18" t="s">
        <v>112</v>
      </c>
      <c r="Q96" s="38">
        <f>SQRT(P95*P95+Q95*Q95)/100</f>
        <v>16.338779134503845</v>
      </c>
      <c r="R96" t="s">
        <v>241</v>
      </c>
      <c r="T96" s="38">
        <f>SQRT(S95*S95+T95*T95)/100</f>
        <v>20.765816344934397</v>
      </c>
      <c r="U96" t="s">
        <v>241</v>
      </c>
    </row>
    <row r="97" spans="1:28" x14ac:dyDescent="0.25">
      <c r="A97" s="18" t="s">
        <v>113</v>
      </c>
      <c r="M97" s="40">
        <v>66</v>
      </c>
      <c r="N97" s="4">
        <f>N92+1</f>
        <v>16</v>
      </c>
      <c r="O97" s="10" t="s">
        <v>276</v>
      </c>
    </row>
    <row r="98" spans="1:28" x14ac:dyDescent="0.25">
      <c r="A98" s="18" t="s">
        <v>114</v>
      </c>
      <c r="P98" s="22">
        <v>-121.91704995729999</v>
      </c>
      <c r="Q98" s="22">
        <v>37.455480340599998</v>
      </c>
      <c r="S98" s="22">
        <v>-121.9171395434</v>
      </c>
      <c r="T98" s="22">
        <v>37.455465248599999</v>
      </c>
      <c r="V98" s="22">
        <v>-121.9172734846</v>
      </c>
      <c r="W98" s="22">
        <v>37.455420178799997</v>
      </c>
    </row>
    <row r="99" spans="1:28" x14ac:dyDescent="0.25">
      <c r="A99" s="18" t="s">
        <v>105</v>
      </c>
      <c r="P99" s="22">
        <f>P98-$P$12</f>
        <v>-8.3870653000417406E-5</v>
      </c>
      <c r="Q99" s="22">
        <f>Q98-$Q$12</f>
        <v>-1.6357532500421712E-4</v>
      </c>
      <c r="S99" s="22">
        <f>S98-P98</f>
        <v>-8.9586100003202773E-5</v>
      </c>
      <c r="T99" s="22">
        <f>T98-Q98</f>
        <v>-1.5091999998162464E-5</v>
      </c>
      <c r="V99" s="22">
        <f>V98-S98</f>
        <v>-1.3394120000498333E-4</v>
      </c>
      <c r="W99" s="22">
        <f>W98-T98</f>
        <v>-4.5069800002295324E-5</v>
      </c>
    </row>
    <row r="100" spans="1:28" x14ac:dyDescent="0.25">
      <c r="A100" s="18" t="s">
        <v>125</v>
      </c>
      <c r="P100" s="35">
        <f>P99*$P$14</f>
        <v>-742.06495976790552</v>
      </c>
      <c r="Q100" s="35">
        <f>Q99*$Q$14</f>
        <v>-1815.6148704927709</v>
      </c>
      <c r="S100" s="35">
        <f>S99*$P$14</f>
        <v>-792.63369625021733</v>
      </c>
      <c r="T100" s="35">
        <f>T99*$Q$14</f>
        <v>-167.51462741360419</v>
      </c>
      <c r="V100" s="35">
        <f>V99*$P$14</f>
        <v>-1185.0756806730512</v>
      </c>
      <c r="W100" s="35">
        <f>W99*$Q$14</f>
        <v>-500.25515212757716</v>
      </c>
      <c r="Y100" s="35"/>
      <c r="Z100" s="35"/>
      <c r="AA100" s="35"/>
      <c r="AB100" s="35"/>
    </row>
    <row r="101" spans="1:28" x14ac:dyDescent="0.25">
      <c r="A101" s="18" t="s">
        <v>172</v>
      </c>
      <c r="E101" t="str">
        <f>A101</f>
        <v xml:space="preserve">      Lane 0x23, Ahead-2</v>
      </c>
      <c r="J101" t="s">
        <v>172</v>
      </c>
      <c r="Q101" s="38">
        <f>SQRT(P100*P100+Q100*Q100)/100</f>
        <v>19.614070873915551</v>
      </c>
      <c r="R101" t="s">
        <v>241</v>
      </c>
      <c r="T101" s="38">
        <f>SQRT(S100*S100+T100*T100)/100</f>
        <v>8.1014154740316862</v>
      </c>
      <c r="U101" t="s">
        <v>241</v>
      </c>
      <c r="W101" s="38">
        <f>SQRT(V100*V100+W100*W100)/100</f>
        <v>12.863357206238506</v>
      </c>
      <c r="X101" t="s">
        <v>241</v>
      </c>
    </row>
    <row r="102" spans="1:28" x14ac:dyDescent="0.25">
      <c r="A102" s="18" t="s">
        <v>126</v>
      </c>
    </row>
    <row r="103" spans="1:28" x14ac:dyDescent="0.25">
      <c r="A103" s="18" t="s">
        <v>108</v>
      </c>
    </row>
    <row r="104" spans="1:28" x14ac:dyDescent="0.25">
      <c r="A104" s="18" t="s">
        <v>109</v>
      </c>
      <c r="O104" t="s">
        <v>215</v>
      </c>
    </row>
    <row r="105" spans="1:28" x14ac:dyDescent="0.25">
      <c r="A105" s="18" t="s">
        <v>135</v>
      </c>
      <c r="F105" t="str">
        <f>A105</f>
        <v xml:space="preserve">          -121.9167746710,37.4557498877,0</v>
      </c>
      <c r="K105" t="s">
        <v>194</v>
      </c>
      <c r="P105" s="22">
        <f>(P98+P93+P88+P83+P78+P73+P68+P63+P58+P53+P48+P43+P38+P33+P28+P23)/16</f>
        <v>-121.91688759127499</v>
      </c>
      <c r="Q105" s="22">
        <f>(Q98+Q93+Q88+Q83+Q78+Q73+Q68+Q63+Q58+Q53+Q48+Q43+Q38+Q33+Q28+Q23)/16</f>
        <v>37.455638827362499</v>
      </c>
    </row>
    <row r="106" spans="1:28" x14ac:dyDescent="0.25">
      <c r="A106" s="18" t="s">
        <v>136</v>
      </c>
      <c r="F106" t="str">
        <f>A106</f>
        <v xml:space="preserve">          -121.9164198113,37.4558677580,0</v>
      </c>
      <c r="K106" t="s">
        <v>195</v>
      </c>
    </row>
    <row r="107" spans="1:28" x14ac:dyDescent="0.25">
      <c r="A107" s="18" t="s">
        <v>112</v>
      </c>
      <c r="O107" t="s">
        <v>221</v>
      </c>
    </row>
    <row r="108" spans="1:28" x14ac:dyDescent="0.25">
      <c r="A108" s="18" t="s">
        <v>113</v>
      </c>
      <c r="P108" s="22">
        <f>P105-$P$12</f>
        <v>7.8495372008546838E-5</v>
      </c>
      <c r="Q108" s="22">
        <f>Q105-$Q$12</f>
        <v>-5.088562502919558E-6</v>
      </c>
    </row>
    <row r="109" spans="1:28" x14ac:dyDescent="0.25">
      <c r="A109" s="18" t="s">
        <v>114</v>
      </c>
      <c r="P109" s="38">
        <f>P108*P14/100</f>
        <v>6.9450592057747782</v>
      </c>
      <c r="Q109" s="38">
        <f>Q108*Q14/100</f>
        <v>-0.56480827713437076</v>
      </c>
      <c r="R109" t="s">
        <v>241</v>
      </c>
    </row>
    <row r="110" spans="1:28" x14ac:dyDescent="0.25">
      <c r="A110" s="18" t="s">
        <v>105</v>
      </c>
    </row>
    <row r="111" spans="1:28" x14ac:dyDescent="0.25">
      <c r="A111" s="18" t="s">
        <v>125</v>
      </c>
    </row>
    <row r="112" spans="1:28" x14ac:dyDescent="0.25">
      <c r="A112" s="18" t="s">
        <v>173</v>
      </c>
      <c r="E112" t="str">
        <f>A112</f>
        <v xml:space="preserve">      Lane 0x24, Left Turn</v>
      </c>
      <c r="J112" t="s">
        <v>173</v>
      </c>
    </row>
    <row r="113" spans="1:11" x14ac:dyDescent="0.25">
      <c r="A113" s="18" t="s">
        <v>126</v>
      </c>
    </row>
    <row r="114" spans="1:11" x14ac:dyDescent="0.25">
      <c r="A114" s="18" t="s">
        <v>108</v>
      </c>
    </row>
    <row r="115" spans="1:11" x14ac:dyDescent="0.25">
      <c r="A115" s="18" t="s">
        <v>109</v>
      </c>
    </row>
    <row r="116" spans="1:11" x14ac:dyDescent="0.25">
      <c r="A116" s="18" t="s">
        <v>137</v>
      </c>
      <c r="F116" t="str">
        <f>A116</f>
        <v xml:space="preserve">          -121.9167552313,37.4557146665,0</v>
      </c>
      <c r="K116" t="s">
        <v>196</v>
      </c>
    </row>
    <row r="117" spans="1:11" x14ac:dyDescent="0.25">
      <c r="A117" s="18" t="s">
        <v>138</v>
      </c>
      <c r="F117" t="str">
        <f>A117</f>
        <v xml:space="preserve">          -121.9164003715,37.4558325369,0</v>
      </c>
      <c r="K117" t="s">
        <v>197</v>
      </c>
    </row>
    <row r="118" spans="1:11" x14ac:dyDescent="0.25">
      <c r="A118" s="18" t="s">
        <v>112</v>
      </c>
    </row>
    <row r="119" spans="1:11" x14ac:dyDescent="0.25">
      <c r="A119" s="18" t="s">
        <v>113</v>
      </c>
    </row>
    <row r="120" spans="1:11" x14ac:dyDescent="0.25">
      <c r="A120" s="18" t="s">
        <v>114</v>
      </c>
    </row>
    <row r="121" spans="1:11" x14ac:dyDescent="0.25">
      <c r="A121" s="18" t="s">
        <v>105</v>
      </c>
    </row>
    <row r="122" spans="1:11" x14ac:dyDescent="0.25">
      <c r="A122" s="18" t="s">
        <v>125</v>
      </c>
    </row>
    <row r="123" spans="1:11" x14ac:dyDescent="0.25">
      <c r="A123" s="18" t="s">
        <v>174</v>
      </c>
      <c r="E123" t="str">
        <f>A123</f>
        <v xml:space="preserve">      Lane 0x31, right turn</v>
      </c>
      <c r="J123" t="s">
        <v>174</v>
      </c>
    </row>
    <row r="124" spans="1:11" x14ac:dyDescent="0.25">
      <c r="A124" s="18" t="s">
        <v>126</v>
      </c>
    </row>
    <row r="125" spans="1:11" x14ac:dyDescent="0.25">
      <c r="A125" s="18" t="s">
        <v>108</v>
      </c>
    </row>
    <row r="126" spans="1:11" x14ac:dyDescent="0.25">
      <c r="A126" s="18" t="s">
        <v>109</v>
      </c>
    </row>
    <row r="127" spans="1:11" x14ac:dyDescent="0.25">
      <c r="A127" s="18" t="s">
        <v>139</v>
      </c>
      <c r="F127" t="str">
        <f>A127</f>
        <v xml:space="preserve">          -121.9167600988,37.4555061377,0</v>
      </c>
      <c r="K127" t="s">
        <v>198</v>
      </c>
    </row>
    <row r="128" spans="1:11" x14ac:dyDescent="0.25">
      <c r="A128" s="18" t="s">
        <v>140</v>
      </c>
      <c r="F128" t="str">
        <f>A128</f>
        <v xml:space="preserve">          -121.9166559833,37.4553151837,0</v>
      </c>
      <c r="K128" t="s">
        <v>199</v>
      </c>
    </row>
    <row r="129" spans="1:11" x14ac:dyDescent="0.25">
      <c r="A129" s="18" t="s">
        <v>112</v>
      </c>
    </row>
    <row r="130" spans="1:11" x14ac:dyDescent="0.25">
      <c r="A130" s="18" t="s">
        <v>113</v>
      </c>
    </row>
    <row r="131" spans="1:11" x14ac:dyDescent="0.25">
      <c r="A131" s="18" t="s">
        <v>114</v>
      </c>
    </row>
    <row r="132" spans="1:11" x14ac:dyDescent="0.25">
      <c r="A132" s="18" t="s">
        <v>105</v>
      </c>
    </row>
    <row r="133" spans="1:11" x14ac:dyDescent="0.25">
      <c r="A133" s="18" t="s">
        <v>125</v>
      </c>
    </row>
    <row r="134" spans="1:11" x14ac:dyDescent="0.25">
      <c r="A134" s="18" t="s">
        <v>175</v>
      </c>
      <c r="E134" t="str">
        <f>A134</f>
        <v xml:space="preserve">      Lane 0x33, ahead, perhaps left turn</v>
      </c>
      <c r="J134" t="s">
        <v>175</v>
      </c>
    </row>
    <row r="135" spans="1:11" x14ac:dyDescent="0.25">
      <c r="A135" s="18" t="s">
        <v>126</v>
      </c>
    </row>
    <row r="136" spans="1:11" x14ac:dyDescent="0.25">
      <c r="A136" s="18" t="s">
        <v>108</v>
      </c>
    </row>
    <row r="137" spans="1:11" x14ac:dyDescent="0.25">
      <c r="A137" s="18" t="s">
        <v>109</v>
      </c>
    </row>
    <row r="138" spans="1:11" x14ac:dyDescent="0.25">
      <c r="A138" s="18" t="s">
        <v>141</v>
      </c>
      <c r="F138" t="str">
        <f>A138</f>
        <v xml:space="preserve">          -121.9167966220,37.4554948669,0</v>
      </c>
      <c r="K138" t="s">
        <v>200</v>
      </c>
    </row>
    <row r="139" spans="1:11" x14ac:dyDescent="0.25">
      <c r="A139" s="18" t="s">
        <v>142</v>
      </c>
      <c r="F139" t="str">
        <f>A139</f>
        <v xml:space="preserve">          -121.9166925065,37.4553039129,0</v>
      </c>
      <c r="K139" t="s">
        <v>201</v>
      </c>
    </row>
    <row r="140" spans="1:11" x14ac:dyDescent="0.25">
      <c r="A140" s="18" t="s">
        <v>112</v>
      </c>
    </row>
    <row r="141" spans="1:11" x14ac:dyDescent="0.25">
      <c r="A141" s="18" t="s">
        <v>113</v>
      </c>
    </row>
    <row r="142" spans="1:11" x14ac:dyDescent="0.25">
      <c r="A142" s="18" t="s">
        <v>114</v>
      </c>
    </row>
    <row r="143" spans="1:11" x14ac:dyDescent="0.25">
      <c r="A143" s="18" t="s">
        <v>105</v>
      </c>
    </row>
    <row r="144" spans="1:11" x14ac:dyDescent="0.25">
      <c r="A144" s="18" t="s">
        <v>125</v>
      </c>
    </row>
    <row r="145" spans="1:11" x14ac:dyDescent="0.25">
      <c r="A145" s="18" t="s">
        <v>176</v>
      </c>
      <c r="E145" t="str">
        <f>A145</f>
        <v xml:space="preserve">      Lane 0x34, left turn</v>
      </c>
      <c r="J145" t="s">
        <v>176</v>
      </c>
    </row>
    <row r="146" spans="1:11" x14ac:dyDescent="0.25">
      <c r="A146" s="18" t="s">
        <v>126</v>
      </c>
    </row>
    <row r="147" spans="1:11" x14ac:dyDescent="0.25">
      <c r="A147" s="18" t="s">
        <v>108</v>
      </c>
    </row>
    <row r="148" spans="1:11" x14ac:dyDescent="0.25">
      <c r="A148" s="18" t="s">
        <v>109</v>
      </c>
    </row>
    <row r="149" spans="1:11" x14ac:dyDescent="0.25">
      <c r="A149" s="18" t="s">
        <v>143</v>
      </c>
      <c r="F149" t="str">
        <f>A149</f>
        <v xml:space="preserve">          -121.9168390361,37.4554798392,0</v>
      </c>
      <c r="K149" t="s">
        <v>202</v>
      </c>
    </row>
    <row r="150" spans="1:11" x14ac:dyDescent="0.25">
      <c r="A150" s="18" t="s">
        <v>144</v>
      </c>
      <c r="F150" t="str">
        <f>A150</f>
        <v xml:space="preserve">          -121.9167349206,37.4552888851,0</v>
      </c>
      <c r="K150" t="s">
        <v>203</v>
      </c>
    </row>
    <row r="151" spans="1:11" x14ac:dyDescent="0.25">
      <c r="A151" s="18" t="s">
        <v>112</v>
      </c>
    </row>
    <row r="152" spans="1:11" x14ac:dyDescent="0.25">
      <c r="A152" s="18" t="s">
        <v>113</v>
      </c>
    </row>
    <row r="153" spans="1:11" x14ac:dyDescent="0.25">
      <c r="A153" s="18" t="s">
        <v>114</v>
      </c>
    </row>
    <row r="154" spans="1:11" x14ac:dyDescent="0.25">
      <c r="A154" s="18" t="s">
        <v>105</v>
      </c>
    </row>
    <row r="155" spans="1:11" x14ac:dyDescent="0.25">
      <c r="A155" s="18" t="s">
        <v>125</v>
      </c>
    </row>
    <row r="156" spans="1:11" x14ac:dyDescent="0.25">
      <c r="A156" s="18" t="s">
        <v>177</v>
      </c>
      <c r="E156" t="str">
        <f>A156</f>
        <v xml:space="preserve">      Lane 0x45 Inner Left Turn</v>
      </c>
      <c r="J156" t="s">
        <v>177</v>
      </c>
    </row>
    <row r="157" spans="1:11" x14ac:dyDescent="0.25">
      <c r="A157" s="18" t="s">
        <v>126</v>
      </c>
    </row>
    <row r="158" spans="1:11" x14ac:dyDescent="0.25">
      <c r="A158" s="18" t="s">
        <v>108</v>
      </c>
    </row>
    <row r="159" spans="1:11" x14ac:dyDescent="0.25">
      <c r="A159" s="18" t="s">
        <v>109</v>
      </c>
    </row>
    <row r="160" spans="1:11" x14ac:dyDescent="0.25">
      <c r="A160" s="18" t="s">
        <v>145</v>
      </c>
      <c r="F160" t="str">
        <f>A160</f>
        <v xml:space="preserve">          -121.9171117741,37.4555902388,0</v>
      </c>
      <c r="K160" t="s">
        <v>204</v>
      </c>
    </row>
    <row r="161" spans="1:11" x14ac:dyDescent="0.25">
      <c r="A161" s="18" t="s">
        <v>146</v>
      </c>
      <c r="F161" t="str">
        <f>A161</f>
        <v xml:space="preserve">          -121.9173281714,37.4555178043,0</v>
      </c>
      <c r="K161" t="s">
        <v>205</v>
      </c>
    </row>
    <row r="162" spans="1:11" x14ac:dyDescent="0.25">
      <c r="A162" s="18" t="s">
        <v>112</v>
      </c>
    </row>
    <row r="163" spans="1:11" x14ac:dyDescent="0.25">
      <c r="A163" s="18" t="s">
        <v>113</v>
      </c>
    </row>
    <row r="164" spans="1:11" x14ac:dyDescent="0.25">
      <c r="A164" s="18" t="s">
        <v>114</v>
      </c>
    </row>
    <row r="165" spans="1:11" x14ac:dyDescent="0.25">
      <c r="A165" s="18" t="s">
        <v>105</v>
      </c>
    </row>
    <row r="166" spans="1:11" x14ac:dyDescent="0.25">
      <c r="A166" s="18" t="s">
        <v>125</v>
      </c>
    </row>
    <row r="167" spans="1:11" x14ac:dyDescent="0.25">
      <c r="A167" s="18" t="s">
        <v>178</v>
      </c>
      <c r="E167" t="str">
        <f>A167</f>
        <v xml:space="preserve">      Lane 0x44 Outer Left turn</v>
      </c>
      <c r="J167" t="s">
        <v>178</v>
      </c>
    </row>
    <row r="168" spans="1:11" x14ac:dyDescent="0.25">
      <c r="A168" s="18" t="s">
        <v>126</v>
      </c>
    </row>
    <row r="169" spans="1:11" x14ac:dyDescent="0.25">
      <c r="A169" s="18" t="s">
        <v>108</v>
      </c>
    </row>
    <row r="170" spans="1:11" x14ac:dyDescent="0.25">
      <c r="A170" s="18" t="s">
        <v>109</v>
      </c>
    </row>
    <row r="171" spans="1:11" x14ac:dyDescent="0.25">
      <c r="A171" s="18" t="s">
        <v>147</v>
      </c>
      <c r="F171" t="str">
        <f>A171</f>
        <v xml:space="preserve">          -121.9170954148,37.4555608022,0</v>
      </c>
      <c r="K171" t="s">
        <v>206</v>
      </c>
    </row>
    <row r="172" spans="1:11" x14ac:dyDescent="0.25">
      <c r="A172" s="18" t="s">
        <v>148</v>
      </c>
      <c r="F172" t="str">
        <f>A172</f>
        <v xml:space="preserve">          -121.9173118121,37.4554883676,0</v>
      </c>
      <c r="K172" t="s">
        <v>207</v>
      </c>
    </row>
    <row r="173" spans="1:11" x14ac:dyDescent="0.25">
      <c r="A173" s="18" t="s">
        <v>112</v>
      </c>
    </row>
    <row r="174" spans="1:11" x14ac:dyDescent="0.25">
      <c r="A174" s="18" t="s">
        <v>113</v>
      </c>
    </row>
    <row r="175" spans="1:11" x14ac:dyDescent="0.25">
      <c r="A175" s="18" t="s">
        <v>114</v>
      </c>
    </row>
    <row r="176" spans="1:11" x14ac:dyDescent="0.25">
      <c r="A176" s="18" t="s">
        <v>105</v>
      </c>
    </row>
    <row r="177" spans="1:11" x14ac:dyDescent="0.25">
      <c r="A177" s="18" t="s">
        <v>125</v>
      </c>
    </row>
    <row r="178" spans="1:11" x14ac:dyDescent="0.25">
      <c r="A178" s="18" t="s">
        <v>275</v>
      </c>
      <c r="E178" t="str">
        <f>A178</f>
        <v xml:space="preserve">      Lane 0x43  ahead lane</v>
      </c>
      <c r="J178" t="s">
        <v>275</v>
      </c>
    </row>
    <row r="179" spans="1:11" x14ac:dyDescent="0.25">
      <c r="A179" s="18" t="s">
        <v>126</v>
      </c>
    </row>
    <row r="180" spans="1:11" x14ac:dyDescent="0.25">
      <c r="A180" s="18" t="s">
        <v>108</v>
      </c>
    </row>
    <row r="181" spans="1:11" x14ac:dyDescent="0.25">
      <c r="A181" s="18" t="s">
        <v>109</v>
      </c>
    </row>
    <row r="182" spans="1:11" x14ac:dyDescent="0.25">
      <c r="A182" s="18" t="s">
        <v>149</v>
      </c>
      <c r="F182" t="str">
        <f>A182</f>
        <v xml:space="preserve">          -121.9170762511,37.4555257762,0</v>
      </c>
      <c r="K182" t="s">
        <v>208</v>
      </c>
    </row>
    <row r="183" spans="1:11" x14ac:dyDescent="0.25">
      <c r="A183" s="18" t="s">
        <v>150</v>
      </c>
      <c r="F183" t="str">
        <f>A183</f>
        <v xml:space="preserve">          -121.9172926484,37.4554533417,0</v>
      </c>
      <c r="K183" t="s">
        <v>209</v>
      </c>
    </row>
    <row r="184" spans="1:11" x14ac:dyDescent="0.25">
      <c r="A184" s="18" t="s">
        <v>112</v>
      </c>
    </row>
    <row r="185" spans="1:11" x14ac:dyDescent="0.25">
      <c r="A185" s="18" t="s">
        <v>113</v>
      </c>
    </row>
    <row r="186" spans="1:11" x14ac:dyDescent="0.25">
      <c r="A186" s="18" t="s">
        <v>114</v>
      </c>
    </row>
    <row r="187" spans="1:11" x14ac:dyDescent="0.25">
      <c r="A187" s="18" t="s">
        <v>105</v>
      </c>
    </row>
    <row r="188" spans="1:11" x14ac:dyDescent="0.25">
      <c r="A188" s="18" t="s">
        <v>125</v>
      </c>
    </row>
    <row r="189" spans="1:11" x14ac:dyDescent="0.25">
      <c r="A189" s="18" t="s">
        <v>179</v>
      </c>
      <c r="E189" t="str">
        <f>A189</f>
        <v xml:space="preserve">      Lane 0x42, right turn</v>
      </c>
      <c r="J189" t="s">
        <v>179</v>
      </c>
    </row>
    <row r="190" spans="1:11" x14ac:dyDescent="0.25">
      <c r="A190" s="18" t="s">
        <v>126</v>
      </c>
    </row>
    <row r="191" spans="1:11" x14ac:dyDescent="0.25">
      <c r="A191" s="18" t="s">
        <v>108</v>
      </c>
    </row>
    <row r="192" spans="1:11" x14ac:dyDescent="0.25">
      <c r="A192" s="18" t="s">
        <v>109</v>
      </c>
    </row>
    <row r="193" spans="1:11" x14ac:dyDescent="0.25">
      <c r="A193" s="18" t="s">
        <v>151</v>
      </c>
      <c r="F193" t="str">
        <f>A193</f>
        <v xml:space="preserve">          -121.9170499573,37.4554803406,0</v>
      </c>
      <c r="K193" t="s">
        <v>210</v>
      </c>
    </row>
    <row r="194" spans="1:11" x14ac:dyDescent="0.25">
      <c r="A194" s="18" t="s">
        <v>152</v>
      </c>
      <c r="F194" t="str">
        <f>A194</f>
        <v xml:space="preserve">          -121.9171395434,37.4554652486,0</v>
      </c>
      <c r="K194" t="s">
        <v>211</v>
      </c>
    </row>
    <row r="195" spans="1:11" x14ac:dyDescent="0.25">
      <c r="A195" s="18" t="s">
        <v>153</v>
      </c>
      <c r="F195" t="str">
        <f>A195</f>
        <v xml:space="preserve">          -121.9172734846,37.4554201788,0</v>
      </c>
      <c r="K195" t="s">
        <v>212</v>
      </c>
    </row>
    <row r="196" spans="1:11" x14ac:dyDescent="0.25">
      <c r="A196" s="18" t="s">
        <v>112</v>
      </c>
    </row>
    <row r="197" spans="1:11" x14ac:dyDescent="0.25">
      <c r="A197" s="18" t="s">
        <v>113</v>
      </c>
    </row>
    <row r="198" spans="1:11" x14ac:dyDescent="0.25">
      <c r="A198" s="18" t="s">
        <v>114</v>
      </c>
    </row>
    <row r="199" spans="1:11" x14ac:dyDescent="0.25">
      <c r="A199" s="18" t="s">
        <v>154</v>
      </c>
    </row>
    <row r="200" spans="1:11" x14ac:dyDescent="0.25">
      <c r="A200" s="19" t="s">
        <v>155</v>
      </c>
    </row>
    <row r="201" spans="1:11" ht="15.75" x14ac:dyDescent="0.3">
      <c r="A201" s="20" t="s"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36"/>
  <sheetViews>
    <sheetView workbookViewId="0">
      <selection activeCell="B36" sqref="B36"/>
    </sheetView>
  </sheetViews>
  <sheetFormatPr defaultRowHeight="15" x14ac:dyDescent="0.25"/>
  <sheetData>
    <row r="7" spans="2:2" x14ac:dyDescent="0.25">
      <c r="B7" t="s">
        <v>243</v>
      </c>
    </row>
    <row r="8" spans="2:2" x14ac:dyDescent="0.25">
      <c r="B8" s="36" t="s">
        <v>244</v>
      </c>
    </row>
    <row r="9" spans="2:2" x14ac:dyDescent="0.25">
      <c r="B9" s="36" t="s">
        <v>245</v>
      </c>
    </row>
    <row r="10" spans="2:2" x14ac:dyDescent="0.25">
      <c r="B10" s="36" t="s">
        <v>246</v>
      </c>
    </row>
    <row r="11" spans="2:2" x14ac:dyDescent="0.25">
      <c r="B11" s="36" t="s">
        <v>247</v>
      </c>
    </row>
    <row r="12" spans="2:2" x14ac:dyDescent="0.25">
      <c r="B12" s="36" t="s">
        <v>248</v>
      </c>
    </row>
    <row r="13" spans="2:2" x14ac:dyDescent="0.25">
      <c r="B13" s="36" t="s">
        <v>249</v>
      </c>
    </row>
    <row r="14" spans="2:2" x14ac:dyDescent="0.25">
      <c r="B14" s="36" t="s">
        <v>250</v>
      </c>
    </row>
    <row r="15" spans="2:2" x14ac:dyDescent="0.25">
      <c r="B15" s="36" t="s">
        <v>251</v>
      </c>
    </row>
    <row r="16" spans="2:2" x14ac:dyDescent="0.25">
      <c r="B16" s="36" t="s">
        <v>252</v>
      </c>
    </row>
    <row r="17" spans="2:2" x14ac:dyDescent="0.25">
      <c r="B17" s="36" t="s">
        <v>253</v>
      </c>
    </row>
    <row r="18" spans="2:2" x14ac:dyDescent="0.25">
      <c r="B18" s="36" t="s">
        <v>254</v>
      </c>
    </row>
    <row r="23" spans="2:2" x14ac:dyDescent="0.25">
      <c r="B23" t="s">
        <v>255</v>
      </c>
    </row>
    <row r="24" spans="2:2" x14ac:dyDescent="0.25">
      <c r="B24" s="36" t="s">
        <v>244</v>
      </c>
    </row>
    <row r="25" spans="2:2" x14ac:dyDescent="0.25">
      <c r="B25" s="36" t="s">
        <v>256</v>
      </c>
    </row>
    <row r="26" spans="2:2" x14ac:dyDescent="0.25">
      <c r="B26" s="36" t="s">
        <v>257</v>
      </c>
    </row>
    <row r="27" spans="2:2" x14ac:dyDescent="0.25">
      <c r="B27" s="36" t="s">
        <v>258</v>
      </c>
    </row>
    <row r="28" spans="2:2" x14ac:dyDescent="0.25">
      <c r="B28" s="36" t="s">
        <v>259</v>
      </c>
    </row>
    <row r="29" spans="2:2" x14ac:dyDescent="0.25">
      <c r="B29" s="36" t="s">
        <v>260</v>
      </c>
    </row>
    <row r="30" spans="2:2" x14ac:dyDescent="0.25">
      <c r="B30" s="36" t="s">
        <v>261</v>
      </c>
    </row>
    <row r="31" spans="2:2" x14ac:dyDescent="0.25">
      <c r="B31" s="36" t="s">
        <v>262</v>
      </c>
    </row>
    <row r="32" spans="2:2" x14ac:dyDescent="0.25">
      <c r="B32" s="36" t="s">
        <v>263</v>
      </c>
    </row>
    <row r="33" spans="2:2" x14ac:dyDescent="0.25">
      <c r="B33" s="36" t="s">
        <v>264</v>
      </c>
    </row>
    <row r="34" spans="2:2" x14ac:dyDescent="0.25">
      <c r="B34" s="36" t="s">
        <v>265</v>
      </c>
    </row>
    <row r="36" spans="2:2" x14ac:dyDescent="0.25">
      <c r="B36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Lane Counts</vt:lpstr>
      <vt:lpstr>Lane Attributes</vt:lpstr>
      <vt:lpstr>RoughLinesPts</vt:lpstr>
      <vt:lpstr>LLH tool</vt:lpstr>
      <vt:lpstr>'Lane Attributes'!DSRC.AllowedManeuvers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DCK</dc:creator>
  <cp:lastModifiedBy>DCK</cp:lastModifiedBy>
  <dcterms:created xsi:type="dcterms:W3CDTF">2017-10-04T17:05:28Z</dcterms:created>
  <dcterms:modified xsi:type="dcterms:W3CDTF">2017-10-09T21:11:39Z</dcterms:modified>
</cp:coreProperties>
</file>