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6795ea2be0f116/Desktop/Data Analyst/Data Analysis Projects/Starter_Code/"/>
    </mc:Choice>
  </mc:AlternateContent>
  <xr:revisionPtr revIDLastSave="767" documentId="13_ncr:40009_{11C9D2FE-BDF6-5C46-B9DE-A4DF0C4A6734}" xr6:coauthVersionLast="47" xr6:coauthVersionMax="47" xr10:uidLastSave="{66CFD3FC-480D-49A5-AD3F-FF17D9FE32F5}"/>
  <bookViews>
    <workbookView xWindow="-120" yWindow="-120" windowWidth="29040" windowHeight="15720" activeTab="5" xr2:uid="{00000000-000D-0000-FFFF-FFFF00000000}"/>
  </bookViews>
  <sheets>
    <sheet name="Crowdfunding" sheetId="1" r:id="rId1"/>
    <sheet name="PivotTable 1" sheetId="2" r:id="rId2"/>
    <sheet name="PivotTable 2" sheetId="3" r:id="rId3"/>
    <sheet name="PivotTable 3" sheetId="8" r:id="rId4"/>
    <sheet name="GoalOutcomes" sheetId="9" r:id="rId5"/>
    <sheet name="Statistical Analysis" sheetId="14" r:id="rId6"/>
  </sheets>
  <definedNames>
    <definedName name="_xlnm._FilterDatabase" localSheetId="0" hidden="1">Crowdfunding!$A$1:$T$1001</definedName>
    <definedName name="_xlcn.WorksheetConnection_CrowdfundingwithTSA1T10011" hidden="1">Crowdfunding!$A$1:$T$1001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 with TS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4" l="1"/>
  <c r="D3" i="14"/>
  <c r="H7" i="14"/>
  <c r="D7" i="14"/>
  <c r="H6" i="14"/>
  <c r="H5" i="14"/>
  <c r="H4" i="14"/>
  <c r="H3" i="14"/>
  <c r="H2" i="14"/>
  <c r="D5" i="14"/>
  <c r="D4" i="14"/>
  <c r="D2" i="14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B13" i="9"/>
  <c r="B12" i="9"/>
  <c r="B11" i="9"/>
  <c r="B10" i="9"/>
  <c r="B9" i="9"/>
  <c r="B8" i="9"/>
  <c r="B7" i="9"/>
  <c r="B6" i="9"/>
  <c r="B5" i="9"/>
  <c r="B4" i="9"/>
  <c r="C3" i="9"/>
  <c r="B3" i="9"/>
  <c r="C2" i="9"/>
  <c r="B2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9" l="1"/>
  <c r="F3" i="9" s="1"/>
  <c r="E9" i="9"/>
  <c r="H9" i="9"/>
  <c r="E8" i="9"/>
  <c r="H8" i="9" s="1"/>
  <c r="E10" i="9"/>
  <c r="G10" i="9" s="1"/>
  <c r="E11" i="9"/>
  <c r="H11" i="9" s="1"/>
  <c r="E7" i="9"/>
  <c r="G7" i="9" s="1"/>
  <c r="H3" i="9"/>
  <c r="G8" i="9"/>
  <c r="G3" i="9"/>
  <c r="G9" i="9"/>
  <c r="E2" i="9"/>
  <c r="G2" i="9" s="1"/>
  <c r="E6" i="9"/>
  <c r="F6" i="9" s="1"/>
  <c r="E13" i="9"/>
  <c r="F13" i="9" s="1"/>
  <c r="E5" i="9"/>
  <c r="F5" i="9" s="1"/>
  <c r="F9" i="9"/>
  <c r="E12" i="9"/>
  <c r="H12" i="9" s="1"/>
  <c r="E4" i="9"/>
  <c r="G4" i="9" s="1"/>
  <c r="F11" i="9" l="1"/>
  <c r="F10" i="9"/>
  <c r="H10" i="9"/>
  <c r="H2" i="9"/>
  <c r="H7" i="9"/>
  <c r="G11" i="9"/>
  <c r="F8" i="9"/>
  <c r="G5" i="9"/>
  <c r="H6" i="9"/>
  <c r="G6" i="9"/>
  <c r="F7" i="9"/>
  <c r="F12" i="9"/>
  <c r="H4" i="9"/>
  <c r="F4" i="9"/>
  <c r="G12" i="9"/>
  <c r="G13" i="9"/>
  <c r="H13" i="9"/>
  <c r="F2" i="9"/>
  <c r="H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12523E-5CDB-4EA3-ACAB-2542F3AC674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1661FF6-1083-4733-B12B-8725D967C19B}" name="WorksheetConnection_Crowdfunding with TS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withTS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<sst xmlns="http://schemas.openxmlformats.org/spreadsheetml/2006/main" count="7066" uniqueCount="2114">
  <si>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</si>
  <si>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</si>
  <si>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</si>
  <si>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</si>
  <si>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</si>
  <si>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</si>
  <si>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</si>
  <si>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</si>
  <si>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</si>
  <si>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</si>
  <si>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</si>
  <si>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</si>
  <si>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</si>
  <si>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</si>
  <si>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</si>
  <si>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</si>
  <si>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</si>
  <si>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</si>
  <si>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</si>
  <si>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</si>
  <si>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</si>
  <si>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</si>
  <si>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</si>
  <si>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</si>
  <si>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</si>
  <si>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</si>
  <si>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</si>
  <si>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</si>
  <si>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</si>
  <si>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</si>
  <si>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</si>
  <si>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</si>
  <si>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</si>
  <si>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</si>
  <si>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</si>
  <si>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</si>
  <si>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</si>
  <si>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</si>
  <si>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</si>
  <si>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</si>
  <si>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</si>
  <si>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</si>
  <si>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</si>
  <si>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</si>
  <si>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</si>
  <si>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</si>
  <si>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</si>
  <si>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</si>
  <si>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</si>
  <si>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</si>
  <si>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</si>
  <si>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</si>
  <si>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</si>
  <si>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</si>
  <si>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</si>
  <si>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</si>
  <si>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</si>
  <si>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</si>
  <si>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</si>
  <si>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</si>
  <si>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</si>
  <si>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</si>
  <si>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</si>
  <si>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</si>
  <si>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</si>
  <si>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</si>
  <si>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</si>
  <si>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</si>
  <si>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</si>
  <si>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</si>
  <si>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</si>
  <si>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</si>
  <si>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</si>
  <si>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</si>
  <si>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</si>
  <si>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</si>
  <si>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</si>
  <si>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</si>
  <si>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</si>
  <si>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</si>
  <si>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</si>
  <si>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</si>
  <si>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</si>
  <si>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</si>
  <si>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</si>
  <si>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</si>
  <si>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</si>
  <si>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</si>
  <si>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</si>
  <si>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</si>
  <si>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</si>
  <si>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</si>
  <si>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</si>
  <si>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</si>
  <si>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</si>
  <si>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</si>
  <si>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</si>
  <si>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</si>
  <si>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</si>
  <si>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</si>
  <si>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</si>
  <si>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</si>
  <si>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</si>
  <si>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</si>
  <si>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</si>
  <si>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</si>
  <si>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</si>
  <si>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</si>
  <si>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</si>
  <si>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</si>
  <si>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</si>
  <si>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</si>
  <si>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</si>
  <si>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</si>
  <si>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</si>
  <si>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</si>
  <si>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</si>
  <si>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</si>
  <si>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</si>
  <si>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</si>
  <si>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</si>
  <si>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</si>
  <si>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</si>
  <si>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</si>
  <si>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</si>
  <si>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</si>
  <si>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</si>
  <si>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</si>
  <si>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</si>
  <si>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</si>
  <si>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</si>
  <si>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</si>
  <si>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</si>
  <si>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</si>
  <si>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</si>
  <si>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</si>
  <si>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</si>
  <si>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</si>
  <si>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</si>
  <si>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</si>
  <si>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</si>
  <si>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</si>
  <si>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</si>
  <si>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</si>
  <si>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</si>
  <si>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</si>
  <si>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</si>
  <si>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</si>
  <si>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</si>
  <si>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</si>
  <si>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</si>
  <si>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</si>
  <si>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</si>
  <si>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</si>
  <si>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</si>
  <si>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</si>
  <si>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</si>
  <si>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</si>
  <si>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</si>
  <si>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</si>
  <si>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</si>
  <si>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</si>
  <si>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</si>
  <si>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</si>
  <si>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</si>
  <si>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</si>
  <si>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</si>
  <si>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</si>
  <si>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</si>
  <si>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</si>
  <si>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</si>
  <si>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</si>
  <si>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</si>
  <si>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</si>
  <si>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</si>
  <si>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</si>
  <si>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</si>
  <si>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</si>
  <si>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</si>
  <si>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</si>
  <si>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</si>
  <si>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</si>
  <si>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</si>
  <si>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</si>
  <si>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</si>
  <si>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</si>
  <si>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</si>
  <si>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</si>
  <si>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</si>
  <si>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</si>
  <si>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</si>
  <si>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</si>
  <si>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</si>
  <si>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</si>
  <si>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</si>
  <si>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</si>
  <si>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</si>
  <si>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</si>
  <si>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</si>
  <si>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</si>
  <si>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</si>
  <si>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</si>
  <si>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</si>
  <si>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</si>
  <si>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</si>
  <si>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</si>
  <si>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</si>
  <si>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</si>
  <si>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</si>
  <si>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</si>
  <si>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</si>
  <si>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</si>
  <si>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</si>
  <si>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</si>
  <si>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</si>
  <si>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</si>
  <si>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</si>
  <si>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</si>
  <si>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</si>
  <si>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</si>
  <si>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</si>
  <si>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</si>
  <si>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</si>
  <si>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</si>
  <si>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</si>
  <si>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</si>
  <si>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</si>
  <si>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</si>
  <si>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</si>
  <si>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</si>
  <si>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</si>
  <si>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</si>
  <si>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</si>
  <si>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</si>
  <si>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</si>
  <si>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</si>
  <si>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</si>
  <si>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</si>
  <si>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</si>
  <si>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</si>
  <si>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</si>
  <si>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</si>
  <si>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</si>
  <si>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</si>
  <si>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</si>
  <si>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</si>
  <si>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</si>
  <si>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</si>
  <si>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</si>
  <si>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</si>
  <si>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</si>
  <si>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</si>
  <si>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</si>
  <si>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</si>
  <si>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</si>
  <si>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</si>
  <si>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</si>
  <si>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</si>
  <si>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</si>
  <si>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</si>
  <si>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</si>
  <si>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</si>
  <si>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</si>
  <si>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</si>
  <si>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</si>
  <si>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</si>
  <si>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</si>
  <si>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</si>
  <si>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</si>
  <si>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</si>
  <si>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</si>
  <si>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</si>
  <si>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</si>
  <si>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</si>
  <si>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</si>
  <si>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</si>
  <si>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</si>
  <si>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</si>
  <si>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</si>
  <si>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</si>
  <si>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</si>
  <si>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</si>
  <si>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</si>
  <si>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</si>
  <si>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</si>
  <si>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</si>
  <si>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</si>
  <si>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</si>
  <si>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</si>
  <si>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</si>
  <si>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</si>
  <si>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</si>
  <si>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</si>
  <si>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</si>
  <si>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</si>
  <si>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</si>
  <si>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</si>
  <si>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</si>
  <si>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</si>
  <si>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</si>
  <si>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</si>
  <si>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</si>
  <si>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</si>
  <si>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</si>
  <si>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</si>
  <si>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</si>
  <si>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</si>
  <si>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</si>
  <si>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</si>
  <si>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</si>
  <si>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</si>
  <si>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</si>
  <si>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</si>
  <si>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</si>
  <si>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</si>
  <si>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</si>
  <si>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</si>
  <si>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</si>
  <si>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</si>
  <si>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</si>
  <si>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</si>
  <si>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</si>
  <si>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</si>
  <si>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</si>
  <si>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</si>
  <si>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</si>
  <si>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</si>
  <si>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</si>
  <si>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</si>
  <si>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</si>
  <si>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</si>
  <si>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</si>
  <si>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</si>
  <si>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</si>
  <si>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</si>
  <si>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</si>
  <si>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</si>
  <si>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</si>
  <si>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</si>
  <si>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</si>
  <si>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</si>
  <si>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</si>
  <si>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</si>
  <si>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</si>
  <si>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</si>
  <si>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</si>
  <si>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</si>
  <si>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</si>
  <si>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</si>
  <si>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</si>
  <si>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</si>
  <si>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</si>
  <si>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</si>
  <si>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</si>
  <si>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</si>
  <si>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</si>
  <si>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</si>
  <si>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</si>
  <si>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</si>
  <si>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</si>
  <si>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</si>
  <si>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</si>
  <si>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</si>
  <si>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</si>
  <si>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</si>
  <si>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</si>
  <si>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</si>
  <si>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</si>
  <si>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</si>
  <si>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</si>
  <si>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</si>
  <si>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</si>
  <si>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</si>
  <si>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</si>
  <si>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</si>
  <si>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</si>
  <si>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</si>
  <si>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</si>
  <si>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</si>
  <si>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</si>
  <si>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</si>
  <si>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</si>
  <si>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</si>
  <si>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</si>
  <si>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</si>
  <si>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</si>
  <si>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</si>
  <si>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</si>
  <si>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</si>
  <si>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</si>
  <si>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</si>
  <si>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</si>
  <si>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</si>
  <si>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</si>
  <si>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</si>
  <si>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</si>
  <si>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</si>
  <si>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</si>
  <si>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</si>
  <si>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</si>
  <si>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</si>
  <si>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</si>
  <si>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</si>
  <si>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</si>
  <si>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</si>
  <si>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</si>
  <si>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</si>
  <si>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</si>
  <si>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</si>
  <si>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</si>
  <si>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</si>
  <si>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</si>
  <si>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</si>
  <si>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</si>
  <si>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</si>
  <si>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</si>
  <si>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</si>
  <si>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</si>
  <si>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</si>
  <si>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</si>
  <si>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</si>
  <si>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</si>
  <si>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</si>
  <si>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</si>
  <si>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</si>
  <si>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</si>
  <si>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</si>
  <si>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</si>
  <si>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</si>
  <si>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</si>
  <si>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</si>
  <si>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</si>
  <si>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</si>
  <si>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</si>
  <si>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</si>
  <si>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</si>
  <si>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</si>
  <si>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</si>
  <si>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</si>
  <si>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</si>
  <si>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</si>
  <si>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</si>
  <si>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</si>
  <si>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</si>
  <si>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</si>
  <si>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</si>
  <si>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</si>
  <si>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</si>
  <si>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</si>
  <si>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</si>
  <si>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</si>
  <si>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</si>
  <si>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</si>
  <si>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</si>
  <si>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</si>
  <si>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</si>
  <si>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</si>
  <si>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</si>
  <si>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</si>
  <si>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</si>
  <si>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</si>
  <si>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</si>
  <si>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</si>
  <si>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</si>
  <si>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</si>
  <si>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</si>
  <si>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</si>
  <si>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</si>
  <si>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</si>
  <si>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</si>
  <si>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</si>
  <si>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</si>
  <si>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</si>
  <si>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</si>
  <si>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</si>
  <si>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</si>
  <si>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</si>
  <si>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</si>
  <si>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</si>
  <si>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</si>
  <si>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</si>
  <si>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</si>
  <si>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</si>
  <si>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</si>
  <si>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</si>
  <si>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</si>
  <si>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</si>
  <si>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</si>
  <si>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</si>
  <si>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</si>
  <si>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</si>
  <si>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</si>
  <si>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</si>
  <si>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</si>
  <si>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</si>
  <si>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</si>
  <si>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</si>
  <si>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</si>
  <si>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</si>
  <si>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</si>
  <si>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</si>
  <si>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</si>
  <si>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</si>
  <si>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</si>
  <si>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</si>
  <si>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</si>
  <si>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</si>
  <si>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</si>
  <si>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</si>
  <si>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</si>
  <si>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</si>
  <si>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</si>
  <si>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</si>
  <si>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</si>
  <si>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</si>
  <si>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</si>
  <si>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</si>
  <si>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</si>
  <si>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</si>
  <si>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</si>
  <si>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</si>
  <si>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</si>
  <si>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</si>
  <si>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</si>
  <si>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</si>
  <si>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</si>
  <si>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</si>
  <si>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</si>
  <si>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</si>
  <si>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</si>
  <si>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</si>
  <si>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</si>
  <si>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</si>
  <si>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</si>
  <si>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</si>
  <si>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</si>
  <si>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</si>
  <si>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</si>
  <si>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</si>
  <si>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</si>
  <si>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</si>
  <si>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</si>
  <si>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</si>
  <si>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</si>
  <si>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</si>
  <si>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</si>
  <si>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</si>
  <si>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</si>
  <si>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</si>
  <si>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</si>
  <si>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</si>
  <si>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</si>
  <si>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</si>
  <si>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</si>
  <si>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</si>
  <si>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</si>
  <si>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</si>
  <si>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</si>
  <si>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</si>
  <si>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</si>
  <si>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</si>
  <si>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</si>
  <si>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</si>
  <si>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</si>
  <si>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</si>
  <si>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</si>
  <si>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</si>
  <si>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</si>
  <si>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</si>
  <si>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</si>
  <si>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</si>
  <si>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</si>
  <si>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</si>
  <si>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</si>
  <si>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</si>
  <si>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</si>
  <si>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</si>
  <si>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</si>
  <si>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</si>
  <si>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</si>
  <si>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</si>
  <si>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</si>
  <si>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</si>
  <si>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</si>
  <si>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</si>
  <si>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</si>
  <si>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</si>
  <si>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</si>
  <si>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</si>
  <si>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</si>
  <si>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</si>
  <si>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</si>
  <si>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</si>
  <si>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</si>
  <si>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</si>
  <si>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</si>
  <si>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</si>
  <si>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</si>
  <si>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</si>
  <si>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</si>
  <si>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</si>
  <si>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</si>
  <si>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</si>
  <si>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</si>
  <si>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</si>
  <si>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</si>
  <si>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</si>
  <si>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</si>
  <si>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</si>
  <si>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</si>
  <si>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</si>
  <si>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</si>
  <si>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</si>
  <si>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</si>
  <si>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</si>
  <si>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</si>
  <si>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</si>
  <si>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</si>
  <si>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</si>
  <si>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</si>
  <si>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</si>
  <si>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</si>
  <si>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</si>
  <si>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</si>
  <si>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</si>
  <si>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</si>
  <si>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</si>
  <si>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</si>
  <si>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</si>
  <si>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</si>
  <si>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</si>
  <si>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</si>
  <si>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</si>
  <si>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</si>
  <si>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</si>
  <si>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</si>
  <si>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</si>
  <si>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</si>
  <si>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</si>
  <si>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</si>
  <si>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</si>
  <si>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</si>
  <si>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</si>
  <si>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</si>
  <si>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</si>
  <si>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</si>
  <si>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</si>
  <si>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</si>
  <si>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</si>
  <si>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</si>
  <si>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</si>
  <si>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</si>
  <si>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</si>
  <si>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</si>
  <si>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</si>
  <si>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</si>
  <si>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</si>
  <si>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</si>
  <si>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</si>
  <si>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</si>
  <si>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</si>
  <si>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</si>
  <si>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</si>
  <si>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</si>
  <si>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</si>
  <si>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</si>
  <si>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</si>
  <si>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</si>
  <si>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</si>
  <si>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</si>
  <si>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</si>
  <si>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</si>
  <si>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</si>
  <si>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</si>
  <si>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</si>
  <si>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</si>
  <si>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</si>
  <si>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</si>
  <si>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</si>
  <si>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</si>
  <si>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</si>
  <si>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</si>
  <si>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</si>
  <si>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</si>
  <si>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</si>
  <si>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</si>
  <si>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</si>
  <si>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</si>
  <si>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</si>
  <si>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</si>
  <si>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</si>
  <si>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</si>
  <si>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</si>
  <si>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</si>
  <si>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</si>
  <si>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</si>
  <si>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</si>
  <si>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</si>
  <si>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</si>
  <si>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</si>
  <si>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</si>
  <si>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</si>
  <si>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</si>
  <si>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</si>
  <si>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</si>
  <si>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</si>
  <si>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</si>
  <si>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</si>
  <si>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</si>
  <si>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</si>
  <si>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</si>
  <si>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</si>
  <si>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</si>
  <si>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</si>
  <si>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</si>
  <si>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</si>
  <si>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</si>
  <si>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</si>
  <si>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</si>
  <si>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</si>
  <si>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</si>
  <si>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</si>
  <si>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</si>
  <si>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</si>
  <si>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</si>
  <si>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</si>
  <si>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</si>
  <si>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</si>
  <si>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</si>
  <si>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</si>
  <si>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</si>
  <si>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</si>
  <si>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</si>
  <si>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</si>
  <si>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</si>
  <si>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</si>
  <si>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</si>
  <si>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</si>
  <si>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</si>
  <si>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</si>
  <si>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</si>
  <si>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</si>
  <si>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</si>
  <si>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</si>
  <si>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</si>
  <si>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</si>
  <si>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</si>
  <si>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</si>
  <si>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</si>
  <si>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</si>
  <si>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</si>
  <si>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</si>
  <si>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</si>
  <si>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</si>
  <si>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</si>
  <si>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</si>
  <si>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</si>
  <si>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</si>
  <si>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</si>
  <si>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</si>
  <si>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</si>
  <si>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</si>
  <si>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</si>
  <si>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</si>
  <si>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</si>
  <si>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</si>
  <si>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</si>
  <si>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</si>
  <si>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</si>
  <si>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</si>
  <si>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</si>
  <si>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</si>
  <si>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</si>
  <si>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</si>
  <si>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</si>
  <si>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</si>
  <si>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</si>
  <si>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</si>
  <si>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</si>
  <si>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</si>
  <si>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</si>
  <si>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</si>
  <si>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</si>
  <si>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</si>
  <si>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</si>
  <si>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</si>
  <si>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</si>
  <si>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</si>
  <si>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</si>
  <si>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</si>
  <si>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</si>
  <si>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</si>
  <si>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</si>
  <si>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</si>
  <si>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</si>
  <si>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</si>
  <si>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</si>
  <si>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</si>
  <si>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</si>
  <si>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</si>
  <si>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</si>
  <si>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</si>
  <si>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</si>
  <si>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</si>
  <si>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</si>
  <si>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</si>
  <si>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</si>
  <si>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</si>
  <si>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</si>
  <si>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</si>
  <si>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</si>
  <si>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</si>
  <si>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</si>
  <si>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</si>
  <si>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</si>
  <si>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</si>
  <si>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</si>
  <si>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</si>
  <si>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</si>
  <si>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</si>
  <si>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</si>
  <si>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</si>
  <si>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</si>
  <si>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</si>
  <si>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</si>
  <si>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</si>
  <si>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</si>
  <si>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</si>
  <si>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</si>
  <si>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</si>
  <si>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</si>
  <si>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</si>
  <si>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</si>
  <si>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</si>
  <si>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</si>
  <si>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</si>
  <si>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</si>
  <si>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</si>
  <si>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</si>
  <si>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</si>
  <si>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</si>
  <si>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</si>
  <si>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</si>
  <si>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</si>
  <si>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</si>
  <si>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</si>
  <si>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</si>
  <si>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</si>
  <si>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</si>
  <si>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</si>
  <si>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</si>
  <si>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</si>
  <si>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</si>
  <si>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</si>
  <si>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</si>
  <si>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</si>
  <si>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</si>
  <si>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</si>
  <si>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</si>
  <si>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</si>
  <si>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</si>
  <si>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</si>
  <si>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</si>
  <si>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</si>
  <si>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</si>
  <si>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</si>
  <si>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</si>
  <si>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</si>
  <si>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</si>
  <si>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</si>
  <si>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</si>
  <si>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</si>
  <si>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</si>
  <si>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</si>
  <si>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</si>
  <si>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</si>
  <si>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</si>
  <si>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</si>
  <si>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</si>
  <si>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</si>
  <si>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</si>
  <si>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</si>
  <si>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</si>
  <si>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</si>
  <si>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</si>
  <si>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</si>
  <si>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</si>
  <si>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</si>
  <si>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</si>
  <si>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</si>
  <si>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</si>
  <si>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</si>
  <si>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</si>
  <si>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</si>
  <si>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</si>
  <si>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</si>
  <si>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</si>
  <si>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</si>
  <si>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</si>
  <si>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</si>
  <si>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</si>
  <si>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</si>
  <si>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</si>
  <si>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</si>
  <si>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</si>
  <si>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</si>
  <si>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</si>
  <si>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</si>
  <si>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</si>
  <si>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</si>
  <si>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</si>
  <si>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</si>
  <si>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</si>
  <si>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</si>
  <si>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</si>
  <si>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</si>
  <si>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</si>
  <si>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</si>
  <si>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</si>
  <si>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</si>
  <si>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</si>
  <si>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</si>
  <si>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</si>
  <si>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</si>
  <si>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</si>
  <si>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</si>
  <si>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</si>
  <si>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</si>
  <si>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</si>
  <si>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</si>
  <si>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</si>
  <si>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</si>
  <si>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</si>
  <si>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</si>
  <si>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</si>
  <si>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</si>
  <si>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</si>
  <si>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</si>
  <si>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</si>
  <si>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</si>
  <si>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</si>
  <si>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</si>
  <si>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</si>
  <si>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</si>
  <si>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</si>
  <si>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</si>
  <si>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</si>
  <si>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</si>
  <si>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</si>
  <si>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</si>
  <si>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</si>
  <si>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</si>
  <si>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</si>
  <si>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</si>
  <si>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</si>
  <si>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</si>
  <si>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</si>
  <si>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</si>
  <si>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</si>
  <si>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</si>
  <si>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</si>
  <si>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</si>
  <si>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</si>
  <si>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</si>
  <si>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</si>
  <si>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</si>
  <si>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</si>
  <si>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</si>
  <si>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</si>
  <si>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</si>
  <si>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</si>
  <si>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</si>
  <si>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</si>
  <si>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</si>
  <si>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</si>
  <si>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</si>
  <si>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</si>
  <si>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</si>
  <si>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</si>
  <si>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</si>
  <si>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</si>
  <si>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</si>
  <si>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</si>
  <si>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</si>
  <si>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</si>
  <si>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</si>
  <si>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</si>
  <si>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</si>
  <si>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</si>
  <si>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</si>
  <si>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</si>
  <si>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</si>
  <si>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</si>
  <si>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</si>
  <si>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</si>
  <si>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</si>
  <si>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</si>
  <si>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</si>
  <si>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</si>
  <si>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</si>
  <si>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</si>
  <si>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</si>
  <si>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</si>
  <si>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</si>
  <si>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</si>
  <si>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</si>
  <si>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</si>
  <si>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</si>
  <si>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</si>
  <si>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</si>
  <si>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</si>
  <si>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</si>
  <si>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</si>
  <si>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</si>
  <si>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</si>
  <si>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</si>
  <si>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</si>
  <si>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</si>
  <si>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</si>
  <si>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</si>
  <si>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</si>
  <si>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</si>
  <si>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</si>
  <si>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</si>
  <si>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</si>
  <si>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</si>
  <si>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</si>
  <si>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</si>
  <si>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</si>
  <si>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</si>
  <si>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</si>
  <si>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</si>
  <si>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</si>
  <si>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</si>
  <si>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</si>
  <si>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</si>
  <si>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</si>
  <si>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</si>
  <si>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</si>
  <si>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</si>
  <si>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</si>
  <si>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</si>
  <si>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</si>
  <si>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</si>
  <si>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</si>
  <si>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</si>
  <si>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</si>
  <si>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</si>
  <si>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</si>
  <si>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</si>
  <si>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</si>
  <si>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</si>
  <si>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</si>
  <si>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</si>
  <si>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</si>
  <si>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</si>
  <si>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</si>
  <si>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</si>
  <si>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</si>
  <si>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</si>
  <si>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</si>
  <si>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</si>
  <si>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</si>
  <si>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</si>
  <si>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</si>
  <si>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</si>
  <si>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</si>
  <si>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</si>
  <si>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</si>
  <si>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</si>
  <si>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</si>
  <si>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</si>
  <si>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</si>
  <si>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</si>
  <si>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</si>
  <si>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</si>
  <si>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</si>
  <si>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</si>
  <si>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</si>
  <si>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</si>
  <si>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</si>
  <si>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</si>
  <si>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</si>
  <si>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</si>
  <si>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</si>
  <si>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</si>
  <si>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</si>
  <si>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</si>
  <si>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</si>
  <si>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</si>
  <si>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</si>
  <si>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</si>
  <si>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</si>
  <si>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</si>
  <si>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</si>
  <si>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</si>
  <si>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</si>
  <si>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</si>
  <si>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</si>
  <si>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</si>
  <si>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</si>
  <si>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</si>
  <si>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</si>
  <si>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</si>
  <si>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</si>
  <si>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</si>
  <si>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</si>
  <si>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</si>
  <si>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</si>
  <si>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</si>
  <si>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</si>
  <si>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</si>
  <si>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</si>
  <si>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</si>
  <si>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</si>
  <si>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</si>
  <si>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</si>
  <si>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</si>
  <si>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</si>
  <si>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</si>
  <si>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</si>
  <si>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</si>
  <si>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</si>
  <si>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</si>
  <si>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</si>
  <si>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</si>
  <si>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</si>
  <si>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</si>
  <si>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</si>
  <si>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</si>
  <si>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</si>
  <si>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</si>
  <si>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</si>
  <si>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</si>
  <si>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</si>
  <si>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</si>
  <si>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</si>
  <si>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</si>
  <si>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</si>
  <si>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</si>
  <si>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</si>
  <si>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</si>
  <si>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</si>
  <si>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</si>
  <si>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</si>
  <si>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</si>
  <si>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</si>
  <si>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</si>
  <si>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</si>
  <si>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</si>
  <si>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</si>
  <si>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</si>
  <si>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</si>
  <si>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</si>
  <si>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</si>
  <si>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</si>
  <si>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</si>
  <si>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</si>
  <si>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</si>
  <si>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</si>
  <si>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</si>
  <si>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</si>
  <si>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</si>
  <si>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</si>
  <si>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</si>
  <si>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</si>
  <si>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</si>
  <si>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</si>
  <si>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</si>
  <si>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</si>
  <si>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</si>
  <si>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</si>
  <si>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</si>
  <si>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</si>
  <si>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</si>
  <si>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</si>
  <si>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</si>
  <si>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</si>
  <si>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</si>
  <si>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</si>
  <si>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</si>
  <si>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</si>
  <si>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</si>
  <si>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</si>
  <si>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</si>
  <si>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</si>
  <si>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</si>
  <si>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</si>
  <si>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</si>
  <si>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</si>
  <si>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</si>
  <si>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</si>
  <si>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</si>
  <si>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</si>
  <si>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</si>
  <si>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</si>
  <si>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</si>
  <si>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</si>
  <si>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</si>
  <si>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</si>
  <si>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</si>
  <si>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</si>
  <si>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</si>
  <si>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</si>
  <si>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</si>
  <si>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</si>
  <si>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</si>
  <si>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</si>
  <si>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</si>
  <si>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</si>
  <si>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</si>
  <si>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</si>
  <si>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</si>
  <si>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</si>
  <si>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</si>
  <si>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</si>
  <si>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</si>
  <si>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</si>
  <si>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</si>
  <si>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</si>
  <si>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</si>
  <si>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</si>
  <si>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</si>
  <si>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</si>
  <si>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</si>
  <si>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</si>
  <si>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</si>
  <si>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</si>
  <si>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</si>
  <si>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</si>
  <si>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</si>
  <si>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</si>
  <si>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</si>
  <si>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</si>
  <si>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</si>
  <si>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</si>
  <si>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</si>
  <si>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</si>
  <si>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</si>
  <si>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</si>
  <si>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</si>
  <si>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</si>
  <si>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</si>
  <si>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</si>
  <si>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</si>
  <si>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</si>
  <si>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</si>
  <si>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</si>
  <si>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</si>
  <si>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</si>
  <si>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</si>
  <si>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</si>
  <si>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</si>
  <si>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</si>
  <si>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</si>
  <si>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</si>
  <si>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</si>
  <si>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</si>
  <si>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</si>
  <si>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</si>
  <si>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</si>
  <si>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</si>
  <si>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</si>
  <si>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</si>
  <si>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</si>
  <si>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</si>
  <si>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</si>
  <si>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</si>
  <si>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</si>
  <si>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</si>
  <si>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</si>
  <si>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</si>
  <si>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</si>
  <si>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</si>
  <si>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</si>
  <si>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</si>
  <si>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</si>
  <si>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</si>
  <si>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</si>
  <si>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</si>
  <si>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</si>
  <si>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</si>
  <si>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</si>
  <si>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</si>
  <si>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</si>
  <si>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</si>
  <si>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</si>
  <si>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</si>
  <si>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</si>
  <si>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</si>
  <si>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</si>
  <si>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</si>
  <si>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</si>
  <si>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</si>
  <si>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</si>
  <si>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</si>
  <si>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</si>
  <si>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</si>
  <si>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</si>
  <si>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</si>
  <si>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</si>
  <si>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</si>
  <si>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</si>
  <si>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</si>
  <si>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</si>
  <si>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</si>
  <si>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</si>
  <si>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</si>
  <si>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</si>
  <si>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</si>
  <si>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</si>
  <si>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</si>
  <si>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</si>
  <si>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</si>
  <si>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</si>
  <si>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</si>
  <si>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</si>
  <si>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</si>
  <si>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</si>
  <si>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</si>
  <si>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</si>
  <si>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</si>
  <si>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</si>
  <si>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</si>
  <si>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</si>
  <si>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</si>
  <si>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</si>
  <si>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</si>
  <si>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</si>
  <si>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</si>
  <si>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</si>
  <si>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</si>
  <si>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</si>
  <si>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</si>
  <si>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</si>
  <si>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</si>
  <si>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</si>
  <si>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</si>
  <si>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</si>
  <si>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</si>
  <si>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</si>
  <si>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</si>
  <si>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</si>
  <si>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</si>
  <si>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</si>
  <si>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</si>
  <si>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</si>
  <si>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</si>
  <si>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</si>
  <si>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</si>
  <si>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</si>
  <si>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</si>
  <si>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</si>
  <si>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</si>
  <si>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</si>
  <si>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</si>
  <si>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</si>
  <si>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</si>
  <si>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</si>
  <si>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</si>
  <si>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</si>
  <si>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</si>
  <si>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</si>
  <si>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</si>
  <si>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</si>
  <si>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</si>
  <si>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</si>
  <si>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</si>
  <si>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</si>
  <si>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</si>
  <si>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</si>
  <si>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</si>
  <si>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</si>
  <si>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</si>
  <si>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</si>
  <si>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</si>
  <si>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</si>
  <si>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</si>
  <si>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</si>
  <si>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</si>
  <si>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</si>
  <si>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</si>
  <si>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</si>
  <si>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</si>
  <si>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</si>
  <si>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</si>
  <si>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</si>
  <si>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</si>
  <si>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</si>
  <si>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</si>
  <si>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</si>
  <si>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</si>
  <si>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</si>
  <si>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</si>
  <si>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</si>
  <si>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</si>
  <si>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</si>
  <si>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</si>
  <si>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</si>
  <si>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</si>
  <si>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</si>
  <si>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</si>
  <si>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</si>
  <si>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</si>
  <si>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</si>
  <si>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</si>
  <si>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</si>
  <si>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</si>
  <si>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</si>
  <si>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</si>
  <si>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</si>
  <si>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</si>
  <si>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</si>
  <si>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</si>
  <si>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</si>
  <si>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</si>
  <si>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</si>
  <si>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</si>
  <si>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</si>
  <si>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</si>
  <si>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</si>
  <si>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</si>
  <si>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</si>
  <si>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</si>
  <si>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</si>
  <si>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</si>
  <si>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</si>
  <si>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</si>
  <si>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</si>
  <si>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</si>
  <si>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</si>
  <si>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</si>
  <si>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</si>
  <si>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</si>
  <si>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</si>
  <si>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</si>
  <si>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</si>
  <si>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</si>
  <si>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</si>
  <si>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</si>
  <si>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</si>
  <si>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</si>
  <si>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</si>
  <si>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</si>
  <si>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</si>
  <si>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</si>
  <si>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</si>
  <si>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</si>
  <si>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</si>
  <si>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</si>
  <si>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</si>
  <si>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</si>
  <si>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</si>
  <si>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</si>
  <si>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</si>
  <si>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</si>
  <si>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</si>
  <si>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</si>
  <si>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</si>
  <si>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</si>
  <si>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</si>
  <si>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</si>
  <si>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</si>
  <si>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</si>
  <si>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</si>
  <si>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</si>
  <si>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</si>
  <si>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</si>
  <si>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</si>
  <si>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</si>
  <si>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</si>
  <si>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</si>
  <si>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</si>
  <si>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</si>
  <si>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</si>
  <si>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</si>
  <si>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</si>
  <si>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</si>
  <si>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</si>
  <si>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</si>
  <si>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</si>
  <si>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</si>
  <si>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</si>
  <si>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</si>
  <si>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</si>
  <si>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</si>
  <si>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</si>
  <si>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</si>
  <si>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</si>
  <si>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</si>
  <si>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</si>
  <si>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</si>
  <si>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</si>
  <si>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</si>
  <si>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</si>
  <si>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</si>
  <si>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</si>
  <si>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</si>
  <si>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</si>
  <si>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</si>
  <si>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</si>
  <si>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</si>
  <si>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</si>
  <si>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</si>
  <si>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</si>
  <si>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</si>
  <si>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</si>
  <si>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</si>
  <si>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</si>
  <si>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</si>
  <si>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</si>
  <si>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</si>
  <si>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</si>
  <si>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</si>
  <si>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</si>
  <si>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</si>
  <si>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</si>
  <si>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</si>
  <si>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</si>
  <si>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</si>
  <si>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</si>
  <si>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</si>
  <si>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</si>
  <si>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</si>
  <si>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</si>
  <si>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</si>
  <si>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</si>
  <si>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</si>
  <si>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</si>
  <si>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</si>
  <si>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</si>
  <si>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</si>
  <si>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</si>
  <si>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</si>
  <si>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</si>
  <si>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</si>
  <si>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</si>
  <si>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</si>
  <si>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</si>
  <si>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</si>
  <si>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</si>
  <si>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</si>
  <si>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</si>
  <si>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</si>
  <si>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</si>
  <si>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</si>
  <si>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</si>
  <si>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</si>
  <si>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</si>
  <si>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</si>
  <si>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</si>
  <si>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</si>
  <si>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</si>
  <si>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</si>
  <si>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</si>
  <si>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</si>
  <si>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</si>
  <si>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</si>
  <si>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</si>
  <si>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</si>
  <si>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</si>
  <si>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</si>
  <si>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</si>
  <si>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</si>
  <si>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</si>
  <si>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</si>
  <si>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</si>
  <si>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</si>
  <si>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</si>
  <si>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</si>
  <si>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</si>
  <si>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</si>
  <si>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</si>
  <si>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</si>
  <si>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</si>
  <si>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</si>
  <si>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</si>
  <si>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</si>
  <si>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</si>
  <si>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</si>
  <si>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</si>
  <si>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</si>
  <si>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</si>
  <si>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</si>
  <si>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</si>
  <si>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</si>
  <si>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</si>
  <si>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</si>
  <si>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</si>
  <si>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</si>
  <si>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</si>
  <si>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</si>
  <si>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</si>
  <si>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</si>
  <si>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</si>
  <si>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</si>
  <si>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</si>
  <si>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</si>
  <si>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</si>
  <si>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</si>
  <si>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</si>
  <si>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</si>
  <si>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</si>
  <si>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</si>
  <si>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</si>
  <si>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</si>
  <si>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</si>
  <si>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</si>
  <si>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</si>
  <si>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</si>
  <si>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</si>
  <si>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</si>
  <si>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</si>
  <si>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</si>
  <si>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</si>
  <si>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</si>
  <si>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</si>
  <si>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</si>
  <si>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</si>
  <si>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</si>
  <si>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</si>
  <si>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</si>
  <si>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</si>
  <si>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</si>
  <si>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</si>
  <si>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</si>
  <si>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</si>
  <si>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</si>
  <si>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</si>
  <si>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</si>
  <si>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</si>
  <si>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</si>
  <si>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</si>
  <si>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</si>
  <si>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</si>
  <si>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</si>
  <si>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</si>
  <si>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</si>
  <si>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</si>
  <si>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</si>
  <si>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</si>
  <si>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</si>
  <si>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</si>
  <si>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</si>
  <si>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</si>
  <si>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</si>
  <si>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</si>
  <si>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</si>
  <si>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</si>
  <si>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</si>
  <si>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</si>
  <si>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</si>
  <si>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</si>
  <si>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</si>
  <si>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</si>
  <si>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</si>
  <si>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</si>
  <si>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</si>
  <si>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</si>
  <si>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</si>
  <si>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</si>
  <si>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</si>
  <si>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</si>
  <si>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</si>
  <si>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</si>
  <si>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</si>
  <si>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</si>
  <si>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</si>
  <si>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</si>
  <si>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</si>
  <si>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</si>
  <si>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</si>
  <si>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</si>
  <si>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</si>
  <si>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</si>
  <si>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</si>
  <si>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</si>
  <si>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</si>
  <si>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</si>
  <si>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</si>
  <si>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</si>
  <si>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</si>
  <si>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</si>
  <si>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</si>
  <si>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</si>
  <si>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</si>
  <si>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</si>
  <si>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</si>
  <si>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</si>
  <si>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</si>
  <si>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</si>
  <si>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</si>
  <si>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</si>
  <si>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</si>
  <si>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</si>
  <si>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</si>
  <si>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</si>
  <si>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</si>
  <si>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</si>
  <si>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</si>
  <si>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</si>
  <si>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</si>
  <si>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</si>
  <si>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</si>
  <si>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</si>
  <si>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</si>
  <si>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</si>
  <si>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</si>
  <si>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</si>
  <si>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</si>
  <si>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</si>
  <si>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</si>
  <si>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</si>
  <si>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</si>
  <si>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</si>
  <si>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</si>
  <si>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</si>
  <si>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</si>
  <si>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</si>
  <si>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</si>
  <si>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</si>
  <si>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</si>
  <si>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</si>
  <si>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</si>
  <si>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</si>
  <si>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</si>
  <si>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</si>
  <si>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</si>
  <si>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</si>
  <si>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</si>
  <si>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</si>
  <si>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</si>
  <si>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</si>
  <si>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</si>
  <si>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</si>
  <si>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</si>
  <si>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</si>
  <si>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</si>
  <si>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</si>
  <si>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</si>
  <si>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</si>
  <si>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</si>
  <si>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</si>
  <si>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</si>
  <si>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</si>
  <si>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</si>
  <si>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</si>
  <si>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</si>
  <si>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</si>
  <si>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</si>
  <si>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</si>
  <si>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</si>
  <si>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</si>
  <si>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</si>
  <si>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</si>
  <si>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</si>
  <si>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</si>
  <si>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</si>
  <si>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</si>
  <si>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</si>
  <si>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</si>
  <si>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</si>
  <si>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</si>
  <si>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</si>
  <si>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</si>
  <si>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</si>
  <si>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</si>
  <si>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</si>
  <si>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</si>
  <si>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</si>
  <si>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</si>
  <si>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</si>
  <si>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</si>
  <si>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</si>
  <si>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</si>
  <si>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</si>
  <si>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</si>
  <si>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</si>
  <si>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</si>
  <si>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</si>
  <si>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</si>
  <si>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</si>
  <si>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</si>
  <si>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</si>
  <si>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</si>
  <si>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</si>
  <si>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</si>
  <si>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</si>
  <si>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</si>
  <si>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</si>
  <si>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</si>
  <si>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</si>
  <si>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</si>
  <si>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</si>
  <si>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</si>
  <si>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</si>
  <si>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</si>
  <si>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</si>
  <si>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</si>
  <si>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</si>
  <si>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</si>
  <si>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</si>
  <si>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</si>
  <si>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</si>
  <si>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</si>
  <si>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</si>
  <si>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</si>
  <si>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</si>
  <si>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</si>
  <si>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</si>
  <si>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</si>
  <si>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</si>
  <si>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</si>
  <si>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</si>
  <si>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</si>
  <si>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</si>
  <si>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</si>
  <si>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</si>
  <si>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</si>
  <si>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</si>
  <si>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</si>
  <si>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</si>
  <si>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</si>
  <si>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</si>
  <si>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</si>
  <si>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</si>
  <si>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</si>
  <si>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</si>
  <si>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</si>
  <si>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</si>
  <si>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</si>
  <si>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</si>
  <si>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</si>
  <si>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</si>
  <si>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</si>
  <si>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</si>
  <si>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</si>
  <si>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</si>
  <si>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</si>
  <si>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</si>
  <si>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</si>
  <si>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</si>
  <si>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</si>
  <si>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</si>
  <si>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</si>
  <si>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</si>
  <si>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</si>
  <si>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</si>
  <si>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</si>
  <si>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</si>
  <si>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</si>
  <si>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</si>
  <si>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</si>
  <si>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</si>
  <si>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</si>
  <si>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</si>
  <si>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</si>
  <si>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</si>
  <si>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</si>
  <si>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</si>
  <si>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</si>
  <si>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</si>
  <si>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</si>
  <si>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</si>
  <si>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</si>
  <si>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</si>
  <si>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</si>
  <si>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</si>
  <si>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</si>
  <si>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</si>
  <si>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</si>
  <si>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</si>
  <si>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</si>
  <si>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</si>
  <si>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</si>
  <si>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</si>
  <si>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</si>
  <si>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</si>
  <si>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</si>
  <si>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</si>
  <si>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</si>
  <si>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</si>
  <si>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</si>
  <si>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</si>
  <si>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</si>
  <si>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</si>
  <si>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</si>
  <si>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</si>
  <si>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</si>
  <si>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</si>
  <si>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</si>
  <si>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</si>
  <si>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</si>
  <si>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</si>
  <si>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</si>
  <si>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</si>
  <si>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</si>
  <si>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</si>
  <si>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</si>
  <si>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</si>
  <si>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</si>
  <si>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</si>
  <si>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</si>
  <si>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</si>
  <si>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</si>
  <si>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</si>
  <si>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</si>
  <si>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</si>
  <si>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</si>
  <si>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</si>
  <si>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</si>
  <si>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</si>
  <si>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</si>
  <si>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</si>
  <si>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</si>
  <si>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</si>
  <si>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</si>
  <si>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</si>
  <si>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</si>
  <si>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</si>
  <si>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</si>
  <si>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</si>
  <si>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</si>
  <si>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</si>
  <si>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</si>
  <si>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</si>
  <si>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</si>
  <si>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</si>
  <si>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</si>
  <si>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</si>
  <si>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</si>
  <si>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</si>
  <si>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</si>
  <si>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</si>
  <si>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</si>
  <si>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</si>
  <si>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</si>
  <si>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</si>
  <si>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</si>
  <si>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</si>
  <si>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</si>
  <si>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</si>
  <si>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</si>
  <si>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</si>
  <si>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</si>
  <si>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</si>
  <si>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</si>
  <si>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</si>
  <si>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</si>
  <si>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</si>
  <si>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</si>
  <si>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</si>
  <si>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</si>
  <si>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</si>
  <si>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</si>
  <si>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</si>
  <si>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</si>
  <si>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</si>
  <si>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</si>
  <si>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</si>
  <si>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</si>
  <si>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</si>
  <si>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</si>
  <si>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</si>
  <si>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</si>
  <si>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</si>
  <si>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</si>
  <si>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</si>
  <si>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</si>
  <si>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</si>
  <si>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</si>
  <si>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</si>
  <si>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</si>
  <si>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</si>
  <si>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</si>
  <si>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</si>
  <si>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</si>
  <si>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</si>
  <si>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</si>
  <si>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</si>
  <si>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</si>
  <si>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</si>
  <si>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</si>
  <si>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</si>
  <si>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</si>
  <si>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</si>
  <si>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</si>
  <si>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</si>
  <si>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</si>
  <si>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</si>
  <si>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</si>
  <si>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</si>
  <si>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</si>
  <si>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</si>
  <si>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</si>
  <si>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</si>
  <si>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</si>
  <si>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</si>
  <si>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</si>
  <si>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</si>
  <si>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</si>
  <si>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</si>
  <si>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</si>
  <si>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</si>
  <si>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</si>
  <si>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</si>
  <si>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</si>
  <si>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</si>
  <si>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</si>
  <si>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</si>
  <si>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</si>
  <si>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</si>
  <si>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</si>
  <si>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</si>
  <si>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</si>
  <si>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</si>
  <si>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</si>
  <si>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</si>
  <si>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</si>
  <si>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</si>
  <si>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</si>
  <si>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</si>
  <si>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</si>
  <si>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</si>
  <si>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</si>
  <si>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</si>
  <si>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</si>
  <si>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</si>
  <si>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</si>
  <si>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</si>
  <si>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</si>
  <si>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</si>
  <si>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</si>
  <si>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</si>
  <si>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</si>
  <si>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Count of outcome</t>
  </si>
  <si>
    <t>Caregory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</si>
  <si>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</si>
  <si>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</si>
  <si>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</si>
  <si>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</si>
  <si>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</si>
  <si>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</si>
  <si>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</si>
  <si>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</si>
  <si>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</si>
  <si>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</si>
  <si>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</si>
  <si>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</si>
  <si>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</si>
  <si>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</si>
  <si>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</si>
  <si>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</si>
  <si>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</si>
  <si>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</si>
  <si>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</si>
  <si>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</si>
  <si>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</si>
  <si>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</si>
  <si>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</si>
  <si>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</si>
  <si>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</si>
  <si>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</si>
  <si>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</si>
  <si>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</si>
  <si>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</si>
  <si>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</si>
  <si>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</si>
  <si>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</si>
  <si>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</si>
  <si>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</si>
  <si>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</si>
  <si>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</si>
  <si>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</si>
  <si>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</si>
  <si>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</si>
  <si>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</si>
  <si>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</si>
  <si>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</si>
  <si>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</si>
  <si>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</si>
  <si>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</si>
  <si>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</si>
  <si>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</si>
  <si>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</si>
  <si>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</si>
  <si>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</si>
  <si>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Year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</si>
  <si>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</si>
  <si>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</si>
  <si>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</si>
  <si>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</si>
  <si>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</si>
  <si>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</si>
  <si>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</si>
  <si>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</si>
  <si>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</si>
  <si>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</si>
  <si>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</si>
  <si>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</si>
  <si>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Greater than or equal to 50000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</si>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</sst>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43" fontId="0" fillId="0" borderId="0" xfId="42" applyFont="1"/>
    <xf numFmtId="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43" applyFont="1"/>
    <xf numFmtId="1" fontId="0" fillId="0" borderId="0" xfId="0" applyNumberFormat="1"/>
    <xf numFmtId="1" fontId="0" fillId="33" borderId="0" xfId="0" applyNumberFormat="1" applyFill="1"/>
    <xf numFmtId="0" fontId="0" fillId="34" borderId="0" xfId="0" applyFill="1"/>
    <xf numFmtId="1" fontId="0" fillId="34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CECAFE"/>
        </patternFill>
      </fill>
    </dxf>
    <dxf>
      <fill>
        <patternFill>
          <bgColor rgb="FFD4D1FF"/>
        </patternFill>
      </fill>
    </dxf>
    <dxf>
      <fill>
        <patternFill>
          <bgColor rgb="FFFF5757"/>
        </patternFill>
      </fill>
    </dxf>
    <dxf>
      <fill>
        <patternFill>
          <bgColor rgb="FF00CC66"/>
        </patternFill>
      </fill>
    </dxf>
    <dxf>
      <fill>
        <patternFill>
          <bgColor rgb="FFFFFFBD"/>
        </patternFill>
      </fill>
    </dxf>
    <dxf>
      <fill>
        <patternFill>
          <bgColor rgb="FFCECAFE"/>
        </patternFill>
      </fill>
    </dxf>
    <dxf>
      <fill>
        <patternFill>
          <bgColor rgb="FFD4D1FF"/>
        </patternFill>
      </fill>
    </dxf>
    <dxf>
      <fill>
        <patternFill>
          <bgColor rgb="FFFF5757"/>
        </patternFill>
      </fill>
    </dxf>
    <dxf>
      <fill>
        <patternFill>
          <bgColor rgb="FF00CC66"/>
        </patternFill>
      </fill>
    </dxf>
    <dxf>
      <fill>
        <patternFill>
          <bgColor rgb="FFFFFFBD"/>
        </patternFill>
      </fill>
    </dxf>
    <dxf>
      <fill>
        <patternFill>
          <bgColor rgb="FFCECAFE"/>
        </patternFill>
      </fill>
    </dxf>
    <dxf>
      <fill>
        <patternFill>
          <bgColor rgb="FFD4D1FF"/>
        </patternFill>
      </fill>
    </dxf>
    <dxf>
      <fill>
        <patternFill>
          <bgColor rgb="FFFF5757"/>
        </patternFill>
      </fill>
    </dxf>
    <dxf>
      <fill>
        <patternFill>
          <bgColor rgb="FF00CC66"/>
        </patternFill>
      </fill>
    </dxf>
    <dxf>
      <fill>
        <patternFill>
          <bgColor rgb="FFFFFFBD"/>
        </patternFill>
      </fill>
    </dxf>
    <dxf>
      <fill>
        <patternFill>
          <bgColor rgb="FFB30D3C"/>
        </patternFill>
      </fill>
    </dxf>
    <dxf>
      <fill>
        <patternFill>
          <bgColor rgb="FF20BA50"/>
        </patternFill>
      </fill>
    </dxf>
    <dxf>
      <fill>
        <patternFill>
          <bgColor rgb="FF1503FB"/>
        </patternFill>
      </fill>
    </dxf>
  </dxfs>
  <tableStyles count="0" defaultTableStyle="TableStyleMedium2" defaultPivotStyle="PivotStyleLight16"/>
  <colors>
    <mruColors>
      <color rgb="FFFAFD91"/>
      <color rgb="FF20BA50"/>
      <color rgb="FF1FF160"/>
      <color rgb="FFA3C8FF"/>
      <color rgb="FF1FD375"/>
      <color rgb="FF96FF79"/>
      <color rgb="FFF5694D"/>
      <color rgb="FF000000"/>
      <color rgb="FF1503FB"/>
      <color rgb="FF5B5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 1!PivotTable1</c:name>
    <c:fmtId val="0"/>
  </c:pivotSource>
  <c:chart>
    <c:autoTitleDeleted val="0"/>
    <c:pivotFmts>
      <c:pivotFmt>
        <c:idx val="0"/>
        <c:spPr>
          <a:solidFill>
            <a:srgbClr val="FAFD9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5694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FF1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A3C8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AFD91"/>
            </a:solidFill>
            <a:ln>
              <a:noFill/>
            </a:ln>
            <a:effectLst/>
          </c:spPr>
          <c:invertIfNegative val="0"/>
          <c:cat>
            <c:strRef>
              <c:f>'PivotTable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8-4FEF-8EA9-3D03A4E5BE00}"/>
            </c:ext>
          </c:extLst>
        </c:ser>
        <c:ser>
          <c:idx val="1"/>
          <c:order val="1"/>
          <c:tx>
            <c:strRef>
              <c:f>'PivotTable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5694D"/>
            </a:solidFill>
            <a:ln>
              <a:noFill/>
            </a:ln>
            <a:effectLst/>
          </c:spPr>
          <c:invertIfNegative val="0"/>
          <c:cat>
            <c:strRef>
              <c:f>'PivotTable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8-4FEF-8EA9-3D03A4E5BE00}"/>
            </c:ext>
          </c:extLst>
        </c:ser>
        <c:ser>
          <c:idx val="2"/>
          <c:order val="2"/>
          <c:tx>
            <c:strRef>
              <c:f>'PivotTable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1FF160"/>
            </a:solidFill>
            <a:ln>
              <a:noFill/>
            </a:ln>
            <a:effectLst/>
          </c:spPr>
          <c:invertIfNegative val="0"/>
          <c:cat>
            <c:strRef>
              <c:f>'PivotTable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8-4FEF-8EA9-3D03A4E5BE00}"/>
            </c:ext>
          </c:extLst>
        </c:ser>
        <c:ser>
          <c:idx val="3"/>
          <c:order val="3"/>
          <c:tx>
            <c:strRef>
              <c:f>'PivotTable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A3C8FF"/>
            </a:solidFill>
            <a:ln>
              <a:noFill/>
            </a:ln>
            <a:effectLst/>
          </c:spPr>
          <c:invertIfNegative val="0"/>
          <c:cat>
            <c:strRef>
              <c:f>'PivotTable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8-4FEF-8EA9-3D03A4E5B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7945391"/>
        <c:axId val="1201638303"/>
      </c:barChart>
      <c:catAx>
        <c:axId val="108794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38303"/>
        <c:crosses val="autoZero"/>
        <c:auto val="1"/>
        <c:lblAlgn val="ctr"/>
        <c:lblOffset val="100"/>
        <c:noMultiLvlLbl val="0"/>
      </c:catAx>
      <c:valAx>
        <c:axId val="120163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4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 2!PivotTable2</c:name>
    <c:fmtId val="3"/>
  </c:pivotSource>
  <c:chart>
    <c:autoTitleDeleted val="0"/>
    <c:pivotFmts>
      <c:pivotFmt>
        <c:idx val="0"/>
        <c:spPr>
          <a:solidFill>
            <a:srgbClr val="FAFD9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0BA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FF1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A3C8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AFD91"/>
            </a:solidFill>
            <a:ln>
              <a:noFill/>
            </a:ln>
            <a:effectLst/>
          </c:spPr>
          <c:invertIfNegative val="0"/>
          <c:cat>
            <c:strRef>
              <c:f>'PivotTable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5-4A61-98DB-25306AB7415D}"/>
            </c:ext>
          </c:extLst>
        </c:ser>
        <c:ser>
          <c:idx val="1"/>
          <c:order val="1"/>
          <c:tx>
            <c:strRef>
              <c:f>'PivotTable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20BA50"/>
            </a:solidFill>
            <a:ln>
              <a:noFill/>
            </a:ln>
            <a:effectLst/>
          </c:spPr>
          <c:invertIfNegative val="0"/>
          <c:cat>
            <c:strRef>
              <c:f>'PivotTable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45-4A61-98DB-25306AB7415D}"/>
            </c:ext>
          </c:extLst>
        </c:ser>
        <c:ser>
          <c:idx val="2"/>
          <c:order val="2"/>
          <c:tx>
            <c:strRef>
              <c:f>'PivotTable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1FF160"/>
            </a:solidFill>
            <a:ln>
              <a:noFill/>
            </a:ln>
            <a:effectLst/>
          </c:spPr>
          <c:invertIfNegative val="0"/>
          <c:cat>
            <c:strRef>
              <c:f>'PivotTable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45-4A61-98DB-25306AB7415D}"/>
            </c:ext>
          </c:extLst>
        </c:ser>
        <c:ser>
          <c:idx val="3"/>
          <c:order val="3"/>
          <c:tx>
            <c:strRef>
              <c:f>'PivotTable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A3C8FF"/>
            </a:solidFill>
            <a:ln>
              <a:noFill/>
            </a:ln>
            <a:effectLst/>
          </c:spPr>
          <c:invertIfNegative val="0"/>
          <c:cat>
            <c:strRef>
              <c:f>'PivotTable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45-4A61-98DB-25306AB74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444736"/>
        <c:axId val="327214256"/>
      </c:barChart>
      <c:catAx>
        <c:axId val="31944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14256"/>
        <c:crosses val="autoZero"/>
        <c:auto val="1"/>
        <c:lblAlgn val="ctr"/>
        <c:lblOffset val="100"/>
        <c:noMultiLvlLbl val="0"/>
      </c:catAx>
      <c:valAx>
        <c:axId val="3272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 3!PivotTable4</c:name>
    <c:fmtId val="13"/>
  </c:pivotSource>
  <c:chart>
    <c:autoTitleDeleted val="0"/>
    <c:pivotFmts>
      <c:pivotFmt>
        <c:idx val="0"/>
        <c:spPr>
          <a:ln w="28575" cap="rnd">
            <a:solidFill>
              <a:srgbClr val="FAFD91"/>
            </a:solidFill>
            <a:round/>
          </a:ln>
          <a:effectLst/>
        </c:spPr>
        <c:marker>
          <c:symbol val="circle"/>
          <c:size val="5"/>
          <c:spPr>
            <a:solidFill>
              <a:srgbClr val="FAFD9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20BA50"/>
            </a:solidFill>
            <a:round/>
          </a:ln>
          <a:effectLst/>
        </c:spPr>
        <c:marker>
          <c:symbol val="circle"/>
          <c:size val="5"/>
          <c:spPr>
            <a:solidFill>
              <a:srgbClr val="20BA5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A3C8FF"/>
            </a:solidFill>
            <a:round/>
          </a:ln>
          <a:effectLst/>
        </c:spPr>
        <c:marker>
          <c:symbol val="circle"/>
          <c:size val="5"/>
          <c:spPr>
            <a:pattFill prst="pct5">
              <a:fgClr>
                <a:srgbClr val="A3C8FF"/>
              </a:fgClr>
              <a:bgClr>
                <a:schemeClr val="bg1"/>
              </a:bgClr>
            </a:patt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AFD9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FD9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7-479B-AD9C-D66E8AE88FFA}"/>
            </c:ext>
          </c:extLst>
        </c:ser>
        <c:ser>
          <c:idx val="1"/>
          <c:order val="1"/>
          <c:tx>
            <c:strRef>
              <c:f>'PivotTable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20BA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0BA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7-479B-AD9C-D66E8AE88FFA}"/>
            </c:ext>
          </c:extLst>
        </c:ser>
        <c:ser>
          <c:idx val="2"/>
          <c:order val="2"/>
          <c:tx>
            <c:strRef>
              <c:f>'PivotTable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A3C8FF"/>
              </a:solidFill>
              <a:round/>
            </a:ln>
            <a:effectLst/>
          </c:spPr>
          <c:marker>
            <c:symbol val="circle"/>
            <c:size val="5"/>
            <c:spPr>
              <a:pattFill prst="pct5">
                <a:fgClr>
                  <a:srgbClr val="A3C8FF"/>
                </a:fgClr>
                <a:bgClr>
                  <a:schemeClr val="bg1"/>
                </a:bgClr>
              </a:patt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87-479B-AD9C-D66E8AE88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439456"/>
        <c:axId val="329738864"/>
      </c:lineChart>
      <c:catAx>
        <c:axId val="31943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38864"/>
        <c:crosses val="autoZero"/>
        <c:auto val="1"/>
        <c:lblAlgn val="ctr"/>
        <c:lblOffset val="100"/>
        <c:noMultiLvlLbl val="0"/>
      </c:catAx>
      <c:valAx>
        <c:axId val="3297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3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208704"/>
        <c:axId val="1644808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GoalOutcomes!$B$1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GoalOutcomes!$B$2:$B$13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B94-485D-953A-49B6E065080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B94-485D-953A-49B6E065080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94-485D-953A-49B6E065080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94-485D-953A-49B6E065080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GoalOutcomes!$F$1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94-485D-953A-49B6E065080C}"/>
            </c:ext>
          </c:extLst>
        </c:ser>
        <c:ser>
          <c:idx val="5"/>
          <c:order val="5"/>
          <c:tx>
            <c:strRef>
              <c:f>GoalOutcomes!$G$1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94-485D-953A-49B6E065080C}"/>
            </c:ext>
          </c:extLst>
        </c:ser>
        <c:ser>
          <c:idx val="6"/>
          <c:order val="6"/>
          <c:tx>
            <c:strRef>
              <c:f>GoalOutcomes!$H$1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94-485D-953A-49B6E0650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203424"/>
        <c:axId val="1644809744"/>
      </c:lineChart>
      <c:catAx>
        <c:axId val="20332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808256"/>
        <c:crosses val="autoZero"/>
        <c:auto val="1"/>
        <c:lblAlgn val="ctr"/>
        <c:lblOffset val="100"/>
        <c:noMultiLvlLbl val="0"/>
      </c:catAx>
      <c:valAx>
        <c:axId val="16448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08704"/>
        <c:crosses val="autoZero"/>
        <c:crossBetween val="between"/>
      </c:valAx>
      <c:valAx>
        <c:axId val="164480974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03424"/>
        <c:crosses val="max"/>
        <c:crossBetween val="between"/>
      </c:valAx>
      <c:catAx>
        <c:axId val="2033203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44809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</xdr:row>
      <xdr:rowOff>200024</xdr:rowOff>
    </xdr:from>
    <xdr:to>
      <xdr:col>18</xdr:col>
      <xdr:colOff>0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C0EFE-98F6-534E-9DCC-5BDA61B32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19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C8989-3CCE-85EF-B4B0-32A1C6D5E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2</xdr:row>
      <xdr:rowOff>200024</xdr:rowOff>
    </xdr:from>
    <xdr:to>
      <xdr:col>12</xdr:col>
      <xdr:colOff>676275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95165-8242-6150-85D4-958A1E103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13</xdr:row>
      <xdr:rowOff>104775</xdr:rowOff>
    </xdr:from>
    <xdr:to>
      <xdr:col>7</xdr:col>
      <xdr:colOff>1304924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B1CF2-98D4-9ECF-D239-A7D186DB6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123825</xdr:rowOff>
    </xdr:from>
    <xdr:to>
      <xdr:col>14</xdr:col>
      <xdr:colOff>457200</xdr:colOff>
      <xdr:row>8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8AD8E8-A1FF-53CF-B512-2F4739530D84}"/>
            </a:ext>
          </a:extLst>
        </xdr:cNvPr>
        <xdr:cNvSpPr txBox="1"/>
      </xdr:nvSpPr>
      <xdr:spPr>
        <a:xfrm>
          <a:off x="9191625" y="323850"/>
          <a:ext cx="37052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Median or mean, which is better to summarize the data depends on the distribution and the presence of outliers in this specific dataset.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the median seems to be the better summary. Because it is not affected by the really big or small numbers. It’ll present a more typical value in this situation.</a:t>
          </a:r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triy Bachkala" refreshedDate="45222.450135763887" createdVersion="8" refreshedVersion="8" minRefreshableVersion="3" recordCount="1000" xr:uid="{AFFB0AF5-042E-449B-B32F-0F078438CC7E}">
  <cacheSource type="worksheet">
    <worksheetSource name="Crowdfunding!$A$1:$R$100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triy Bachkala" refreshedDate="45222.533182870371" createdVersion="8" refreshedVersion="8" minRefreshableVersion="3" recordCount="1000" xr:uid="{9F13D72A-6573-4ED4-BCB8-D96CC92DAF0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mitriy Bachkala" refreshedDate="45222.625165162041" backgroundQuery="1" createdVersion="8" refreshedVersion="8" minRefreshableVersion="3" recordCount="0" supportSubquery="1" supportAdvancedDrill="1" xr:uid="{076C3847-54AA-4B03-ABB6-44CCA0B7CB47}">
  <cacheSource type="external" connectionId="1"/>
  <cacheFields count="6"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Date Created Conversion].[Date Created Conversion]" caption="Date Created Conversion" numFmtId="0" hierarchy="13" level="1">
      <sharedItems containsSemiMixedTypes="0" containsNonDate="0" containsDate="1" containsString="0" minDate="2010-12-02T06:00:00" maxDate="2019-12-31T06:00:00" count="74">
        <d v="2010-12-02T06:00:00"/>
        <d v="2010-12-03T06:00:00"/>
        <d v="2010-12-10T06:00:00"/>
        <d v="2010-12-13T06:00:00"/>
        <d v="2010-12-15T06:00:00"/>
        <d v="2010-12-19T06:00:00"/>
        <d v="2010-12-22T06:00:00"/>
        <d v="2011-12-01T06:00:00"/>
        <d v="2011-12-03T06:00:00"/>
        <d v="2011-12-08T06:00:00"/>
        <d v="2011-12-12T06:00:00"/>
        <d v="2011-12-19T06:00:00"/>
        <d v="2011-12-21T06:00:00"/>
        <d v="2011-12-22T06:00:00"/>
        <d v="2011-12-23T06:00:00"/>
        <d v="2011-12-27T06:00:00"/>
        <d v="2012-12-01T06:00:00"/>
        <d v="2012-12-08T06:00:00"/>
        <d v="2012-12-09T06:00:00"/>
        <d v="2012-12-16T06:00:00"/>
        <d v="2012-12-18T06:00:00"/>
        <d v="2013-12-06T06:00:00"/>
        <d v="2013-12-11T06:00:00"/>
        <d v="2013-12-17T06:00:00"/>
        <d v="2013-12-29T06:00:00"/>
        <d v="2013-12-30T06:00:00"/>
        <d v="2013-12-31T06:00:00"/>
        <d v="2014-12-02T06:00:00"/>
        <d v="2014-12-12T06:00:00"/>
        <d v="2014-12-15T06:00:00"/>
        <d v="2014-12-16T06:00:00"/>
        <d v="2014-12-18T06:00:00"/>
        <d v="2014-12-20T06:00:00"/>
        <d v="2014-12-21T06:00:00"/>
        <d v="2014-12-28T06:00:00"/>
        <d v="2014-12-31T06:00:00"/>
        <d v="2015-12-07T06:00:00"/>
        <d v="2015-12-08T06:00:00"/>
        <d v="2015-12-20T06:00:00"/>
        <d v="2015-12-22T06:00:00"/>
        <d v="2015-12-24T06:00:00"/>
        <d v="2015-12-26T06:00:00"/>
        <d v="2016-12-01T06:00:00"/>
        <d v="2016-12-08T06:00:00"/>
        <d v="2016-12-11T06:00:00"/>
        <d v="2016-12-12T06:00:00"/>
        <d v="2016-12-19T06:00:00"/>
        <d v="2016-12-20T06:00:00"/>
        <d v="2016-12-22T06:00:00"/>
        <d v="2016-12-26T06:00:00"/>
        <d v="2016-12-29T06:00:00"/>
        <d v="2017-12-08T06:00:00"/>
        <d v="2017-12-14T06:00:00"/>
        <d v="2017-12-19T06:00:00"/>
        <d v="2017-12-22T06:00:00"/>
        <d v="2017-12-25T06:00:00"/>
        <d v="2017-12-27T06:00:00"/>
        <d v="2017-12-28T06:00:00"/>
        <d v="2018-12-08T06:00:00"/>
        <d v="2018-12-09T06:00:00"/>
        <d v="2018-12-16T06:00:00"/>
        <d v="2018-12-17T06:00:00"/>
        <d v="2018-12-18T06:00:00"/>
        <d v="2018-12-30T06:00:00"/>
        <d v="2019-12-06T06:00:00"/>
        <d v="2019-12-07T06:00:00"/>
        <d v="2019-12-10T06:00:00"/>
        <d v="2019-12-12T06:00:00"/>
        <d v="2019-12-14T06:00:00"/>
        <d v="2019-12-15T06:00:00"/>
        <d v="2019-12-16T06:00:00"/>
        <d v="2019-12-22T06:00:00"/>
        <d v="2019-12-25T06:00:00"/>
        <d v="2019-12-31T06:00:00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12-02T06:00:00]"/>
            <x15:cachedUniqueName index="1" name="[Range].[Date Created Conversion].&amp;[2010-12-03T06:00:00]"/>
            <x15:cachedUniqueName index="2" name="[Range].[Date Created Conversion].&amp;[2010-12-10T06:00:00]"/>
            <x15:cachedUniqueName index="3" name="[Range].[Date Created Conversion].&amp;[2010-12-13T06:00:00]"/>
            <x15:cachedUniqueName index="4" name="[Range].[Date Created Conversion].&amp;[2010-12-15T06:00:00]"/>
            <x15:cachedUniqueName index="5" name="[Range].[Date Created Conversion].&amp;[2010-12-19T06:00:00]"/>
            <x15:cachedUniqueName index="6" name="[Range].[Date Created Conversion].&amp;[2010-12-22T06:00:00]"/>
            <x15:cachedUniqueName index="7" name="[Range].[Date Created Conversion].&amp;[2011-12-01T06:00:00]"/>
            <x15:cachedUniqueName index="8" name="[Range].[Date Created Conversion].&amp;[2011-12-03T06:00:00]"/>
            <x15:cachedUniqueName index="9" name="[Range].[Date Created Conversion].&amp;[2011-12-08T06:00:00]"/>
            <x15:cachedUniqueName index="10" name="[Range].[Date Created Conversion].&amp;[2011-12-12T06:00:00]"/>
            <x15:cachedUniqueName index="11" name="[Range].[Date Created Conversion].&amp;[2011-12-19T06:00:00]"/>
            <x15:cachedUniqueName index="12" name="[Range].[Date Created Conversion].&amp;[2011-12-21T06:00:00]"/>
            <x15:cachedUniqueName index="13" name="[Range].[Date Created Conversion].&amp;[2011-12-22T06:00:00]"/>
            <x15:cachedUniqueName index="14" name="[Range].[Date Created Conversion].&amp;[2011-12-23T06:00:00]"/>
            <x15:cachedUniqueName index="15" name="[Range].[Date Created Conversion].&amp;[2011-12-27T06:00:00]"/>
            <x15:cachedUniqueName index="16" name="[Range].[Date Created Conversion].&amp;[2012-12-01T06:00:00]"/>
            <x15:cachedUniqueName index="17" name="[Range].[Date Created Conversion].&amp;[2012-12-08T06:00:00]"/>
            <x15:cachedUniqueName index="18" name="[Range].[Date Created Conversion].&amp;[2012-12-09T06:00:00]"/>
            <x15:cachedUniqueName index="19" name="[Range].[Date Created Conversion].&amp;[2012-12-16T06:00:00]"/>
            <x15:cachedUniqueName index="20" name="[Range].[Date Created Conversion].&amp;[2012-12-18T06:00:00]"/>
            <x15:cachedUniqueName index="21" name="[Range].[Date Created Conversion].&amp;[2013-12-06T06:00:00]"/>
            <x15:cachedUniqueName index="22" name="[Range].[Date Created Conversion].&amp;[2013-12-11T06:00:00]"/>
            <x15:cachedUniqueName index="23" name="[Range].[Date Created Conversion].&amp;[2013-12-17T06:00:00]"/>
            <x15:cachedUniqueName index="24" name="[Range].[Date Created Conversion].&amp;[2013-12-29T06:00:00]"/>
            <x15:cachedUniqueName index="25" name="[Range].[Date Created Conversion].&amp;[2013-12-30T06:00:00]"/>
            <x15:cachedUniqueName index="26" name="[Range].[Date Created Conversion].&amp;[2013-12-31T06:00:00]"/>
            <x15:cachedUniqueName index="27" name="[Range].[Date Created Conversion].&amp;[2014-12-02T06:00:00]"/>
            <x15:cachedUniqueName index="28" name="[Range].[Date Created Conversion].&amp;[2014-12-12T06:00:00]"/>
            <x15:cachedUniqueName index="29" name="[Range].[Date Created Conversion].&amp;[2014-12-15T06:00:00]"/>
            <x15:cachedUniqueName index="30" name="[Range].[Date Created Conversion].&amp;[2014-12-16T06:00:00]"/>
            <x15:cachedUniqueName index="31" name="[Range].[Date Created Conversion].&amp;[2014-12-18T06:00:00]"/>
            <x15:cachedUniqueName index="32" name="[Range].[Date Created Conversion].&amp;[2014-12-20T06:00:00]"/>
            <x15:cachedUniqueName index="33" name="[Range].[Date Created Conversion].&amp;[2014-12-21T06:00:00]"/>
            <x15:cachedUniqueName index="34" name="[Range].[Date Created Conversion].&amp;[2014-12-28T06:00:00]"/>
            <x15:cachedUniqueName index="35" name="[Range].[Date Created Conversion].&amp;[2014-12-31T06:00:00]"/>
            <x15:cachedUniqueName index="36" name="[Range].[Date Created Conversion].&amp;[2015-12-07T06:00:00]"/>
            <x15:cachedUniqueName index="37" name="[Range].[Date Created Conversion].&amp;[2015-12-08T06:00:00]"/>
            <x15:cachedUniqueName index="38" name="[Range].[Date Created Conversion].&amp;[2015-12-20T06:00:00]"/>
            <x15:cachedUniqueName index="39" name="[Range].[Date Created Conversion].&amp;[2015-12-22T06:00:00]"/>
            <x15:cachedUniqueName index="40" name="[Range].[Date Created Conversion].&amp;[2015-12-24T06:00:00]"/>
            <x15:cachedUniqueName index="41" name="[Range].[Date Created Conversion].&amp;[2015-12-26T06:00:00]"/>
            <x15:cachedUniqueName index="42" name="[Range].[Date Created Conversion].&amp;[2016-12-01T06:00:00]"/>
            <x15:cachedUniqueName index="43" name="[Range].[Date Created Conversion].&amp;[2016-12-08T06:00:00]"/>
            <x15:cachedUniqueName index="44" name="[Range].[Date Created Conversion].&amp;[2016-12-11T06:00:00]"/>
            <x15:cachedUniqueName index="45" name="[Range].[Date Created Conversion].&amp;[2016-12-12T06:00:00]"/>
            <x15:cachedUniqueName index="46" name="[Range].[Date Created Conversion].&amp;[2016-12-19T06:00:00]"/>
            <x15:cachedUniqueName index="47" name="[Range].[Date Created Conversion].&amp;[2016-12-20T06:00:00]"/>
            <x15:cachedUniqueName index="48" name="[Range].[Date Created Conversion].&amp;[2016-12-22T06:00:00]"/>
            <x15:cachedUniqueName index="49" name="[Range].[Date Created Conversion].&amp;[2016-12-26T06:00:00]"/>
            <x15:cachedUniqueName index="50" name="[Range].[Date Created Conversion].&amp;[2016-12-29T06:00:00]"/>
            <x15:cachedUniqueName index="51" name="[Range].[Date Created Conversion].&amp;[2017-12-08T06:00:00]"/>
            <x15:cachedUniqueName index="52" name="[Range].[Date Created Conversion].&amp;[2017-12-14T06:00:00]"/>
            <x15:cachedUniqueName index="53" name="[Range].[Date Created Conversion].&amp;[2017-12-19T06:00:00]"/>
            <x15:cachedUniqueName index="54" name="[Range].[Date Created Conversion].&amp;[2017-12-22T06:00:00]"/>
            <x15:cachedUniqueName index="55" name="[Range].[Date Created Conversion].&amp;[2017-12-25T06:00:00]"/>
            <x15:cachedUniqueName index="56" name="[Range].[Date Created Conversion].&amp;[2017-12-27T06:00:00]"/>
            <x15:cachedUniqueName index="57" name="[Range].[Date Created Conversion].&amp;[2017-12-28T06:00:00]"/>
            <x15:cachedUniqueName index="58" name="[Range].[Date Created Conversion].&amp;[2018-12-08T06:00:00]"/>
            <x15:cachedUniqueName index="59" name="[Range].[Date Created Conversion].&amp;[2018-12-09T06:00:00]"/>
            <x15:cachedUniqueName index="60" name="[Range].[Date Created Conversion].&amp;[2018-12-16T06:00:00]"/>
            <x15:cachedUniqueName index="61" name="[Range].[Date Created Conversion].&amp;[2018-12-17T06:00:00]"/>
            <x15:cachedUniqueName index="62" name="[Range].[Date Created Conversion].&amp;[2018-12-18T06:00:00]"/>
            <x15:cachedUniqueName index="63" name="[Range].[Date Created Conversion].&amp;[2018-12-30T06:00:00]"/>
            <x15:cachedUniqueName index="64" name="[Range].[Date Created Conversion].&amp;[2019-12-06T06:00:00]"/>
            <x15:cachedUniqueName index="65" name="[Range].[Date Created Conversion].&amp;[2019-12-07T06:00:00]"/>
            <x15:cachedUniqueName index="66" name="[Range].[Date Created Conversion].&amp;[2019-12-10T06:00:00]"/>
            <x15:cachedUniqueName index="67" name="[Range].[Date Created Conversion].&amp;[2019-12-12T06:00:00]"/>
            <x15:cachedUniqueName index="68" name="[Range].[Date Created Conversion].&amp;[2019-12-14T06:00:00]"/>
            <x15:cachedUniqueName index="69" name="[Range].[Date Created Conversion].&amp;[2019-12-15T06:00:00]"/>
            <x15:cachedUniqueName index="70" name="[Range].[Date Created Conversion].&amp;[2019-12-16T06:00:00]"/>
            <x15:cachedUniqueName index="71" name="[Range].[Date Created Conversion].&amp;[2019-12-22T06:00:00]"/>
            <x15:cachedUniqueName index="72" name="[Range].[Date Created Conversion].&amp;[2019-12-25T06:00:00]"/>
            <x15:cachedUniqueName index="73" name="[Range].[Date Created Conversion].&amp;[2019-12-31T06:00:00]"/>
          </x15:cachedUniqueNames>
        </ext>
      </extLst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1"/>
      </fieldsUsage>
    </cacheHierarchy>
    <cacheHierarchy uniqueName="[Range].[Date Ended Conersion]" caption="Date Ended Conersion" attribute="1" time="1" defaultMemberUniqueName="[Range].[Date Ended Conersion].[All]" allUniqueName="[Range].[Date Ended Con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5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x v="1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x v="2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x v="1"/>
    <x v="1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x v="3"/>
    <x v="3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x v="3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x v="4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x v="3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x v="3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x v="5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x v="6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x v="3"/>
    <x v="3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x v="6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x v="7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x v="7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x v="8"/>
    <x v="2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x v="9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x v="10"/>
    <x v="4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x v="3"/>
    <x v="3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x v="3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x v="6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x v="3"/>
    <x v="3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x v="3"/>
    <x v="3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x v="4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x v="8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x v="11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x v="3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x v="1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x v="3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x v="12"/>
    <x v="4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x v="10"/>
    <x v="4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x v="11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x v="4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x v="3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x v="4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x v="6"/>
    <x v="4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x v="3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x v="13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x v="14"/>
    <x v="7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x v="3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x v="8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x v="1"/>
    <x v="1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x v="0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x v="15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x v="13"/>
    <x v="5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x v="3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x v="1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x v="3"/>
    <x v="3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x v="3"/>
    <x v="3"/>
    <s v="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x v="1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x v="16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x v="8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x v="3"/>
    <x v="3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x v="6"/>
    <x v="4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x v="8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x v="17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x v="8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x v="11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x v="3"/>
    <x v="3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x v="3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x v="3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x v="3"/>
    <x v="3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x v="2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x v="3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x v="2"/>
    <x v="2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x v="3"/>
    <x v="3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x v="3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x v="8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x v="3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x v="3"/>
    <x v="3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x v="3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x v="3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x v="10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x v="17"/>
    <x v="1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x v="16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x v="14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x v="3"/>
    <x v="3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x v="10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x v="18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x v="3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x v="11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x v="1"/>
    <x v="1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x v="11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x v="5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x v="8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x v="7"/>
    <x v="1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x v="3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x v="1"/>
    <x v="1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x v="18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x v="3"/>
    <x v="3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x v="3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x v="18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x v="11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x v="3"/>
    <x v="3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x v="2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x v="4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x v="3"/>
    <x v="3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x v="0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x v="11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x v="3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x v="5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x v="8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x v="5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x v="7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x v="2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x v="3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x v="3"/>
    <x v="3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x v="4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x v="19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x v="0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x v="15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x v="2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x v="0"/>
    <x v="0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x v="8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x v="13"/>
    <x v="5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x v="3"/>
    <x v="3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x v="19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x v="14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x v="4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x v="20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x v="11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x v="13"/>
    <x v="5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x v="3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x v="14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x v="3"/>
    <x v="3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x v="3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x v="3"/>
    <x v="3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x v="1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x v="0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x v="6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x v="2"/>
    <x v="2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x v="3"/>
    <x v="3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x v="21"/>
    <x v="1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x v="4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x v="3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x v="6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x v="9"/>
    <x v="5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x v="20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x v="8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x v="4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x v="2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x v="2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x v="7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x v="3"/>
    <x v="3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x v="8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x v="3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x v="3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x v="8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x v="7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x v="5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x v="7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x v="3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x v="7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x v="3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x v="1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x v="14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x v="1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x v="3"/>
    <x v="3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x v="8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x v="2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x v="1"/>
    <x v="1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x v="14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x v="3"/>
    <x v="3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x v="2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x v="14"/>
    <x v="7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x v="3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x v="7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x v="12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x v="7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x v="18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x v="4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x v="3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x v="8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x v="3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x v="3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x v="3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x v="0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x v="3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x v="8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x v="2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x v="3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x v="1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x v="3"/>
    <x v="3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x v="19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x v="3"/>
    <x v="3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x v="12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x v="3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x v="3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x v="3"/>
    <x v="3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x v="3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x v="1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x v="7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x v="16"/>
    <x v="1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x v="5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x v="8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x v="6"/>
    <x v="4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x v="5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x v="1"/>
    <x v="1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x v="3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x v="2"/>
    <x v="2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x v="0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x v="3"/>
    <x v="3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x v="17"/>
    <x v="1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x v="3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x v="13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x v="1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x v="4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x v="4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x v="22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x v="3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x v="3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x v="7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x v="1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x v="3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x v="3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x v="22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x v="12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x v="10"/>
    <x v="4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x v="3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x v="0"/>
    <x v="0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x v="14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x v="3"/>
    <x v="3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x v="22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x v="1"/>
    <x v="1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x v="14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x v="20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x v="10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x v="20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x v="11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x v="3"/>
    <x v="3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x v="3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x v="10"/>
    <x v="4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x v="11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x v="10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x v="1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x v="10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x v="3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x v="8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x v="3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x v="9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x v="1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x v="3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x v="3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x v="3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x v="2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x v="13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x v="20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x v="18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x v="1"/>
    <x v="1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x v="3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x v="3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x v="6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x v="9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x v="1"/>
    <x v="1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x v="1"/>
    <x v="1"/>
    <s v="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x v="3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x v="3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x v="14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x v="1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x v="1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x v="7"/>
    <x v="1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x v="14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x v="3"/>
    <x v="3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x v="3"/>
    <x v="3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x v="17"/>
    <x v="1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x v="3"/>
    <x v="3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x v="4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x v="19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x v="11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x v="14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x v="3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x v="3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x v="3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x v="18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x v="11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x v="3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x v="2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x v="3"/>
    <x v="3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x v="10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x v="3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x v="19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x v="1"/>
    <x v="1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x v="2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x v="3"/>
    <x v="3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x v="3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x v="5"/>
    <x v="1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x v="16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x v="3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x v="4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x v="2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x v="0"/>
    <x v="0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x v="3"/>
    <x v="3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x v="3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x v="3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x v="3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x v="3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x v="1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x v="0"/>
    <x v="0"/>
    <s v="food trucks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x v="9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x v="4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x v="3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x v="7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x v="4"/>
    <x v="4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x v="3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x v="3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x v="13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x v="3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x v="7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x v="11"/>
    <x v="6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x v="3"/>
    <x v="3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x v="3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x v="1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x v="4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x v="3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x v="0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x v="3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x v="1"/>
    <x v="1"/>
    <s v="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x v="2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x v="13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x v="12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x v="3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x v="4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x v="3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x v="3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x v="10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x v="3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x v="1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x v="11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x v="4"/>
    <x v="4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x v="0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x v="8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x v="3"/>
    <x v="3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x v="1"/>
    <x v="1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x v="1"/>
    <x v="1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x v="1"/>
    <x v="1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x v="3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x v="3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x v="3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x v="14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x v="7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x v="3"/>
    <x v="3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x v="3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x v="11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x v="6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x v="7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x v="2"/>
    <x v="2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x v="0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x v="3"/>
    <x v="3"/>
    <s v="plays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x v="17"/>
    <x v="1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x v="1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x v="3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x v="3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x v="4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x v="8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x v="3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x v="11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x v="14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x v="10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x v="3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x v="3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x v="1"/>
    <x v="1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x v="1"/>
    <x v="1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x v="7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x v="3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x v="3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x v="3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x v="4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x v="19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x v="3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x v="3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x v="4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x v="3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x v="4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x v="7"/>
    <x v="1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x v="1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x v="3"/>
    <x v="3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x v="4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x v="3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x v="3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x v="3"/>
    <x v="3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x v="14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x v="0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x v="4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x v="9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x v="3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x v="8"/>
    <x v="2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x v="7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x v="3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x v="14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x v="9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x v="8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x v="17"/>
    <x v="1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x v="4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x v="3"/>
    <x v="3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x v="6"/>
    <x v="4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x v="1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x v="10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x v="7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x v="14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x v="3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x v="12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x v="3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x v="3"/>
    <x v="3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x v="3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x v="4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x v="3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x v="4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x v="1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x v="20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x v="3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x v="13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x v="10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x v="0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x v="3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x v="4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x v="3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x v="4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x v="2"/>
    <x v="2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x v="3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x v="8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x v="3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x v="0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x v="7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x v="14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x v="3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x v="3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x v="10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x v="14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x v="3"/>
    <x v="3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x v="3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x v="3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x v="4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x v="3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x v="3"/>
    <x v="3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x v="17"/>
    <x v="1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x v="10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x v="3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x v="22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x v="19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x v="8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x v="3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x v="3"/>
    <x v="3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x v="7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x v="3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x v="8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x v="19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x v="11"/>
    <x v="6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x v="11"/>
    <x v="6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x v="10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x v="1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x v="6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x v="22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x v="6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x v="3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x v="7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x v="3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x v="3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x v="4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x v="3"/>
    <x v="3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x v="6"/>
    <x v="4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x v="20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x v="10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x v="3"/>
    <x v="3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x v="18"/>
    <x v="5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x v="8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x v="2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x v="3"/>
    <x v="3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x v="6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x v="8"/>
    <x v="2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x v="0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x v="1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x v="5"/>
    <x v="1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x v="19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x v="18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x v="13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x v="22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x v="8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x v="0"/>
    <x v="0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x v="14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x v="3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x v="13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x v="3"/>
    <x v="3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x v="0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x v="3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x v="18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x v="3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x v="3"/>
    <x v="3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x v="8"/>
    <x v="2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x v="23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x v="0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x v="12"/>
    <x v="4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x v="14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x v="8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x v="3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x v="10"/>
    <x v="4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x v="8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x v="2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x v="4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x v="4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x v="11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x v="6"/>
    <x v="4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x v="1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x v="15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x v="3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x v="2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x v="3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x v="3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x v="6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x v="3"/>
    <x v="3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x v="11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x v="19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x v="1"/>
    <x v="1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x v="3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x v="9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x v="0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x v="10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x v="1"/>
    <x v="1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x v="3"/>
    <x v="3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x v="6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x v="12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x v="12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x v="3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x v="8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x v="3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x v="10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x v="7"/>
    <x v="1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x v="11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x v="13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x v="11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x v="3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x v="7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x v="6"/>
    <x v="4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x v="3"/>
    <x v="3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x v="13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x v="4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x v="20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x v="0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x v="14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x v="20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x v="7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x v="11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x v="1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x v="3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x v="3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x v="6"/>
    <x v="4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x v="3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x v="8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x v="7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x v="2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x v="3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x v="1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x v="7"/>
    <x v="1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x v="1"/>
    <x v="1"/>
    <s v="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x v="18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x v="22"/>
    <x v="4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x v="3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x v="3"/>
    <x v="3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x v="10"/>
    <x v="4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x v="3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x v="1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x v="4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x v="3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x v="3"/>
    <x v="3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x v="5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x v="1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x v="3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x v="10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x v="1"/>
    <x v="1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x v="12"/>
    <x v="4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x v="1"/>
    <x v="1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x v="23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x v="0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x v="3"/>
    <x v="3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x v="3"/>
    <x v="3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x v="17"/>
    <x v="1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x v="22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x v="17"/>
    <x v="1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x v="3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x v="2"/>
    <x v="2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x v="11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x v="4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x v="2"/>
    <x v="2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x v="18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x v="1"/>
    <x v="1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x v="0"/>
    <x v="0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x v="3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x v="4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x v="15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x v="11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x v="3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x v="10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x v="3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x v="3"/>
    <x v="3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x v="6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x v="3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x v="1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x v="4"/>
    <x v="4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x v="0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x v="8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x v="3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x v="3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x v="3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x v="9"/>
    <x v="5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x v="1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x v="0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x v="17"/>
    <x v="1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x v="22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x v="3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x v="3"/>
    <x v="3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x v="5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x v="3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x v="3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x v="3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x v="7"/>
    <x v="1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x v="3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x v="9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x v="3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x v="14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x v="3"/>
    <x v="3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x v="7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x v="3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x v="14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x v="3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x v="3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x v="0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x v="7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x v="3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x v="3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x v="3"/>
    <x v="3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x v="3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x v="10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x v="19"/>
    <x v="4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x v="19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x v="10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x v="3"/>
    <x v="3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x v="3"/>
    <x v="3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x v="6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x v="3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x v="3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x v="8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x v="3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x v="3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x v="1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x v="11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x v="18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x v="0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x v="3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x v="17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x v="12"/>
    <x v="4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x v="2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x v="2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x v="16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x v="14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x v="0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x v="22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x v="1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x v="4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x v="3"/>
    <x v="3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x v="17"/>
    <x v="1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x v="3"/>
    <x v="3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x v="3"/>
    <x v="3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x v="17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x v="4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x v="3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x v="23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x v="3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x v="3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x v="7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x v="3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x v="3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x v="7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x v="14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x v="23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x v="14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x v="13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x v="6"/>
    <x v="4"/>
    <s v="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x v="0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x v="20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x v="3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x v="3"/>
    <x v="3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x v="3"/>
    <x v="3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x v="9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x v="3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x v="8"/>
    <x v="2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x v="3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x v="19"/>
    <x v="4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x v="2"/>
    <x v="2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x v="4"/>
    <x v="4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x v="4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x v="1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x v="3"/>
    <x v="3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x v="3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x v="1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x v="3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x v="5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x v="8"/>
    <x v="2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x v="6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x v="8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x v="3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x v="8"/>
    <x v="2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x v="18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x v="10"/>
    <x v="4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x v="9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x v="2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x v="6"/>
    <x v="4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x v="3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x v="3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x v="3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x v="3"/>
    <x v="3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x v="3"/>
    <x v="3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x v="15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x v="1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x v="20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x v="3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x v="4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x v="8"/>
    <x v="2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x v="13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x v="3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x v="1"/>
    <x v="1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x v="4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x v="3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x v="3"/>
    <x v="3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x v="20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x v="3"/>
    <x v="3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x v="2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x v="3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x v="6"/>
    <x v="4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x v="8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x v="2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x v="1"/>
    <x v="1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x v="16"/>
    <x v="1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x v="3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x v="14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x v="9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x v="7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x v="3"/>
    <x v="3"/>
    <s v="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x v="7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x v="3"/>
    <x v="3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x v="3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x v="5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x v="3"/>
    <x v="3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x v="3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x v="8"/>
    <x v="2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x v="2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x v="3"/>
    <x v="3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x v="10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x v="8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x v="5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x v="9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x v="3"/>
    <x v="3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x v="14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x v="3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x v="3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x v="3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x v="6"/>
    <x v="4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x v="1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x v="5"/>
    <x v="1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x v="11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x v="1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x v="17"/>
    <x v="1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x v="3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x v="1"/>
    <x v="1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x v="7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x v="22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x v="18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x v="3"/>
    <x v="3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x v="11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x v="3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x v="3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x v="7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x v="3"/>
    <x v="3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x v="2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x v="1"/>
    <x v="1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x v="3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x v="3"/>
    <x v="3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x v="10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x v="3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x v="6"/>
    <x v="4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x v="3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x v="10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x v="1"/>
    <x v="1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x v="2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x v="10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x v="17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x v="1"/>
    <x v="1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x v="10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x v="3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x v="3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x v="0"/>
    <x v="0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x v="3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x v="9"/>
    <x v="5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x v="1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x v="6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x v="20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x v="2"/>
    <x v="2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x v="3"/>
    <x v="3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x v="3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x v="14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x v="14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x v="3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x v="1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x v="4"/>
    <x v="4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x v="6"/>
    <x v="4"/>
    <s v="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x v="3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x v="0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x v="4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x v="3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x v="11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x v="9"/>
    <x v="5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x v="11"/>
    <x v="6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x v="1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x v="1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x v="3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x v="9"/>
    <x v="5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x v="3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x v="11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x v="1"/>
    <x v="1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x v="4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x v="1"/>
    <x v="1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x v="1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x v="9"/>
    <x v="5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x v="12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x v="3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x v="6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x v="3"/>
    <x v="3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x v="3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x v="3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x v="14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x v="18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x v="18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x v="3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x v="2"/>
    <x v="2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x v="7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x v="17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x v="3"/>
    <x v="3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x v="4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x v="3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x v="2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x v="8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x v="14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x v="4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x v="2"/>
    <x v="2"/>
    <s v="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x v="2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x v="0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x v="6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x v="7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x v="5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x v="11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x v="7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x v="13"/>
    <x v="5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x v="3"/>
    <x v="3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x v="0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x v="12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x v="0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x v="3"/>
    <x v="3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x v="8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x v="3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x v="3"/>
    <x v="3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x v="19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x v="12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x v="3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x v="14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x v="0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x v="3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x v="6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x v="3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x v="3"/>
    <x v="3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x v="22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x v="14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x v="14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x v="1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x v="14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x v="0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x v="16"/>
    <x v="1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x v="9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x v="5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x v="3"/>
    <x v="3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x v="3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x v="12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x v="3"/>
    <x v="3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x v="3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x v="7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x v="3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x v="3"/>
    <x v="3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x v="5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x v="7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x v="4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x v="18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x v="4"/>
    <x v="4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x v="19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x v="3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x v="0"/>
    <x v="0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x v="3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x v="4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x v="17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x v="2"/>
    <x v="2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x v="1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x v="2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x v="9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x v="15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x v="3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x v="4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x v="3"/>
    <x v="3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x v="11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x v="3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x v="3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x v="2"/>
    <x v="2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x v="6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x v="6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x v="3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x v="19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x v="14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x v="12"/>
    <x v="4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x v="15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x v="3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x v="10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x v="2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x v="21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x v="3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x v="3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x v="3"/>
    <x v="3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x v="0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x v="3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x v="2"/>
    <x v="2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x v="3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x v="3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x v="3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x v="1"/>
    <x v="1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x v="3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x v="3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x v="3"/>
    <x v="3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x v="3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x v="4"/>
    <x v="4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x v="13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x v="11"/>
    <x v="6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x v="2"/>
    <x v="2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x v="3"/>
    <x v="3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x v="3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x v="0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x v="14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x v="14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x v="3"/>
    <x v="3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x v="3"/>
    <x v="3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x v="4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x v="2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x v="3"/>
    <x v="3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x v="1"/>
    <x v="1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x v="4"/>
    <x v="4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x v="22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x v="2"/>
    <x v="2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x v="3"/>
    <x v="3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x v="22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x v="3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x v="10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x v="18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x v="2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x v="18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x v="0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x v="14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x v="3"/>
    <x v="3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x v="1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x v="3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x v="21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x v="0"/>
    <x v="0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x v="3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x v="3"/>
    <x v="3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x v="19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x v="2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x v="3"/>
    <x v="3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x v="7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x v="3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x v="3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x v="0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x v="11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x v="3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x v="9"/>
    <x v="5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x v="2"/>
    <x v="2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x v="4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x v="4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x v="3"/>
    <x v="3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x v="1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x v="1"/>
    <x v="1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x v="4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x v="15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x v="18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x v="6"/>
    <x v="4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x v="1"/>
    <x v="1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x v="6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x v="14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x v="18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x v="0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x v="3"/>
    <x v="3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x v="3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x v="7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x v="0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x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x v="1"/>
    <x v="1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x v="2"/>
    <x v="2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x v="3"/>
    <x v="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x v="4"/>
    <x v="4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x v="5"/>
    <x v="5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x v="6"/>
    <x v="6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x v="7"/>
    <x v="7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x v="8"/>
    <x v="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x v="9"/>
    <x v="9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x v="10"/>
    <x v="10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x v="11"/>
    <x v="11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x v="12"/>
    <x v="12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x v="13"/>
    <x v="13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x v="14"/>
    <x v="14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x v="15"/>
    <x v="15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x v="16"/>
    <x v="16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x v="17"/>
    <x v="17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x v="18"/>
    <x v="18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x v="19"/>
    <x v="19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x v="20"/>
    <x v="20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x v="21"/>
    <x v="21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x v="22"/>
    <x v="22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x v="23"/>
    <x v="23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x v="24"/>
    <x v="24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x v="25"/>
    <x v="25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x v="26"/>
    <x v="26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x v="27"/>
    <x v="27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x v="28"/>
    <x v="28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x v="29"/>
    <x v="29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x v="30"/>
    <x v="30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x v="31"/>
    <x v="31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x v="32"/>
    <x v="3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x v="33"/>
    <x v="33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x v="34"/>
    <x v="34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x v="35"/>
    <x v="35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x v="36"/>
    <x v="36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x v="37"/>
    <x v="37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x v="38"/>
    <x v="38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x v="39"/>
    <x v="39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x v="40"/>
    <x v="40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x v="41"/>
    <x v="41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x v="42"/>
    <x v="42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x v="43"/>
    <x v="43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x v="13"/>
    <x v="44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x v="44"/>
    <x v="4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x v="45"/>
    <x v="46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x v="46"/>
    <x v="47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x v="47"/>
    <x v="48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x v="48"/>
    <x v="49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x v="49"/>
    <x v="50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x v="50"/>
    <x v="51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x v="51"/>
    <x v="52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x v="52"/>
    <x v="53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x v="53"/>
    <x v="54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x v="54"/>
    <x v="55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x v="55"/>
    <x v="5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x v="56"/>
    <x v="57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x v="57"/>
    <x v="58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x v="58"/>
    <x v="59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x v="59"/>
    <x v="60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x v="60"/>
    <x v="61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x v="61"/>
    <x v="62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x v="62"/>
    <x v="63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x v="63"/>
    <x v="64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x v="64"/>
    <x v="65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x v="65"/>
    <x v="66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x v="66"/>
    <x v="67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x v="67"/>
    <x v="68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x v="68"/>
    <x v="69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x v="69"/>
    <x v="70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x v="70"/>
    <x v="71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x v="71"/>
    <x v="72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x v="39"/>
    <x v="73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x v="72"/>
    <x v="74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x v="73"/>
    <x v="75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x v="74"/>
    <x v="76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x v="75"/>
    <x v="77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x v="76"/>
    <x v="78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x v="77"/>
    <x v="79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x v="78"/>
    <x v="80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x v="79"/>
    <x v="81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x v="80"/>
    <x v="82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x v="81"/>
    <x v="83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x v="82"/>
    <x v="84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x v="83"/>
    <x v="85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x v="84"/>
    <x v="8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x v="85"/>
    <x v="87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x v="86"/>
    <x v="88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x v="87"/>
    <x v="8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x v="88"/>
    <x v="90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x v="89"/>
    <x v="91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x v="90"/>
    <x v="92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x v="91"/>
    <x v="93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x v="80"/>
    <x v="94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x v="11"/>
    <x v="95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x v="92"/>
    <x v="96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x v="86"/>
    <x v="97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x v="93"/>
    <x v="98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x v="55"/>
    <x v="99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x v="49"/>
    <x v="100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x v="55"/>
    <x v="101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x v="94"/>
    <x v="10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x v="95"/>
    <x v="103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x v="96"/>
    <x v="104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x v="97"/>
    <x v="105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x v="98"/>
    <x v="106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x v="99"/>
    <x v="107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x v="100"/>
    <x v="108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x v="101"/>
    <x v="109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x v="102"/>
    <x v="110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x v="103"/>
    <x v="111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x v="104"/>
    <x v="112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x v="54"/>
    <x v="113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x v="105"/>
    <x v="11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x v="106"/>
    <x v="115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x v="107"/>
    <x v="116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x v="108"/>
    <x v="117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x v="109"/>
    <x v="118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x v="110"/>
    <x v="11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x v="111"/>
    <x v="120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x v="112"/>
    <x v="121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x v="113"/>
    <x v="122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x v="114"/>
    <x v="123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x v="115"/>
    <x v="124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x v="80"/>
    <x v="125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x v="116"/>
    <x v="126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x v="117"/>
    <x v="127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x v="118"/>
    <x v="128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x v="12"/>
    <x v="12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x v="119"/>
    <x v="130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x v="120"/>
    <x v="131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x v="121"/>
    <x v="132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x v="122"/>
    <x v="133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x v="123"/>
    <x v="134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x v="124"/>
    <x v="135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x v="125"/>
    <x v="136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x v="126"/>
    <x v="137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x v="127"/>
    <x v="138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x v="128"/>
    <x v="139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x v="129"/>
    <x v="140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x v="130"/>
    <x v="141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x v="124"/>
    <x v="142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x v="131"/>
    <x v="143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x v="18"/>
    <x v="144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x v="132"/>
    <x v="145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x v="133"/>
    <x v="146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x v="134"/>
    <x v="147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x v="37"/>
    <x v="148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x v="135"/>
    <x v="149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x v="49"/>
    <x v="100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x v="50"/>
    <x v="150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x v="136"/>
    <x v="151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x v="137"/>
    <x v="152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x v="138"/>
    <x v="153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x v="139"/>
    <x v="154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x v="140"/>
    <x v="155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x v="141"/>
    <x v="156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x v="142"/>
    <x v="15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x v="143"/>
    <x v="158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x v="55"/>
    <x v="159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x v="51"/>
    <x v="160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x v="144"/>
    <x v="161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x v="67"/>
    <x v="162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x v="20"/>
    <x v="163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x v="145"/>
    <x v="164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x v="146"/>
    <x v="165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x v="147"/>
    <x v="166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x v="148"/>
    <x v="167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x v="149"/>
    <x v="168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x v="109"/>
    <x v="169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x v="62"/>
    <x v="170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x v="150"/>
    <x v="171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x v="151"/>
    <x v="172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x v="44"/>
    <x v="17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x v="152"/>
    <x v="174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x v="153"/>
    <x v="175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x v="154"/>
    <x v="176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x v="155"/>
    <x v="177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x v="156"/>
    <x v="178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x v="157"/>
    <x v="179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x v="158"/>
    <x v="180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x v="159"/>
    <x v="18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x v="99"/>
    <x v="182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x v="160"/>
    <x v="183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x v="161"/>
    <x v="184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x v="162"/>
    <x v="185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x v="163"/>
    <x v="186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x v="164"/>
    <x v="187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x v="165"/>
    <x v="188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x v="3"/>
    <x v="189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x v="99"/>
    <x v="190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x v="166"/>
    <x v="191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x v="167"/>
    <x v="192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x v="105"/>
    <x v="193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x v="168"/>
    <x v="194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x v="16"/>
    <x v="195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x v="169"/>
    <x v="196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x v="170"/>
    <x v="197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x v="171"/>
    <x v="198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x v="49"/>
    <x v="50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x v="144"/>
    <x v="199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x v="172"/>
    <x v="200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x v="173"/>
    <x v="201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x v="174"/>
    <x v="202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x v="175"/>
    <x v="203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x v="176"/>
    <x v="204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x v="177"/>
    <x v="205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x v="178"/>
    <x v="206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x v="179"/>
    <x v="207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x v="31"/>
    <x v="208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x v="180"/>
    <x v="209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x v="170"/>
    <x v="210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x v="181"/>
    <x v="211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x v="34"/>
    <x v="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x v="182"/>
    <x v="213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x v="183"/>
    <x v="214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x v="184"/>
    <x v="215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x v="185"/>
    <x v="216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x v="186"/>
    <x v="217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x v="68"/>
    <x v="21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x v="187"/>
    <x v="219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x v="188"/>
    <x v="220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x v="189"/>
    <x v="221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x v="190"/>
    <x v="222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x v="191"/>
    <x v="223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x v="192"/>
    <x v="224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x v="193"/>
    <x v="22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x v="194"/>
    <x v="226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x v="195"/>
    <x v="227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x v="196"/>
    <x v="228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x v="109"/>
    <x v="22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x v="45"/>
    <x v="230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x v="197"/>
    <x v="231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x v="46"/>
    <x v="232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x v="45"/>
    <x v="233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x v="176"/>
    <x v="234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x v="198"/>
    <x v="235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x v="199"/>
    <x v="236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x v="142"/>
    <x v="23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x v="200"/>
    <x v="238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x v="74"/>
    <x v="23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x v="201"/>
    <x v="240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x v="202"/>
    <x v="241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x v="4"/>
    <x v="242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x v="203"/>
    <x v="243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x v="42"/>
    <x v="24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x v="204"/>
    <x v="245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x v="205"/>
    <x v="246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x v="206"/>
    <x v="247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x v="49"/>
    <x v="248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x v="196"/>
    <x v="249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x v="207"/>
    <x v="250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x v="208"/>
    <x v="25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x v="39"/>
    <x v="252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x v="209"/>
    <x v="253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x v="27"/>
    <x v="254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.46"/>
    <x v="1"/>
    <x v="45"/>
    <x v="255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x v="129"/>
    <x v="256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x v="188"/>
    <x v="257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x v="210"/>
    <x v="258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x v="211"/>
    <x v="259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x v="37"/>
    <x v="260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x v="134"/>
    <x v="261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x v="212"/>
    <x v="262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x v="99"/>
    <x v="263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x v="213"/>
    <x v="264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x v="214"/>
    <x v="26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x v="44"/>
    <x v="266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x v="215"/>
    <x v="26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x v="216"/>
    <x v="268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x v="217"/>
    <x v="26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x v="218"/>
    <x v="270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x v="219"/>
    <x v="271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x v="27"/>
    <x v="272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x v="220"/>
    <x v="273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x v="221"/>
    <x v="274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x v="100"/>
    <x v="275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x v="222"/>
    <x v="276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x v="223"/>
    <x v="277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x v="224"/>
    <x v="278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x v="225"/>
    <x v="279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x v="221"/>
    <x v="280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x v="226"/>
    <x v="281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x v="227"/>
    <x v="282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x v="228"/>
    <x v="283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x v="229"/>
    <x v="284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x v="230"/>
    <x v="285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x v="231"/>
    <x v="286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x v="232"/>
    <x v="287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x v="233"/>
    <x v="288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x v="37"/>
    <x v="28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x v="234"/>
    <x v="290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x v="235"/>
    <x v="291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x v="236"/>
    <x v="292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x v="237"/>
    <x v="293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x v="63"/>
    <x v="294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x v="238"/>
    <x v="295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x v="239"/>
    <x v="296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x v="240"/>
    <x v="297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0.05"/>
    <x v="0"/>
    <x v="49"/>
    <x v="298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x v="241"/>
    <x v="299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x v="242"/>
    <x v="300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x v="235"/>
    <x v="301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x v="23"/>
    <x v="302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x v="72"/>
    <x v="303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x v="243"/>
    <x v="304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x v="244"/>
    <x v="305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x v="245"/>
    <x v="30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x v="51"/>
    <x v="307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x v="36"/>
    <x v="308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x v="246"/>
    <x v="309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x v="247"/>
    <x v="310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x v="248"/>
    <x v="311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x v="221"/>
    <x v="31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x v="249"/>
    <x v="313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x v="250"/>
    <x v="314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x v="141"/>
    <x v="315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x v="68"/>
    <x v="316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x v="251"/>
    <x v="317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x v="175"/>
    <x v="318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x v="194"/>
    <x v="319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x v="252"/>
    <x v="320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x v="150"/>
    <x v="321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x v="253"/>
    <x v="322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x v="107"/>
    <x v="323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x v="58"/>
    <x v="324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x v="254"/>
    <x v="325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x v="255"/>
    <x v="326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x v="57"/>
    <x v="327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x v="256"/>
    <x v="328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x v="257"/>
    <x v="329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x v="258"/>
    <x v="330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x v="259"/>
    <x v="33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x v="260"/>
    <x v="332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x v="261"/>
    <x v="333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x v="262"/>
    <x v="334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x v="263"/>
    <x v="335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x v="264"/>
    <x v="336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x v="265"/>
    <x v="337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x v="224"/>
    <x v="338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x v="266"/>
    <x v="33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x v="267"/>
    <x v="340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x v="98"/>
    <x v="341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x v="268"/>
    <x v="342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x v="269"/>
    <x v="343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x v="270"/>
    <x v="344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x v="271"/>
    <x v="3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x v="272"/>
    <x v="346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x v="273"/>
    <x v="347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0.05"/>
    <x v="0"/>
    <x v="49"/>
    <x v="298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x v="274"/>
    <x v="348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x v="254"/>
    <x v="349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x v="275"/>
    <x v="350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x v="175"/>
    <x v="351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x v="99"/>
    <x v="35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x v="174"/>
    <x v="353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x v="142"/>
    <x v="354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x v="276"/>
    <x v="355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x v="277"/>
    <x v="356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x v="278"/>
    <x v="357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x v="39"/>
    <x v="358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x v="271"/>
    <x v="359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x v="279"/>
    <x v="360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x v="129"/>
    <x v="361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x v="192"/>
    <x v="362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x v="196"/>
    <x v="363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x v="51"/>
    <x v="36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x v="280"/>
    <x v="36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x v="110"/>
    <x v="366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x v="281"/>
    <x v="367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x v="282"/>
    <x v="3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x v="283"/>
    <x v="369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x v="284"/>
    <x v="370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x v="165"/>
    <x v="371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x v="270"/>
    <x v="372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x v="54"/>
    <x v="373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x v="78"/>
    <x v="374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x v="285"/>
    <x v="375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x v="9"/>
    <x v="376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x v="286"/>
    <x v="377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x v="287"/>
    <x v="378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x v="109"/>
    <x v="379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x v="288"/>
    <x v="380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x v="289"/>
    <x v="381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x v="290"/>
    <x v="382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x v="291"/>
    <x v="38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x v="292"/>
    <x v="384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x v="293"/>
    <x v="385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x v="294"/>
    <x v="386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x v="126"/>
    <x v="387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x v="295"/>
    <x v="38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x v="296"/>
    <x v="389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x v="297"/>
    <x v="390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x v="298"/>
    <x v="391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x v="10"/>
    <x v="3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x v="299"/>
    <x v="393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x v="211"/>
    <x v="394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x v="300"/>
    <x v="39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x v="301"/>
    <x v="396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x v="49"/>
    <x v="50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x v="302"/>
    <x v="397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x v="174"/>
    <x v="398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x v="303"/>
    <x v="39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x v="304"/>
    <x v="400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x v="305"/>
    <x v="401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x v="306"/>
    <x v="402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x v="307"/>
    <x v="403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x v="110"/>
    <x v="404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x v="308"/>
    <x v="405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x v="309"/>
    <x v="406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x v="172"/>
    <x v="407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x v="38"/>
    <x v="408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x v="310"/>
    <x v="409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x v="311"/>
    <x v="410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x v="312"/>
    <x v="411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x v="313"/>
    <x v="41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x v="27"/>
    <x v="413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x v="314"/>
    <x v="414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x v="315"/>
    <x v="415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x v="115"/>
    <x v="41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x v="316"/>
    <x v="417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x v="317"/>
    <x v="41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x v="318"/>
    <x v="419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x v="100"/>
    <x v="420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x v="45"/>
    <x v="421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x v="319"/>
    <x v="42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x v="320"/>
    <x v="423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x v="321"/>
    <x v="424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x v="322"/>
    <x v="425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x v="286"/>
    <x v="426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x v="115"/>
    <x v="427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x v="222"/>
    <x v="428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x v="323"/>
    <x v="429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x v="234"/>
    <x v="430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x v="324"/>
    <x v="431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x v="61"/>
    <x v="432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x v="325"/>
    <x v="433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x v="326"/>
    <x v="434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x v="327"/>
    <x v="43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x v="328"/>
    <x v="436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x v="235"/>
    <x v="437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x v="182"/>
    <x v="438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x v="329"/>
    <x v="439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x v="102"/>
    <x v="440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x v="73"/>
    <x v="441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x v="129"/>
    <x v="442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x v="330"/>
    <x v="443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x v="331"/>
    <x v="444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x v="99"/>
    <x v="44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x v="49"/>
    <x v="446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x v="332"/>
    <x v="447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x v="249"/>
    <x v="448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x v="333"/>
    <x v="449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x v="334"/>
    <x v="450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x v="335"/>
    <x v="451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x v="336"/>
    <x v="452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x v="337"/>
    <x v="453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x v="338"/>
    <x v="45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x v="339"/>
    <x v="455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x v="126"/>
    <x v="456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x v="340"/>
    <x v="457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x v="341"/>
    <x v="45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x v="342"/>
    <x v="459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x v="343"/>
    <x v="460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x v="175"/>
    <x v="461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x v="344"/>
    <x v="462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x v="279"/>
    <x v="463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x v="36"/>
    <x v="464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x v="122"/>
    <x v="465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x v="345"/>
    <x v="466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x v="346"/>
    <x v="467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x v="347"/>
    <x v="468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x v="88"/>
    <x v="469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x v="23"/>
    <x v="470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x v="57"/>
    <x v="4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x v="348"/>
    <x v="472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x v="86"/>
    <x v="473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x v="349"/>
    <x v="474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x v="350"/>
    <x v="475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x v="215"/>
    <x v="476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x v="351"/>
    <x v="477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x v="352"/>
    <x v="478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x v="353"/>
    <x v="479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x v="354"/>
    <x v="480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x v="355"/>
    <x v="481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x v="356"/>
    <x v="482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x v="357"/>
    <x v="48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x v="127"/>
    <x v="484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x v="72"/>
    <x v="485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x v="358"/>
    <x v="486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x v="120"/>
    <x v="487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x v="359"/>
    <x v="488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x v="251"/>
    <x v="489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x v="360"/>
    <x v="490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x v="135"/>
    <x v="491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x v="71"/>
    <x v="492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x v="53"/>
    <x v="493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x v="361"/>
    <x v="49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x v="362"/>
    <x v="495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x v="496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x v="363"/>
    <x v="497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x v="129"/>
    <x v="498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x v="364"/>
    <x v="499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x v="197"/>
    <x v="500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x v="365"/>
    <x v="501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x v="366"/>
    <x v="502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x v="161"/>
    <x v="503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x v="367"/>
    <x v="50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x v="368"/>
    <x v="50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x v="54"/>
    <x v="506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x v="369"/>
    <x v="507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x v="370"/>
    <x v="508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x v="164"/>
    <x v="50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x v="371"/>
    <x v="510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x v="221"/>
    <x v="511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x v="372"/>
    <x v="512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x v="373"/>
    <x v="513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x v="234"/>
    <x v="514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x v="374"/>
    <x v="51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x v="235"/>
    <x v="516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x v="375"/>
    <x v="517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x v="271"/>
    <x v="518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x v="121"/>
    <x v="519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x v="376"/>
    <x v="520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x v="377"/>
    <x v="521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x v="98"/>
    <x v="522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x v="378"/>
    <x v="523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x v="175"/>
    <x v="524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x v="352"/>
    <x v="525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x v="200"/>
    <x v="526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x v="379"/>
    <x v="52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x v="105"/>
    <x v="528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x v="380"/>
    <x v="529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x v="166"/>
    <x v="530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x v="381"/>
    <x v="531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x v="382"/>
    <x v="532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x v="383"/>
    <x v="53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x v="384"/>
    <x v="534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x v="385"/>
    <x v="53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x v="326"/>
    <x v="536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x v="386"/>
    <x v="537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x v="240"/>
    <x v="538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x v="80"/>
    <x v="539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x v="286"/>
    <x v="540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x v="387"/>
    <x v="54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x v="39"/>
    <x v="542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x v="388"/>
    <x v="543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x v="389"/>
    <x v="544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x v="390"/>
    <x v="545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x v="49"/>
    <x v="446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x v="391"/>
    <x v="546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x v="45"/>
    <x v="547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x v="392"/>
    <x v="54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x v="353"/>
    <x v="549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x v="18"/>
    <x v="550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.3975"/>
    <x v="1"/>
    <x v="393"/>
    <x v="551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x v="394"/>
    <x v="552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x v="105"/>
    <x v="553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x v="395"/>
    <x v="55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x v="396"/>
    <x v="555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x v="40"/>
    <x v="55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x v="150"/>
    <x v="55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x v="72"/>
    <x v="558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x v="397"/>
    <x v="559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x v="398"/>
    <x v="560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x v="95"/>
    <x v="561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x v="146"/>
    <x v="562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x v="399"/>
    <x v="563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x v="400"/>
    <x v="56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x v="401"/>
    <x v="565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x v="164"/>
    <x v="566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x v="115"/>
    <x v="567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x v="402"/>
    <x v="5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x v="358"/>
    <x v="569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x v="21"/>
    <x v="570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x v="251"/>
    <x v="571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x v="95"/>
    <x v="572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x v="242"/>
    <x v="573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x v="215"/>
    <x v="574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x v="403"/>
    <x v="57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x v="83"/>
    <x v="5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x v="344"/>
    <x v="577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x v="404"/>
    <x v="578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x v="405"/>
    <x v="579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x v="158"/>
    <x v="580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x v="406"/>
    <x v="581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x v="388"/>
    <x v="58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x v="407"/>
    <x v="583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x v="408"/>
    <x v="584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x v="99"/>
    <x v="585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x v="408"/>
    <x v="586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x v="259"/>
    <x v="587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x v="409"/>
    <x v="588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x v="144"/>
    <x v="589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x v="410"/>
    <x v="590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x v="236"/>
    <x v="591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x v="411"/>
    <x v="592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x v="412"/>
    <x v="593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x v="172"/>
    <x v="594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x v="49"/>
    <x v="298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x v="346"/>
    <x v="595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x v="413"/>
    <x v="59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x v="408"/>
    <x v="5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x v="414"/>
    <x v="598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x v="37"/>
    <x v="599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x v="415"/>
    <x v="600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x v="416"/>
    <x v="601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x v="417"/>
    <x v="602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x v="124"/>
    <x v="603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x v="418"/>
    <x v="60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x v="27"/>
    <x v="605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x v="325"/>
    <x v="606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x v="150"/>
    <x v="607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x v="419"/>
    <x v="60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x v="73"/>
    <x v="609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x v="202"/>
    <x v="610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x v="12"/>
    <x v="611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x v="420"/>
    <x v="61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x v="355"/>
    <x v="613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x v="58"/>
    <x v="614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x v="421"/>
    <x v="615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x v="251"/>
    <x v="616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x v="422"/>
    <x v="617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x v="423"/>
    <x v="61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x v="197"/>
    <x v="619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x v="288"/>
    <x v="620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x v="110"/>
    <x v="621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x v="87"/>
    <x v="622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x v="424"/>
    <x v="623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x v="215"/>
    <x v="624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x v="425"/>
    <x v="625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x v="426"/>
    <x v="62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x v="339"/>
    <x v="627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x v="427"/>
    <x v="62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x v="428"/>
    <x v="629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x v="429"/>
    <x v="630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x v="167"/>
    <x v="631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x v="115"/>
    <x v="632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x v="430"/>
    <x v="633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x v="431"/>
    <x v="634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x v="346"/>
    <x v="63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x v="30"/>
    <x v="636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x v="432"/>
    <x v="637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x v="433"/>
    <x v="63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x v="434"/>
    <x v="639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x v="435"/>
    <x v="640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x v="6"/>
    <x v="641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x v="419"/>
    <x v="642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x v="436"/>
    <x v="643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x v="49"/>
    <x v="50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x v="437"/>
    <x v="644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x v="438"/>
    <x v="645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x v="439"/>
    <x v="646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x v="440"/>
    <x v="647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x v="441"/>
    <x v="648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x v="442"/>
    <x v="649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x v="443"/>
    <x v="650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x v="444"/>
    <x v="651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x v="424"/>
    <x v="652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x v="385"/>
    <x v="653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x v="445"/>
    <x v="654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x v="54"/>
    <x v="655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x v="215"/>
    <x v="656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x v="446"/>
    <x v="657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x v="447"/>
    <x v="6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x v="270"/>
    <x v="659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x v="448"/>
    <x v="660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x v="70"/>
    <x v="661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x v="449"/>
    <x v="662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x v="450"/>
    <x v="66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x v="451"/>
    <x v="664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x v="452"/>
    <x v="665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x v="125"/>
    <x v="666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x v="453"/>
    <x v="667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x v="269"/>
    <x v="668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x v="454"/>
    <x v="669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x v="41"/>
    <x v="670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x v="455"/>
    <x v="671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x v="456"/>
    <x v="672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x v="457"/>
    <x v="673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x v="458"/>
    <x v="67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x v="459"/>
    <x v="675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x v="98"/>
    <x v="676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x v="460"/>
    <x v="677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x v="461"/>
    <x v="678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x v="38"/>
    <x v="679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x v="462"/>
    <x v="680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x v="463"/>
    <x v="681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x v="464"/>
    <x v="682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x v="257"/>
    <x v="683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x v="465"/>
    <x v="684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x v="385"/>
    <x v="685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x v="466"/>
    <x v="686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x v="467"/>
    <x v="687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x v="468"/>
    <x v="688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x v="469"/>
    <x v="689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x v="470"/>
    <x v="690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x v="471"/>
    <x v="691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x v="75"/>
    <x v="692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x v="49"/>
    <x v="248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x v="472"/>
    <x v="693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x v="100"/>
    <x v="694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x v="473"/>
    <x v="695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x v="220"/>
    <x v="696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x v="474"/>
    <x v="697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x v="475"/>
    <x v="698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x v="170"/>
    <x v="699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x v="231"/>
    <x v="700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x v="129"/>
    <x v="70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x v="476"/>
    <x v="702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x v="443"/>
    <x v="703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x v="381"/>
    <x v="704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x v="459"/>
    <x v="705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x v="477"/>
    <x v="706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x v="478"/>
    <x v="707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x v="144"/>
    <x v="708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x v="479"/>
    <x v="709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x v="480"/>
    <x v="710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x v="300"/>
    <x v="711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x v="63"/>
    <x v="712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x v="101"/>
    <x v="713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x v="481"/>
    <x v="714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x v="358"/>
    <x v="715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x v="246"/>
    <x v="716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x v="482"/>
    <x v="717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x v="168"/>
    <x v="718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x v="483"/>
    <x v="719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x v="234"/>
    <x v="720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x v="393"/>
    <x v="721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x v="130"/>
    <x v="722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x v="319"/>
    <x v="723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x v="484"/>
    <x v="724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x v="485"/>
    <x v="72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x v="486"/>
    <x v="726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x v="487"/>
    <x v="727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x v="226"/>
    <x v="728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x v="80"/>
    <x v="729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x v="27"/>
    <x v="730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x v="271"/>
    <x v="73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x v="36"/>
    <x v="732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x v="406"/>
    <x v="733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x v="393"/>
    <x v="734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x v="68"/>
    <x v="735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x v="382"/>
    <x v="736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x v="298"/>
    <x v="737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x v="488"/>
    <x v="112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x v="489"/>
    <x v="738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x v="490"/>
    <x v="739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x v="491"/>
    <x v="740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x v="49"/>
    <x v="100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x v="492"/>
    <x v="741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x v="493"/>
    <x v="742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x v="231"/>
    <x v="743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x v="494"/>
    <x v="744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x v="495"/>
    <x v="745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x v="496"/>
    <x v="746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x v="493"/>
    <x v="747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x v="497"/>
    <x v="748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x v="498"/>
    <x v="749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x v="155"/>
    <x v="750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x v="499"/>
    <x v="751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x v="16"/>
    <x v="752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x v="500"/>
    <x v="753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x v="496"/>
    <x v="754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x v="40"/>
    <x v="755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x v="501"/>
    <x v="756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x v="502"/>
    <x v="75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x v="503"/>
    <x v="758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x v="504"/>
    <x v="759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x v="505"/>
    <x v="760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x v="150"/>
    <x v="761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x v="506"/>
    <x v="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x v="507"/>
    <x v="763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x v="373"/>
    <x v="764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x v="234"/>
    <x v="765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x v="508"/>
    <x v="766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x v="103"/>
    <x v="76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x v="5"/>
    <x v="768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x v="509"/>
    <x v="769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x v="55"/>
    <x v="770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x v="75"/>
    <x v="771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x v="510"/>
    <x v="772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x v="188"/>
    <x v="773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x v="511"/>
    <x v="774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x v="78"/>
    <x v="775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x v="512"/>
    <x v="776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x v="513"/>
    <x v="777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x v="249"/>
    <x v="778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x v="430"/>
    <x v="77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x v="260"/>
    <x v="780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x v="514"/>
    <x v="703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x v="243"/>
    <x v="781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x v="483"/>
    <x v="782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x v="460"/>
    <x v="783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x v="249"/>
    <x v="784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x v="373"/>
    <x v="785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x v="515"/>
    <x v="786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x v="246"/>
    <x v="787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x v="516"/>
    <x v="788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0.01"/>
    <x v="0"/>
    <x v="49"/>
    <x v="100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x v="88"/>
    <x v="789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x v="23"/>
    <x v="790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x v="517"/>
    <x v="791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x v="205"/>
    <x v="792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x v="109"/>
    <x v="79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x v="70"/>
    <x v="794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x v="177"/>
    <x v="795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x v="161"/>
    <x v="796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x v="518"/>
    <x v="797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x v="394"/>
    <x v="798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x v="89"/>
    <x v="799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x v="519"/>
    <x v="800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x v="520"/>
    <x v="801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x v="521"/>
    <x v="802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x v="236"/>
    <x v="803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x v="221"/>
    <x v="804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x v="522"/>
    <x v="805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x v="464"/>
    <x v="806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x v="523"/>
    <x v="807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x v="524"/>
    <x v="808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x v="155"/>
    <x v="80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x v="525"/>
    <x v="810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x v="526"/>
    <x v="811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x v="527"/>
    <x v="812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x v="144"/>
    <x v="813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x v="346"/>
    <x v="814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x v="172"/>
    <x v="81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x v="131"/>
    <x v="816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x v="110"/>
    <x v="817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x v="528"/>
    <x v="818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x v="529"/>
    <x v="819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x v="265"/>
    <x v="820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x v="34"/>
    <x v="821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x v="530"/>
    <x v="822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x v="531"/>
    <x v="823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x v="115"/>
    <x v="824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x v="532"/>
    <x v="825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x v="210"/>
    <x v="826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x v="144"/>
    <x v="827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x v="533"/>
    <x v="82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x v="287"/>
    <x v="829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x v="227"/>
    <x v="830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x v="254"/>
    <x v="831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x v="115"/>
    <x v="832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x v="534"/>
    <x v="833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x v="44"/>
    <x v="834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x v="460"/>
    <x v="835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x v="535"/>
    <x v="836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x v="253"/>
    <x v="837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x v="49"/>
    <x v="100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x v="415"/>
    <x v="838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x v="249"/>
    <x v="839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x v="50"/>
    <x v="840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x v="536"/>
    <x v="841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x v="15"/>
    <x v="842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x v="1"/>
    <x v="843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x v="537"/>
    <x v="844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x v="164"/>
    <x v="845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x v="377"/>
    <x v="846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x v="167"/>
    <x v="847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x v="25"/>
    <x v="848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x v="72"/>
    <x v="84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x v="538"/>
    <x v="850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x v="503"/>
    <x v="851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x v="539"/>
    <x v="852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x v="540"/>
    <x v="8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x v="402"/>
    <x v="854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x v="105"/>
    <x v="855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x v="541"/>
    <x v="856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x v="246"/>
    <x v="857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x v="542"/>
    <x v="858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x v="543"/>
    <x v="859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x v="544"/>
    <x v="860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x v="545"/>
    <x v="861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x v="109"/>
    <x v="862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x v="176"/>
    <x v="863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x v="546"/>
    <x v="864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x v="65"/>
    <x v="865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x v="4"/>
    <x v="866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x v="547"/>
    <x v="867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x v="15"/>
    <x v="868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x v="175"/>
    <x v="869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x v="548"/>
    <x v="870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x v="549"/>
    <x v="871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x v="550"/>
    <x v="872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x v="551"/>
    <x v="873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x v="249"/>
    <x v="874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x v="552"/>
    <x v="875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x v="393"/>
    <x v="876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x v="553"/>
    <x v="877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x v="34"/>
    <x v="878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x v="554"/>
    <x v="879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x v="134"/>
    <x v="880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x v="75"/>
    <x v="881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x v="37"/>
    <x v="882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x v="555"/>
    <x v="883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x v="11"/>
    <x v="884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x v="556"/>
    <x v="88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x v="300"/>
    <x v="886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x v="49"/>
    <x v="50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x v="122"/>
    <x v="887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x v="460"/>
    <x v="888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x v="443"/>
    <x v="889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x v="36"/>
    <x v="890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x v="64"/>
    <x v="891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x v="271"/>
    <x v="892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x v="142"/>
    <x v="893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x v="557"/>
    <x v="894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x v="175"/>
    <x v="89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x v="102"/>
    <x v="896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x v="558"/>
    <x v="897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x v="559"/>
    <x v="898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x v="560"/>
    <x v="899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x v="561"/>
    <x v="900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x v="562"/>
    <x v="901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x v="550"/>
    <x v="902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x v="11"/>
    <x v="903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x v="388"/>
    <x v="904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x v="537"/>
    <x v="905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x v="563"/>
    <x v="90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x v="63"/>
    <x v="907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x v="564"/>
    <x v="908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x v="174"/>
    <x v="909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x v="565"/>
    <x v="910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x v="167"/>
    <x v="91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x v="27"/>
    <x v="912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x v="95"/>
    <x v="913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x v="566"/>
    <x v="914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x v="229"/>
    <x v="915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x v="72"/>
    <x v="916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x v="192"/>
    <x v="917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x v="358"/>
    <x v="918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x v="567"/>
    <x v="919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x v="339"/>
    <x v="920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x v="227"/>
    <x v="921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x v="356"/>
    <x v="92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x v="568"/>
    <x v="923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x v="87"/>
    <x v="924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x v="109"/>
    <x v="92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x v="569"/>
    <x v="926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x v="373"/>
    <x v="927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x v="109"/>
    <x v="928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x v="493"/>
    <x v="929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x v="570"/>
    <x v="930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x v="571"/>
    <x v="931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x v="483"/>
    <x v="932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x v="171"/>
    <x v="933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x v="415"/>
    <x v="934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x v="84"/>
    <x v="935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x v="49"/>
    <x v="298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x v="572"/>
    <x v="936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x v="428"/>
    <x v="937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x v="356"/>
    <x v="938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x v="573"/>
    <x v="939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x v="175"/>
    <x v="940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x v="268"/>
    <x v="941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x v="54"/>
    <x v="942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x v="192"/>
    <x v="943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x v="406"/>
    <x v="944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x v="12"/>
    <x v="945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x v="287"/>
    <x v="946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x v="574"/>
    <x v="947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x v="493"/>
    <x v="948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x v="287"/>
    <x v="949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x v="512"/>
    <x v="950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x v="242"/>
    <x v="951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x v="575"/>
    <x v="952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x v="493"/>
    <x v="953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x v="576"/>
    <x v="95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x v="577"/>
    <x v="955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x v="3"/>
    <x v="956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x v="578"/>
    <x v="957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x v="526"/>
    <x v="958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x v="235"/>
    <x v="959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x v="18"/>
    <x v="960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x v="382"/>
    <x v="961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x v="109"/>
    <x v="962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x v="45"/>
    <x v="963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x v="579"/>
    <x v="964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x v="580"/>
    <x v="965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x v="581"/>
    <x v="96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x v="51"/>
    <x v="967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x v="582"/>
    <x v="968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x v="345"/>
    <x v="969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x v="583"/>
    <x v="970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x v="45"/>
    <x v="971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x v="584"/>
    <x v="972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x v="251"/>
    <x v="973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x v="31"/>
    <x v="974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x v="251"/>
    <x v="9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x v="585"/>
    <x v="976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x v="227"/>
    <x v="977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x v="51"/>
    <x v="978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x v="586"/>
    <x v="979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x v="587"/>
    <x v="980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x v="192"/>
    <x v="981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x v="279"/>
    <x v="982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x v="82"/>
    <x v="983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x v="588"/>
    <x v="984"/>
    <x v="1"/>
    <s v="USD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12F2E-BA77-4E8D-BCEC-C67F74031B1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aregory">
  <location ref="A3:F14" firstHeaderRow="1" firstDataRow="2" firstDataCol="1" rowPageCount="1" colPageCount="1"/>
  <pivotFields count="18">
    <pivotField showAll="0"/>
    <pivotField dataField="1"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E617C-2BD4-42FB-9E79-2CBB4032080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FE938-9DC2-4F22-B19C-37E427B493E0}" name="PivotTable4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4">
  <location ref="A4:E18" firstHeaderRow="1" firstDataRow="2" firstDataCol="1" rowPageCount="2" colPageCount="1"/>
  <pivotFields count="6">
    <pivotField axis="axisCol" allDrilled="1" showAll="0" dataSourceSort="1" defaultAttributeDrillState="1">
      <items count="5">
        <item s="1" x="0"/>
        <item s="1" x="1"/>
        <item s="1" x="2"/>
        <item x="3"/>
        <item t="default"/>
      </items>
    </pivotField>
    <pivotField axis="axisRow" allDrilled="1" subtotalTop="0" showAll="0" dataSourceSort="1" defaultSubtotal="0" defaultAttributeDrillState="1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</items>
    </pivotField>
    <pivotField axis="axisRow" allDrilled="1" subtotalTop="0" showAll="0" dataSourceSort="1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name="Year"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2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5" hier="18" name="[Range].[Parent Category].[All]" cap="All"/>
    <pageField fld="3" hier="20" name="[Range].[Date Created Conversion (Year)].[All]" cap="All"/>
  </pageFields>
  <dataFields count="1">
    <dataField name="Count of outcome" fld="4" subtotal="count" baseField="0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1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 with TS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76" zoomScaleNormal="76" workbookViewId="0">
      <selection activeCell="I10" sqref="I10"/>
    </sheetView>
  </sheetViews>
  <sheetFormatPr defaultColWidth="11" defaultRowHeight="15.75" x14ac:dyDescent="0.25"/>
  <cols>
    <col min="1" max="1" width="4.125" bestFit="1" customWidth="1"/>
    <col min="2" max="2" width="34.125" bestFit="1" customWidth="1"/>
    <col min="3" max="3" width="38.75" style="3" bestFit="1" customWidth="1"/>
    <col min="4" max="4" width="7" bestFit="1" customWidth="1"/>
    <col min="5" max="5" width="7.75" bestFit="1" customWidth="1"/>
    <col min="6" max="6" width="14.5" bestFit="1" customWidth="1"/>
    <col min="7" max="7" width="10.5" bestFit="1" customWidth="1"/>
    <col min="8" max="8" width="13.5" bestFit="1" customWidth="1"/>
    <col min="9" max="9" width="16.5" bestFit="1" customWidth="1"/>
    <col min="10" max="10" width="7.625" bestFit="1" customWidth="1"/>
    <col min="11" max="11" width="8.375" bestFit="1" customWidth="1"/>
    <col min="12" max="12" width="11.5" bestFit="1" customWidth="1"/>
    <col min="13" max="13" width="11" bestFit="1" customWidth="1"/>
    <col min="14" max="14" width="22.375" style="10" bestFit="1" customWidth="1"/>
    <col min="15" max="15" width="20" style="10" bestFit="1" customWidth="1"/>
    <col min="16" max="16" width="9.125" bestFit="1" customWidth="1"/>
    <col min="17" max="17" width="8.5" bestFit="1" customWidth="1"/>
    <col min="18" max="18" width="31" bestFit="1" customWidth="1"/>
    <col min="19" max="19" width="14.875" bestFit="1" customWidth="1"/>
    <col min="20" max="20" width="18.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2072</v>
      </c>
      <c r="O1" s="9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E2/D2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>
        <v>1450159200</v>
      </c>
      <c r="N2" s="10">
        <v>42336.25</v>
      </c>
      <c r="O2" s="10">
        <v>42353.25</v>
      </c>
      <c r="P2" t="b">
        <v>0</v>
      </c>
      <c r="Q2" t="b">
        <v>0</v>
      </c>
      <c r="R2" t="s">
        <v>17</v>
      </c>
      <c r="S2" t="str">
        <f t="shared" ref="S2:S65" si="1">LEFT(R2, FIND("/", R2)-1)</f>
        <v>food</v>
      </c>
      <c r="T2" t="str">
        <f t="shared" ref="T2:T65" si="2">MID(R2, FIND("/", R2) +1, LEN(R2))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10.4</v>
      </c>
      <c r="G3" t="s">
        <v>20</v>
      </c>
      <c r="H3">
        <v>158</v>
      </c>
      <c r="I3" s="5">
        <f t="shared" ref="I3:I66" si="3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v>41870.208333333336</v>
      </c>
      <c r="O3" s="10">
        <v>41872.208333333336</v>
      </c>
      <c r="P3" t="b">
        <v>0</v>
      </c>
      <c r="Q3" t="b">
        <v>1</v>
      </c>
      <c r="R3" t="s">
        <v>23</v>
      </c>
      <c r="S3" t="str">
        <f t="shared" si="1"/>
        <v>music</v>
      </c>
      <c r="T3" t="str">
        <f t="shared" si="2"/>
        <v>rock</v>
      </c>
    </row>
    <row r="4" spans="1:20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v>41595.25</v>
      </c>
      <c r="O4" s="10">
        <v>41597.25</v>
      </c>
      <c r="P4" t="b">
        <v>0</v>
      </c>
      <c r="Q4" t="b">
        <v>0</v>
      </c>
      <c r="R4" t="s">
        <v>28</v>
      </c>
      <c r="S4" t="str">
        <f t="shared" si="1"/>
        <v>technology</v>
      </c>
      <c r="T4" t="str">
        <f t="shared" si="2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v>43688.208333333328</v>
      </c>
      <c r="O5" s="10">
        <v>43728.208333333328</v>
      </c>
      <c r="P5" t="b">
        <v>0</v>
      </c>
      <c r="Q5" t="b">
        <v>0</v>
      </c>
      <c r="R5" t="s">
        <v>23</v>
      </c>
      <c r="S5" t="str">
        <f t="shared" si="1"/>
        <v>music</v>
      </c>
      <c r="T5" t="str">
        <f t="shared" si="2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v>43485.25</v>
      </c>
      <c r="O6" s="10">
        <v>43489.25</v>
      </c>
      <c r="P6" t="b">
        <v>0</v>
      </c>
      <c r="Q6" t="b">
        <v>0</v>
      </c>
      <c r="R6" t="s">
        <v>33</v>
      </c>
      <c r="S6" t="str">
        <f t="shared" si="1"/>
        <v>theater</v>
      </c>
      <c r="T6" t="str">
        <f t="shared" si="2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v>41149.208333333336</v>
      </c>
      <c r="O7" s="10">
        <v>41160.208333333336</v>
      </c>
      <c r="P7" t="b">
        <v>0</v>
      </c>
      <c r="Q7" t="b">
        <v>0</v>
      </c>
      <c r="R7" t="s">
        <v>33</v>
      </c>
      <c r="S7" t="str">
        <f t="shared" si="1"/>
        <v>theater</v>
      </c>
      <c r="T7" t="str">
        <f t="shared" si="2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v>42991.208333333328</v>
      </c>
      <c r="O8" s="10">
        <v>42992.208333333328</v>
      </c>
      <c r="P8" t="b">
        <v>0</v>
      </c>
      <c r="Q8" t="b">
        <v>0</v>
      </c>
      <c r="R8" t="s">
        <v>42</v>
      </c>
      <c r="S8" t="str">
        <f t="shared" si="1"/>
        <v>film &amp; video</v>
      </c>
      <c r="T8" t="str">
        <f t="shared" si="2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v>42229.208333333328</v>
      </c>
      <c r="O9" s="10">
        <v>42231.208333333328</v>
      </c>
      <c r="P9" t="b">
        <v>0</v>
      </c>
      <c r="Q9" t="b">
        <v>0</v>
      </c>
      <c r="R9" t="s">
        <v>33</v>
      </c>
      <c r="S9" t="str">
        <f t="shared" si="1"/>
        <v>theater</v>
      </c>
      <c r="T9" t="str">
        <f t="shared" si="2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v>40399.208333333336</v>
      </c>
      <c r="O10" s="10">
        <v>40401.208333333336</v>
      </c>
      <c r="P10" t="b">
        <v>0</v>
      </c>
      <c r="Q10" t="b">
        <v>0</v>
      </c>
      <c r="R10" t="s">
        <v>33</v>
      </c>
      <c r="S10" t="str">
        <f t="shared" si="1"/>
        <v>theater</v>
      </c>
      <c r="T10" t="str">
        <f t="shared" si="2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v>41536.208333333336</v>
      </c>
      <c r="O11" s="10">
        <v>41585.25</v>
      </c>
      <c r="P11" t="b">
        <v>0</v>
      </c>
      <c r="Q11" t="b">
        <v>0</v>
      </c>
      <c r="R11" t="s">
        <v>50</v>
      </c>
      <c r="S11" t="str">
        <f t="shared" si="1"/>
        <v>music</v>
      </c>
      <c r="T11" t="str">
        <f t="shared" si="2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v>40404.208333333336</v>
      </c>
      <c r="O12" s="10">
        <v>40452.208333333336</v>
      </c>
      <c r="P12" t="b">
        <v>0</v>
      </c>
      <c r="Q12" t="b">
        <v>0</v>
      </c>
      <c r="R12" t="s">
        <v>53</v>
      </c>
      <c r="S12" t="str">
        <f t="shared" si="1"/>
        <v>film &amp; video</v>
      </c>
      <c r="T12" t="str">
        <f t="shared" si="2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v>40442.208333333336</v>
      </c>
      <c r="O13" s="10">
        <v>40448.208333333336</v>
      </c>
      <c r="P13" t="b">
        <v>0</v>
      </c>
      <c r="Q13" t="b">
        <v>1</v>
      </c>
      <c r="R13" t="s">
        <v>33</v>
      </c>
      <c r="S13" t="str">
        <f t="shared" si="1"/>
        <v>theater</v>
      </c>
      <c r="T13" t="str">
        <f t="shared" si="2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v>43760.208333333328</v>
      </c>
      <c r="O14" s="10">
        <v>43768.208333333328</v>
      </c>
      <c r="P14" t="b">
        <v>0</v>
      </c>
      <c r="Q14" t="b">
        <v>0</v>
      </c>
      <c r="R14" t="s">
        <v>53</v>
      </c>
      <c r="S14" t="str">
        <f t="shared" si="1"/>
        <v>film &amp; video</v>
      </c>
      <c r="T14" t="str">
        <f t="shared" si="2"/>
        <v>drama</v>
      </c>
    </row>
    <row r="15" spans="1:20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v>42532.208333333328</v>
      </c>
      <c r="O15" s="10">
        <v>42544.208333333328</v>
      </c>
      <c r="P15" t="b">
        <v>0</v>
      </c>
      <c r="Q15" t="b">
        <v>0</v>
      </c>
      <c r="R15" t="s">
        <v>60</v>
      </c>
      <c r="S15" t="str">
        <f t="shared" si="1"/>
        <v>music</v>
      </c>
      <c r="T15" t="str">
        <f t="shared" si="2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v>40974.25</v>
      </c>
      <c r="O16" s="10">
        <v>41001.208333333336</v>
      </c>
      <c r="P16" t="b">
        <v>0</v>
      </c>
      <c r="Q16" t="b">
        <v>0</v>
      </c>
      <c r="R16" t="s">
        <v>60</v>
      </c>
      <c r="S16" t="str">
        <f t="shared" si="1"/>
        <v>music</v>
      </c>
      <c r="T16" t="str">
        <f t="shared" si="2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v>43809.25</v>
      </c>
      <c r="O17" s="10">
        <v>43813.25</v>
      </c>
      <c r="P17" t="b">
        <v>0</v>
      </c>
      <c r="Q17" t="b">
        <v>0</v>
      </c>
      <c r="R17" t="s">
        <v>65</v>
      </c>
      <c r="S17" t="str">
        <f t="shared" si="1"/>
        <v>technology</v>
      </c>
      <c r="T17" t="str">
        <f t="shared" si="2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v>41661.25</v>
      </c>
      <c r="O18" s="10">
        <v>41683.25</v>
      </c>
      <c r="P18" t="b">
        <v>0</v>
      </c>
      <c r="Q18" t="b">
        <v>0</v>
      </c>
      <c r="R18" t="s">
        <v>68</v>
      </c>
      <c r="S18" t="str">
        <f t="shared" si="1"/>
        <v>publishing</v>
      </c>
      <c r="T18" t="str">
        <f t="shared" si="2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v>40555.25</v>
      </c>
      <c r="O19" s="10">
        <v>40556.25</v>
      </c>
      <c r="P19" t="b">
        <v>0</v>
      </c>
      <c r="Q19" t="b">
        <v>0</v>
      </c>
      <c r="R19" t="s">
        <v>71</v>
      </c>
      <c r="S19" t="str">
        <f t="shared" si="1"/>
        <v>film &amp; video</v>
      </c>
      <c r="T19" t="str">
        <f t="shared" si="2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v>43351.208333333328</v>
      </c>
      <c r="O20" s="10">
        <v>43359.208333333328</v>
      </c>
      <c r="P20" t="b">
        <v>0</v>
      </c>
      <c r="Q20" t="b">
        <v>0</v>
      </c>
      <c r="R20" t="s">
        <v>33</v>
      </c>
      <c r="S20" t="str">
        <f t="shared" si="1"/>
        <v>theater</v>
      </c>
      <c r="T20" t="str">
        <f t="shared" si="2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v>43528.25</v>
      </c>
      <c r="O21" s="10">
        <v>43549.208333333328</v>
      </c>
      <c r="P21" t="b">
        <v>0</v>
      </c>
      <c r="Q21" t="b">
        <v>1</v>
      </c>
      <c r="R21" t="s">
        <v>33</v>
      </c>
      <c r="S21" t="str">
        <f t="shared" si="1"/>
        <v>theater</v>
      </c>
      <c r="T21" t="str">
        <f t="shared" si="2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v>41848.208333333336</v>
      </c>
      <c r="O22" s="10">
        <v>41848.208333333336</v>
      </c>
      <c r="P22" t="b">
        <v>0</v>
      </c>
      <c r="Q22" t="b">
        <v>0</v>
      </c>
      <c r="R22" t="s">
        <v>53</v>
      </c>
      <c r="S22" t="str">
        <f t="shared" si="1"/>
        <v>film &amp; video</v>
      </c>
      <c r="T22" t="str">
        <f t="shared" si="2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v>40770.208333333336</v>
      </c>
      <c r="O23" s="10">
        <v>40804.208333333336</v>
      </c>
      <c r="P23" t="b">
        <v>0</v>
      </c>
      <c r="Q23" t="b">
        <v>0</v>
      </c>
      <c r="R23" t="s">
        <v>33</v>
      </c>
      <c r="S23" t="str">
        <f t="shared" si="1"/>
        <v>theater</v>
      </c>
      <c r="T23" t="str">
        <f t="shared" si="2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v>43193.208333333328</v>
      </c>
      <c r="O24" s="10">
        <v>43208.208333333328</v>
      </c>
      <c r="P24" t="b">
        <v>0</v>
      </c>
      <c r="Q24" t="b">
        <v>0</v>
      </c>
      <c r="R24" t="s">
        <v>33</v>
      </c>
      <c r="S24" t="str">
        <f t="shared" si="1"/>
        <v>theater</v>
      </c>
      <c r="T24" t="str">
        <f t="shared" si="2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v>43510.25</v>
      </c>
      <c r="O25" s="10">
        <v>43563.208333333328</v>
      </c>
      <c r="P25" t="b">
        <v>0</v>
      </c>
      <c r="Q25" t="b">
        <v>0</v>
      </c>
      <c r="R25" t="s">
        <v>42</v>
      </c>
      <c r="S25" t="str">
        <f t="shared" si="1"/>
        <v>film &amp; video</v>
      </c>
      <c r="T25" t="str">
        <f t="shared" si="2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v>41811.208333333336</v>
      </c>
      <c r="O26" s="10">
        <v>41813.208333333336</v>
      </c>
      <c r="P26" t="b">
        <v>0</v>
      </c>
      <c r="Q26" t="b">
        <v>0</v>
      </c>
      <c r="R26" t="s">
        <v>65</v>
      </c>
      <c r="S26" t="str">
        <f t="shared" si="1"/>
        <v>technology</v>
      </c>
      <c r="T26" t="str">
        <f t="shared" si="2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v>40681.208333333336</v>
      </c>
      <c r="O27" s="10">
        <v>40701.208333333336</v>
      </c>
      <c r="P27" t="b">
        <v>0</v>
      </c>
      <c r="Q27" t="b">
        <v>1</v>
      </c>
      <c r="R27" t="s">
        <v>89</v>
      </c>
      <c r="S27" t="str">
        <f t="shared" si="1"/>
        <v>games</v>
      </c>
      <c r="T27" t="str">
        <f t="shared" si="2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v>43312.208333333328</v>
      </c>
      <c r="O28" s="10">
        <v>43339.208333333328</v>
      </c>
      <c r="P28" t="b">
        <v>0</v>
      </c>
      <c r="Q28" t="b">
        <v>0</v>
      </c>
      <c r="R28" t="s">
        <v>33</v>
      </c>
      <c r="S28" t="str">
        <f t="shared" si="1"/>
        <v>theater</v>
      </c>
      <c r="T28" t="str">
        <f t="shared" si="2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v>42280.208333333328</v>
      </c>
      <c r="O29" s="10">
        <v>42288.208333333328</v>
      </c>
      <c r="P29" t="b">
        <v>0</v>
      </c>
      <c r="Q29" t="b">
        <v>0</v>
      </c>
      <c r="R29" t="s">
        <v>23</v>
      </c>
      <c r="S29" t="str">
        <f t="shared" si="1"/>
        <v>music</v>
      </c>
      <c r="T29" t="str">
        <f t="shared" si="2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v>40218.25</v>
      </c>
      <c r="O30" s="10">
        <v>40241.25</v>
      </c>
      <c r="P30" t="b">
        <v>0</v>
      </c>
      <c r="Q30" t="b">
        <v>1</v>
      </c>
      <c r="R30" t="s">
        <v>33</v>
      </c>
      <c r="S30" t="str">
        <f t="shared" si="1"/>
        <v>theater</v>
      </c>
      <c r="T30" t="str">
        <f t="shared" si="2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v>43301.208333333328</v>
      </c>
      <c r="O31" s="10">
        <v>43341.208333333328</v>
      </c>
      <c r="P31" t="b">
        <v>0</v>
      </c>
      <c r="Q31" t="b">
        <v>0</v>
      </c>
      <c r="R31" t="s">
        <v>100</v>
      </c>
      <c r="S31" t="str">
        <f t="shared" si="1"/>
        <v>film &amp; video</v>
      </c>
      <c r="T31" t="str">
        <f t="shared" si="2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v>43609.208333333328</v>
      </c>
      <c r="O32" s="10">
        <v>43614.208333333328</v>
      </c>
      <c r="P32" t="b">
        <v>0</v>
      </c>
      <c r="Q32" t="b">
        <v>0</v>
      </c>
      <c r="R32" t="s">
        <v>71</v>
      </c>
      <c r="S32" t="str">
        <f t="shared" si="1"/>
        <v>film &amp; video</v>
      </c>
      <c r="T32" t="str">
        <f t="shared" si="2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v>42374.25</v>
      </c>
      <c r="O33" s="10">
        <v>42402.25</v>
      </c>
      <c r="P33" t="b">
        <v>0</v>
      </c>
      <c r="Q33" t="b">
        <v>0</v>
      </c>
      <c r="R33" t="s">
        <v>89</v>
      </c>
      <c r="S33" t="str">
        <f t="shared" si="1"/>
        <v>games</v>
      </c>
      <c r="T33" t="str">
        <f t="shared" si="2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v>43110.25</v>
      </c>
      <c r="O34" s="10">
        <v>43137.25</v>
      </c>
      <c r="P34" t="b">
        <v>0</v>
      </c>
      <c r="Q34" t="b">
        <v>0</v>
      </c>
      <c r="R34" t="s">
        <v>42</v>
      </c>
      <c r="S34" t="str">
        <f t="shared" si="1"/>
        <v>film &amp; video</v>
      </c>
      <c r="T34" t="str">
        <f t="shared" si="2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v>41917.208333333336</v>
      </c>
      <c r="O35" s="10">
        <v>41954.25</v>
      </c>
      <c r="P35" t="b">
        <v>0</v>
      </c>
      <c r="Q35" t="b">
        <v>0</v>
      </c>
      <c r="R35" t="s">
        <v>33</v>
      </c>
      <c r="S35" t="str">
        <f t="shared" si="1"/>
        <v>theater</v>
      </c>
      <c r="T35" t="str">
        <f t="shared" si="2"/>
        <v>plays</v>
      </c>
    </row>
    <row r="36" spans="1:20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v>42817.208333333328</v>
      </c>
      <c r="O36" s="10">
        <v>42822.208333333328</v>
      </c>
      <c r="P36" t="b">
        <v>0</v>
      </c>
      <c r="Q36" t="b">
        <v>0</v>
      </c>
      <c r="R36" t="s">
        <v>42</v>
      </c>
      <c r="S36" t="str">
        <f t="shared" si="1"/>
        <v>film &amp; video</v>
      </c>
      <c r="T36" t="str">
        <f t="shared" si="2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v>43484.25</v>
      </c>
      <c r="O37" s="10">
        <v>43526.25</v>
      </c>
      <c r="P37" t="b">
        <v>0</v>
      </c>
      <c r="Q37" t="b">
        <v>1</v>
      </c>
      <c r="R37" t="s">
        <v>53</v>
      </c>
      <c r="S37" t="str">
        <f t="shared" si="1"/>
        <v>film &amp; video</v>
      </c>
      <c r="T37" t="str">
        <f t="shared" si="2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v>40600.25</v>
      </c>
      <c r="O38" s="10">
        <v>40625.208333333336</v>
      </c>
      <c r="P38" t="b">
        <v>0</v>
      </c>
      <c r="Q38" t="b">
        <v>0</v>
      </c>
      <c r="R38" t="s">
        <v>33</v>
      </c>
      <c r="S38" t="str">
        <f t="shared" si="1"/>
        <v>theater</v>
      </c>
      <c r="T38" t="str">
        <f t="shared" si="2"/>
        <v>plays</v>
      </c>
    </row>
    <row r="39" spans="1:20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v>43744.208333333328</v>
      </c>
      <c r="O39" s="10">
        <v>43777.25</v>
      </c>
      <c r="P39" t="b">
        <v>0</v>
      </c>
      <c r="Q39" t="b">
        <v>1</v>
      </c>
      <c r="R39" t="s">
        <v>119</v>
      </c>
      <c r="S39" t="str">
        <f t="shared" si="1"/>
        <v>publishing</v>
      </c>
      <c r="T39" t="str">
        <f t="shared" si="2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v>40469.208333333336</v>
      </c>
      <c r="O40" s="10">
        <v>40474.208333333336</v>
      </c>
      <c r="P40" t="b">
        <v>0</v>
      </c>
      <c r="Q40" t="b">
        <v>0</v>
      </c>
      <c r="R40" t="s">
        <v>122</v>
      </c>
      <c r="S40" t="str">
        <f t="shared" si="1"/>
        <v>photography</v>
      </c>
      <c r="T40" t="str">
        <f t="shared" si="2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v>41330.25</v>
      </c>
      <c r="O41" s="10">
        <v>41344.208333333336</v>
      </c>
      <c r="P41" t="b">
        <v>0</v>
      </c>
      <c r="Q41" t="b">
        <v>0</v>
      </c>
      <c r="R41" t="s">
        <v>33</v>
      </c>
      <c r="S41" t="str">
        <f t="shared" si="1"/>
        <v>theater</v>
      </c>
      <c r="T41" t="str">
        <f t="shared" si="2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v>40334.208333333336</v>
      </c>
      <c r="O42" s="10">
        <v>40353.208333333336</v>
      </c>
      <c r="P42" t="b">
        <v>0</v>
      </c>
      <c r="Q42" t="b">
        <v>1</v>
      </c>
      <c r="R42" t="s">
        <v>65</v>
      </c>
      <c r="S42" t="str">
        <f t="shared" si="1"/>
        <v>technology</v>
      </c>
      <c r="T42" t="str">
        <f t="shared" si="2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v>41156.208333333336</v>
      </c>
      <c r="O43" s="10">
        <v>41182.208333333336</v>
      </c>
      <c r="P43" t="b">
        <v>0</v>
      </c>
      <c r="Q43" t="b">
        <v>1</v>
      </c>
      <c r="R43" t="s">
        <v>23</v>
      </c>
      <c r="S43" t="str">
        <f t="shared" si="1"/>
        <v>music</v>
      </c>
      <c r="T43" t="str">
        <f t="shared" si="2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v>40728.208333333336</v>
      </c>
      <c r="O44" s="10">
        <v>40737.208333333336</v>
      </c>
      <c r="P44" t="b">
        <v>0</v>
      </c>
      <c r="Q44" t="b">
        <v>0</v>
      </c>
      <c r="R44" t="s">
        <v>17</v>
      </c>
      <c r="S44" t="str">
        <f t="shared" si="1"/>
        <v>food</v>
      </c>
      <c r="T44" t="str">
        <f t="shared" si="2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v>41844.208333333336</v>
      </c>
      <c r="O45" s="10">
        <v>41860.208333333336</v>
      </c>
      <c r="P45" t="b">
        <v>0</v>
      </c>
      <c r="Q45" t="b">
        <v>0</v>
      </c>
      <c r="R45" t="s">
        <v>133</v>
      </c>
      <c r="S45" t="str">
        <f t="shared" si="1"/>
        <v>publishing</v>
      </c>
      <c r="T45" t="str">
        <f t="shared" si="2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v>43541.208333333328</v>
      </c>
      <c r="O46" s="10">
        <v>43542.208333333328</v>
      </c>
      <c r="P46" t="b">
        <v>0</v>
      </c>
      <c r="Q46" t="b">
        <v>0</v>
      </c>
      <c r="R46" t="s">
        <v>119</v>
      </c>
      <c r="S46" t="str">
        <f t="shared" si="1"/>
        <v>publishing</v>
      </c>
      <c r="T46" t="str">
        <f t="shared" si="2"/>
        <v>fiction</v>
      </c>
    </row>
    <row r="47" spans="1:20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v>42676.208333333328</v>
      </c>
      <c r="O47" s="10">
        <v>42691.25</v>
      </c>
      <c r="P47" t="b">
        <v>0</v>
      </c>
      <c r="Q47" t="b">
        <v>1</v>
      </c>
      <c r="R47" t="s">
        <v>33</v>
      </c>
      <c r="S47" t="str">
        <f t="shared" si="1"/>
        <v>theater</v>
      </c>
      <c r="T47" t="str">
        <f t="shared" si="2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v>40367.208333333336</v>
      </c>
      <c r="O48" s="10">
        <v>40390.208333333336</v>
      </c>
      <c r="P48" t="b">
        <v>0</v>
      </c>
      <c r="Q48" t="b">
        <v>0</v>
      </c>
      <c r="R48" t="s">
        <v>23</v>
      </c>
      <c r="S48" t="str">
        <f t="shared" si="1"/>
        <v>music</v>
      </c>
      <c r="T48" t="str">
        <f t="shared" si="2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v>41727.208333333336</v>
      </c>
      <c r="O49" s="10">
        <v>41757.208333333336</v>
      </c>
      <c r="P49" t="b">
        <v>0</v>
      </c>
      <c r="Q49" t="b">
        <v>0</v>
      </c>
      <c r="R49" t="s">
        <v>33</v>
      </c>
      <c r="S49" t="str">
        <f t="shared" si="1"/>
        <v>theater</v>
      </c>
      <c r="T49" t="str">
        <f t="shared" si="2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v>42180.208333333328</v>
      </c>
      <c r="O50" s="10">
        <v>42192.208333333328</v>
      </c>
      <c r="P50" t="b">
        <v>0</v>
      </c>
      <c r="Q50" t="b">
        <v>0</v>
      </c>
      <c r="R50" t="s">
        <v>33</v>
      </c>
      <c r="S50" t="str">
        <f t="shared" si="1"/>
        <v>theater</v>
      </c>
      <c r="T50" t="str">
        <f t="shared" si="2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v>43758.208333333328</v>
      </c>
      <c r="O51" s="10">
        <v>43803.25</v>
      </c>
      <c r="P51" t="b">
        <v>0</v>
      </c>
      <c r="Q51" t="b">
        <v>0</v>
      </c>
      <c r="R51" t="s">
        <v>23</v>
      </c>
      <c r="S51" t="str">
        <f t="shared" si="1"/>
        <v>music</v>
      </c>
      <c r="T51" t="str">
        <f t="shared" si="2"/>
        <v>rock</v>
      </c>
    </row>
    <row r="52" spans="1:20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v>41487.208333333336</v>
      </c>
      <c r="O52" s="10">
        <v>41515.208333333336</v>
      </c>
      <c r="P52" t="b">
        <v>0</v>
      </c>
      <c r="Q52" t="b">
        <v>0</v>
      </c>
      <c r="R52" t="s">
        <v>148</v>
      </c>
      <c r="S52" t="str">
        <f t="shared" si="1"/>
        <v>music</v>
      </c>
      <c r="T52" t="str">
        <f t="shared" si="2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v>40995.208333333336</v>
      </c>
      <c r="O53" s="10">
        <v>41011.208333333336</v>
      </c>
      <c r="P53" t="b">
        <v>0</v>
      </c>
      <c r="Q53" t="b">
        <v>1</v>
      </c>
      <c r="R53" t="s">
        <v>65</v>
      </c>
      <c r="S53" t="str">
        <f t="shared" si="1"/>
        <v>technology</v>
      </c>
      <c r="T53" t="str">
        <f t="shared" si="2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v>40436.208333333336</v>
      </c>
      <c r="O54" s="10">
        <v>40440.208333333336</v>
      </c>
      <c r="P54" t="b">
        <v>0</v>
      </c>
      <c r="Q54" t="b">
        <v>0</v>
      </c>
      <c r="R54" t="s">
        <v>33</v>
      </c>
      <c r="S54" t="str">
        <f t="shared" si="1"/>
        <v>theater</v>
      </c>
      <c r="T54" t="str">
        <f t="shared" si="2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v>41779.208333333336</v>
      </c>
      <c r="O55" s="10">
        <v>41818.208333333336</v>
      </c>
      <c r="P55" t="b">
        <v>0</v>
      </c>
      <c r="Q55" t="b">
        <v>0</v>
      </c>
      <c r="R55" t="s">
        <v>53</v>
      </c>
      <c r="S55" t="str">
        <f t="shared" si="1"/>
        <v>film &amp; video</v>
      </c>
      <c r="T55" t="str">
        <f t="shared" si="2"/>
        <v>drama</v>
      </c>
    </row>
    <row r="56" spans="1:20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v>43170.25</v>
      </c>
      <c r="O56" s="10">
        <v>43176.208333333328</v>
      </c>
      <c r="P56" t="b">
        <v>0</v>
      </c>
      <c r="Q56" t="b">
        <v>0</v>
      </c>
      <c r="R56" t="s">
        <v>65</v>
      </c>
      <c r="S56" t="str">
        <f t="shared" si="1"/>
        <v>technology</v>
      </c>
      <c r="T56" t="str">
        <f t="shared" si="2"/>
        <v>wearables</v>
      </c>
    </row>
    <row r="57" spans="1:20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v>43311.208333333328</v>
      </c>
      <c r="O57" s="10">
        <v>43316.208333333328</v>
      </c>
      <c r="P57" t="b">
        <v>0</v>
      </c>
      <c r="Q57" t="b">
        <v>0</v>
      </c>
      <c r="R57" t="s">
        <v>159</v>
      </c>
      <c r="S57" t="str">
        <f t="shared" si="1"/>
        <v>music</v>
      </c>
      <c r="T57" t="str">
        <f t="shared" si="2"/>
        <v>jazz</v>
      </c>
    </row>
    <row r="58" spans="1:20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v>42014.25</v>
      </c>
      <c r="O58" s="10">
        <v>42021.25</v>
      </c>
      <c r="P58" t="b">
        <v>0</v>
      </c>
      <c r="Q58" t="b">
        <v>0</v>
      </c>
      <c r="R58" t="s">
        <v>65</v>
      </c>
      <c r="S58" t="str">
        <f t="shared" si="1"/>
        <v>technology</v>
      </c>
      <c r="T58" t="str">
        <f t="shared" si="2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v>42979.208333333328</v>
      </c>
      <c r="O59" s="10">
        <v>42991.208333333328</v>
      </c>
      <c r="P59" t="b">
        <v>0</v>
      </c>
      <c r="Q59" t="b">
        <v>0</v>
      </c>
      <c r="R59" t="s">
        <v>89</v>
      </c>
      <c r="S59" t="str">
        <f t="shared" si="1"/>
        <v>games</v>
      </c>
      <c r="T59" t="str">
        <f t="shared" si="2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v>42268.208333333328</v>
      </c>
      <c r="O60" s="10">
        <v>42281.208333333328</v>
      </c>
      <c r="P60" t="b">
        <v>0</v>
      </c>
      <c r="Q60" t="b">
        <v>0</v>
      </c>
      <c r="R60" t="s">
        <v>33</v>
      </c>
      <c r="S60" t="str">
        <f t="shared" si="1"/>
        <v>theater</v>
      </c>
      <c r="T60" t="str">
        <f t="shared" si="2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v>42898.208333333328</v>
      </c>
      <c r="O61" s="10">
        <v>42913.208333333328</v>
      </c>
      <c r="P61" t="b">
        <v>0</v>
      </c>
      <c r="Q61" t="b">
        <v>1</v>
      </c>
      <c r="R61" t="s">
        <v>33</v>
      </c>
      <c r="S61" t="str">
        <f t="shared" si="1"/>
        <v>theater</v>
      </c>
      <c r="T61" t="str">
        <f t="shared" si="2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v>41107.208333333336</v>
      </c>
      <c r="O62" s="10">
        <v>41110.208333333336</v>
      </c>
      <c r="P62" t="b">
        <v>0</v>
      </c>
      <c r="Q62" t="b">
        <v>0</v>
      </c>
      <c r="R62" t="s">
        <v>33</v>
      </c>
      <c r="S62" t="str">
        <f t="shared" si="1"/>
        <v>theater</v>
      </c>
      <c r="T62" t="str">
        <f t="shared" si="2"/>
        <v>plays</v>
      </c>
    </row>
    <row r="63" spans="1:20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v>40595.25</v>
      </c>
      <c r="O63" s="10">
        <v>40635.208333333336</v>
      </c>
      <c r="P63" t="b">
        <v>0</v>
      </c>
      <c r="Q63" t="b">
        <v>0</v>
      </c>
      <c r="R63" t="s">
        <v>33</v>
      </c>
      <c r="S63" t="str">
        <f t="shared" si="1"/>
        <v>theater</v>
      </c>
      <c r="T63" t="str">
        <f t="shared" si="2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v>42160.208333333328</v>
      </c>
      <c r="O64" s="10">
        <v>42161.208333333328</v>
      </c>
      <c r="P64" t="b">
        <v>0</v>
      </c>
      <c r="Q64" t="b">
        <v>0</v>
      </c>
      <c r="R64" t="s">
        <v>28</v>
      </c>
      <c r="S64" t="str">
        <f t="shared" si="1"/>
        <v>technology</v>
      </c>
      <c r="T64" t="str">
        <f t="shared" si="2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v>42853.208333333328</v>
      </c>
      <c r="O65" s="10">
        <v>42859.208333333328</v>
      </c>
      <c r="P65" t="b">
        <v>0</v>
      </c>
      <c r="Q65" t="b">
        <v>0</v>
      </c>
      <c r="R65" t="s">
        <v>33</v>
      </c>
      <c r="S65" t="str">
        <f t="shared" si="1"/>
        <v>theater</v>
      </c>
      <c r="T65" t="str">
        <f t="shared" si="2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4">E66/D66</f>
        <v>0.97642857142857142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v>43283.208333333328</v>
      </c>
      <c r="O66" s="10">
        <v>43298.208333333328</v>
      </c>
      <c r="P66" t="b">
        <v>0</v>
      </c>
      <c r="Q66" t="b">
        <v>1</v>
      </c>
      <c r="R66" t="s">
        <v>28</v>
      </c>
      <c r="S66" t="str">
        <f t="shared" ref="S66:S129" si="5">LEFT(R66, FIND("/", R66)-1)</f>
        <v>technology</v>
      </c>
      <c r="T66" t="str">
        <f t="shared" ref="T66:T129" si="6">MID(R66, FIND("/", R66) +1, LEN(R66))</f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 s="5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v>40570.25</v>
      </c>
      <c r="O67" s="10">
        <v>40577.25</v>
      </c>
      <c r="P67" t="b">
        <v>0</v>
      </c>
      <c r="Q67" t="b">
        <v>0</v>
      </c>
      <c r="R67" t="s">
        <v>33</v>
      </c>
      <c r="S67" t="str">
        <f t="shared" si="5"/>
        <v>theater</v>
      </c>
      <c r="T67" t="str">
        <f t="shared" si="6"/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v>42102.208333333328</v>
      </c>
      <c r="O68" s="10">
        <v>42107.208333333328</v>
      </c>
      <c r="P68" t="b">
        <v>0</v>
      </c>
      <c r="Q68" t="b">
        <v>1</v>
      </c>
      <c r="R68" t="s">
        <v>33</v>
      </c>
      <c r="S68" t="str">
        <f t="shared" si="5"/>
        <v>theater</v>
      </c>
      <c r="T68" t="str">
        <f t="shared" si="6"/>
        <v>plays</v>
      </c>
    </row>
    <row r="69" spans="1:20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v>40203.25</v>
      </c>
      <c r="O69" s="10">
        <v>40208.25</v>
      </c>
      <c r="P69" t="b">
        <v>0</v>
      </c>
      <c r="Q69" t="b">
        <v>1</v>
      </c>
      <c r="R69" t="s">
        <v>65</v>
      </c>
      <c r="S69" t="str">
        <f t="shared" si="5"/>
        <v>technology</v>
      </c>
      <c r="T69" t="str">
        <f t="shared" si="6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v>42943.208333333328</v>
      </c>
      <c r="O70" s="10">
        <v>42990.208333333328</v>
      </c>
      <c r="P70" t="b">
        <v>0</v>
      </c>
      <c r="Q70" t="b">
        <v>1</v>
      </c>
      <c r="R70" t="s">
        <v>33</v>
      </c>
      <c r="S70" t="str">
        <f t="shared" si="5"/>
        <v>theater</v>
      </c>
      <c r="T70" t="str">
        <f t="shared" si="6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v>40531.25</v>
      </c>
      <c r="O71" s="10">
        <v>40565.25</v>
      </c>
      <c r="P71" t="b">
        <v>0</v>
      </c>
      <c r="Q71" t="b">
        <v>0</v>
      </c>
      <c r="R71" t="s">
        <v>33</v>
      </c>
      <c r="S71" t="str">
        <f t="shared" si="5"/>
        <v>theater</v>
      </c>
      <c r="T71" t="str">
        <f t="shared" si="6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v>40484.208333333336</v>
      </c>
      <c r="O72" s="10">
        <v>40533.25</v>
      </c>
      <c r="P72" t="b">
        <v>0</v>
      </c>
      <c r="Q72" t="b">
        <v>1</v>
      </c>
      <c r="R72" t="s">
        <v>33</v>
      </c>
      <c r="S72" t="str">
        <f t="shared" si="5"/>
        <v>theater</v>
      </c>
      <c r="T72" t="str">
        <f t="shared" si="6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v>43799.25</v>
      </c>
      <c r="O73" s="10">
        <v>43803.25</v>
      </c>
      <c r="P73" t="b">
        <v>0</v>
      </c>
      <c r="Q73" t="b">
        <v>0</v>
      </c>
      <c r="R73" t="s">
        <v>33</v>
      </c>
      <c r="S73" t="str">
        <f t="shared" si="5"/>
        <v>theater</v>
      </c>
      <c r="T73" t="str">
        <f t="shared" si="6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v>42186.208333333328</v>
      </c>
      <c r="O74" s="10">
        <v>42222.208333333328</v>
      </c>
      <c r="P74" t="b">
        <v>0</v>
      </c>
      <c r="Q74" t="b">
        <v>0</v>
      </c>
      <c r="R74" t="s">
        <v>71</v>
      </c>
      <c r="S74" t="str">
        <f t="shared" si="5"/>
        <v>film &amp; video</v>
      </c>
      <c r="T74" t="str">
        <f t="shared" si="6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v>42701.25</v>
      </c>
      <c r="O75" s="10">
        <v>42704.25</v>
      </c>
      <c r="P75" t="b">
        <v>0</v>
      </c>
      <c r="Q75" t="b">
        <v>0</v>
      </c>
      <c r="R75" t="s">
        <v>159</v>
      </c>
      <c r="S75" t="str">
        <f t="shared" si="5"/>
        <v>music</v>
      </c>
      <c r="T75" t="str">
        <f t="shared" si="6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v>42456.208333333328</v>
      </c>
      <c r="O76" s="10">
        <v>42457.208333333328</v>
      </c>
      <c r="P76" t="b">
        <v>0</v>
      </c>
      <c r="Q76" t="b">
        <v>0</v>
      </c>
      <c r="R76" t="s">
        <v>148</v>
      </c>
      <c r="S76" t="str">
        <f t="shared" si="5"/>
        <v>music</v>
      </c>
      <c r="T76" t="str">
        <f t="shared" si="6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v>43296.208333333328</v>
      </c>
      <c r="O77" s="10">
        <v>43304.208333333328</v>
      </c>
      <c r="P77" t="b">
        <v>0</v>
      </c>
      <c r="Q77" t="b">
        <v>0</v>
      </c>
      <c r="R77" t="s">
        <v>122</v>
      </c>
      <c r="S77" t="str">
        <f t="shared" si="5"/>
        <v>photography</v>
      </c>
      <c r="T77" t="str">
        <f t="shared" si="6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v>42027.25</v>
      </c>
      <c r="O78" s="10">
        <v>42076.208333333328</v>
      </c>
      <c r="P78" t="b">
        <v>1</v>
      </c>
      <c r="Q78" t="b">
        <v>1</v>
      </c>
      <c r="R78" t="s">
        <v>33</v>
      </c>
      <c r="S78" t="str">
        <f t="shared" si="5"/>
        <v>theater</v>
      </c>
      <c r="T78" t="str">
        <f t="shared" si="6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v>40448.208333333336</v>
      </c>
      <c r="O79" s="10">
        <v>40462.208333333336</v>
      </c>
      <c r="P79" t="b">
        <v>0</v>
      </c>
      <c r="Q79" t="b">
        <v>1</v>
      </c>
      <c r="R79" t="s">
        <v>71</v>
      </c>
      <c r="S79" t="str">
        <f t="shared" si="5"/>
        <v>film &amp; video</v>
      </c>
      <c r="T79" t="str">
        <f t="shared" si="6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v>43206.208333333328</v>
      </c>
      <c r="O80" s="10">
        <v>43207.208333333328</v>
      </c>
      <c r="P80" t="b">
        <v>0</v>
      </c>
      <c r="Q80" t="b">
        <v>0</v>
      </c>
      <c r="R80" t="s">
        <v>206</v>
      </c>
      <c r="S80" t="str">
        <f t="shared" si="5"/>
        <v>publishing</v>
      </c>
      <c r="T80" t="str">
        <f t="shared" si="6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v>43267.208333333328</v>
      </c>
      <c r="O81" s="10">
        <v>43272.208333333328</v>
      </c>
      <c r="P81" t="b">
        <v>0</v>
      </c>
      <c r="Q81" t="b">
        <v>0</v>
      </c>
      <c r="R81" t="s">
        <v>33</v>
      </c>
      <c r="S81" t="str">
        <f t="shared" si="5"/>
        <v>theater</v>
      </c>
      <c r="T81" t="str">
        <f t="shared" si="6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v>42976.208333333328</v>
      </c>
      <c r="O82" s="10">
        <v>43006.208333333328</v>
      </c>
      <c r="P82" t="b">
        <v>0</v>
      </c>
      <c r="Q82" t="b">
        <v>0</v>
      </c>
      <c r="R82" t="s">
        <v>89</v>
      </c>
      <c r="S82" t="str">
        <f t="shared" si="5"/>
        <v>games</v>
      </c>
      <c r="T82" t="str">
        <f t="shared" si="6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v>43062.25</v>
      </c>
      <c r="O83" s="10">
        <v>43087.25</v>
      </c>
      <c r="P83" t="b">
        <v>0</v>
      </c>
      <c r="Q83" t="b">
        <v>0</v>
      </c>
      <c r="R83" t="s">
        <v>23</v>
      </c>
      <c r="S83" t="str">
        <f t="shared" si="5"/>
        <v>music</v>
      </c>
      <c r="T83" t="str">
        <f t="shared" si="6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v>43482.25</v>
      </c>
      <c r="O84" s="10">
        <v>43489.25</v>
      </c>
      <c r="P84" t="b">
        <v>0</v>
      </c>
      <c r="Q84" t="b">
        <v>1</v>
      </c>
      <c r="R84" t="s">
        <v>89</v>
      </c>
      <c r="S84" t="str">
        <f t="shared" si="5"/>
        <v>games</v>
      </c>
      <c r="T84" t="str">
        <f t="shared" si="6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v>42579.208333333328</v>
      </c>
      <c r="O85" s="10">
        <v>42601.208333333328</v>
      </c>
      <c r="P85" t="b">
        <v>0</v>
      </c>
      <c r="Q85" t="b">
        <v>0</v>
      </c>
      <c r="R85" t="s">
        <v>50</v>
      </c>
      <c r="S85" t="str">
        <f t="shared" si="5"/>
        <v>music</v>
      </c>
      <c r="T85" t="str">
        <f t="shared" si="6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v>41118.208333333336</v>
      </c>
      <c r="O86" s="10">
        <v>41128.208333333336</v>
      </c>
      <c r="P86" t="b">
        <v>0</v>
      </c>
      <c r="Q86" t="b">
        <v>0</v>
      </c>
      <c r="R86" t="s">
        <v>65</v>
      </c>
      <c r="S86" t="str">
        <f t="shared" si="5"/>
        <v>technology</v>
      </c>
      <c r="T86" t="str">
        <f t="shared" si="6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v>40797.208333333336</v>
      </c>
      <c r="O87" s="10">
        <v>40805.208333333336</v>
      </c>
      <c r="P87" t="b">
        <v>0</v>
      </c>
      <c r="Q87" t="b">
        <v>0</v>
      </c>
      <c r="R87" t="s">
        <v>60</v>
      </c>
      <c r="S87" t="str">
        <f t="shared" si="5"/>
        <v>music</v>
      </c>
      <c r="T87" t="str">
        <f t="shared" si="6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v>42128.208333333328</v>
      </c>
      <c r="O88" s="10">
        <v>42141.208333333328</v>
      </c>
      <c r="P88" t="b">
        <v>1</v>
      </c>
      <c r="Q88" t="b">
        <v>0</v>
      </c>
      <c r="R88" t="s">
        <v>33</v>
      </c>
      <c r="S88" t="str">
        <f t="shared" si="5"/>
        <v>theater</v>
      </c>
      <c r="T88" t="str">
        <f t="shared" si="6"/>
        <v>plays</v>
      </c>
    </row>
    <row r="89" spans="1:20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v>40610.25</v>
      </c>
      <c r="O89" s="10">
        <v>40621.208333333336</v>
      </c>
      <c r="P89" t="b">
        <v>0</v>
      </c>
      <c r="Q89" t="b">
        <v>1</v>
      </c>
      <c r="R89" t="s">
        <v>23</v>
      </c>
      <c r="S89" t="str">
        <f t="shared" si="5"/>
        <v>music</v>
      </c>
      <c r="T89" t="str">
        <f t="shared" si="6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v>42110.208333333328</v>
      </c>
      <c r="O90" s="10">
        <v>42132.208333333328</v>
      </c>
      <c r="P90" t="b">
        <v>0</v>
      </c>
      <c r="Q90" t="b">
        <v>0</v>
      </c>
      <c r="R90" t="s">
        <v>206</v>
      </c>
      <c r="S90" t="str">
        <f t="shared" si="5"/>
        <v>publishing</v>
      </c>
      <c r="T90" t="str">
        <f t="shared" si="6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v>40283.208333333336</v>
      </c>
      <c r="O91" s="10">
        <v>40285.208333333336</v>
      </c>
      <c r="P91" t="b">
        <v>0</v>
      </c>
      <c r="Q91" t="b">
        <v>0</v>
      </c>
      <c r="R91" t="s">
        <v>33</v>
      </c>
      <c r="S91" t="str">
        <f t="shared" si="5"/>
        <v>theater</v>
      </c>
      <c r="T91" t="str">
        <f t="shared" si="6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v>42425.25</v>
      </c>
      <c r="O92" s="10">
        <v>42425.25</v>
      </c>
      <c r="P92" t="b">
        <v>0</v>
      </c>
      <c r="Q92" t="b">
        <v>1</v>
      </c>
      <c r="R92" t="s">
        <v>33</v>
      </c>
      <c r="S92" t="str">
        <f t="shared" si="5"/>
        <v>theater</v>
      </c>
      <c r="T92" t="str">
        <f t="shared" si="6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v>42588.208333333328</v>
      </c>
      <c r="O93" s="10">
        <v>42616.208333333328</v>
      </c>
      <c r="P93" t="b">
        <v>0</v>
      </c>
      <c r="Q93" t="b">
        <v>0</v>
      </c>
      <c r="R93" t="s">
        <v>206</v>
      </c>
      <c r="S93" t="str">
        <f t="shared" si="5"/>
        <v>publishing</v>
      </c>
      <c r="T93" t="str">
        <f t="shared" si="6"/>
        <v>translations</v>
      </c>
    </row>
    <row r="94" spans="1:20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v>40352.208333333336</v>
      </c>
      <c r="O94" s="10">
        <v>40353.208333333336</v>
      </c>
      <c r="P94" t="b">
        <v>0</v>
      </c>
      <c r="Q94" t="b">
        <v>1</v>
      </c>
      <c r="R94" t="s">
        <v>89</v>
      </c>
      <c r="S94" t="str">
        <f t="shared" si="5"/>
        <v>games</v>
      </c>
      <c r="T94" t="str">
        <f t="shared" si="6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v>41202.208333333336</v>
      </c>
      <c r="O95" s="10">
        <v>41206.208333333336</v>
      </c>
      <c r="P95" t="b">
        <v>0</v>
      </c>
      <c r="Q95" t="b">
        <v>1</v>
      </c>
      <c r="R95" t="s">
        <v>33</v>
      </c>
      <c r="S95" t="str">
        <f t="shared" si="5"/>
        <v>theater</v>
      </c>
      <c r="T95" t="str">
        <f t="shared" si="6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v>43562.208333333328</v>
      </c>
      <c r="O96" s="10">
        <v>43573.208333333328</v>
      </c>
      <c r="P96" t="b">
        <v>0</v>
      </c>
      <c r="Q96" t="b">
        <v>0</v>
      </c>
      <c r="R96" t="s">
        <v>28</v>
      </c>
      <c r="S96" t="str">
        <f t="shared" si="5"/>
        <v>technology</v>
      </c>
      <c r="T96" t="str">
        <f t="shared" si="6"/>
        <v>web</v>
      </c>
    </row>
    <row r="97" spans="1:20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v>43752.208333333328</v>
      </c>
      <c r="O97" s="10">
        <v>43759.208333333328</v>
      </c>
      <c r="P97" t="b">
        <v>0</v>
      </c>
      <c r="Q97" t="b">
        <v>0</v>
      </c>
      <c r="R97" t="s">
        <v>42</v>
      </c>
      <c r="S97" t="str">
        <f t="shared" si="5"/>
        <v>film &amp; video</v>
      </c>
      <c r="T97" t="str">
        <f t="shared" si="6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v>40612.25</v>
      </c>
      <c r="O98" s="10">
        <v>40625.208333333336</v>
      </c>
      <c r="P98" t="b">
        <v>0</v>
      </c>
      <c r="Q98" t="b">
        <v>0</v>
      </c>
      <c r="R98" t="s">
        <v>33</v>
      </c>
      <c r="S98" t="str">
        <f t="shared" si="5"/>
        <v>theater</v>
      </c>
      <c r="T98" t="str">
        <f t="shared" si="6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v>42180.208333333328</v>
      </c>
      <c r="O99" s="10">
        <v>42234.208333333328</v>
      </c>
      <c r="P99" t="b">
        <v>0</v>
      </c>
      <c r="Q99" t="b">
        <v>0</v>
      </c>
      <c r="R99" t="s">
        <v>17</v>
      </c>
      <c r="S99" t="str">
        <f t="shared" si="5"/>
        <v>food</v>
      </c>
      <c r="T99" t="str">
        <f t="shared" si="6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v>42212.208333333328</v>
      </c>
      <c r="O100" s="10">
        <v>42216.208333333328</v>
      </c>
      <c r="P100" t="b">
        <v>0</v>
      </c>
      <c r="Q100" t="b">
        <v>0</v>
      </c>
      <c r="R100" t="s">
        <v>89</v>
      </c>
      <c r="S100" t="str">
        <f t="shared" si="5"/>
        <v>games</v>
      </c>
      <c r="T100" t="str">
        <f t="shared" si="6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v>41968.25</v>
      </c>
      <c r="O101" s="10">
        <v>41997.25</v>
      </c>
      <c r="P101" t="b">
        <v>0</v>
      </c>
      <c r="Q101" t="b">
        <v>0</v>
      </c>
      <c r="R101" t="s">
        <v>33</v>
      </c>
      <c r="S101" t="str">
        <f t="shared" si="5"/>
        <v>theater</v>
      </c>
      <c r="T101" t="str">
        <f t="shared" si="6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v>40835.208333333336</v>
      </c>
      <c r="O102" s="10">
        <v>40853.208333333336</v>
      </c>
      <c r="P102" t="b">
        <v>0</v>
      </c>
      <c r="Q102" t="b">
        <v>0</v>
      </c>
      <c r="R102" t="s">
        <v>33</v>
      </c>
      <c r="S102" t="str">
        <f t="shared" si="5"/>
        <v>theater</v>
      </c>
      <c r="T102" t="str">
        <f t="shared" si="6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v>42056.25</v>
      </c>
      <c r="O103" s="10">
        <v>42063.25</v>
      </c>
      <c r="P103" t="b">
        <v>0</v>
      </c>
      <c r="Q103" t="b">
        <v>1</v>
      </c>
      <c r="R103" t="s">
        <v>50</v>
      </c>
      <c r="S103" t="str">
        <f t="shared" si="5"/>
        <v>music</v>
      </c>
      <c r="T103" t="str">
        <f t="shared" si="6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v>43234.208333333328</v>
      </c>
      <c r="O104" s="10">
        <v>43241.208333333328</v>
      </c>
      <c r="P104" t="b">
        <v>0</v>
      </c>
      <c r="Q104" t="b">
        <v>1</v>
      </c>
      <c r="R104" t="s">
        <v>65</v>
      </c>
      <c r="S104" t="str">
        <f t="shared" si="5"/>
        <v>technology</v>
      </c>
      <c r="T104" t="str">
        <f t="shared" si="6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v>40475.208333333336</v>
      </c>
      <c r="O105" s="10">
        <v>40484.208333333336</v>
      </c>
      <c r="P105" t="b">
        <v>0</v>
      </c>
      <c r="Q105" t="b">
        <v>0</v>
      </c>
      <c r="R105" t="s">
        <v>50</v>
      </c>
      <c r="S105" t="str">
        <f t="shared" si="5"/>
        <v>music</v>
      </c>
      <c r="T105" t="str">
        <f t="shared" si="6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v>42878.208333333328</v>
      </c>
      <c r="O106" s="10">
        <v>42879.208333333328</v>
      </c>
      <c r="P106" t="b">
        <v>0</v>
      </c>
      <c r="Q106" t="b">
        <v>0</v>
      </c>
      <c r="R106" t="s">
        <v>60</v>
      </c>
      <c r="S106" t="str">
        <f t="shared" si="5"/>
        <v>music</v>
      </c>
      <c r="T106" t="str">
        <f t="shared" si="6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v>41366.208333333336</v>
      </c>
      <c r="O107" s="10">
        <v>41384.208333333336</v>
      </c>
      <c r="P107" t="b">
        <v>0</v>
      </c>
      <c r="Q107" t="b">
        <v>0</v>
      </c>
      <c r="R107" t="s">
        <v>28</v>
      </c>
      <c r="S107" t="str">
        <f t="shared" si="5"/>
        <v>technology</v>
      </c>
      <c r="T107" t="str">
        <f t="shared" si="6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v>43716.208333333328</v>
      </c>
      <c r="O108" s="10">
        <v>43721.208333333328</v>
      </c>
      <c r="P108" t="b">
        <v>0</v>
      </c>
      <c r="Q108" t="b">
        <v>0</v>
      </c>
      <c r="R108" t="s">
        <v>33</v>
      </c>
      <c r="S108" t="str">
        <f t="shared" si="5"/>
        <v>theater</v>
      </c>
      <c r="T108" t="str">
        <f t="shared" si="6"/>
        <v>plays</v>
      </c>
    </row>
    <row r="109" spans="1:20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v>43213.208333333328</v>
      </c>
      <c r="O109" s="10">
        <v>43230.208333333328</v>
      </c>
      <c r="P109" t="b">
        <v>0</v>
      </c>
      <c r="Q109" t="b">
        <v>1</v>
      </c>
      <c r="R109" t="s">
        <v>33</v>
      </c>
      <c r="S109" t="str">
        <f t="shared" si="5"/>
        <v>theater</v>
      </c>
      <c r="T109" t="str">
        <f t="shared" si="6"/>
        <v>plays</v>
      </c>
    </row>
    <row r="110" spans="1:20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v>41005.208333333336</v>
      </c>
      <c r="O110" s="10">
        <v>41042.208333333336</v>
      </c>
      <c r="P110" t="b">
        <v>0</v>
      </c>
      <c r="Q110" t="b">
        <v>0</v>
      </c>
      <c r="R110" t="s">
        <v>42</v>
      </c>
      <c r="S110" t="str">
        <f t="shared" si="5"/>
        <v>film &amp; video</v>
      </c>
      <c r="T110" t="str">
        <f t="shared" si="6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v>41651.25</v>
      </c>
      <c r="O111" s="10">
        <v>41653.25</v>
      </c>
      <c r="P111" t="b">
        <v>0</v>
      </c>
      <c r="Q111" t="b">
        <v>0</v>
      </c>
      <c r="R111" t="s">
        <v>269</v>
      </c>
      <c r="S111" t="str">
        <f t="shared" si="5"/>
        <v>film &amp; video</v>
      </c>
      <c r="T111" t="str">
        <f t="shared" si="6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v>43354.208333333328</v>
      </c>
      <c r="O112" s="10">
        <v>43373.208333333328</v>
      </c>
      <c r="P112" t="b">
        <v>0</v>
      </c>
      <c r="Q112" t="b">
        <v>0</v>
      </c>
      <c r="R112" t="s">
        <v>17</v>
      </c>
      <c r="S112" t="str">
        <f t="shared" si="5"/>
        <v>food</v>
      </c>
      <c r="T112" t="str">
        <f t="shared" si="6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v>41174.208333333336</v>
      </c>
      <c r="O113" s="10">
        <v>41180.208333333336</v>
      </c>
      <c r="P113" t="b">
        <v>0</v>
      </c>
      <c r="Q113" t="b">
        <v>0</v>
      </c>
      <c r="R113" t="s">
        <v>133</v>
      </c>
      <c r="S113" t="str">
        <f t="shared" si="5"/>
        <v>publishing</v>
      </c>
      <c r="T113" t="str">
        <f t="shared" si="6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v>41875.208333333336</v>
      </c>
      <c r="O114" s="10">
        <v>41890.208333333336</v>
      </c>
      <c r="P114" t="b">
        <v>0</v>
      </c>
      <c r="Q114" t="b">
        <v>0</v>
      </c>
      <c r="R114" t="s">
        <v>28</v>
      </c>
      <c r="S114" t="str">
        <f t="shared" si="5"/>
        <v>technology</v>
      </c>
      <c r="T114" t="str">
        <f t="shared" si="6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v>42990.208333333328</v>
      </c>
      <c r="O115" s="10">
        <v>42997.208333333328</v>
      </c>
      <c r="P115" t="b">
        <v>0</v>
      </c>
      <c r="Q115" t="b">
        <v>0</v>
      </c>
      <c r="R115" t="s">
        <v>17</v>
      </c>
      <c r="S115" t="str">
        <f t="shared" si="5"/>
        <v>food</v>
      </c>
      <c r="T115" t="str">
        <f t="shared" si="6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v>43564.208333333328</v>
      </c>
      <c r="O116" s="10">
        <v>43565.208333333328</v>
      </c>
      <c r="P116" t="b">
        <v>0</v>
      </c>
      <c r="Q116" t="b">
        <v>1</v>
      </c>
      <c r="R116" t="s">
        <v>65</v>
      </c>
      <c r="S116" t="str">
        <f t="shared" si="5"/>
        <v>technology</v>
      </c>
      <c r="T116" t="str">
        <f t="shared" si="6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v>43056.25</v>
      </c>
      <c r="O117" s="10">
        <v>43091.25</v>
      </c>
      <c r="P117" t="b">
        <v>0</v>
      </c>
      <c r="Q117" t="b">
        <v>0</v>
      </c>
      <c r="R117" t="s">
        <v>119</v>
      </c>
      <c r="S117" t="str">
        <f t="shared" si="5"/>
        <v>publishing</v>
      </c>
      <c r="T117" t="str">
        <f t="shared" si="6"/>
        <v>fiction</v>
      </c>
    </row>
    <row r="118" spans="1:20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v>42265.208333333328</v>
      </c>
      <c r="O118" s="10">
        <v>42266.208333333328</v>
      </c>
      <c r="P118" t="b">
        <v>0</v>
      </c>
      <c r="Q118" t="b">
        <v>0</v>
      </c>
      <c r="R118" t="s">
        <v>33</v>
      </c>
      <c r="S118" t="str">
        <f t="shared" si="5"/>
        <v>theater</v>
      </c>
      <c r="T118" t="str">
        <f t="shared" si="6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v>40808.208333333336</v>
      </c>
      <c r="O119" s="10">
        <v>40814.208333333336</v>
      </c>
      <c r="P119" t="b">
        <v>0</v>
      </c>
      <c r="Q119" t="b">
        <v>0</v>
      </c>
      <c r="R119" t="s">
        <v>269</v>
      </c>
      <c r="S119" t="str">
        <f t="shared" si="5"/>
        <v>film &amp; video</v>
      </c>
      <c r="T119" t="str">
        <f t="shared" si="6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v>41665.25</v>
      </c>
      <c r="O120" s="10">
        <v>41671.25</v>
      </c>
      <c r="P120" t="b">
        <v>0</v>
      </c>
      <c r="Q120" t="b">
        <v>0</v>
      </c>
      <c r="R120" t="s">
        <v>122</v>
      </c>
      <c r="S120" t="str">
        <f t="shared" si="5"/>
        <v>photography</v>
      </c>
      <c r="T120" t="str">
        <f t="shared" si="6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v>41806.208333333336</v>
      </c>
      <c r="O121" s="10">
        <v>41823.208333333336</v>
      </c>
      <c r="P121" t="b">
        <v>0</v>
      </c>
      <c r="Q121" t="b">
        <v>1</v>
      </c>
      <c r="R121" t="s">
        <v>42</v>
      </c>
      <c r="S121" t="str">
        <f t="shared" si="5"/>
        <v>film &amp; video</v>
      </c>
      <c r="T121" t="str">
        <f t="shared" si="6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v>42111.208333333328</v>
      </c>
      <c r="O122" s="10">
        <v>42115.208333333328</v>
      </c>
      <c r="P122" t="b">
        <v>0</v>
      </c>
      <c r="Q122" t="b">
        <v>1</v>
      </c>
      <c r="R122" t="s">
        <v>292</v>
      </c>
      <c r="S122" t="str">
        <f t="shared" si="5"/>
        <v>games</v>
      </c>
      <c r="T122" t="str">
        <f t="shared" si="6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v>41917.208333333336</v>
      </c>
      <c r="O123" s="10">
        <v>41930.208333333336</v>
      </c>
      <c r="P123" t="b">
        <v>0</v>
      </c>
      <c r="Q123" t="b">
        <v>0</v>
      </c>
      <c r="R123" t="s">
        <v>89</v>
      </c>
      <c r="S123" t="str">
        <f t="shared" si="5"/>
        <v>games</v>
      </c>
      <c r="T123" t="str">
        <f t="shared" si="6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v>41970.25</v>
      </c>
      <c r="O124" s="10">
        <v>41997.25</v>
      </c>
      <c r="P124" t="b">
        <v>0</v>
      </c>
      <c r="Q124" t="b">
        <v>0</v>
      </c>
      <c r="R124" t="s">
        <v>119</v>
      </c>
      <c r="S124" t="str">
        <f t="shared" si="5"/>
        <v>publishing</v>
      </c>
      <c r="T124" t="str">
        <f t="shared" si="6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v>42332.25</v>
      </c>
      <c r="O125" s="10">
        <v>42335.25</v>
      </c>
      <c r="P125" t="b">
        <v>1</v>
      </c>
      <c r="Q125" t="b">
        <v>0</v>
      </c>
      <c r="R125" t="s">
        <v>33</v>
      </c>
      <c r="S125" t="str">
        <f t="shared" si="5"/>
        <v>theater</v>
      </c>
      <c r="T125" t="str">
        <f t="shared" si="6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v>43598.208333333328</v>
      </c>
      <c r="O126" s="10">
        <v>43651.208333333328</v>
      </c>
      <c r="P126" t="b">
        <v>0</v>
      </c>
      <c r="Q126" t="b">
        <v>0</v>
      </c>
      <c r="R126" t="s">
        <v>122</v>
      </c>
      <c r="S126" t="str">
        <f t="shared" si="5"/>
        <v>photography</v>
      </c>
      <c r="T126" t="str">
        <f t="shared" si="6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v>43362.208333333328</v>
      </c>
      <c r="O127" s="10">
        <v>43366.208333333328</v>
      </c>
      <c r="P127" t="b">
        <v>0</v>
      </c>
      <c r="Q127" t="b">
        <v>0</v>
      </c>
      <c r="R127" t="s">
        <v>33</v>
      </c>
      <c r="S127" t="str">
        <f t="shared" si="5"/>
        <v>theater</v>
      </c>
      <c r="T127" t="str">
        <f t="shared" si="6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v>42596.208333333328</v>
      </c>
      <c r="O128" s="10">
        <v>42624.208333333328</v>
      </c>
      <c r="P128" t="b">
        <v>0</v>
      </c>
      <c r="Q128" t="b">
        <v>1</v>
      </c>
      <c r="R128" t="s">
        <v>33</v>
      </c>
      <c r="S128" t="str">
        <f t="shared" si="5"/>
        <v>theater</v>
      </c>
      <c r="T128" t="str">
        <f t="shared" si="6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v>40310.208333333336</v>
      </c>
      <c r="O129" s="10">
        <v>40313.208333333336</v>
      </c>
      <c r="P129" t="b">
        <v>0</v>
      </c>
      <c r="Q129" t="b">
        <v>0</v>
      </c>
      <c r="R129" t="s">
        <v>33</v>
      </c>
      <c r="S129" t="str">
        <f t="shared" si="5"/>
        <v>theater</v>
      </c>
      <c r="T129" t="str">
        <f t="shared" si="6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8">E130/D130</f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v>40417.208333333336</v>
      </c>
      <c r="O130" s="10">
        <v>40430.208333333336</v>
      </c>
      <c r="P130" t="b">
        <v>0</v>
      </c>
      <c r="Q130" t="b">
        <v>0</v>
      </c>
      <c r="R130" t="s">
        <v>23</v>
      </c>
      <c r="S130" t="str">
        <f t="shared" ref="S130:S193" si="9">LEFT(R130, FIND("/", R130)-1)</f>
        <v>music</v>
      </c>
      <c r="T130" t="str">
        <f t="shared" ref="T130:T193" si="10">MID(R130, FIND("/", R130) +1, LEN(R130))</f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3.2026936026936029E-2</v>
      </c>
      <c r="G131" t="s">
        <v>74</v>
      </c>
      <c r="H131">
        <v>55</v>
      </c>
      <c r="I131" s="5">
        <f t="shared" ref="I131:I194" si="11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v>42038.25</v>
      </c>
      <c r="O131" s="10">
        <v>42063.25</v>
      </c>
      <c r="P131" t="b">
        <v>0</v>
      </c>
      <c r="Q131" t="b">
        <v>0</v>
      </c>
      <c r="R131" t="s">
        <v>17</v>
      </c>
      <c r="S131" t="str">
        <f t="shared" si="9"/>
        <v>food</v>
      </c>
      <c r="T131" t="str">
        <f t="shared" si="10"/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5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v>40842.208333333336</v>
      </c>
      <c r="O132" s="10">
        <v>40858.25</v>
      </c>
      <c r="P132" t="b">
        <v>0</v>
      </c>
      <c r="Q132" t="b">
        <v>0</v>
      </c>
      <c r="R132" t="s">
        <v>53</v>
      </c>
      <c r="S132" t="str">
        <f t="shared" si="9"/>
        <v>film &amp; video</v>
      </c>
      <c r="T132" t="str">
        <f t="shared" si="10"/>
        <v>drama</v>
      </c>
    </row>
    <row r="133" spans="1:20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v>41607.25</v>
      </c>
      <c r="O133" s="10">
        <v>41620.25</v>
      </c>
      <c r="P133" t="b">
        <v>0</v>
      </c>
      <c r="Q133" t="b">
        <v>0</v>
      </c>
      <c r="R133" t="s">
        <v>28</v>
      </c>
      <c r="S133" t="str">
        <f t="shared" si="9"/>
        <v>technology</v>
      </c>
      <c r="T133" t="str">
        <f t="shared" si="10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v>43112.25</v>
      </c>
      <c r="O134" s="10">
        <v>43128.25</v>
      </c>
      <c r="P134" t="b">
        <v>0</v>
      </c>
      <c r="Q134" t="b">
        <v>1</v>
      </c>
      <c r="R134" t="s">
        <v>33</v>
      </c>
      <c r="S134" t="str">
        <f t="shared" si="9"/>
        <v>theater</v>
      </c>
      <c r="T134" t="str">
        <f t="shared" si="10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v>40767.208333333336</v>
      </c>
      <c r="O135" s="10">
        <v>40789.208333333336</v>
      </c>
      <c r="P135" t="b">
        <v>0</v>
      </c>
      <c r="Q135" t="b">
        <v>0</v>
      </c>
      <c r="R135" t="s">
        <v>319</v>
      </c>
      <c r="S135" t="str">
        <f t="shared" si="9"/>
        <v>music</v>
      </c>
      <c r="T135" t="str">
        <f t="shared" si="10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v>40713.208333333336</v>
      </c>
      <c r="O136" s="10">
        <v>40762.208333333336</v>
      </c>
      <c r="P136" t="b">
        <v>0</v>
      </c>
      <c r="Q136" t="b">
        <v>1</v>
      </c>
      <c r="R136" t="s">
        <v>42</v>
      </c>
      <c r="S136" t="str">
        <f t="shared" si="9"/>
        <v>film &amp; video</v>
      </c>
      <c r="T136" t="str">
        <f t="shared" si="10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v>41340.25</v>
      </c>
      <c r="O137" s="10">
        <v>41345.208333333336</v>
      </c>
      <c r="P137" t="b">
        <v>0</v>
      </c>
      <c r="Q137" t="b">
        <v>1</v>
      </c>
      <c r="R137" t="s">
        <v>33</v>
      </c>
      <c r="S137" t="str">
        <f t="shared" si="9"/>
        <v>theater</v>
      </c>
      <c r="T137" t="str">
        <f t="shared" si="10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v>41797.208333333336</v>
      </c>
      <c r="O138" s="10">
        <v>41809.208333333336</v>
      </c>
      <c r="P138" t="b">
        <v>0</v>
      </c>
      <c r="Q138" t="b">
        <v>1</v>
      </c>
      <c r="R138" t="s">
        <v>53</v>
      </c>
      <c r="S138" t="str">
        <f t="shared" si="9"/>
        <v>film &amp; video</v>
      </c>
      <c r="T138" t="str">
        <f t="shared" si="10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v>40457.208333333336</v>
      </c>
      <c r="O139" s="10">
        <v>40463.208333333336</v>
      </c>
      <c r="P139" t="b">
        <v>0</v>
      </c>
      <c r="Q139" t="b">
        <v>0</v>
      </c>
      <c r="R139" t="s">
        <v>68</v>
      </c>
      <c r="S139" t="str">
        <f t="shared" si="9"/>
        <v>publishing</v>
      </c>
      <c r="T139" t="str">
        <f t="shared" si="10"/>
        <v>nonfiction</v>
      </c>
    </row>
    <row r="140" spans="1:20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v>41180.208333333336</v>
      </c>
      <c r="O140" s="10">
        <v>41186.208333333336</v>
      </c>
      <c r="P140" t="b">
        <v>0</v>
      </c>
      <c r="Q140" t="b">
        <v>0</v>
      </c>
      <c r="R140" t="s">
        <v>292</v>
      </c>
      <c r="S140" t="str">
        <f t="shared" si="9"/>
        <v>games</v>
      </c>
      <c r="T140" t="str">
        <f t="shared" si="10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v>42115.208333333328</v>
      </c>
      <c r="O141" s="10">
        <v>42131.208333333328</v>
      </c>
      <c r="P141" t="b">
        <v>0</v>
      </c>
      <c r="Q141" t="b">
        <v>1</v>
      </c>
      <c r="R141" t="s">
        <v>65</v>
      </c>
      <c r="S141" t="str">
        <f t="shared" si="9"/>
        <v>technology</v>
      </c>
      <c r="T141" t="str">
        <f t="shared" si="10"/>
        <v>wearables</v>
      </c>
    </row>
    <row r="142" spans="1:20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v>43156.25</v>
      </c>
      <c r="O142" s="10">
        <v>43161.25</v>
      </c>
      <c r="P142" t="b">
        <v>0</v>
      </c>
      <c r="Q142" t="b">
        <v>0</v>
      </c>
      <c r="R142" t="s">
        <v>42</v>
      </c>
      <c r="S142" t="str">
        <f t="shared" si="9"/>
        <v>film &amp; video</v>
      </c>
      <c r="T142" t="str">
        <f t="shared" si="10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v>42167.208333333328</v>
      </c>
      <c r="O143" s="10">
        <v>42173.208333333328</v>
      </c>
      <c r="P143" t="b">
        <v>0</v>
      </c>
      <c r="Q143" t="b">
        <v>0</v>
      </c>
      <c r="R143" t="s">
        <v>28</v>
      </c>
      <c r="S143" t="str">
        <f t="shared" si="9"/>
        <v>technology</v>
      </c>
      <c r="T143" t="str">
        <f t="shared" si="10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v>41005.208333333336</v>
      </c>
      <c r="O144" s="10">
        <v>41046.208333333336</v>
      </c>
      <c r="P144" t="b">
        <v>0</v>
      </c>
      <c r="Q144" t="b">
        <v>0</v>
      </c>
      <c r="R144" t="s">
        <v>28</v>
      </c>
      <c r="S144" t="str">
        <f t="shared" si="9"/>
        <v>technology</v>
      </c>
      <c r="T144" t="str">
        <f t="shared" si="10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v>40357.208333333336</v>
      </c>
      <c r="O145" s="10">
        <v>40377.208333333336</v>
      </c>
      <c r="P145" t="b">
        <v>0</v>
      </c>
      <c r="Q145" t="b">
        <v>0</v>
      </c>
      <c r="R145" t="s">
        <v>60</v>
      </c>
      <c r="S145" t="str">
        <f t="shared" si="9"/>
        <v>music</v>
      </c>
      <c r="T145" t="str">
        <f t="shared" si="10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v>43633.208333333328</v>
      </c>
      <c r="O146" s="10">
        <v>43641.208333333328</v>
      </c>
      <c r="P146" t="b">
        <v>0</v>
      </c>
      <c r="Q146" t="b">
        <v>0</v>
      </c>
      <c r="R146" t="s">
        <v>33</v>
      </c>
      <c r="S146" t="str">
        <f t="shared" si="9"/>
        <v>theater</v>
      </c>
      <c r="T146" t="str">
        <f t="shared" si="10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v>41889.208333333336</v>
      </c>
      <c r="O147" s="10">
        <v>41894.208333333336</v>
      </c>
      <c r="P147" t="b">
        <v>0</v>
      </c>
      <c r="Q147" t="b">
        <v>0</v>
      </c>
      <c r="R147" t="s">
        <v>65</v>
      </c>
      <c r="S147" t="str">
        <f t="shared" si="9"/>
        <v>technology</v>
      </c>
      <c r="T147" t="str">
        <f t="shared" si="10"/>
        <v>wearables</v>
      </c>
    </row>
    <row r="148" spans="1:20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v>40855.25</v>
      </c>
      <c r="O148" s="10">
        <v>40875.25</v>
      </c>
      <c r="P148" t="b">
        <v>0</v>
      </c>
      <c r="Q148" t="b">
        <v>0</v>
      </c>
      <c r="R148" t="s">
        <v>33</v>
      </c>
      <c r="S148" t="str">
        <f t="shared" si="9"/>
        <v>theater</v>
      </c>
      <c r="T148" t="str">
        <f t="shared" si="10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v>42534.208333333328</v>
      </c>
      <c r="O149" s="10">
        <v>42540.208333333328</v>
      </c>
      <c r="P149" t="b">
        <v>0</v>
      </c>
      <c r="Q149" t="b">
        <v>1</v>
      </c>
      <c r="R149" t="s">
        <v>33</v>
      </c>
      <c r="S149" t="str">
        <f t="shared" si="9"/>
        <v>theater</v>
      </c>
      <c r="T149" t="str">
        <f t="shared" si="10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v>42941.208333333328</v>
      </c>
      <c r="O150" s="10">
        <v>42950.208333333328</v>
      </c>
      <c r="P150" t="b">
        <v>0</v>
      </c>
      <c r="Q150" t="b">
        <v>0</v>
      </c>
      <c r="R150" t="s">
        <v>65</v>
      </c>
      <c r="S150" t="str">
        <f t="shared" si="9"/>
        <v>technology</v>
      </c>
      <c r="T150" t="str">
        <f t="shared" si="10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v>41275.25</v>
      </c>
      <c r="O151" s="10">
        <v>41327.25</v>
      </c>
      <c r="P151" t="b">
        <v>0</v>
      </c>
      <c r="Q151" t="b">
        <v>0</v>
      </c>
      <c r="R151" t="s">
        <v>60</v>
      </c>
      <c r="S151" t="str">
        <f t="shared" si="9"/>
        <v>music</v>
      </c>
      <c r="T151" t="str">
        <f t="shared" si="10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v>43450.25</v>
      </c>
      <c r="O152" s="10">
        <v>43451.25</v>
      </c>
      <c r="P152" t="b">
        <v>0</v>
      </c>
      <c r="Q152" t="b">
        <v>0</v>
      </c>
      <c r="R152" t="s">
        <v>23</v>
      </c>
      <c r="S152" t="str">
        <f t="shared" si="9"/>
        <v>music</v>
      </c>
      <c r="T152" t="str">
        <f t="shared" si="10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v>41799.208333333336</v>
      </c>
      <c r="O153" s="10">
        <v>41850.208333333336</v>
      </c>
      <c r="P153" t="b">
        <v>0</v>
      </c>
      <c r="Q153" t="b">
        <v>0</v>
      </c>
      <c r="R153" t="s">
        <v>50</v>
      </c>
      <c r="S153" t="str">
        <f t="shared" si="9"/>
        <v>music</v>
      </c>
      <c r="T153" t="str">
        <f t="shared" si="10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v>42783.25</v>
      </c>
      <c r="O154" s="10">
        <v>42790.25</v>
      </c>
      <c r="P154" t="b">
        <v>0</v>
      </c>
      <c r="Q154" t="b">
        <v>0</v>
      </c>
      <c r="R154" t="s">
        <v>60</v>
      </c>
      <c r="S154" t="str">
        <f t="shared" si="9"/>
        <v>music</v>
      </c>
      <c r="T154" t="str">
        <f t="shared" si="10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v>41201.208333333336</v>
      </c>
      <c r="O155" s="10">
        <v>41207.208333333336</v>
      </c>
      <c r="P155" t="b">
        <v>0</v>
      </c>
      <c r="Q155" t="b">
        <v>0</v>
      </c>
      <c r="R155" t="s">
        <v>33</v>
      </c>
      <c r="S155" t="str">
        <f t="shared" si="9"/>
        <v>theater</v>
      </c>
      <c r="T155" t="str">
        <f t="shared" si="10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v>42502.208333333328</v>
      </c>
      <c r="O156" s="10">
        <v>42525.208333333328</v>
      </c>
      <c r="P156" t="b">
        <v>0</v>
      </c>
      <c r="Q156" t="b">
        <v>1</v>
      </c>
      <c r="R156" t="s">
        <v>60</v>
      </c>
      <c r="S156" t="str">
        <f t="shared" si="9"/>
        <v>music</v>
      </c>
      <c r="T156" t="str">
        <f t="shared" si="10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v>40262.208333333336</v>
      </c>
      <c r="O157" s="10">
        <v>40277.208333333336</v>
      </c>
      <c r="P157" t="b">
        <v>0</v>
      </c>
      <c r="Q157" t="b">
        <v>0</v>
      </c>
      <c r="R157" t="s">
        <v>33</v>
      </c>
      <c r="S157" t="str">
        <f t="shared" si="9"/>
        <v>theater</v>
      </c>
      <c r="T157" t="str">
        <f t="shared" si="10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v>43743.208333333328</v>
      </c>
      <c r="O158" s="10">
        <v>43767.208333333328</v>
      </c>
      <c r="P158" t="b">
        <v>0</v>
      </c>
      <c r="Q158" t="b">
        <v>0</v>
      </c>
      <c r="R158" t="s">
        <v>23</v>
      </c>
      <c r="S158" t="str">
        <f t="shared" si="9"/>
        <v>music</v>
      </c>
      <c r="T158" t="str">
        <f t="shared" si="10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v>41638.25</v>
      </c>
      <c r="O159" s="10">
        <v>41650.25</v>
      </c>
      <c r="P159" t="b">
        <v>0</v>
      </c>
      <c r="Q159" t="b">
        <v>0</v>
      </c>
      <c r="R159" t="s">
        <v>122</v>
      </c>
      <c r="S159" t="str">
        <f t="shared" si="9"/>
        <v>photography</v>
      </c>
      <c r="T159" t="str">
        <f t="shared" si="10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v>42346.25</v>
      </c>
      <c r="O160" s="10">
        <v>42347.25</v>
      </c>
      <c r="P160" t="b">
        <v>0</v>
      </c>
      <c r="Q160" t="b">
        <v>0</v>
      </c>
      <c r="R160" t="s">
        <v>23</v>
      </c>
      <c r="S160" t="str">
        <f t="shared" si="9"/>
        <v>music</v>
      </c>
      <c r="T160" t="str">
        <f t="shared" si="10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v>43551.208333333328</v>
      </c>
      <c r="O161" s="10">
        <v>43569.208333333328</v>
      </c>
      <c r="P161" t="b">
        <v>0</v>
      </c>
      <c r="Q161" t="b">
        <v>1</v>
      </c>
      <c r="R161" t="s">
        <v>33</v>
      </c>
      <c r="S161" t="str">
        <f t="shared" si="9"/>
        <v>theater</v>
      </c>
      <c r="T161" t="str">
        <f t="shared" si="10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v>43582.208333333328</v>
      </c>
      <c r="O162" s="10">
        <v>43598.208333333328</v>
      </c>
      <c r="P162" t="b">
        <v>0</v>
      </c>
      <c r="Q162" t="b">
        <v>0</v>
      </c>
      <c r="R162" t="s">
        <v>65</v>
      </c>
      <c r="S162" t="str">
        <f t="shared" si="9"/>
        <v>technology</v>
      </c>
      <c r="T162" t="str">
        <f t="shared" si="10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v>42270.208333333328</v>
      </c>
      <c r="O163" s="10">
        <v>42276.208333333328</v>
      </c>
      <c r="P163" t="b">
        <v>0</v>
      </c>
      <c r="Q163" t="b">
        <v>1</v>
      </c>
      <c r="R163" t="s">
        <v>28</v>
      </c>
      <c r="S163" t="str">
        <f t="shared" si="9"/>
        <v>technology</v>
      </c>
      <c r="T163" t="str">
        <f t="shared" si="10"/>
        <v>web</v>
      </c>
    </row>
    <row r="164" spans="1:20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v>43442.25</v>
      </c>
      <c r="O164" s="10">
        <v>43472.25</v>
      </c>
      <c r="P164" t="b">
        <v>0</v>
      </c>
      <c r="Q164" t="b">
        <v>0</v>
      </c>
      <c r="R164" t="s">
        <v>23</v>
      </c>
      <c r="S164" t="str">
        <f t="shared" si="9"/>
        <v>music</v>
      </c>
      <c r="T164" t="str">
        <f t="shared" si="10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v>43028.208333333328</v>
      </c>
      <c r="O165" s="10">
        <v>43077.25</v>
      </c>
      <c r="P165" t="b">
        <v>0</v>
      </c>
      <c r="Q165" t="b">
        <v>1</v>
      </c>
      <c r="R165" t="s">
        <v>122</v>
      </c>
      <c r="S165" t="str">
        <f t="shared" si="9"/>
        <v>photography</v>
      </c>
      <c r="T165" t="str">
        <f t="shared" si="10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v>43016.208333333328</v>
      </c>
      <c r="O166" s="10">
        <v>43017.208333333328</v>
      </c>
      <c r="P166" t="b">
        <v>0</v>
      </c>
      <c r="Q166" t="b">
        <v>0</v>
      </c>
      <c r="R166" t="s">
        <v>33</v>
      </c>
      <c r="S166" t="str">
        <f t="shared" si="9"/>
        <v>theater</v>
      </c>
      <c r="T166" t="str">
        <f t="shared" si="10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v>42948.208333333328</v>
      </c>
      <c r="O167" s="10">
        <v>42980.208333333328</v>
      </c>
      <c r="P167" t="b">
        <v>0</v>
      </c>
      <c r="Q167" t="b">
        <v>0</v>
      </c>
      <c r="R167" t="s">
        <v>28</v>
      </c>
      <c r="S167" t="str">
        <f t="shared" si="9"/>
        <v>technology</v>
      </c>
      <c r="T167" t="str">
        <f t="shared" si="10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v>40534.25</v>
      </c>
      <c r="O168" s="10">
        <v>40538.25</v>
      </c>
      <c r="P168" t="b">
        <v>0</v>
      </c>
      <c r="Q168" t="b">
        <v>0</v>
      </c>
      <c r="R168" t="s">
        <v>122</v>
      </c>
      <c r="S168" t="str">
        <f t="shared" si="9"/>
        <v>photography</v>
      </c>
      <c r="T168" t="str">
        <f t="shared" si="10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v>41435.208333333336</v>
      </c>
      <c r="O169" s="10">
        <v>41445.208333333336</v>
      </c>
      <c r="P169" t="b">
        <v>0</v>
      </c>
      <c r="Q169" t="b">
        <v>0</v>
      </c>
      <c r="R169" t="s">
        <v>33</v>
      </c>
      <c r="S169" t="str">
        <f t="shared" si="9"/>
        <v>theater</v>
      </c>
      <c r="T169" t="str">
        <f t="shared" si="10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v>43518.25</v>
      </c>
      <c r="O170" s="10">
        <v>43541.208333333328</v>
      </c>
      <c r="P170" t="b">
        <v>0</v>
      </c>
      <c r="Q170" t="b">
        <v>1</v>
      </c>
      <c r="R170" t="s">
        <v>60</v>
      </c>
      <c r="S170" t="str">
        <f t="shared" si="9"/>
        <v>music</v>
      </c>
      <c r="T170" t="str">
        <f t="shared" si="10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v>41077.208333333336</v>
      </c>
      <c r="O171" s="10">
        <v>41105.208333333336</v>
      </c>
      <c r="P171" t="b">
        <v>0</v>
      </c>
      <c r="Q171" t="b">
        <v>1</v>
      </c>
      <c r="R171" t="s">
        <v>100</v>
      </c>
      <c r="S171" t="str">
        <f t="shared" si="9"/>
        <v>film &amp; video</v>
      </c>
      <c r="T171" t="str">
        <f t="shared" si="10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v>42950.208333333328</v>
      </c>
      <c r="O172" s="10">
        <v>42957.208333333328</v>
      </c>
      <c r="P172" t="b">
        <v>0</v>
      </c>
      <c r="Q172" t="b">
        <v>0</v>
      </c>
      <c r="R172" t="s">
        <v>60</v>
      </c>
      <c r="S172" t="str">
        <f t="shared" si="9"/>
        <v>music</v>
      </c>
      <c r="T172" t="str">
        <f t="shared" si="10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v>41718.208333333336</v>
      </c>
      <c r="O173" s="10">
        <v>41740.208333333336</v>
      </c>
      <c r="P173" t="b">
        <v>0</v>
      </c>
      <c r="Q173" t="b">
        <v>0</v>
      </c>
      <c r="R173" t="s">
        <v>206</v>
      </c>
      <c r="S173" t="str">
        <f t="shared" si="9"/>
        <v>publishing</v>
      </c>
      <c r="T173" t="str">
        <f t="shared" si="10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v>41839.208333333336</v>
      </c>
      <c r="O174" s="10">
        <v>41854.208333333336</v>
      </c>
      <c r="P174" t="b">
        <v>0</v>
      </c>
      <c r="Q174" t="b">
        <v>1</v>
      </c>
      <c r="R174" t="s">
        <v>42</v>
      </c>
      <c r="S174" t="str">
        <f t="shared" si="9"/>
        <v>film &amp; video</v>
      </c>
      <c r="T174" t="str">
        <f t="shared" si="10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v>41412.208333333336</v>
      </c>
      <c r="O175" s="10">
        <v>41418.208333333336</v>
      </c>
      <c r="P175" t="b">
        <v>0</v>
      </c>
      <c r="Q175" t="b">
        <v>0</v>
      </c>
      <c r="R175" t="s">
        <v>33</v>
      </c>
      <c r="S175" t="str">
        <f t="shared" si="9"/>
        <v>theater</v>
      </c>
      <c r="T175" t="str">
        <f t="shared" si="10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v>42282.208333333328</v>
      </c>
      <c r="O176" s="10">
        <v>42283.208333333328</v>
      </c>
      <c r="P176" t="b">
        <v>0</v>
      </c>
      <c r="Q176" t="b">
        <v>1</v>
      </c>
      <c r="R176" t="s">
        <v>65</v>
      </c>
      <c r="S176" t="str">
        <f t="shared" si="9"/>
        <v>technology</v>
      </c>
      <c r="T176" t="str">
        <f t="shared" si="10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v>42613.208333333328</v>
      </c>
      <c r="O177" s="10">
        <v>42632.208333333328</v>
      </c>
      <c r="P177" t="b">
        <v>0</v>
      </c>
      <c r="Q177" t="b">
        <v>0</v>
      </c>
      <c r="R177" t="s">
        <v>33</v>
      </c>
      <c r="S177" t="str">
        <f t="shared" si="9"/>
        <v>theater</v>
      </c>
      <c r="T177" t="str">
        <f t="shared" si="10"/>
        <v>plays</v>
      </c>
    </row>
    <row r="178" spans="1:20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v>42616.208333333328</v>
      </c>
      <c r="O178" s="10">
        <v>42625.208333333328</v>
      </c>
      <c r="P178" t="b">
        <v>0</v>
      </c>
      <c r="Q178" t="b">
        <v>0</v>
      </c>
      <c r="R178" t="s">
        <v>33</v>
      </c>
      <c r="S178" t="str">
        <f t="shared" si="9"/>
        <v>theater</v>
      </c>
      <c r="T178" t="str">
        <f t="shared" si="10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v>40497.25</v>
      </c>
      <c r="O179" s="10">
        <v>40522.25</v>
      </c>
      <c r="P179" t="b">
        <v>0</v>
      </c>
      <c r="Q179" t="b">
        <v>0</v>
      </c>
      <c r="R179" t="s">
        <v>33</v>
      </c>
      <c r="S179" t="str">
        <f t="shared" si="9"/>
        <v>theater</v>
      </c>
      <c r="T179" t="str">
        <f t="shared" si="10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v>42999.208333333328</v>
      </c>
      <c r="O180" s="10">
        <v>43008.208333333328</v>
      </c>
      <c r="P180" t="b">
        <v>0</v>
      </c>
      <c r="Q180" t="b">
        <v>0</v>
      </c>
      <c r="R180" t="s">
        <v>17</v>
      </c>
      <c r="S180" t="str">
        <f t="shared" si="9"/>
        <v>food</v>
      </c>
      <c r="T180" t="str">
        <f t="shared" si="10"/>
        <v>food trucks</v>
      </c>
    </row>
    <row r="181" spans="1:20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v>41350.208333333336</v>
      </c>
      <c r="O181" s="10">
        <v>41351.208333333336</v>
      </c>
      <c r="P181" t="b">
        <v>0</v>
      </c>
      <c r="Q181" t="b">
        <v>1</v>
      </c>
      <c r="R181" t="s">
        <v>33</v>
      </c>
      <c r="S181" t="str">
        <f t="shared" si="9"/>
        <v>theater</v>
      </c>
      <c r="T181" t="str">
        <f t="shared" si="10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v>40259.208333333336</v>
      </c>
      <c r="O182" s="10">
        <v>40264.208333333336</v>
      </c>
      <c r="P182" t="b">
        <v>0</v>
      </c>
      <c r="Q182" t="b">
        <v>0</v>
      </c>
      <c r="R182" t="s">
        <v>65</v>
      </c>
      <c r="S182" t="str">
        <f t="shared" si="9"/>
        <v>technology</v>
      </c>
      <c r="T182" t="str">
        <f t="shared" si="10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v>43012.208333333328</v>
      </c>
      <c r="O183" s="10">
        <v>43030.208333333328</v>
      </c>
      <c r="P183" t="b">
        <v>0</v>
      </c>
      <c r="Q183" t="b">
        <v>0</v>
      </c>
      <c r="R183" t="s">
        <v>28</v>
      </c>
      <c r="S183" t="str">
        <f t="shared" si="9"/>
        <v>technology</v>
      </c>
      <c r="T183" t="str">
        <f t="shared" si="10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v>43631.208333333328</v>
      </c>
      <c r="O184" s="10">
        <v>43647.208333333328</v>
      </c>
      <c r="P184" t="b">
        <v>0</v>
      </c>
      <c r="Q184" t="b">
        <v>0</v>
      </c>
      <c r="R184" t="s">
        <v>33</v>
      </c>
      <c r="S184" t="str">
        <f t="shared" si="9"/>
        <v>theater</v>
      </c>
      <c r="T184" t="str">
        <f t="shared" si="10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v>40430.208333333336</v>
      </c>
      <c r="O185" s="10">
        <v>40443.208333333336</v>
      </c>
      <c r="P185" t="b">
        <v>0</v>
      </c>
      <c r="Q185" t="b">
        <v>0</v>
      </c>
      <c r="R185" t="s">
        <v>23</v>
      </c>
      <c r="S185" t="str">
        <f t="shared" si="9"/>
        <v>music</v>
      </c>
      <c r="T185" t="str">
        <f t="shared" si="10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v>43588.208333333328</v>
      </c>
      <c r="O186" s="10">
        <v>43589.208333333328</v>
      </c>
      <c r="P186" t="b">
        <v>0</v>
      </c>
      <c r="Q186" t="b">
        <v>0</v>
      </c>
      <c r="R186" t="s">
        <v>33</v>
      </c>
      <c r="S186" t="str">
        <f t="shared" si="9"/>
        <v>theater</v>
      </c>
      <c r="T186" t="str">
        <f t="shared" si="10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v>43233.208333333328</v>
      </c>
      <c r="O187" s="10">
        <v>43244.208333333328</v>
      </c>
      <c r="P187" t="b">
        <v>0</v>
      </c>
      <c r="Q187" t="b">
        <v>0</v>
      </c>
      <c r="R187" t="s">
        <v>269</v>
      </c>
      <c r="S187" t="str">
        <f t="shared" si="9"/>
        <v>film &amp; video</v>
      </c>
      <c r="T187" t="str">
        <f t="shared" si="10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v>41782.208333333336</v>
      </c>
      <c r="O188" s="10">
        <v>41797.208333333336</v>
      </c>
      <c r="P188" t="b">
        <v>0</v>
      </c>
      <c r="Q188" t="b">
        <v>0</v>
      </c>
      <c r="R188" t="s">
        <v>33</v>
      </c>
      <c r="S188" t="str">
        <f t="shared" si="9"/>
        <v>theater</v>
      </c>
      <c r="T188" t="str">
        <f t="shared" si="10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v>41328.25</v>
      </c>
      <c r="O189" s="10">
        <v>41356.208333333336</v>
      </c>
      <c r="P189" t="b">
        <v>0</v>
      </c>
      <c r="Q189" t="b">
        <v>1</v>
      </c>
      <c r="R189" t="s">
        <v>100</v>
      </c>
      <c r="S189" t="str">
        <f t="shared" si="9"/>
        <v>film &amp; video</v>
      </c>
      <c r="T189" t="str">
        <f t="shared" si="10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v>41975.25</v>
      </c>
      <c r="O190" s="10">
        <v>41976.25</v>
      </c>
      <c r="P190" t="b">
        <v>0</v>
      </c>
      <c r="Q190" t="b">
        <v>0</v>
      </c>
      <c r="R190" t="s">
        <v>33</v>
      </c>
      <c r="S190" t="str">
        <f t="shared" si="9"/>
        <v>theater</v>
      </c>
      <c r="T190" t="str">
        <f t="shared" si="10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v>42433.25</v>
      </c>
      <c r="O191" s="10">
        <v>42433.25</v>
      </c>
      <c r="P191" t="b">
        <v>0</v>
      </c>
      <c r="Q191" t="b">
        <v>0</v>
      </c>
      <c r="R191" t="s">
        <v>33</v>
      </c>
      <c r="S191" t="str">
        <f t="shared" si="9"/>
        <v>theater</v>
      </c>
      <c r="T191" t="str">
        <f t="shared" si="10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v>41429.208333333336</v>
      </c>
      <c r="O192" s="10">
        <v>41430.208333333336</v>
      </c>
      <c r="P192" t="b">
        <v>0</v>
      </c>
      <c r="Q192" t="b">
        <v>1</v>
      </c>
      <c r="R192" t="s">
        <v>33</v>
      </c>
      <c r="S192" t="str">
        <f t="shared" si="9"/>
        <v>theater</v>
      </c>
      <c r="T192" t="str">
        <f t="shared" si="10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v>43536.208333333328</v>
      </c>
      <c r="O193" s="10">
        <v>43539.208333333328</v>
      </c>
      <c r="P193" t="b">
        <v>0</v>
      </c>
      <c r="Q193" t="b">
        <v>0</v>
      </c>
      <c r="R193" t="s">
        <v>33</v>
      </c>
      <c r="S193" t="str">
        <f t="shared" si="9"/>
        <v>theater</v>
      </c>
      <c r="T193" t="str">
        <f t="shared" si="10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2">E194/D194</f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v>41817.208333333336</v>
      </c>
      <c r="O194" s="10">
        <v>41821.208333333336</v>
      </c>
      <c r="P194" t="b">
        <v>0</v>
      </c>
      <c r="Q194" t="b">
        <v>0</v>
      </c>
      <c r="R194" t="s">
        <v>23</v>
      </c>
      <c r="S194" t="str">
        <f t="shared" ref="S194:S257" si="13">LEFT(R194, FIND("/", R194)-1)</f>
        <v>music</v>
      </c>
      <c r="T194" t="str">
        <f t="shared" ref="T194:T257" si="14">MID(R194, FIND("/", R194) +1, LEN(R194))</f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0.45636363636363636</v>
      </c>
      <c r="G195" t="s">
        <v>14</v>
      </c>
      <c r="H195">
        <v>65</v>
      </c>
      <c r="I195" s="5">
        <f t="shared" ref="I195:I258" si="15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v>43198.208333333328</v>
      </c>
      <c r="O195" s="10">
        <v>43202.208333333328</v>
      </c>
      <c r="P195" t="b">
        <v>1</v>
      </c>
      <c r="Q195" t="b">
        <v>0</v>
      </c>
      <c r="R195" t="s">
        <v>60</v>
      </c>
      <c r="S195" t="str">
        <f t="shared" si="13"/>
        <v>music</v>
      </c>
      <c r="T195" t="str">
        <f t="shared" si="14"/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5">
        <f t="shared" si="15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v>42261.208333333328</v>
      </c>
      <c r="O196" s="10">
        <v>42277.208333333328</v>
      </c>
      <c r="P196" t="b">
        <v>0</v>
      </c>
      <c r="Q196" t="b">
        <v>0</v>
      </c>
      <c r="R196" t="s">
        <v>148</v>
      </c>
      <c r="S196" t="str">
        <f t="shared" si="13"/>
        <v>music</v>
      </c>
      <c r="T196" t="str">
        <f t="shared" si="14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v>43310.208333333328</v>
      </c>
      <c r="O197" s="10">
        <v>43317.208333333328</v>
      </c>
      <c r="P197" t="b">
        <v>0</v>
      </c>
      <c r="Q197" t="b">
        <v>0</v>
      </c>
      <c r="R197" t="s">
        <v>50</v>
      </c>
      <c r="S197" t="str">
        <f t="shared" si="13"/>
        <v>music</v>
      </c>
      <c r="T197" t="str">
        <f t="shared" si="14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v>42616.208333333328</v>
      </c>
      <c r="O198" s="10">
        <v>42635.208333333328</v>
      </c>
      <c r="P198" t="b">
        <v>0</v>
      </c>
      <c r="Q198" t="b">
        <v>0</v>
      </c>
      <c r="R198" t="s">
        <v>65</v>
      </c>
      <c r="S198" t="str">
        <f t="shared" si="13"/>
        <v>technology</v>
      </c>
      <c r="T198" t="str">
        <f t="shared" si="14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v>42909.208333333328</v>
      </c>
      <c r="O199" s="10">
        <v>42923.208333333328</v>
      </c>
      <c r="P199" t="b">
        <v>0</v>
      </c>
      <c r="Q199" t="b">
        <v>0</v>
      </c>
      <c r="R199" t="s">
        <v>53</v>
      </c>
      <c r="S199" t="str">
        <f t="shared" si="13"/>
        <v>film &amp; video</v>
      </c>
      <c r="T199" t="str">
        <f t="shared" si="14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v>40396.208333333336</v>
      </c>
      <c r="O200" s="10">
        <v>40425.208333333336</v>
      </c>
      <c r="P200" t="b">
        <v>0</v>
      </c>
      <c r="Q200" t="b">
        <v>0</v>
      </c>
      <c r="R200" t="s">
        <v>50</v>
      </c>
      <c r="S200" t="str">
        <f t="shared" si="13"/>
        <v>music</v>
      </c>
      <c r="T200" t="str">
        <f t="shared" si="14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v>42192.208333333328</v>
      </c>
      <c r="O201" s="10">
        <v>42196.208333333328</v>
      </c>
      <c r="P201" t="b">
        <v>0</v>
      </c>
      <c r="Q201" t="b">
        <v>0</v>
      </c>
      <c r="R201" t="s">
        <v>23</v>
      </c>
      <c r="S201" t="str">
        <f t="shared" si="13"/>
        <v>music</v>
      </c>
      <c r="T201" t="str">
        <f t="shared" si="14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v>40262.208333333336</v>
      </c>
      <c r="O202" s="10">
        <v>40273.208333333336</v>
      </c>
      <c r="P202" t="b">
        <v>0</v>
      </c>
      <c r="Q202" t="b">
        <v>0</v>
      </c>
      <c r="R202" t="s">
        <v>33</v>
      </c>
      <c r="S202" t="str">
        <f t="shared" si="13"/>
        <v>theater</v>
      </c>
      <c r="T202" t="str">
        <f t="shared" si="14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v>41845.208333333336</v>
      </c>
      <c r="O203" s="10">
        <v>41863.208333333336</v>
      </c>
      <c r="P203" t="b">
        <v>0</v>
      </c>
      <c r="Q203" t="b">
        <v>0</v>
      </c>
      <c r="R203" t="s">
        <v>28</v>
      </c>
      <c r="S203" t="str">
        <f t="shared" si="13"/>
        <v>technology</v>
      </c>
      <c r="T203" t="str">
        <f t="shared" si="14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v>40818.208333333336</v>
      </c>
      <c r="O204" s="10">
        <v>40822.208333333336</v>
      </c>
      <c r="P204" t="b">
        <v>0</v>
      </c>
      <c r="Q204" t="b">
        <v>0</v>
      </c>
      <c r="R204" t="s">
        <v>17</v>
      </c>
      <c r="S204" t="str">
        <f t="shared" si="13"/>
        <v>food</v>
      </c>
      <c r="T204" t="str">
        <f t="shared" si="14"/>
        <v>food trucks</v>
      </c>
    </row>
    <row r="205" spans="1:20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v>42752.25</v>
      </c>
      <c r="O205" s="10">
        <v>42754.25</v>
      </c>
      <c r="P205" t="b">
        <v>0</v>
      </c>
      <c r="Q205" t="b">
        <v>0</v>
      </c>
      <c r="R205" t="s">
        <v>33</v>
      </c>
      <c r="S205" t="str">
        <f t="shared" si="13"/>
        <v>theater</v>
      </c>
      <c r="T205" t="str">
        <f t="shared" si="14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v>40636.208333333336</v>
      </c>
      <c r="O206" s="10">
        <v>40646.208333333336</v>
      </c>
      <c r="P206" t="b">
        <v>0</v>
      </c>
      <c r="Q206" t="b">
        <v>0</v>
      </c>
      <c r="R206" t="s">
        <v>159</v>
      </c>
      <c r="S206" t="str">
        <f t="shared" si="13"/>
        <v>music</v>
      </c>
      <c r="T206" t="str">
        <f t="shared" si="14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v>43390.208333333328</v>
      </c>
      <c r="O207" s="10">
        <v>43402.208333333328</v>
      </c>
      <c r="P207" t="b">
        <v>1</v>
      </c>
      <c r="Q207" t="b">
        <v>0</v>
      </c>
      <c r="R207" t="s">
        <v>33</v>
      </c>
      <c r="S207" t="str">
        <f t="shared" si="13"/>
        <v>theater</v>
      </c>
      <c r="T207" t="str">
        <f t="shared" si="14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v>40236.25</v>
      </c>
      <c r="O208" s="10">
        <v>40245.25</v>
      </c>
      <c r="P208" t="b">
        <v>0</v>
      </c>
      <c r="Q208" t="b">
        <v>0</v>
      </c>
      <c r="R208" t="s">
        <v>119</v>
      </c>
      <c r="S208" t="str">
        <f t="shared" si="13"/>
        <v>publishing</v>
      </c>
      <c r="T208" t="str">
        <f t="shared" si="14"/>
        <v>fiction</v>
      </c>
    </row>
    <row r="209" spans="1:20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v>43340.208333333328</v>
      </c>
      <c r="O209" s="10">
        <v>43360.208333333328</v>
      </c>
      <c r="P209" t="b">
        <v>0</v>
      </c>
      <c r="Q209" t="b">
        <v>1</v>
      </c>
      <c r="R209" t="s">
        <v>23</v>
      </c>
      <c r="S209" t="str">
        <f t="shared" si="13"/>
        <v>music</v>
      </c>
      <c r="T209" t="str">
        <f t="shared" si="14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v>43048.25</v>
      </c>
      <c r="O210" s="10">
        <v>43072.25</v>
      </c>
      <c r="P210" t="b">
        <v>0</v>
      </c>
      <c r="Q210" t="b">
        <v>0</v>
      </c>
      <c r="R210" t="s">
        <v>42</v>
      </c>
      <c r="S210" t="str">
        <f t="shared" si="13"/>
        <v>film &amp; video</v>
      </c>
      <c r="T210" t="str">
        <f t="shared" si="14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v>42496.208333333328</v>
      </c>
      <c r="O211" s="10">
        <v>42503.208333333328</v>
      </c>
      <c r="P211" t="b">
        <v>0</v>
      </c>
      <c r="Q211" t="b">
        <v>0</v>
      </c>
      <c r="R211" t="s">
        <v>42</v>
      </c>
      <c r="S211" t="str">
        <f t="shared" si="13"/>
        <v>film &amp; video</v>
      </c>
      <c r="T211" t="str">
        <f t="shared" si="14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v>42797.25</v>
      </c>
      <c r="O212" s="10">
        <v>42824.208333333328</v>
      </c>
      <c r="P212" t="b">
        <v>0</v>
      </c>
      <c r="Q212" t="b">
        <v>0</v>
      </c>
      <c r="R212" t="s">
        <v>474</v>
      </c>
      <c r="S212" t="str">
        <f t="shared" si="13"/>
        <v>film &amp; video</v>
      </c>
      <c r="T212" t="str">
        <f t="shared" si="14"/>
        <v>science fiction</v>
      </c>
    </row>
    <row r="213" spans="1:20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v>41513.208333333336</v>
      </c>
      <c r="O213" s="10">
        <v>41537.208333333336</v>
      </c>
      <c r="P213" t="b">
        <v>0</v>
      </c>
      <c r="Q213" t="b">
        <v>0</v>
      </c>
      <c r="R213" t="s">
        <v>33</v>
      </c>
      <c r="S213" t="str">
        <f t="shared" si="13"/>
        <v>theater</v>
      </c>
      <c r="T213" t="str">
        <f t="shared" si="14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v>43814.25</v>
      </c>
      <c r="O214" s="10">
        <v>43860.25</v>
      </c>
      <c r="P214" t="b">
        <v>0</v>
      </c>
      <c r="Q214" t="b">
        <v>0</v>
      </c>
      <c r="R214" t="s">
        <v>33</v>
      </c>
      <c r="S214" t="str">
        <f t="shared" si="13"/>
        <v>theater</v>
      </c>
      <c r="T214" t="str">
        <f t="shared" si="14"/>
        <v>plays</v>
      </c>
    </row>
    <row r="215" spans="1:20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v>40488.208333333336</v>
      </c>
      <c r="O215" s="10">
        <v>40496.25</v>
      </c>
      <c r="P215" t="b">
        <v>0</v>
      </c>
      <c r="Q215" t="b">
        <v>1</v>
      </c>
      <c r="R215" t="s">
        <v>60</v>
      </c>
      <c r="S215" t="str">
        <f t="shared" si="13"/>
        <v>music</v>
      </c>
      <c r="T215" t="str">
        <f t="shared" si="14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v>40409.208333333336</v>
      </c>
      <c r="O216" s="10">
        <v>40415.208333333336</v>
      </c>
      <c r="P216" t="b">
        <v>0</v>
      </c>
      <c r="Q216" t="b">
        <v>0</v>
      </c>
      <c r="R216" t="s">
        <v>23</v>
      </c>
      <c r="S216" t="str">
        <f t="shared" si="13"/>
        <v>music</v>
      </c>
      <c r="T216" t="str">
        <f t="shared" si="14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v>43509.25</v>
      </c>
      <c r="O217" s="10">
        <v>43511.25</v>
      </c>
      <c r="P217" t="b">
        <v>0</v>
      </c>
      <c r="Q217" t="b">
        <v>0</v>
      </c>
      <c r="R217" t="s">
        <v>33</v>
      </c>
      <c r="S217" t="str">
        <f t="shared" si="13"/>
        <v>theater</v>
      </c>
      <c r="T217" t="str">
        <f t="shared" si="14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v>40869.25</v>
      </c>
      <c r="O218" s="10">
        <v>40871.25</v>
      </c>
      <c r="P218" t="b">
        <v>0</v>
      </c>
      <c r="Q218" t="b">
        <v>0</v>
      </c>
      <c r="R218" t="s">
        <v>33</v>
      </c>
      <c r="S218" t="str">
        <f t="shared" si="13"/>
        <v>theater</v>
      </c>
      <c r="T218" t="str">
        <f t="shared" si="14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v>43583.208333333328</v>
      </c>
      <c r="O219" s="10">
        <v>43592.208333333328</v>
      </c>
      <c r="P219" t="b">
        <v>0</v>
      </c>
      <c r="Q219" t="b">
        <v>0</v>
      </c>
      <c r="R219" t="s">
        <v>474</v>
      </c>
      <c r="S219" t="str">
        <f t="shared" si="13"/>
        <v>film &amp; video</v>
      </c>
      <c r="T219" t="str">
        <f t="shared" si="14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v>40858.25</v>
      </c>
      <c r="O220" s="10">
        <v>40892.25</v>
      </c>
      <c r="P220" t="b">
        <v>0</v>
      </c>
      <c r="Q220" t="b">
        <v>1</v>
      </c>
      <c r="R220" t="s">
        <v>100</v>
      </c>
      <c r="S220" t="str">
        <f t="shared" si="13"/>
        <v>film &amp; video</v>
      </c>
      <c r="T220" t="str">
        <f t="shared" si="14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v>41137.208333333336</v>
      </c>
      <c r="O221" s="10">
        <v>41149.208333333336</v>
      </c>
      <c r="P221" t="b">
        <v>0</v>
      </c>
      <c r="Q221" t="b">
        <v>0</v>
      </c>
      <c r="R221" t="s">
        <v>71</v>
      </c>
      <c r="S221" t="str">
        <f t="shared" si="13"/>
        <v>film &amp; video</v>
      </c>
      <c r="T221" t="str">
        <f t="shared" si="14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v>40725.208333333336</v>
      </c>
      <c r="O222" s="10">
        <v>40743.208333333336</v>
      </c>
      <c r="P222" t="b">
        <v>1</v>
      </c>
      <c r="Q222" t="b">
        <v>0</v>
      </c>
      <c r="R222" t="s">
        <v>33</v>
      </c>
      <c r="S222" t="str">
        <f t="shared" si="13"/>
        <v>theater</v>
      </c>
      <c r="T222" t="str">
        <f t="shared" si="14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v>41081.208333333336</v>
      </c>
      <c r="O223" s="10">
        <v>41083.208333333336</v>
      </c>
      <c r="P223" t="b">
        <v>1</v>
      </c>
      <c r="Q223" t="b">
        <v>0</v>
      </c>
      <c r="R223" t="s">
        <v>17</v>
      </c>
      <c r="S223" t="str">
        <f t="shared" si="13"/>
        <v>food</v>
      </c>
      <c r="T223" t="str">
        <f t="shared" si="14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v>41914.208333333336</v>
      </c>
      <c r="O224" s="10">
        <v>41915.208333333336</v>
      </c>
      <c r="P224" t="b">
        <v>0</v>
      </c>
      <c r="Q224" t="b">
        <v>0</v>
      </c>
      <c r="R224" t="s">
        <v>122</v>
      </c>
      <c r="S224" t="str">
        <f t="shared" si="13"/>
        <v>photography</v>
      </c>
      <c r="T224" t="str">
        <f t="shared" si="14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v>42445.208333333328</v>
      </c>
      <c r="O225" s="10">
        <v>42459.208333333328</v>
      </c>
      <c r="P225" t="b">
        <v>0</v>
      </c>
      <c r="Q225" t="b">
        <v>0</v>
      </c>
      <c r="R225" t="s">
        <v>33</v>
      </c>
      <c r="S225" t="str">
        <f t="shared" si="13"/>
        <v>theater</v>
      </c>
      <c r="T225" t="str">
        <f t="shared" si="14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v>41906.208333333336</v>
      </c>
      <c r="O226" s="10">
        <v>41951.25</v>
      </c>
      <c r="P226" t="b">
        <v>0</v>
      </c>
      <c r="Q226" t="b">
        <v>0</v>
      </c>
      <c r="R226" t="s">
        <v>474</v>
      </c>
      <c r="S226" t="str">
        <f t="shared" si="13"/>
        <v>film &amp; video</v>
      </c>
      <c r="T226" t="str">
        <f t="shared" si="14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v>41762.208333333336</v>
      </c>
      <c r="O227" s="10">
        <v>41762.208333333336</v>
      </c>
      <c r="P227" t="b">
        <v>1</v>
      </c>
      <c r="Q227" t="b">
        <v>0</v>
      </c>
      <c r="R227" t="s">
        <v>23</v>
      </c>
      <c r="S227" t="str">
        <f t="shared" si="13"/>
        <v>music</v>
      </c>
      <c r="T227" t="str">
        <f t="shared" si="14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v>40276.208333333336</v>
      </c>
      <c r="O228" s="10">
        <v>40313.208333333336</v>
      </c>
      <c r="P228" t="b">
        <v>0</v>
      </c>
      <c r="Q228" t="b">
        <v>0</v>
      </c>
      <c r="R228" t="s">
        <v>122</v>
      </c>
      <c r="S228" t="str">
        <f t="shared" si="13"/>
        <v>photography</v>
      </c>
      <c r="T228" t="str">
        <f t="shared" si="14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v>42139.208333333328</v>
      </c>
      <c r="O229" s="10">
        <v>42145.208333333328</v>
      </c>
      <c r="P229" t="b">
        <v>0</v>
      </c>
      <c r="Q229" t="b">
        <v>0</v>
      </c>
      <c r="R229" t="s">
        <v>292</v>
      </c>
      <c r="S229" t="str">
        <f t="shared" si="13"/>
        <v>games</v>
      </c>
      <c r="T229" t="str">
        <f t="shared" si="14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v>42613.208333333328</v>
      </c>
      <c r="O230" s="10">
        <v>42638.208333333328</v>
      </c>
      <c r="P230" t="b">
        <v>0</v>
      </c>
      <c r="Q230" t="b">
        <v>0</v>
      </c>
      <c r="R230" t="s">
        <v>71</v>
      </c>
      <c r="S230" t="str">
        <f t="shared" si="13"/>
        <v>film &amp; video</v>
      </c>
      <c r="T230" t="str">
        <f t="shared" si="14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v>42887.208333333328</v>
      </c>
      <c r="O231" s="10">
        <v>42935.208333333328</v>
      </c>
      <c r="P231" t="b">
        <v>0</v>
      </c>
      <c r="Q231" t="b">
        <v>1</v>
      </c>
      <c r="R231" t="s">
        <v>292</v>
      </c>
      <c r="S231" t="str">
        <f t="shared" si="13"/>
        <v>games</v>
      </c>
      <c r="T231" t="str">
        <f t="shared" si="14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v>43805.25</v>
      </c>
      <c r="O232" s="10">
        <v>43805.25</v>
      </c>
      <c r="P232" t="b">
        <v>0</v>
      </c>
      <c r="Q232" t="b">
        <v>0</v>
      </c>
      <c r="R232" t="s">
        <v>89</v>
      </c>
      <c r="S232" t="str">
        <f t="shared" si="13"/>
        <v>games</v>
      </c>
      <c r="T232" t="str">
        <f t="shared" si="14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v>41415.208333333336</v>
      </c>
      <c r="O233" s="10">
        <v>41473.208333333336</v>
      </c>
      <c r="P233" t="b">
        <v>0</v>
      </c>
      <c r="Q233" t="b">
        <v>0</v>
      </c>
      <c r="R233" t="s">
        <v>33</v>
      </c>
      <c r="S233" t="str">
        <f t="shared" si="13"/>
        <v>theater</v>
      </c>
      <c r="T233" t="str">
        <f t="shared" si="14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v>42576.208333333328</v>
      </c>
      <c r="O234" s="10">
        <v>42577.208333333328</v>
      </c>
      <c r="P234" t="b">
        <v>0</v>
      </c>
      <c r="Q234" t="b">
        <v>0</v>
      </c>
      <c r="R234" t="s">
        <v>33</v>
      </c>
      <c r="S234" t="str">
        <f t="shared" si="13"/>
        <v>theater</v>
      </c>
      <c r="T234" t="str">
        <f t="shared" si="14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v>40706.208333333336</v>
      </c>
      <c r="O235" s="10">
        <v>40722.208333333336</v>
      </c>
      <c r="P235" t="b">
        <v>0</v>
      </c>
      <c r="Q235" t="b">
        <v>0</v>
      </c>
      <c r="R235" t="s">
        <v>71</v>
      </c>
      <c r="S235" t="str">
        <f t="shared" si="13"/>
        <v>film &amp; video</v>
      </c>
      <c r="T235" t="str">
        <f t="shared" si="14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v>42969.208333333328</v>
      </c>
      <c r="O236" s="10">
        <v>42976.208333333328</v>
      </c>
      <c r="P236" t="b">
        <v>0</v>
      </c>
      <c r="Q236" t="b">
        <v>1</v>
      </c>
      <c r="R236" t="s">
        <v>89</v>
      </c>
      <c r="S236" t="str">
        <f t="shared" si="13"/>
        <v>games</v>
      </c>
      <c r="T236" t="str">
        <f t="shared" si="14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v>42779.25</v>
      </c>
      <c r="O237" s="10">
        <v>42784.25</v>
      </c>
      <c r="P237" t="b">
        <v>0</v>
      </c>
      <c r="Q237" t="b">
        <v>0</v>
      </c>
      <c r="R237" t="s">
        <v>71</v>
      </c>
      <c r="S237" t="str">
        <f t="shared" si="13"/>
        <v>film &amp; video</v>
      </c>
      <c r="T237" t="str">
        <f t="shared" si="14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v>43641.208333333328</v>
      </c>
      <c r="O238" s="10">
        <v>43648.208333333328</v>
      </c>
      <c r="P238" t="b">
        <v>0</v>
      </c>
      <c r="Q238" t="b">
        <v>1</v>
      </c>
      <c r="R238" t="s">
        <v>23</v>
      </c>
      <c r="S238" t="str">
        <f t="shared" si="13"/>
        <v>music</v>
      </c>
      <c r="T238" t="str">
        <f t="shared" si="14"/>
        <v>rock</v>
      </c>
    </row>
    <row r="239" spans="1:20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v>41754.208333333336</v>
      </c>
      <c r="O239" s="10">
        <v>41756.208333333336</v>
      </c>
      <c r="P239" t="b">
        <v>0</v>
      </c>
      <c r="Q239" t="b">
        <v>0</v>
      </c>
      <c r="R239" t="s">
        <v>71</v>
      </c>
      <c r="S239" t="str">
        <f t="shared" si="13"/>
        <v>film &amp; video</v>
      </c>
      <c r="T239" t="str">
        <f t="shared" si="14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v>43083.25</v>
      </c>
      <c r="O240" s="10">
        <v>43108.25</v>
      </c>
      <c r="P240" t="b">
        <v>0</v>
      </c>
      <c r="Q240" t="b">
        <v>1</v>
      </c>
      <c r="R240" t="s">
        <v>33</v>
      </c>
      <c r="S240" t="str">
        <f t="shared" si="13"/>
        <v>theater</v>
      </c>
      <c r="T240" t="str">
        <f t="shared" si="14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v>42245.208333333328</v>
      </c>
      <c r="O241" s="10">
        <v>42249.208333333328</v>
      </c>
      <c r="P241" t="b">
        <v>0</v>
      </c>
      <c r="Q241" t="b">
        <v>0</v>
      </c>
      <c r="R241" t="s">
        <v>65</v>
      </c>
      <c r="S241" t="str">
        <f t="shared" si="13"/>
        <v>technology</v>
      </c>
      <c r="T241" t="str">
        <f t="shared" si="14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v>40396.208333333336</v>
      </c>
      <c r="O242" s="10">
        <v>40397.208333333336</v>
      </c>
      <c r="P242" t="b">
        <v>0</v>
      </c>
      <c r="Q242" t="b">
        <v>0</v>
      </c>
      <c r="R242" t="s">
        <v>33</v>
      </c>
      <c r="S242" t="str">
        <f t="shared" si="13"/>
        <v>theater</v>
      </c>
      <c r="T242" t="str">
        <f t="shared" si="14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v>41742.208333333336</v>
      </c>
      <c r="O243" s="10">
        <v>41752.208333333336</v>
      </c>
      <c r="P243" t="b">
        <v>0</v>
      </c>
      <c r="Q243" t="b">
        <v>1</v>
      </c>
      <c r="R243" t="s">
        <v>68</v>
      </c>
      <c r="S243" t="str">
        <f t="shared" si="13"/>
        <v>publishing</v>
      </c>
      <c r="T243" t="str">
        <f t="shared" si="14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v>42865.208333333328</v>
      </c>
      <c r="O244" s="10">
        <v>42875.208333333328</v>
      </c>
      <c r="P244" t="b">
        <v>0</v>
      </c>
      <c r="Q244" t="b">
        <v>1</v>
      </c>
      <c r="R244" t="s">
        <v>23</v>
      </c>
      <c r="S244" t="str">
        <f t="shared" si="13"/>
        <v>music</v>
      </c>
      <c r="T244" t="str">
        <f t="shared" si="14"/>
        <v>rock</v>
      </c>
    </row>
    <row r="245" spans="1:20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v>43163.25</v>
      </c>
      <c r="O245" s="10">
        <v>43166.25</v>
      </c>
      <c r="P245" t="b">
        <v>0</v>
      </c>
      <c r="Q245" t="b">
        <v>0</v>
      </c>
      <c r="R245" t="s">
        <v>33</v>
      </c>
      <c r="S245" t="str">
        <f t="shared" si="13"/>
        <v>theater</v>
      </c>
      <c r="T245" t="str">
        <f t="shared" si="14"/>
        <v>plays</v>
      </c>
    </row>
    <row r="246" spans="1:20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v>41834.208333333336</v>
      </c>
      <c r="O246" s="10">
        <v>41886.208333333336</v>
      </c>
      <c r="P246" t="b">
        <v>0</v>
      </c>
      <c r="Q246" t="b">
        <v>0</v>
      </c>
      <c r="R246" t="s">
        <v>33</v>
      </c>
      <c r="S246" t="str">
        <f t="shared" si="13"/>
        <v>theater</v>
      </c>
      <c r="T246" t="str">
        <f t="shared" si="14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v>41736.208333333336</v>
      </c>
      <c r="O247" s="10">
        <v>41737.208333333336</v>
      </c>
      <c r="P247" t="b">
        <v>0</v>
      </c>
      <c r="Q247" t="b">
        <v>0</v>
      </c>
      <c r="R247" t="s">
        <v>33</v>
      </c>
      <c r="S247" t="str">
        <f t="shared" si="13"/>
        <v>theater</v>
      </c>
      <c r="T247" t="str">
        <f t="shared" si="14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v>41491.208333333336</v>
      </c>
      <c r="O248" s="10">
        <v>41495.208333333336</v>
      </c>
      <c r="P248" t="b">
        <v>0</v>
      </c>
      <c r="Q248" t="b">
        <v>0</v>
      </c>
      <c r="R248" t="s">
        <v>28</v>
      </c>
      <c r="S248" t="str">
        <f t="shared" si="13"/>
        <v>technology</v>
      </c>
      <c r="T248" t="str">
        <f t="shared" si="14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v>42726.25</v>
      </c>
      <c r="O249" s="10">
        <v>42741.25</v>
      </c>
      <c r="P249" t="b">
        <v>0</v>
      </c>
      <c r="Q249" t="b">
        <v>1</v>
      </c>
      <c r="R249" t="s">
        <v>119</v>
      </c>
      <c r="S249" t="str">
        <f t="shared" si="13"/>
        <v>publishing</v>
      </c>
      <c r="T249" t="str">
        <f t="shared" si="14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v>42004.25</v>
      </c>
      <c r="O250" s="10">
        <v>42009.25</v>
      </c>
      <c r="P250" t="b">
        <v>0</v>
      </c>
      <c r="Q250" t="b">
        <v>0</v>
      </c>
      <c r="R250" t="s">
        <v>292</v>
      </c>
      <c r="S250" t="str">
        <f t="shared" si="13"/>
        <v>games</v>
      </c>
      <c r="T250" t="str">
        <f t="shared" si="14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v>42006.25</v>
      </c>
      <c r="O251" s="10">
        <v>42013.25</v>
      </c>
      <c r="P251" t="b">
        <v>0</v>
      </c>
      <c r="Q251" t="b">
        <v>0</v>
      </c>
      <c r="R251" t="s">
        <v>206</v>
      </c>
      <c r="S251" t="str">
        <f t="shared" si="13"/>
        <v>publishing</v>
      </c>
      <c r="T251" t="str">
        <f t="shared" si="14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v>40203.25</v>
      </c>
      <c r="O252" s="10">
        <v>40238.25</v>
      </c>
      <c r="P252" t="b">
        <v>0</v>
      </c>
      <c r="Q252" t="b">
        <v>0</v>
      </c>
      <c r="R252" t="s">
        <v>23</v>
      </c>
      <c r="S252" t="str">
        <f t="shared" si="13"/>
        <v>music</v>
      </c>
      <c r="T252" t="str">
        <f t="shared" si="14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v>41252.25</v>
      </c>
      <c r="O253" s="10">
        <v>41254.25</v>
      </c>
      <c r="P253" t="b">
        <v>0</v>
      </c>
      <c r="Q253" t="b">
        <v>0</v>
      </c>
      <c r="R253" t="s">
        <v>33</v>
      </c>
      <c r="S253" t="str">
        <f t="shared" si="13"/>
        <v>theater</v>
      </c>
      <c r="T253" t="str">
        <f t="shared" si="14"/>
        <v>plays</v>
      </c>
    </row>
    <row r="254" spans="1:20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v>41572.208333333336</v>
      </c>
      <c r="O254" s="10">
        <v>41577.208333333336</v>
      </c>
      <c r="P254" t="b">
        <v>0</v>
      </c>
      <c r="Q254" t="b">
        <v>0</v>
      </c>
      <c r="R254" t="s">
        <v>33</v>
      </c>
      <c r="S254" t="str">
        <f t="shared" si="13"/>
        <v>theater</v>
      </c>
      <c r="T254" t="str">
        <f t="shared" si="14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v>40641.208333333336</v>
      </c>
      <c r="O255" s="10">
        <v>40653.208333333336</v>
      </c>
      <c r="P255" t="b">
        <v>0</v>
      </c>
      <c r="Q255" t="b">
        <v>0</v>
      </c>
      <c r="R255" t="s">
        <v>53</v>
      </c>
      <c r="S255" t="str">
        <f t="shared" si="13"/>
        <v>film &amp; video</v>
      </c>
      <c r="T255" t="str">
        <f t="shared" si="14"/>
        <v>drama</v>
      </c>
    </row>
    <row r="256" spans="1:20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v>42787.25</v>
      </c>
      <c r="O256" s="10">
        <v>42789.25</v>
      </c>
      <c r="P256" t="b">
        <v>0</v>
      </c>
      <c r="Q256" t="b">
        <v>0</v>
      </c>
      <c r="R256" t="s">
        <v>68</v>
      </c>
      <c r="S256" t="str">
        <f t="shared" si="13"/>
        <v>publishing</v>
      </c>
      <c r="T256" t="str">
        <f t="shared" si="14"/>
        <v>nonfiction</v>
      </c>
    </row>
    <row r="257" spans="1:20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v>40590.25</v>
      </c>
      <c r="O257" s="10">
        <v>40595.25</v>
      </c>
      <c r="P257" t="b">
        <v>0</v>
      </c>
      <c r="Q257" t="b">
        <v>1</v>
      </c>
      <c r="R257" t="s">
        <v>23</v>
      </c>
      <c r="S257" t="str">
        <f t="shared" si="13"/>
        <v>music</v>
      </c>
      <c r="T257" t="str">
        <f t="shared" si="14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16">E258/D258</f>
        <v>0.23390243902439026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v>42393.25</v>
      </c>
      <c r="O258" s="10">
        <v>42430.25</v>
      </c>
      <c r="P258" t="b">
        <v>0</v>
      </c>
      <c r="Q258" t="b">
        <v>0</v>
      </c>
      <c r="R258" t="s">
        <v>23</v>
      </c>
      <c r="S258" t="str">
        <f t="shared" ref="S258:S321" si="17">LEFT(R258, FIND("/", R258)-1)</f>
        <v>music</v>
      </c>
      <c r="T258" t="str">
        <f t="shared" ref="T258:T321" si="18">MID(R258, FIND("/", R258) +1, LEN(R258))</f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6"/>
        <v>1.46</v>
      </c>
      <c r="G259" t="s">
        <v>20</v>
      </c>
      <c r="H259">
        <v>92</v>
      </c>
      <c r="I259" s="5">
        <f t="shared" ref="I259:I322" si="19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v>41338.25</v>
      </c>
      <c r="O259" s="10">
        <v>41352.208333333336</v>
      </c>
      <c r="P259" t="b">
        <v>0</v>
      </c>
      <c r="Q259" t="b">
        <v>0</v>
      </c>
      <c r="R259" t="s">
        <v>33</v>
      </c>
      <c r="S259" t="str">
        <f t="shared" si="17"/>
        <v>theater</v>
      </c>
      <c r="T259" t="str">
        <f t="shared" si="18"/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5">
        <f t="shared" si="1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v>42712.25</v>
      </c>
      <c r="O260" s="10">
        <v>42732.25</v>
      </c>
      <c r="P260" t="b">
        <v>0</v>
      </c>
      <c r="Q260" t="b">
        <v>1</v>
      </c>
      <c r="R260" t="s">
        <v>33</v>
      </c>
      <c r="S260" t="str">
        <f t="shared" si="17"/>
        <v>theater</v>
      </c>
      <c r="T260" t="str">
        <f t="shared" si="18"/>
        <v>plays</v>
      </c>
    </row>
    <row r="261" spans="1:20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v>41251.25</v>
      </c>
      <c r="O261" s="10">
        <v>41270.25</v>
      </c>
      <c r="P261" t="b">
        <v>1</v>
      </c>
      <c r="Q261" t="b">
        <v>0</v>
      </c>
      <c r="R261" t="s">
        <v>122</v>
      </c>
      <c r="S261" t="str">
        <f t="shared" si="17"/>
        <v>photography</v>
      </c>
      <c r="T261" t="str">
        <f t="shared" si="18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v>41180.208333333336</v>
      </c>
      <c r="O262" s="10">
        <v>41192.208333333336</v>
      </c>
      <c r="P262" t="b">
        <v>0</v>
      </c>
      <c r="Q262" t="b">
        <v>0</v>
      </c>
      <c r="R262" t="s">
        <v>23</v>
      </c>
      <c r="S262" t="str">
        <f t="shared" si="17"/>
        <v>music</v>
      </c>
      <c r="T262" t="str">
        <f t="shared" si="18"/>
        <v>rock</v>
      </c>
    </row>
    <row r="263" spans="1:20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v>40415.208333333336</v>
      </c>
      <c r="O263" s="10">
        <v>40419.208333333336</v>
      </c>
      <c r="P263" t="b">
        <v>0</v>
      </c>
      <c r="Q263" t="b">
        <v>1</v>
      </c>
      <c r="R263" t="s">
        <v>23</v>
      </c>
      <c r="S263" t="str">
        <f t="shared" si="17"/>
        <v>music</v>
      </c>
      <c r="T263" t="str">
        <f t="shared" si="18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v>40638.208333333336</v>
      </c>
      <c r="O264" s="10">
        <v>40664.208333333336</v>
      </c>
      <c r="P264" t="b">
        <v>0</v>
      </c>
      <c r="Q264" t="b">
        <v>1</v>
      </c>
      <c r="R264" t="s">
        <v>60</v>
      </c>
      <c r="S264" t="str">
        <f t="shared" si="17"/>
        <v>music</v>
      </c>
      <c r="T264" t="str">
        <f t="shared" si="18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v>40187.25</v>
      </c>
      <c r="O265" s="10">
        <v>40187.25</v>
      </c>
      <c r="P265" t="b">
        <v>0</v>
      </c>
      <c r="Q265" t="b">
        <v>0</v>
      </c>
      <c r="R265" t="s">
        <v>122</v>
      </c>
      <c r="S265" t="str">
        <f t="shared" si="17"/>
        <v>photography</v>
      </c>
      <c r="T265" t="str">
        <f t="shared" si="18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v>41317.25</v>
      </c>
      <c r="O266" s="10">
        <v>41333.25</v>
      </c>
      <c r="P266" t="b">
        <v>0</v>
      </c>
      <c r="Q266" t="b">
        <v>0</v>
      </c>
      <c r="R266" t="s">
        <v>33</v>
      </c>
      <c r="S266" t="str">
        <f t="shared" si="17"/>
        <v>theater</v>
      </c>
      <c r="T266" t="str">
        <f t="shared" si="18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v>42372.25</v>
      </c>
      <c r="O267" s="10">
        <v>42416.25</v>
      </c>
      <c r="P267" t="b">
        <v>0</v>
      </c>
      <c r="Q267" t="b">
        <v>0</v>
      </c>
      <c r="R267" t="s">
        <v>33</v>
      </c>
      <c r="S267" t="str">
        <f t="shared" si="17"/>
        <v>theater</v>
      </c>
      <c r="T267" t="str">
        <f t="shared" si="18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v>41950.25</v>
      </c>
      <c r="O268" s="10">
        <v>41983.25</v>
      </c>
      <c r="P268" t="b">
        <v>0</v>
      </c>
      <c r="Q268" t="b">
        <v>1</v>
      </c>
      <c r="R268" t="s">
        <v>159</v>
      </c>
      <c r="S268" t="str">
        <f t="shared" si="17"/>
        <v>music</v>
      </c>
      <c r="T268" t="str">
        <f t="shared" si="18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v>41206.208333333336</v>
      </c>
      <c r="O269" s="10">
        <v>41222.25</v>
      </c>
      <c r="P269" t="b">
        <v>0</v>
      </c>
      <c r="Q269" t="b">
        <v>0</v>
      </c>
      <c r="R269" t="s">
        <v>33</v>
      </c>
      <c r="S269" t="str">
        <f t="shared" si="17"/>
        <v>theater</v>
      </c>
      <c r="T269" t="str">
        <f t="shared" si="18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v>41186.208333333336</v>
      </c>
      <c r="O270" s="10">
        <v>41232.25</v>
      </c>
      <c r="P270" t="b">
        <v>0</v>
      </c>
      <c r="Q270" t="b">
        <v>0</v>
      </c>
      <c r="R270" t="s">
        <v>42</v>
      </c>
      <c r="S270" t="str">
        <f t="shared" si="17"/>
        <v>film &amp; video</v>
      </c>
      <c r="T270" t="str">
        <f t="shared" si="18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v>43496.25</v>
      </c>
      <c r="O271" s="10">
        <v>43517.25</v>
      </c>
      <c r="P271" t="b">
        <v>0</v>
      </c>
      <c r="Q271" t="b">
        <v>0</v>
      </c>
      <c r="R271" t="s">
        <v>269</v>
      </c>
      <c r="S271" t="str">
        <f t="shared" si="17"/>
        <v>film &amp; video</v>
      </c>
      <c r="T271" t="str">
        <f t="shared" si="18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v>40514.25</v>
      </c>
      <c r="O272" s="10">
        <v>40516.25</v>
      </c>
      <c r="P272" t="b">
        <v>0</v>
      </c>
      <c r="Q272" t="b">
        <v>0</v>
      </c>
      <c r="R272" t="s">
        <v>89</v>
      </c>
      <c r="S272" t="str">
        <f t="shared" si="17"/>
        <v>games</v>
      </c>
      <c r="T272" t="str">
        <f t="shared" si="18"/>
        <v>video games</v>
      </c>
    </row>
    <row r="273" spans="1:20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v>42345.25</v>
      </c>
      <c r="O273" s="10">
        <v>42376.25</v>
      </c>
      <c r="P273" t="b">
        <v>0</v>
      </c>
      <c r="Q273" t="b">
        <v>0</v>
      </c>
      <c r="R273" t="s">
        <v>122</v>
      </c>
      <c r="S273" t="str">
        <f t="shared" si="17"/>
        <v>photography</v>
      </c>
      <c r="T273" t="str">
        <f t="shared" si="18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v>43656.208333333328</v>
      </c>
      <c r="O274" s="10">
        <v>43681.208333333328</v>
      </c>
      <c r="P274" t="b">
        <v>0</v>
      </c>
      <c r="Q274" t="b">
        <v>1</v>
      </c>
      <c r="R274" t="s">
        <v>33</v>
      </c>
      <c r="S274" t="str">
        <f t="shared" si="17"/>
        <v>theater</v>
      </c>
      <c r="T274" t="str">
        <f t="shared" si="18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v>42995.208333333328</v>
      </c>
      <c r="O275" s="10">
        <v>42998.208333333328</v>
      </c>
      <c r="P275" t="b">
        <v>0</v>
      </c>
      <c r="Q275" t="b">
        <v>0</v>
      </c>
      <c r="R275" t="s">
        <v>33</v>
      </c>
      <c r="S275" t="str">
        <f t="shared" si="17"/>
        <v>theater</v>
      </c>
      <c r="T275" t="str">
        <f t="shared" si="18"/>
        <v>plays</v>
      </c>
    </row>
    <row r="276" spans="1:20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v>43045.25</v>
      </c>
      <c r="O276" s="10">
        <v>43050.25</v>
      </c>
      <c r="P276" t="b">
        <v>0</v>
      </c>
      <c r="Q276" t="b">
        <v>0</v>
      </c>
      <c r="R276" t="s">
        <v>33</v>
      </c>
      <c r="S276" t="str">
        <f t="shared" si="17"/>
        <v>theater</v>
      </c>
      <c r="T276" t="str">
        <f t="shared" si="18"/>
        <v>plays</v>
      </c>
    </row>
    <row r="277" spans="1:20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v>43561.208333333328</v>
      </c>
      <c r="O277" s="10">
        <v>43569.208333333328</v>
      </c>
      <c r="P277" t="b">
        <v>0</v>
      </c>
      <c r="Q277" t="b">
        <v>0</v>
      </c>
      <c r="R277" t="s">
        <v>206</v>
      </c>
      <c r="S277" t="str">
        <f t="shared" si="17"/>
        <v>publishing</v>
      </c>
      <c r="T277" t="str">
        <f t="shared" si="18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v>41018.208333333336</v>
      </c>
      <c r="O278" s="10">
        <v>41023.208333333336</v>
      </c>
      <c r="P278" t="b">
        <v>0</v>
      </c>
      <c r="Q278" t="b">
        <v>1</v>
      </c>
      <c r="R278" t="s">
        <v>89</v>
      </c>
      <c r="S278" t="str">
        <f t="shared" si="17"/>
        <v>games</v>
      </c>
      <c r="T278" t="str">
        <f t="shared" si="18"/>
        <v>video games</v>
      </c>
    </row>
    <row r="279" spans="1:20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v>40378.208333333336</v>
      </c>
      <c r="O279" s="10">
        <v>40380.208333333336</v>
      </c>
      <c r="P279" t="b">
        <v>0</v>
      </c>
      <c r="Q279" t="b">
        <v>0</v>
      </c>
      <c r="R279" t="s">
        <v>33</v>
      </c>
      <c r="S279" t="str">
        <f t="shared" si="17"/>
        <v>theater</v>
      </c>
      <c r="T279" t="str">
        <f t="shared" si="18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v>41239.25</v>
      </c>
      <c r="O280" s="10">
        <v>41264.25</v>
      </c>
      <c r="P280" t="b">
        <v>0</v>
      </c>
      <c r="Q280" t="b">
        <v>0</v>
      </c>
      <c r="R280" t="s">
        <v>28</v>
      </c>
      <c r="S280" t="str">
        <f t="shared" si="17"/>
        <v>technology</v>
      </c>
      <c r="T280" t="str">
        <f t="shared" si="18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v>43346.208333333328</v>
      </c>
      <c r="O281" s="10">
        <v>43349.208333333328</v>
      </c>
      <c r="P281" t="b">
        <v>0</v>
      </c>
      <c r="Q281" t="b">
        <v>0</v>
      </c>
      <c r="R281" t="s">
        <v>33</v>
      </c>
      <c r="S281" t="str">
        <f t="shared" si="17"/>
        <v>theater</v>
      </c>
      <c r="T281" t="str">
        <f t="shared" si="18"/>
        <v>plays</v>
      </c>
    </row>
    <row r="282" spans="1:20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v>43060.25</v>
      </c>
      <c r="O282" s="10">
        <v>43066.25</v>
      </c>
      <c r="P282" t="b">
        <v>0</v>
      </c>
      <c r="Q282" t="b">
        <v>0</v>
      </c>
      <c r="R282" t="s">
        <v>71</v>
      </c>
      <c r="S282" t="str">
        <f t="shared" si="17"/>
        <v>film &amp; video</v>
      </c>
      <c r="T282" t="str">
        <f t="shared" si="18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v>40979.25</v>
      </c>
      <c r="O283" s="10">
        <v>41000.208333333336</v>
      </c>
      <c r="P283" t="b">
        <v>0</v>
      </c>
      <c r="Q283" t="b">
        <v>1</v>
      </c>
      <c r="R283" t="s">
        <v>33</v>
      </c>
      <c r="S283" t="str">
        <f t="shared" si="17"/>
        <v>theater</v>
      </c>
      <c r="T283" t="str">
        <f t="shared" si="18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v>42701.25</v>
      </c>
      <c r="O284" s="10">
        <v>42707.25</v>
      </c>
      <c r="P284" t="b">
        <v>0</v>
      </c>
      <c r="Q284" t="b">
        <v>1</v>
      </c>
      <c r="R284" t="s">
        <v>269</v>
      </c>
      <c r="S284" t="str">
        <f t="shared" si="17"/>
        <v>film &amp; video</v>
      </c>
      <c r="T284" t="str">
        <f t="shared" si="18"/>
        <v>television</v>
      </c>
    </row>
    <row r="285" spans="1:20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v>42520.208333333328</v>
      </c>
      <c r="O285" s="10">
        <v>42525.208333333328</v>
      </c>
      <c r="P285" t="b">
        <v>0</v>
      </c>
      <c r="Q285" t="b">
        <v>0</v>
      </c>
      <c r="R285" t="s">
        <v>23</v>
      </c>
      <c r="S285" t="str">
        <f t="shared" si="17"/>
        <v>music</v>
      </c>
      <c r="T285" t="str">
        <f t="shared" si="18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v>41030.208333333336</v>
      </c>
      <c r="O286" s="10">
        <v>41035.208333333336</v>
      </c>
      <c r="P286" t="b">
        <v>0</v>
      </c>
      <c r="Q286" t="b">
        <v>0</v>
      </c>
      <c r="R286" t="s">
        <v>28</v>
      </c>
      <c r="S286" t="str">
        <f t="shared" si="17"/>
        <v>technology</v>
      </c>
      <c r="T286" t="str">
        <f t="shared" si="18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v>42623.208333333328</v>
      </c>
      <c r="O287" s="10">
        <v>42661.208333333328</v>
      </c>
      <c r="P287" t="b">
        <v>0</v>
      </c>
      <c r="Q287" t="b">
        <v>0</v>
      </c>
      <c r="R287" t="s">
        <v>33</v>
      </c>
      <c r="S287" t="str">
        <f t="shared" si="17"/>
        <v>theater</v>
      </c>
      <c r="T287" t="str">
        <f t="shared" si="18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v>42697.25</v>
      </c>
      <c r="O288" s="10">
        <v>42704.25</v>
      </c>
      <c r="P288" t="b">
        <v>0</v>
      </c>
      <c r="Q288" t="b">
        <v>0</v>
      </c>
      <c r="R288" t="s">
        <v>33</v>
      </c>
      <c r="S288" t="str">
        <f t="shared" si="17"/>
        <v>theater</v>
      </c>
      <c r="T288" t="str">
        <f t="shared" si="18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v>42122.208333333328</v>
      </c>
      <c r="O289" s="10">
        <v>42122.208333333328</v>
      </c>
      <c r="P289" t="b">
        <v>0</v>
      </c>
      <c r="Q289" t="b">
        <v>0</v>
      </c>
      <c r="R289" t="s">
        <v>50</v>
      </c>
      <c r="S289" t="str">
        <f t="shared" si="17"/>
        <v>music</v>
      </c>
      <c r="T289" t="str">
        <f t="shared" si="18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v>40982.208333333336</v>
      </c>
      <c r="O290" s="10">
        <v>40983.208333333336</v>
      </c>
      <c r="P290" t="b">
        <v>0</v>
      </c>
      <c r="Q290" t="b">
        <v>1</v>
      </c>
      <c r="R290" t="s">
        <v>148</v>
      </c>
      <c r="S290" t="str">
        <f t="shared" si="17"/>
        <v>music</v>
      </c>
      <c r="T290" t="str">
        <f t="shared" si="18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v>42219.208333333328</v>
      </c>
      <c r="O291" s="10">
        <v>42222.208333333328</v>
      </c>
      <c r="P291" t="b">
        <v>0</v>
      </c>
      <c r="Q291" t="b">
        <v>0</v>
      </c>
      <c r="R291" t="s">
        <v>33</v>
      </c>
      <c r="S291" t="str">
        <f t="shared" si="17"/>
        <v>theater</v>
      </c>
      <c r="T291" t="str">
        <f t="shared" si="18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v>41404.208333333336</v>
      </c>
      <c r="O292" s="10">
        <v>41436.208333333336</v>
      </c>
      <c r="P292" t="b">
        <v>0</v>
      </c>
      <c r="Q292" t="b">
        <v>1</v>
      </c>
      <c r="R292" t="s">
        <v>42</v>
      </c>
      <c r="S292" t="str">
        <f t="shared" si="17"/>
        <v>film &amp; video</v>
      </c>
      <c r="T292" t="str">
        <f t="shared" si="18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v>40831.208333333336</v>
      </c>
      <c r="O293" s="10">
        <v>40835.208333333336</v>
      </c>
      <c r="P293" t="b">
        <v>1</v>
      </c>
      <c r="Q293" t="b">
        <v>0</v>
      </c>
      <c r="R293" t="s">
        <v>28</v>
      </c>
      <c r="S293" t="str">
        <f t="shared" si="17"/>
        <v>technology</v>
      </c>
      <c r="T293" t="str">
        <f t="shared" si="18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v>40984.208333333336</v>
      </c>
      <c r="O294" s="10">
        <v>41002.208333333336</v>
      </c>
      <c r="P294" t="b">
        <v>0</v>
      </c>
      <c r="Q294" t="b">
        <v>0</v>
      </c>
      <c r="R294" t="s">
        <v>17</v>
      </c>
      <c r="S294" t="str">
        <f t="shared" si="17"/>
        <v>food</v>
      </c>
      <c r="T294" t="str">
        <f t="shared" si="18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v>40456.208333333336</v>
      </c>
      <c r="O295" s="10">
        <v>40465.208333333336</v>
      </c>
      <c r="P295" t="b">
        <v>0</v>
      </c>
      <c r="Q295" t="b">
        <v>0</v>
      </c>
      <c r="R295" t="s">
        <v>33</v>
      </c>
      <c r="S295" t="str">
        <f t="shared" si="17"/>
        <v>theater</v>
      </c>
      <c r="T295" t="str">
        <f t="shared" si="18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v>43399.208333333328</v>
      </c>
      <c r="O296" s="10">
        <v>43411.25</v>
      </c>
      <c r="P296" t="b">
        <v>0</v>
      </c>
      <c r="Q296" t="b">
        <v>0</v>
      </c>
      <c r="R296" t="s">
        <v>33</v>
      </c>
      <c r="S296" t="str">
        <f t="shared" si="17"/>
        <v>theater</v>
      </c>
      <c r="T296" t="str">
        <f t="shared" si="18"/>
        <v>plays</v>
      </c>
    </row>
    <row r="297" spans="1:20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v>41562.208333333336</v>
      </c>
      <c r="O297" s="10">
        <v>41587.25</v>
      </c>
      <c r="P297" t="b">
        <v>0</v>
      </c>
      <c r="Q297" t="b">
        <v>0</v>
      </c>
      <c r="R297" t="s">
        <v>33</v>
      </c>
      <c r="S297" t="str">
        <f t="shared" si="17"/>
        <v>theater</v>
      </c>
      <c r="T297" t="str">
        <f t="shared" si="18"/>
        <v>plays</v>
      </c>
    </row>
    <row r="298" spans="1:20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v>43493.25</v>
      </c>
      <c r="O298" s="10">
        <v>43515.25</v>
      </c>
      <c r="P298" t="b">
        <v>0</v>
      </c>
      <c r="Q298" t="b">
        <v>0</v>
      </c>
      <c r="R298" t="s">
        <v>33</v>
      </c>
      <c r="S298" t="str">
        <f t="shared" si="17"/>
        <v>theater</v>
      </c>
      <c r="T298" t="str">
        <f t="shared" si="18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v>41653.25</v>
      </c>
      <c r="O299" s="10">
        <v>41662.25</v>
      </c>
      <c r="P299" t="b">
        <v>0</v>
      </c>
      <c r="Q299" t="b">
        <v>1</v>
      </c>
      <c r="R299" t="s">
        <v>33</v>
      </c>
      <c r="S299" t="str">
        <f t="shared" si="17"/>
        <v>theater</v>
      </c>
      <c r="T299" t="str">
        <f t="shared" si="18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v>42426.25</v>
      </c>
      <c r="O300" s="10">
        <v>42444.208333333328</v>
      </c>
      <c r="P300" t="b">
        <v>0</v>
      </c>
      <c r="Q300" t="b">
        <v>1</v>
      </c>
      <c r="R300" t="s">
        <v>23</v>
      </c>
      <c r="S300" t="str">
        <f t="shared" si="17"/>
        <v>music</v>
      </c>
      <c r="T300" t="str">
        <f t="shared" si="18"/>
        <v>rock</v>
      </c>
    </row>
    <row r="301" spans="1:20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v>42432.25</v>
      </c>
      <c r="O301" s="10">
        <v>42488.208333333328</v>
      </c>
      <c r="P301" t="b">
        <v>0</v>
      </c>
      <c r="Q301" t="b">
        <v>0</v>
      </c>
      <c r="R301" t="s">
        <v>17</v>
      </c>
      <c r="S301" t="str">
        <f t="shared" si="17"/>
        <v>food</v>
      </c>
      <c r="T301" t="str">
        <f t="shared" si="18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v>42977.208333333328</v>
      </c>
      <c r="O302" s="10">
        <v>42978.208333333328</v>
      </c>
      <c r="P302" t="b">
        <v>0</v>
      </c>
      <c r="Q302" t="b">
        <v>1</v>
      </c>
      <c r="R302" t="s">
        <v>68</v>
      </c>
      <c r="S302" t="str">
        <f t="shared" si="17"/>
        <v>publishing</v>
      </c>
      <c r="T302" t="str">
        <f t="shared" si="18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v>42061.25</v>
      </c>
      <c r="O303" s="10">
        <v>42078.208333333328</v>
      </c>
      <c r="P303" t="b">
        <v>0</v>
      </c>
      <c r="Q303" t="b">
        <v>0</v>
      </c>
      <c r="R303" t="s">
        <v>42</v>
      </c>
      <c r="S303" t="str">
        <f t="shared" si="17"/>
        <v>film &amp; video</v>
      </c>
      <c r="T303" t="str">
        <f t="shared" si="18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v>43345.208333333328</v>
      </c>
      <c r="O304" s="10">
        <v>43359.208333333328</v>
      </c>
      <c r="P304" t="b">
        <v>0</v>
      </c>
      <c r="Q304" t="b">
        <v>0</v>
      </c>
      <c r="R304" t="s">
        <v>33</v>
      </c>
      <c r="S304" t="str">
        <f t="shared" si="17"/>
        <v>theater</v>
      </c>
      <c r="T304" t="str">
        <f t="shared" si="18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v>42376.25</v>
      </c>
      <c r="O305" s="10">
        <v>42381.25</v>
      </c>
      <c r="P305" t="b">
        <v>0</v>
      </c>
      <c r="Q305" t="b">
        <v>0</v>
      </c>
      <c r="R305" t="s">
        <v>60</v>
      </c>
      <c r="S305" t="str">
        <f t="shared" si="17"/>
        <v>music</v>
      </c>
      <c r="T305" t="str">
        <f t="shared" si="18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v>42589.208333333328</v>
      </c>
      <c r="O306" s="10">
        <v>42630.208333333328</v>
      </c>
      <c r="P306" t="b">
        <v>0</v>
      </c>
      <c r="Q306" t="b">
        <v>0</v>
      </c>
      <c r="R306" t="s">
        <v>42</v>
      </c>
      <c r="S306" t="str">
        <f t="shared" si="17"/>
        <v>film &amp; video</v>
      </c>
      <c r="T306" t="str">
        <f t="shared" si="18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v>42448.208333333328</v>
      </c>
      <c r="O307" s="10">
        <v>42489.208333333328</v>
      </c>
      <c r="P307" t="b">
        <v>0</v>
      </c>
      <c r="Q307" t="b">
        <v>0</v>
      </c>
      <c r="R307" t="s">
        <v>33</v>
      </c>
      <c r="S307" t="str">
        <f t="shared" si="17"/>
        <v>theater</v>
      </c>
      <c r="T307" t="str">
        <f t="shared" si="18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v>42930.208333333328</v>
      </c>
      <c r="O308" s="10">
        <v>42933.208333333328</v>
      </c>
      <c r="P308" t="b">
        <v>0</v>
      </c>
      <c r="Q308" t="b">
        <v>1</v>
      </c>
      <c r="R308" t="s">
        <v>33</v>
      </c>
      <c r="S308" t="str">
        <f t="shared" si="17"/>
        <v>theater</v>
      </c>
      <c r="T308" t="str">
        <f t="shared" si="18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v>41066.208333333336</v>
      </c>
      <c r="O309" s="10">
        <v>41086.208333333336</v>
      </c>
      <c r="P309" t="b">
        <v>0</v>
      </c>
      <c r="Q309" t="b">
        <v>1</v>
      </c>
      <c r="R309" t="s">
        <v>119</v>
      </c>
      <c r="S309" t="str">
        <f t="shared" si="17"/>
        <v>publishing</v>
      </c>
      <c r="T309" t="str">
        <f t="shared" si="18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v>40651.208333333336</v>
      </c>
      <c r="O310" s="10">
        <v>40652.208333333336</v>
      </c>
      <c r="P310" t="b">
        <v>0</v>
      </c>
      <c r="Q310" t="b">
        <v>0</v>
      </c>
      <c r="R310" t="s">
        <v>33</v>
      </c>
      <c r="S310" t="str">
        <f t="shared" si="17"/>
        <v>theater</v>
      </c>
      <c r="T310" t="str">
        <f t="shared" si="18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v>40807.208333333336</v>
      </c>
      <c r="O311" s="10">
        <v>40827.208333333336</v>
      </c>
      <c r="P311" t="b">
        <v>0</v>
      </c>
      <c r="Q311" t="b">
        <v>1</v>
      </c>
      <c r="R311" t="s">
        <v>60</v>
      </c>
      <c r="S311" t="str">
        <f t="shared" si="17"/>
        <v>music</v>
      </c>
      <c r="T311" t="str">
        <f t="shared" si="18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v>40277.208333333336</v>
      </c>
      <c r="O312" s="10">
        <v>40293.208333333336</v>
      </c>
      <c r="P312" t="b">
        <v>0</v>
      </c>
      <c r="Q312" t="b">
        <v>0</v>
      </c>
      <c r="R312" t="s">
        <v>89</v>
      </c>
      <c r="S312" t="str">
        <f t="shared" si="17"/>
        <v>games</v>
      </c>
      <c r="T312" t="str">
        <f t="shared" si="18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v>40590.25</v>
      </c>
      <c r="O313" s="10">
        <v>40602.25</v>
      </c>
      <c r="P313" t="b">
        <v>0</v>
      </c>
      <c r="Q313" t="b">
        <v>0</v>
      </c>
      <c r="R313" t="s">
        <v>33</v>
      </c>
      <c r="S313" t="str">
        <f t="shared" si="17"/>
        <v>theater</v>
      </c>
      <c r="T313" t="str">
        <f t="shared" si="18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v>41572.208333333336</v>
      </c>
      <c r="O314" s="10">
        <v>41579.208333333336</v>
      </c>
      <c r="P314" t="b">
        <v>0</v>
      </c>
      <c r="Q314" t="b">
        <v>0</v>
      </c>
      <c r="R314" t="s">
        <v>33</v>
      </c>
      <c r="S314" t="str">
        <f t="shared" si="17"/>
        <v>theater</v>
      </c>
      <c r="T314" t="str">
        <f t="shared" si="18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v>40966.25</v>
      </c>
      <c r="O315" s="10">
        <v>40968.25</v>
      </c>
      <c r="P315" t="b">
        <v>0</v>
      </c>
      <c r="Q315" t="b">
        <v>0</v>
      </c>
      <c r="R315" t="s">
        <v>23</v>
      </c>
      <c r="S315" t="str">
        <f t="shared" si="17"/>
        <v>music</v>
      </c>
      <c r="T315" t="str">
        <f t="shared" si="18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v>43536.208333333328</v>
      </c>
      <c r="O316" s="10">
        <v>43541.208333333328</v>
      </c>
      <c r="P316" t="b">
        <v>0</v>
      </c>
      <c r="Q316" t="b">
        <v>1</v>
      </c>
      <c r="R316" t="s">
        <v>42</v>
      </c>
      <c r="S316" t="str">
        <f t="shared" si="17"/>
        <v>film &amp; video</v>
      </c>
      <c r="T316" t="str">
        <f t="shared" si="18"/>
        <v>documentary</v>
      </c>
    </row>
    <row r="317" spans="1:20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v>41783.208333333336</v>
      </c>
      <c r="O317" s="10">
        <v>41812.208333333336</v>
      </c>
      <c r="P317" t="b">
        <v>0</v>
      </c>
      <c r="Q317" t="b">
        <v>0</v>
      </c>
      <c r="R317" t="s">
        <v>33</v>
      </c>
      <c r="S317" t="str">
        <f t="shared" si="17"/>
        <v>theater</v>
      </c>
      <c r="T317" t="str">
        <f t="shared" si="18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v>43788.25</v>
      </c>
      <c r="O318" s="10">
        <v>43789.25</v>
      </c>
      <c r="P318" t="b">
        <v>0</v>
      </c>
      <c r="Q318" t="b">
        <v>1</v>
      </c>
      <c r="R318" t="s">
        <v>17</v>
      </c>
      <c r="S318" t="str">
        <f t="shared" si="17"/>
        <v>food</v>
      </c>
      <c r="T318" t="str">
        <f t="shared" si="18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v>42869.208333333328</v>
      </c>
      <c r="O319" s="10">
        <v>42882.208333333328</v>
      </c>
      <c r="P319" t="b">
        <v>0</v>
      </c>
      <c r="Q319" t="b">
        <v>0</v>
      </c>
      <c r="R319" t="s">
        <v>33</v>
      </c>
      <c r="S319" t="str">
        <f t="shared" si="17"/>
        <v>theater</v>
      </c>
      <c r="T319" t="str">
        <f t="shared" si="18"/>
        <v>plays</v>
      </c>
    </row>
    <row r="320" spans="1:20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v>41684.25</v>
      </c>
      <c r="O320" s="10">
        <v>41686.25</v>
      </c>
      <c r="P320" t="b">
        <v>0</v>
      </c>
      <c r="Q320" t="b">
        <v>0</v>
      </c>
      <c r="R320" t="s">
        <v>23</v>
      </c>
      <c r="S320" t="str">
        <f t="shared" si="17"/>
        <v>music</v>
      </c>
      <c r="T320" t="str">
        <f t="shared" si="18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v>40402.208333333336</v>
      </c>
      <c r="O321" s="10">
        <v>40426.208333333336</v>
      </c>
      <c r="P321" t="b">
        <v>0</v>
      </c>
      <c r="Q321" t="b">
        <v>0</v>
      </c>
      <c r="R321" t="s">
        <v>28</v>
      </c>
      <c r="S321" t="str">
        <f t="shared" si="17"/>
        <v>technology</v>
      </c>
      <c r="T321" t="str">
        <f t="shared" si="18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0">E322/D322</f>
        <v>9.5876777251184833E-2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v>40673.208333333336</v>
      </c>
      <c r="O322" s="10">
        <v>40682.208333333336</v>
      </c>
      <c r="P322" t="b">
        <v>0</v>
      </c>
      <c r="Q322" t="b">
        <v>0</v>
      </c>
      <c r="R322" t="s">
        <v>119</v>
      </c>
      <c r="S322" t="str">
        <f t="shared" ref="S322:S385" si="21">LEFT(R322, FIND("/", R322)-1)</f>
        <v>publishing</v>
      </c>
      <c r="T322" t="str">
        <f t="shared" ref="T322:T385" si="22">MID(R322, FIND("/", R322) +1, LEN(R322))</f>
        <v>fiction</v>
      </c>
    </row>
    <row r="323" spans="1:20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0.94144366197183094</v>
      </c>
      <c r="G323" t="s">
        <v>14</v>
      </c>
      <c r="H323">
        <v>2468</v>
      </c>
      <c r="I323" s="5">
        <f t="shared" ref="I323:I386" si="23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v>40634.208333333336</v>
      </c>
      <c r="O323" s="10">
        <v>40642.208333333336</v>
      </c>
      <c r="P323" t="b">
        <v>0</v>
      </c>
      <c r="Q323" t="b">
        <v>0</v>
      </c>
      <c r="R323" t="s">
        <v>100</v>
      </c>
      <c r="S323" t="str">
        <f t="shared" si="21"/>
        <v>film &amp; video</v>
      </c>
      <c r="T323" t="str">
        <f t="shared" si="22"/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5">
        <f t="shared" si="2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v>40507.25</v>
      </c>
      <c r="O324" s="10">
        <v>40520.25</v>
      </c>
      <c r="P324" t="b">
        <v>0</v>
      </c>
      <c r="Q324" t="b">
        <v>0</v>
      </c>
      <c r="R324" t="s">
        <v>33</v>
      </c>
      <c r="S324" t="str">
        <f t="shared" si="21"/>
        <v>theater</v>
      </c>
      <c r="T324" t="str">
        <f t="shared" si="22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v>41725.208333333336</v>
      </c>
      <c r="O325" s="10">
        <v>41727.208333333336</v>
      </c>
      <c r="P325" t="b">
        <v>0</v>
      </c>
      <c r="Q325" t="b">
        <v>0</v>
      </c>
      <c r="R325" t="s">
        <v>42</v>
      </c>
      <c r="S325" t="str">
        <f t="shared" si="21"/>
        <v>film &amp; video</v>
      </c>
      <c r="T325" t="str">
        <f t="shared" si="22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v>42176.208333333328</v>
      </c>
      <c r="O326" s="10">
        <v>42188.208333333328</v>
      </c>
      <c r="P326" t="b">
        <v>0</v>
      </c>
      <c r="Q326" t="b">
        <v>1</v>
      </c>
      <c r="R326" t="s">
        <v>33</v>
      </c>
      <c r="S326" t="str">
        <f t="shared" si="21"/>
        <v>theater</v>
      </c>
      <c r="T326" t="str">
        <f t="shared" si="22"/>
        <v>plays</v>
      </c>
    </row>
    <row r="327" spans="1:20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v>43267.208333333328</v>
      </c>
      <c r="O327" s="10">
        <v>43290.208333333328</v>
      </c>
      <c r="P327" t="b">
        <v>0</v>
      </c>
      <c r="Q327" t="b">
        <v>1</v>
      </c>
      <c r="R327" t="s">
        <v>33</v>
      </c>
      <c r="S327" t="str">
        <f t="shared" si="21"/>
        <v>theater</v>
      </c>
      <c r="T327" t="str">
        <f t="shared" si="22"/>
        <v>plays</v>
      </c>
    </row>
    <row r="328" spans="1:20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v>42364.25</v>
      </c>
      <c r="O328" s="10">
        <v>42370.25</v>
      </c>
      <c r="P328" t="b">
        <v>0</v>
      </c>
      <c r="Q328" t="b">
        <v>0</v>
      </c>
      <c r="R328" t="s">
        <v>71</v>
      </c>
      <c r="S328" t="str">
        <f t="shared" si="21"/>
        <v>film &amp; video</v>
      </c>
      <c r="T328" t="str">
        <f t="shared" si="22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v>43705.208333333328</v>
      </c>
      <c r="O329" s="10">
        <v>43709.208333333328</v>
      </c>
      <c r="P329" t="b">
        <v>0</v>
      </c>
      <c r="Q329" t="b">
        <v>1</v>
      </c>
      <c r="R329" t="s">
        <v>33</v>
      </c>
      <c r="S329" t="str">
        <f t="shared" si="21"/>
        <v>theater</v>
      </c>
      <c r="T329" t="str">
        <f t="shared" si="22"/>
        <v>plays</v>
      </c>
    </row>
    <row r="330" spans="1:20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v>43434.25</v>
      </c>
      <c r="O330" s="10">
        <v>43445.25</v>
      </c>
      <c r="P330" t="b">
        <v>0</v>
      </c>
      <c r="Q330" t="b">
        <v>0</v>
      </c>
      <c r="R330" t="s">
        <v>23</v>
      </c>
      <c r="S330" t="str">
        <f t="shared" si="21"/>
        <v>music</v>
      </c>
      <c r="T330" t="str">
        <f t="shared" si="22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v>42716.25</v>
      </c>
      <c r="O331" s="10">
        <v>42727.25</v>
      </c>
      <c r="P331" t="b">
        <v>0</v>
      </c>
      <c r="Q331" t="b">
        <v>0</v>
      </c>
      <c r="R331" t="s">
        <v>89</v>
      </c>
      <c r="S331" t="str">
        <f t="shared" si="21"/>
        <v>games</v>
      </c>
      <c r="T331" t="str">
        <f t="shared" si="22"/>
        <v>video games</v>
      </c>
    </row>
    <row r="332" spans="1:20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v>43077.25</v>
      </c>
      <c r="O332" s="10">
        <v>43078.25</v>
      </c>
      <c r="P332" t="b">
        <v>0</v>
      </c>
      <c r="Q332" t="b">
        <v>0</v>
      </c>
      <c r="R332" t="s">
        <v>42</v>
      </c>
      <c r="S332" t="str">
        <f t="shared" si="21"/>
        <v>film &amp; video</v>
      </c>
      <c r="T332" t="str">
        <f t="shared" si="22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v>40896.25</v>
      </c>
      <c r="O333" s="10">
        <v>40897.25</v>
      </c>
      <c r="P333" t="b">
        <v>0</v>
      </c>
      <c r="Q333" t="b">
        <v>0</v>
      </c>
      <c r="R333" t="s">
        <v>17</v>
      </c>
      <c r="S333" t="str">
        <f t="shared" si="21"/>
        <v>food</v>
      </c>
      <c r="T333" t="str">
        <f t="shared" si="22"/>
        <v>food trucks</v>
      </c>
    </row>
    <row r="334" spans="1:20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v>41361.208333333336</v>
      </c>
      <c r="O334" s="10">
        <v>41362.208333333336</v>
      </c>
      <c r="P334" t="b">
        <v>0</v>
      </c>
      <c r="Q334" t="b">
        <v>0</v>
      </c>
      <c r="R334" t="s">
        <v>65</v>
      </c>
      <c r="S334" t="str">
        <f t="shared" si="21"/>
        <v>technology</v>
      </c>
      <c r="T334" t="str">
        <f t="shared" si="22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v>43424.25</v>
      </c>
      <c r="O335" s="10">
        <v>43452.25</v>
      </c>
      <c r="P335" t="b">
        <v>0</v>
      </c>
      <c r="Q335" t="b">
        <v>0</v>
      </c>
      <c r="R335" t="s">
        <v>33</v>
      </c>
      <c r="S335" t="str">
        <f t="shared" si="21"/>
        <v>theater</v>
      </c>
      <c r="T335" t="str">
        <f t="shared" si="22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v>43110.25</v>
      </c>
      <c r="O336" s="10">
        <v>43117.25</v>
      </c>
      <c r="P336" t="b">
        <v>0</v>
      </c>
      <c r="Q336" t="b">
        <v>0</v>
      </c>
      <c r="R336" t="s">
        <v>23</v>
      </c>
      <c r="S336" t="str">
        <f t="shared" si="21"/>
        <v>music</v>
      </c>
      <c r="T336" t="str">
        <f t="shared" si="22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v>43784.25</v>
      </c>
      <c r="O337" s="10">
        <v>43797.25</v>
      </c>
      <c r="P337" t="b">
        <v>0</v>
      </c>
      <c r="Q337" t="b">
        <v>0</v>
      </c>
      <c r="R337" t="s">
        <v>23</v>
      </c>
      <c r="S337" t="str">
        <f t="shared" si="21"/>
        <v>music</v>
      </c>
      <c r="T337" t="str">
        <f t="shared" si="22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v>40527.25</v>
      </c>
      <c r="O338" s="10">
        <v>40528.25</v>
      </c>
      <c r="P338" t="b">
        <v>0</v>
      </c>
      <c r="Q338" t="b">
        <v>1</v>
      </c>
      <c r="R338" t="s">
        <v>23</v>
      </c>
      <c r="S338" t="str">
        <f t="shared" si="21"/>
        <v>music</v>
      </c>
      <c r="T338" t="str">
        <f t="shared" si="22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v>43780.25</v>
      </c>
      <c r="O339" s="10">
        <v>43781.25</v>
      </c>
      <c r="P339" t="b">
        <v>0</v>
      </c>
      <c r="Q339" t="b">
        <v>0</v>
      </c>
      <c r="R339" t="s">
        <v>33</v>
      </c>
      <c r="S339" t="str">
        <f t="shared" si="21"/>
        <v>theater</v>
      </c>
      <c r="T339" t="str">
        <f t="shared" si="22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v>40821.208333333336</v>
      </c>
      <c r="O340" s="10">
        <v>40851.208333333336</v>
      </c>
      <c r="P340" t="b">
        <v>0</v>
      </c>
      <c r="Q340" t="b">
        <v>0</v>
      </c>
      <c r="R340" t="s">
        <v>33</v>
      </c>
      <c r="S340" t="str">
        <f t="shared" si="21"/>
        <v>theater</v>
      </c>
      <c r="T340" t="str">
        <f t="shared" si="22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v>42949.208333333328</v>
      </c>
      <c r="O341" s="10">
        <v>42963.208333333328</v>
      </c>
      <c r="P341" t="b">
        <v>0</v>
      </c>
      <c r="Q341" t="b">
        <v>0</v>
      </c>
      <c r="R341" t="s">
        <v>33</v>
      </c>
      <c r="S341" t="str">
        <f t="shared" si="21"/>
        <v>theater</v>
      </c>
      <c r="T341" t="str">
        <f t="shared" si="22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v>40889.25</v>
      </c>
      <c r="O342" s="10">
        <v>40890.25</v>
      </c>
      <c r="P342" t="b">
        <v>0</v>
      </c>
      <c r="Q342" t="b">
        <v>0</v>
      </c>
      <c r="R342" t="s">
        <v>122</v>
      </c>
      <c r="S342" t="str">
        <f t="shared" si="21"/>
        <v>photography</v>
      </c>
      <c r="T342" t="str">
        <f t="shared" si="22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v>42244.208333333328</v>
      </c>
      <c r="O343" s="10">
        <v>42251.208333333328</v>
      </c>
      <c r="P343" t="b">
        <v>0</v>
      </c>
      <c r="Q343" t="b">
        <v>0</v>
      </c>
      <c r="R343" t="s">
        <v>60</v>
      </c>
      <c r="S343" t="str">
        <f t="shared" si="21"/>
        <v>music</v>
      </c>
      <c r="T343" t="str">
        <f t="shared" si="22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v>41475.208333333336</v>
      </c>
      <c r="O344" s="10">
        <v>41487.208333333336</v>
      </c>
      <c r="P344" t="b">
        <v>0</v>
      </c>
      <c r="Q344" t="b">
        <v>0</v>
      </c>
      <c r="R344" t="s">
        <v>33</v>
      </c>
      <c r="S344" t="str">
        <f t="shared" si="21"/>
        <v>theater</v>
      </c>
      <c r="T344" t="str">
        <f t="shared" si="22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v>41597.25</v>
      </c>
      <c r="O345" s="10">
        <v>41650.25</v>
      </c>
      <c r="P345" t="b">
        <v>0</v>
      </c>
      <c r="Q345" t="b">
        <v>0</v>
      </c>
      <c r="R345" t="s">
        <v>33</v>
      </c>
      <c r="S345" t="str">
        <f t="shared" si="21"/>
        <v>theater</v>
      </c>
      <c r="T345" t="str">
        <f t="shared" si="22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v>43122.25</v>
      </c>
      <c r="O346" s="10">
        <v>43162.25</v>
      </c>
      <c r="P346" t="b">
        <v>0</v>
      </c>
      <c r="Q346" t="b">
        <v>0</v>
      </c>
      <c r="R346" t="s">
        <v>89</v>
      </c>
      <c r="S346" t="str">
        <f t="shared" si="21"/>
        <v>games</v>
      </c>
      <c r="T346" t="str">
        <f t="shared" si="22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v>42194.208333333328</v>
      </c>
      <c r="O347" s="10">
        <v>42195.208333333328</v>
      </c>
      <c r="P347" t="b">
        <v>0</v>
      </c>
      <c r="Q347" t="b">
        <v>0</v>
      </c>
      <c r="R347" t="s">
        <v>53</v>
      </c>
      <c r="S347" t="str">
        <f t="shared" si="21"/>
        <v>film &amp; video</v>
      </c>
      <c r="T347" t="str">
        <f t="shared" si="22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v>42971.208333333328</v>
      </c>
      <c r="O348" s="10">
        <v>43026.208333333328</v>
      </c>
      <c r="P348" t="b">
        <v>0</v>
      </c>
      <c r="Q348" t="b">
        <v>1</v>
      </c>
      <c r="R348" t="s">
        <v>60</v>
      </c>
      <c r="S348" t="str">
        <f t="shared" si="21"/>
        <v>music</v>
      </c>
      <c r="T348" t="str">
        <f t="shared" si="22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v>42046.25</v>
      </c>
      <c r="O349" s="10">
        <v>42070.25</v>
      </c>
      <c r="P349" t="b">
        <v>0</v>
      </c>
      <c r="Q349" t="b">
        <v>0</v>
      </c>
      <c r="R349" t="s">
        <v>28</v>
      </c>
      <c r="S349" t="str">
        <f t="shared" si="21"/>
        <v>technology</v>
      </c>
      <c r="T349" t="str">
        <f t="shared" si="22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v>42782.25</v>
      </c>
      <c r="O350" s="10">
        <v>42795.25</v>
      </c>
      <c r="P350" t="b">
        <v>0</v>
      </c>
      <c r="Q350" t="b">
        <v>0</v>
      </c>
      <c r="R350" t="s">
        <v>17</v>
      </c>
      <c r="S350" t="str">
        <f t="shared" si="21"/>
        <v>food</v>
      </c>
      <c r="T350" t="str">
        <f t="shared" si="22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v>42930.208333333328</v>
      </c>
      <c r="O351" s="10">
        <v>42960.208333333328</v>
      </c>
      <c r="P351" t="b">
        <v>0</v>
      </c>
      <c r="Q351" t="b">
        <v>0</v>
      </c>
      <c r="R351" t="s">
        <v>33</v>
      </c>
      <c r="S351" t="str">
        <f t="shared" si="21"/>
        <v>theater</v>
      </c>
      <c r="T351" t="str">
        <f t="shared" si="22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v>42144.208333333328</v>
      </c>
      <c r="O352" s="10">
        <v>42162.208333333328</v>
      </c>
      <c r="P352" t="b">
        <v>0</v>
      </c>
      <c r="Q352" t="b">
        <v>1</v>
      </c>
      <c r="R352" t="s">
        <v>159</v>
      </c>
      <c r="S352" t="str">
        <f t="shared" si="21"/>
        <v>music</v>
      </c>
      <c r="T352" t="str">
        <f t="shared" si="22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v>42240.208333333328</v>
      </c>
      <c r="O353" s="10">
        <v>42254.208333333328</v>
      </c>
      <c r="P353" t="b">
        <v>0</v>
      </c>
      <c r="Q353" t="b">
        <v>0</v>
      </c>
      <c r="R353" t="s">
        <v>23</v>
      </c>
      <c r="S353" t="str">
        <f t="shared" si="21"/>
        <v>music</v>
      </c>
      <c r="T353" t="str">
        <f t="shared" si="22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v>42315.25</v>
      </c>
      <c r="O354" s="10">
        <v>42323.25</v>
      </c>
      <c r="P354" t="b">
        <v>0</v>
      </c>
      <c r="Q354" t="b">
        <v>0</v>
      </c>
      <c r="R354" t="s">
        <v>33</v>
      </c>
      <c r="S354" t="str">
        <f t="shared" si="21"/>
        <v>theater</v>
      </c>
      <c r="T354" t="str">
        <f t="shared" si="22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v>43651.208333333328</v>
      </c>
      <c r="O355" s="10">
        <v>43652.208333333328</v>
      </c>
      <c r="P355" t="b">
        <v>0</v>
      </c>
      <c r="Q355" t="b">
        <v>0</v>
      </c>
      <c r="R355" t="s">
        <v>33</v>
      </c>
      <c r="S355" t="str">
        <f t="shared" si="21"/>
        <v>theater</v>
      </c>
      <c r="T355" t="str">
        <f t="shared" si="22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v>41520.208333333336</v>
      </c>
      <c r="O356" s="10">
        <v>41527.208333333336</v>
      </c>
      <c r="P356" t="b">
        <v>0</v>
      </c>
      <c r="Q356" t="b">
        <v>0</v>
      </c>
      <c r="R356" t="s">
        <v>42</v>
      </c>
      <c r="S356" t="str">
        <f t="shared" si="21"/>
        <v>film &amp; video</v>
      </c>
      <c r="T356" t="str">
        <f t="shared" si="22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v>42757.25</v>
      </c>
      <c r="O357" s="10">
        <v>42797.25</v>
      </c>
      <c r="P357" t="b">
        <v>0</v>
      </c>
      <c r="Q357" t="b">
        <v>0</v>
      </c>
      <c r="R357" t="s">
        <v>65</v>
      </c>
      <c r="S357" t="str">
        <f t="shared" si="21"/>
        <v>technology</v>
      </c>
      <c r="T357" t="str">
        <f t="shared" si="22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v>40922.25</v>
      </c>
      <c r="O358" s="10">
        <v>40931.25</v>
      </c>
      <c r="P358" t="b">
        <v>0</v>
      </c>
      <c r="Q358" t="b">
        <v>0</v>
      </c>
      <c r="R358" t="s">
        <v>33</v>
      </c>
      <c r="S358" t="str">
        <f t="shared" si="21"/>
        <v>theater</v>
      </c>
      <c r="T358" t="str">
        <f t="shared" si="22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v>42250.208333333328</v>
      </c>
      <c r="O359" s="10">
        <v>42275.208333333328</v>
      </c>
      <c r="P359" t="b">
        <v>0</v>
      </c>
      <c r="Q359" t="b">
        <v>0</v>
      </c>
      <c r="R359" t="s">
        <v>89</v>
      </c>
      <c r="S359" t="str">
        <f t="shared" si="21"/>
        <v>games</v>
      </c>
      <c r="T359" t="str">
        <f t="shared" si="22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v>43322.208333333328</v>
      </c>
      <c r="O360" s="10">
        <v>43325.208333333328</v>
      </c>
      <c r="P360" t="b">
        <v>1</v>
      </c>
      <c r="Q360" t="b">
        <v>0</v>
      </c>
      <c r="R360" t="s">
        <v>122</v>
      </c>
      <c r="S360" t="str">
        <f t="shared" si="21"/>
        <v>photography</v>
      </c>
      <c r="T360" t="str">
        <f t="shared" si="22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v>40782.208333333336</v>
      </c>
      <c r="O361" s="10">
        <v>40789.208333333336</v>
      </c>
      <c r="P361" t="b">
        <v>0</v>
      </c>
      <c r="Q361" t="b">
        <v>0</v>
      </c>
      <c r="R361" t="s">
        <v>71</v>
      </c>
      <c r="S361" t="str">
        <f t="shared" si="21"/>
        <v>film &amp; video</v>
      </c>
      <c r="T361" t="str">
        <f t="shared" si="22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v>40544.25</v>
      </c>
      <c r="O362" s="10">
        <v>40558.25</v>
      </c>
      <c r="P362" t="b">
        <v>0</v>
      </c>
      <c r="Q362" t="b">
        <v>1</v>
      </c>
      <c r="R362" t="s">
        <v>33</v>
      </c>
      <c r="S362" t="str">
        <f t="shared" si="21"/>
        <v>theater</v>
      </c>
      <c r="T362" t="str">
        <f t="shared" si="22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v>43015.208333333328</v>
      </c>
      <c r="O363" s="10">
        <v>43039.208333333328</v>
      </c>
      <c r="P363" t="b">
        <v>0</v>
      </c>
      <c r="Q363" t="b">
        <v>0</v>
      </c>
      <c r="R363" t="s">
        <v>33</v>
      </c>
      <c r="S363" t="str">
        <f t="shared" si="21"/>
        <v>theater</v>
      </c>
      <c r="T363" t="str">
        <f t="shared" si="22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v>40570.25</v>
      </c>
      <c r="O364" s="10">
        <v>40608.25</v>
      </c>
      <c r="P364" t="b">
        <v>0</v>
      </c>
      <c r="Q364" t="b">
        <v>0</v>
      </c>
      <c r="R364" t="s">
        <v>23</v>
      </c>
      <c r="S364" t="str">
        <f t="shared" si="21"/>
        <v>music</v>
      </c>
      <c r="T364" t="str">
        <f t="shared" si="22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v>40904.25</v>
      </c>
      <c r="O365" s="10">
        <v>40905.25</v>
      </c>
      <c r="P365" t="b">
        <v>0</v>
      </c>
      <c r="Q365" t="b">
        <v>0</v>
      </c>
      <c r="R365" t="s">
        <v>23</v>
      </c>
      <c r="S365" t="str">
        <f t="shared" si="21"/>
        <v>music</v>
      </c>
      <c r="T365" t="str">
        <f t="shared" si="22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v>43164.25</v>
      </c>
      <c r="O366" s="10">
        <v>43194.208333333328</v>
      </c>
      <c r="P366" t="b">
        <v>0</v>
      </c>
      <c r="Q366" t="b">
        <v>0</v>
      </c>
      <c r="R366" t="s">
        <v>60</v>
      </c>
      <c r="S366" t="str">
        <f t="shared" si="21"/>
        <v>music</v>
      </c>
      <c r="T366" t="str">
        <f t="shared" si="22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v>42733.25</v>
      </c>
      <c r="O367" s="10">
        <v>42760.25</v>
      </c>
      <c r="P367" t="b">
        <v>0</v>
      </c>
      <c r="Q367" t="b">
        <v>0</v>
      </c>
      <c r="R367" t="s">
        <v>33</v>
      </c>
      <c r="S367" t="str">
        <f t="shared" si="21"/>
        <v>theater</v>
      </c>
      <c r="T367" t="str">
        <f t="shared" si="22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v>40546.25</v>
      </c>
      <c r="O368" s="10">
        <v>40547.25</v>
      </c>
      <c r="P368" t="b">
        <v>0</v>
      </c>
      <c r="Q368" t="b">
        <v>1</v>
      </c>
      <c r="R368" t="s">
        <v>33</v>
      </c>
      <c r="S368" t="str">
        <f t="shared" si="21"/>
        <v>theater</v>
      </c>
      <c r="T368" t="str">
        <f t="shared" si="22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v>41930.208333333336</v>
      </c>
      <c r="O369" s="10">
        <v>41954.25</v>
      </c>
      <c r="P369" t="b">
        <v>0</v>
      </c>
      <c r="Q369" t="b">
        <v>1</v>
      </c>
      <c r="R369" t="s">
        <v>33</v>
      </c>
      <c r="S369" t="str">
        <f t="shared" si="21"/>
        <v>theater</v>
      </c>
      <c r="T369" t="str">
        <f t="shared" si="22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v>40464.208333333336</v>
      </c>
      <c r="O370" s="10">
        <v>40487.208333333336</v>
      </c>
      <c r="P370" t="b">
        <v>0</v>
      </c>
      <c r="Q370" t="b">
        <v>1</v>
      </c>
      <c r="R370" t="s">
        <v>42</v>
      </c>
      <c r="S370" t="str">
        <f t="shared" si="21"/>
        <v>film &amp; video</v>
      </c>
      <c r="T370" t="str">
        <f t="shared" si="22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v>41308.25</v>
      </c>
      <c r="O371" s="10">
        <v>41347.208333333336</v>
      </c>
      <c r="P371" t="b">
        <v>0</v>
      </c>
      <c r="Q371" t="b">
        <v>1</v>
      </c>
      <c r="R371" t="s">
        <v>269</v>
      </c>
      <c r="S371" t="str">
        <f t="shared" si="21"/>
        <v>film &amp; video</v>
      </c>
      <c r="T371" t="str">
        <f t="shared" si="22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v>43570.208333333328</v>
      </c>
      <c r="O372" s="10">
        <v>43576.208333333328</v>
      </c>
      <c r="P372" t="b">
        <v>0</v>
      </c>
      <c r="Q372" t="b">
        <v>0</v>
      </c>
      <c r="R372" t="s">
        <v>33</v>
      </c>
      <c r="S372" t="str">
        <f t="shared" si="21"/>
        <v>theater</v>
      </c>
      <c r="T372" t="str">
        <f t="shared" si="22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v>42043.25</v>
      </c>
      <c r="O373" s="10">
        <v>42094.208333333328</v>
      </c>
      <c r="P373" t="b">
        <v>0</v>
      </c>
      <c r="Q373" t="b">
        <v>0</v>
      </c>
      <c r="R373" t="s">
        <v>33</v>
      </c>
      <c r="S373" t="str">
        <f t="shared" si="21"/>
        <v>theater</v>
      </c>
      <c r="T373" t="str">
        <f t="shared" si="22"/>
        <v>plays</v>
      </c>
    </row>
    <row r="374" spans="1:20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v>42012.25</v>
      </c>
      <c r="O374" s="10">
        <v>42032.25</v>
      </c>
      <c r="P374" t="b">
        <v>0</v>
      </c>
      <c r="Q374" t="b">
        <v>1</v>
      </c>
      <c r="R374" t="s">
        <v>42</v>
      </c>
      <c r="S374" t="str">
        <f t="shared" si="21"/>
        <v>film &amp; video</v>
      </c>
      <c r="T374" t="str">
        <f t="shared" si="22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v>42964.208333333328</v>
      </c>
      <c r="O375" s="10">
        <v>42972.208333333328</v>
      </c>
      <c r="P375" t="b">
        <v>0</v>
      </c>
      <c r="Q375" t="b">
        <v>0</v>
      </c>
      <c r="R375" t="s">
        <v>33</v>
      </c>
      <c r="S375" t="str">
        <f t="shared" si="21"/>
        <v>theater</v>
      </c>
      <c r="T375" t="str">
        <f t="shared" si="22"/>
        <v>plays</v>
      </c>
    </row>
    <row r="376" spans="1:20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v>43476.25</v>
      </c>
      <c r="O376" s="10">
        <v>43481.25</v>
      </c>
      <c r="P376" t="b">
        <v>0</v>
      </c>
      <c r="Q376" t="b">
        <v>1</v>
      </c>
      <c r="R376" t="s">
        <v>42</v>
      </c>
      <c r="S376" t="str">
        <f t="shared" si="21"/>
        <v>film &amp; video</v>
      </c>
      <c r="T376" t="str">
        <f t="shared" si="22"/>
        <v>documentary</v>
      </c>
    </row>
    <row r="377" spans="1:20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v>42293.208333333328</v>
      </c>
      <c r="O377" s="10">
        <v>42350.25</v>
      </c>
      <c r="P377" t="b">
        <v>0</v>
      </c>
      <c r="Q377" t="b">
        <v>0</v>
      </c>
      <c r="R377" t="s">
        <v>60</v>
      </c>
      <c r="S377" t="str">
        <f t="shared" si="21"/>
        <v>music</v>
      </c>
      <c r="T377" t="str">
        <f t="shared" si="22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v>41826.208333333336</v>
      </c>
      <c r="O378" s="10">
        <v>41832.208333333336</v>
      </c>
      <c r="P378" t="b">
        <v>0</v>
      </c>
      <c r="Q378" t="b">
        <v>0</v>
      </c>
      <c r="R378" t="s">
        <v>23</v>
      </c>
      <c r="S378" t="str">
        <f t="shared" si="21"/>
        <v>music</v>
      </c>
      <c r="T378" t="str">
        <f t="shared" si="22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v>43760.208333333328</v>
      </c>
      <c r="O379" s="10">
        <v>43774.25</v>
      </c>
      <c r="P379" t="b">
        <v>0</v>
      </c>
      <c r="Q379" t="b">
        <v>0</v>
      </c>
      <c r="R379" t="s">
        <v>33</v>
      </c>
      <c r="S379" t="str">
        <f t="shared" si="21"/>
        <v>theater</v>
      </c>
      <c r="T379" t="str">
        <f t="shared" si="22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v>43241.208333333328</v>
      </c>
      <c r="O380" s="10">
        <v>43279.208333333328</v>
      </c>
      <c r="P380" t="b">
        <v>0</v>
      </c>
      <c r="Q380" t="b">
        <v>0</v>
      </c>
      <c r="R380" t="s">
        <v>42</v>
      </c>
      <c r="S380" t="str">
        <f t="shared" si="21"/>
        <v>film &amp; video</v>
      </c>
      <c r="T380" t="str">
        <f t="shared" si="22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v>40843.208333333336</v>
      </c>
      <c r="O381" s="10">
        <v>40857.25</v>
      </c>
      <c r="P381" t="b">
        <v>0</v>
      </c>
      <c r="Q381" t="b">
        <v>0</v>
      </c>
      <c r="R381" t="s">
        <v>33</v>
      </c>
      <c r="S381" t="str">
        <f t="shared" si="21"/>
        <v>theater</v>
      </c>
      <c r="T381" t="str">
        <f t="shared" si="22"/>
        <v>plays</v>
      </c>
    </row>
    <row r="382" spans="1:20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v>41448.208333333336</v>
      </c>
      <c r="O382" s="10">
        <v>41453.208333333336</v>
      </c>
      <c r="P382" t="b">
        <v>0</v>
      </c>
      <c r="Q382" t="b">
        <v>0</v>
      </c>
      <c r="R382" t="s">
        <v>33</v>
      </c>
      <c r="S382" t="str">
        <f t="shared" si="21"/>
        <v>theater</v>
      </c>
      <c r="T382" t="str">
        <f t="shared" si="22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v>42163.208333333328</v>
      </c>
      <c r="O383" s="10">
        <v>42209.208333333328</v>
      </c>
      <c r="P383" t="b">
        <v>0</v>
      </c>
      <c r="Q383" t="b">
        <v>0</v>
      </c>
      <c r="R383" t="s">
        <v>33</v>
      </c>
      <c r="S383" t="str">
        <f t="shared" si="21"/>
        <v>theater</v>
      </c>
      <c r="T383" t="str">
        <f t="shared" si="22"/>
        <v>plays</v>
      </c>
    </row>
    <row r="384" spans="1:20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v>43024.208333333328</v>
      </c>
      <c r="O384" s="10">
        <v>43043.208333333328</v>
      </c>
      <c r="P384" t="b">
        <v>0</v>
      </c>
      <c r="Q384" t="b">
        <v>0</v>
      </c>
      <c r="R384" t="s">
        <v>122</v>
      </c>
      <c r="S384" t="str">
        <f t="shared" si="21"/>
        <v>photography</v>
      </c>
      <c r="T384" t="str">
        <f t="shared" si="22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v>43509.25</v>
      </c>
      <c r="O385" s="10">
        <v>43515.25</v>
      </c>
      <c r="P385" t="b">
        <v>0</v>
      </c>
      <c r="Q385" t="b">
        <v>1</v>
      </c>
      <c r="R385" t="s">
        <v>17</v>
      </c>
      <c r="S385" t="str">
        <f t="shared" si="21"/>
        <v>food</v>
      </c>
      <c r="T385" t="str">
        <f t="shared" si="22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24">E386/D386</f>
        <v>1.7200961538461539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v>42776.25</v>
      </c>
      <c r="O386" s="10">
        <v>42803.25</v>
      </c>
      <c r="P386" t="b">
        <v>1</v>
      </c>
      <c r="Q386" t="b">
        <v>1</v>
      </c>
      <c r="R386" t="s">
        <v>42</v>
      </c>
      <c r="S386" t="str">
        <f t="shared" ref="S386:S449" si="25">LEFT(R386, FIND("/", R386)-1)</f>
        <v>film &amp; video</v>
      </c>
      <c r="T386" t="str">
        <f t="shared" ref="T386:T449" si="26">MID(R386, FIND("/", R386) +1, LEN(R386))</f>
        <v>documentary</v>
      </c>
    </row>
    <row r="387" spans="1:20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4"/>
        <v>1.4616709511568124</v>
      </c>
      <c r="G387" t="s">
        <v>20</v>
      </c>
      <c r="H387">
        <v>1137</v>
      </c>
      <c r="I387" s="5">
        <f t="shared" ref="I387:I450" si="2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v>43553.208333333328</v>
      </c>
      <c r="O387" s="10">
        <v>43585.208333333328</v>
      </c>
      <c r="P387" t="b">
        <v>0</v>
      </c>
      <c r="Q387" t="b">
        <v>0</v>
      </c>
      <c r="R387" t="s">
        <v>68</v>
      </c>
      <c r="S387" t="str">
        <f t="shared" si="25"/>
        <v>publishing</v>
      </c>
      <c r="T387" t="str">
        <f t="shared" si="26"/>
        <v>nonfiction</v>
      </c>
    </row>
    <row r="388" spans="1:20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si="2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v>40355.208333333336</v>
      </c>
      <c r="O388" s="10">
        <v>40367.208333333336</v>
      </c>
      <c r="P388" t="b">
        <v>0</v>
      </c>
      <c r="Q388" t="b">
        <v>0</v>
      </c>
      <c r="R388" t="s">
        <v>33</v>
      </c>
      <c r="S388" t="str">
        <f t="shared" si="25"/>
        <v>theater</v>
      </c>
      <c r="T388" t="str">
        <f t="shared" si="26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v>41072.208333333336</v>
      </c>
      <c r="O389" s="10">
        <v>41077.208333333336</v>
      </c>
      <c r="P389" t="b">
        <v>0</v>
      </c>
      <c r="Q389" t="b">
        <v>0</v>
      </c>
      <c r="R389" t="s">
        <v>65</v>
      </c>
      <c r="S389" t="str">
        <f t="shared" si="25"/>
        <v>technology</v>
      </c>
      <c r="T389" t="str">
        <f t="shared" si="26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v>40912.25</v>
      </c>
      <c r="O390" s="10">
        <v>40914.25</v>
      </c>
      <c r="P390" t="b">
        <v>0</v>
      </c>
      <c r="Q390" t="b">
        <v>0</v>
      </c>
      <c r="R390" t="s">
        <v>60</v>
      </c>
      <c r="S390" t="str">
        <f t="shared" si="25"/>
        <v>music</v>
      </c>
      <c r="T390" t="str">
        <f t="shared" si="26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v>40479.208333333336</v>
      </c>
      <c r="O391" s="10">
        <v>40506.25</v>
      </c>
      <c r="P391" t="b">
        <v>0</v>
      </c>
      <c r="Q391" t="b">
        <v>0</v>
      </c>
      <c r="R391" t="s">
        <v>33</v>
      </c>
      <c r="S391" t="str">
        <f t="shared" si="25"/>
        <v>theater</v>
      </c>
      <c r="T391" t="str">
        <f t="shared" si="26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v>41530.208333333336</v>
      </c>
      <c r="O392" s="10">
        <v>41545.208333333336</v>
      </c>
      <c r="P392" t="b">
        <v>0</v>
      </c>
      <c r="Q392" t="b">
        <v>0</v>
      </c>
      <c r="R392" t="s">
        <v>122</v>
      </c>
      <c r="S392" t="str">
        <f t="shared" si="25"/>
        <v>photography</v>
      </c>
      <c r="T392" t="str">
        <f t="shared" si="26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v>41653.25</v>
      </c>
      <c r="O393" s="10">
        <v>41655.25</v>
      </c>
      <c r="P393" t="b">
        <v>0</v>
      </c>
      <c r="Q393" t="b">
        <v>0</v>
      </c>
      <c r="R393" t="s">
        <v>68</v>
      </c>
      <c r="S393" t="str">
        <f t="shared" si="25"/>
        <v>publishing</v>
      </c>
      <c r="T393" t="str">
        <f t="shared" si="26"/>
        <v>nonfiction</v>
      </c>
    </row>
    <row r="394" spans="1:20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v>40549.25</v>
      </c>
      <c r="O394" s="10">
        <v>40551.25</v>
      </c>
      <c r="P394" t="b">
        <v>0</v>
      </c>
      <c r="Q394" t="b">
        <v>0</v>
      </c>
      <c r="R394" t="s">
        <v>65</v>
      </c>
      <c r="S394" t="str">
        <f t="shared" si="25"/>
        <v>technology</v>
      </c>
      <c r="T394" t="str">
        <f t="shared" si="26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v>42933.208333333328</v>
      </c>
      <c r="O395" s="10">
        <v>42934.208333333328</v>
      </c>
      <c r="P395" t="b">
        <v>0</v>
      </c>
      <c r="Q395" t="b">
        <v>0</v>
      </c>
      <c r="R395" t="s">
        <v>159</v>
      </c>
      <c r="S395" t="str">
        <f t="shared" si="25"/>
        <v>music</v>
      </c>
      <c r="T395" t="str">
        <f t="shared" si="26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v>41484.208333333336</v>
      </c>
      <c r="O396" s="10">
        <v>41494.208333333336</v>
      </c>
      <c r="P396" t="b">
        <v>0</v>
      </c>
      <c r="Q396" t="b">
        <v>1</v>
      </c>
      <c r="R396" t="s">
        <v>42</v>
      </c>
      <c r="S396" t="str">
        <f t="shared" si="25"/>
        <v>film &amp; video</v>
      </c>
      <c r="T396" t="str">
        <f t="shared" si="26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v>40885.25</v>
      </c>
      <c r="O397" s="10">
        <v>40886.25</v>
      </c>
      <c r="P397" t="b">
        <v>1</v>
      </c>
      <c r="Q397" t="b">
        <v>0</v>
      </c>
      <c r="R397" t="s">
        <v>33</v>
      </c>
      <c r="S397" t="str">
        <f t="shared" si="25"/>
        <v>theater</v>
      </c>
      <c r="T397" t="str">
        <f t="shared" si="26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v>43378.208333333328</v>
      </c>
      <c r="O398" s="10">
        <v>43386.208333333328</v>
      </c>
      <c r="P398" t="b">
        <v>0</v>
      </c>
      <c r="Q398" t="b">
        <v>0</v>
      </c>
      <c r="R398" t="s">
        <v>53</v>
      </c>
      <c r="S398" t="str">
        <f t="shared" si="25"/>
        <v>film &amp; video</v>
      </c>
      <c r="T398" t="str">
        <f t="shared" si="26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v>41417.208333333336</v>
      </c>
      <c r="O399" s="10">
        <v>41423.208333333336</v>
      </c>
      <c r="P399" t="b">
        <v>0</v>
      </c>
      <c r="Q399" t="b">
        <v>0</v>
      </c>
      <c r="R399" t="s">
        <v>23</v>
      </c>
      <c r="S399" t="str">
        <f t="shared" si="25"/>
        <v>music</v>
      </c>
      <c r="T399" t="str">
        <f t="shared" si="26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v>43228.208333333328</v>
      </c>
      <c r="O400" s="10">
        <v>43230.208333333328</v>
      </c>
      <c r="P400" t="b">
        <v>0</v>
      </c>
      <c r="Q400" t="b">
        <v>1</v>
      </c>
      <c r="R400" t="s">
        <v>71</v>
      </c>
      <c r="S400" t="str">
        <f t="shared" si="25"/>
        <v>film &amp; video</v>
      </c>
      <c r="T400" t="str">
        <f t="shared" si="26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v>40576.25</v>
      </c>
      <c r="O401" s="10">
        <v>40583.25</v>
      </c>
      <c r="P401" t="b">
        <v>0</v>
      </c>
      <c r="Q401" t="b">
        <v>0</v>
      </c>
      <c r="R401" t="s">
        <v>60</v>
      </c>
      <c r="S401" t="str">
        <f t="shared" si="25"/>
        <v>music</v>
      </c>
      <c r="T401" t="str">
        <f t="shared" si="26"/>
        <v>indie rock</v>
      </c>
    </row>
    <row r="402" spans="1:20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v>41502.208333333336</v>
      </c>
      <c r="O402" s="10">
        <v>41524.208333333336</v>
      </c>
      <c r="P402" t="b">
        <v>0</v>
      </c>
      <c r="Q402" t="b">
        <v>1</v>
      </c>
      <c r="R402" t="s">
        <v>122</v>
      </c>
      <c r="S402" t="str">
        <f t="shared" si="25"/>
        <v>photography</v>
      </c>
      <c r="T402" t="str">
        <f t="shared" si="26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v>43765.208333333328</v>
      </c>
      <c r="O403" s="10">
        <v>43765.208333333328</v>
      </c>
      <c r="P403" t="b">
        <v>0</v>
      </c>
      <c r="Q403" t="b">
        <v>0</v>
      </c>
      <c r="R403" t="s">
        <v>33</v>
      </c>
      <c r="S403" t="str">
        <f t="shared" si="25"/>
        <v>theater</v>
      </c>
      <c r="T403" t="str">
        <f t="shared" si="26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v>40914.25</v>
      </c>
      <c r="O404" s="10">
        <v>40961.25</v>
      </c>
      <c r="P404" t="b">
        <v>0</v>
      </c>
      <c r="Q404" t="b">
        <v>1</v>
      </c>
      <c r="R404" t="s">
        <v>100</v>
      </c>
      <c r="S404" t="str">
        <f t="shared" si="25"/>
        <v>film &amp; video</v>
      </c>
      <c r="T404" t="str">
        <f t="shared" si="26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v>40310.208333333336</v>
      </c>
      <c r="O405" s="10">
        <v>40346.208333333336</v>
      </c>
      <c r="P405" t="b">
        <v>0</v>
      </c>
      <c r="Q405" t="b">
        <v>1</v>
      </c>
      <c r="R405" t="s">
        <v>33</v>
      </c>
      <c r="S405" t="str">
        <f t="shared" si="25"/>
        <v>theater</v>
      </c>
      <c r="T405" t="str">
        <f t="shared" si="26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v>43053.25</v>
      </c>
      <c r="O406" s="10">
        <v>43056.25</v>
      </c>
      <c r="P406" t="b">
        <v>0</v>
      </c>
      <c r="Q406" t="b">
        <v>0</v>
      </c>
      <c r="R406" t="s">
        <v>33</v>
      </c>
      <c r="S406" t="str">
        <f t="shared" si="25"/>
        <v>theater</v>
      </c>
      <c r="T406" t="str">
        <f t="shared" si="26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v>43255.208333333328</v>
      </c>
      <c r="O407" s="10">
        <v>43305.208333333328</v>
      </c>
      <c r="P407" t="b">
        <v>0</v>
      </c>
      <c r="Q407" t="b">
        <v>0</v>
      </c>
      <c r="R407" t="s">
        <v>33</v>
      </c>
      <c r="S407" t="str">
        <f t="shared" si="25"/>
        <v>theater</v>
      </c>
      <c r="T407" t="str">
        <f t="shared" si="26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v>41304.25</v>
      </c>
      <c r="O408" s="10">
        <v>41316.25</v>
      </c>
      <c r="P408" t="b">
        <v>1</v>
      </c>
      <c r="Q408" t="b">
        <v>0</v>
      </c>
      <c r="R408" t="s">
        <v>42</v>
      </c>
      <c r="S408" t="str">
        <f t="shared" si="25"/>
        <v>film &amp; video</v>
      </c>
      <c r="T408" t="str">
        <f t="shared" si="26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v>43751.208333333328</v>
      </c>
      <c r="O409" s="10">
        <v>43758.208333333328</v>
      </c>
      <c r="P409" t="b">
        <v>0</v>
      </c>
      <c r="Q409" t="b">
        <v>0</v>
      </c>
      <c r="R409" t="s">
        <v>33</v>
      </c>
      <c r="S409" t="str">
        <f t="shared" si="25"/>
        <v>theater</v>
      </c>
      <c r="T409" t="str">
        <f t="shared" si="26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v>42541.208333333328</v>
      </c>
      <c r="O410" s="10">
        <v>42561.208333333328</v>
      </c>
      <c r="P410" t="b">
        <v>0</v>
      </c>
      <c r="Q410" t="b">
        <v>0</v>
      </c>
      <c r="R410" t="s">
        <v>42</v>
      </c>
      <c r="S410" t="str">
        <f t="shared" si="25"/>
        <v>film &amp; video</v>
      </c>
      <c r="T410" t="str">
        <f t="shared" si="26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v>42843.208333333328</v>
      </c>
      <c r="O411" s="10">
        <v>42847.208333333328</v>
      </c>
      <c r="P411" t="b">
        <v>0</v>
      </c>
      <c r="Q411" t="b">
        <v>0</v>
      </c>
      <c r="R411" t="s">
        <v>23</v>
      </c>
      <c r="S411" t="str">
        <f t="shared" si="25"/>
        <v>music</v>
      </c>
      <c r="T411" t="str">
        <f t="shared" si="26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v>42122.208333333328</v>
      </c>
      <c r="O412" s="10">
        <v>42122.208333333328</v>
      </c>
      <c r="P412" t="b">
        <v>0</v>
      </c>
      <c r="Q412" t="b">
        <v>0</v>
      </c>
      <c r="R412" t="s">
        <v>292</v>
      </c>
      <c r="S412" t="str">
        <f t="shared" si="25"/>
        <v>games</v>
      </c>
      <c r="T412" t="str">
        <f t="shared" si="26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v>42884.208333333328</v>
      </c>
      <c r="O413" s="10">
        <v>42886.208333333328</v>
      </c>
      <c r="P413" t="b">
        <v>0</v>
      </c>
      <c r="Q413" t="b">
        <v>0</v>
      </c>
      <c r="R413" t="s">
        <v>33</v>
      </c>
      <c r="S413" t="str">
        <f t="shared" si="25"/>
        <v>theater</v>
      </c>
      <c r="T413" t="str">
        <f t="shared" si="26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v>41642.25</v>
      </c>
      <c r="O414" s="10">
        <v>41652.25</v>
      </c>
      <c r="P414" t="b">
        <v>0</v>
      </c>
      <c r="Q414" t="b">
        <v>0</v>
      </c>
      <c r="R414" t="s">
        <v>119</v>
      </c>
      <c r="S414" t="str">
        <f t="shared" si="25"/>
        <v>publishing</v>
      </c>
      <c r="T414" t="str">
        <f t="shared" si="26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v>43431.25</v>
      </c>
      <c r="O415" s="10">
        <v>43458.25</v>
      </c>
      <c r="P415" t="b">
        <v>0</v>
      </c>
      <c r="Q415" t="b">
        <v>0</v>
      </c>
      <c r="R415" t="s">
        <v>71</v>
      </c>
      <c r="S415" t="str">
        <f t="shared" si="25"/>
        <v>film &amp; video</v>
      </c>
      <c r="T415" t="str">
        <f t="shared" si="26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v>40288.208333333336</v>
      </c>
      <c r="O416" s="10">
        <v>40296.208333333336</v>
      </c>
      <c r="P416" t="b">
        <v>0</v>
      </c>
      <c r="Q416" t="b">
        <v>1</v>
      </c>
      <c r="R416" t="s">
        <v>17</v>
      </c>
      <c r="S416" t="str">
        <f t="shared" si="25"/>
        <v>food</v>
      </c>
      <c r="T416" t="str">
        <f t="shared" si="26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v>40921.25</v>
      </c>
      <c r="O417" s="10">
        <v>40938.25</v>
      </c>
      <c r="P417" t="b">
        <v>0</v>
      </c>
      <c r="Q417" t="b">
        <v>0</v>
      </c>
      <c r="R417" t="s">
        <v>33</v>
      </c>
      <c r="S417" t="str">
        <f t="shared" si="25"/>
        <v>theater</v>
      </c>
      <c r="T417" t="str">
        <f t="shared" si="26"/>
        <v>plays</v>
      </c>
    </row>
    <row r="418" spans="1:20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v>40560.25</v>
      </c>
      <c r="O418" s="10">
        <v>40569.25</v>
      </c>
      <c r="P418" t="b">
        <v>0</v>
      </c>
      <c r="Q418" t="b">
        <v>1</v>
      </c>
      <c r="R418" t="s">
        <v>42</v>
      </c>
      <c r="S418" t="str">
        <f t="shared" si="25"/>
        <v>film &amp; video</v>
      </c>
      <c r="T418" t="str">
        <f t="shared" si="26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v>43407.208333333328</v>
      </c>
      <c r="O419" s="10">
        <v>43431.25</v>
      </c>
      <c r="P419" t="b">
        <v>0</v>
      </c>
      <c r="Q419" t="b">
        <v>0</v>
      </c>
      <c r="R419" t="s">
        <v>33</v>
      </c>
      <c r="S419" t="str">
        <f t="shared" si="25"/>
        <v>theater</v>
      </c>
      <c r="T419" t="str">
        <f t="shared" si="26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v>41035.208333333336</v>
      </c>
      <c r="O420" s="10">
        <v>41036.208333333336</v>
      </c>
      <c r="P420" t="b">
        <v>0</v>
      </c>
      <c r="Q420" t="b">
        <v>0</v>
      </c>
      <c r="R420" t="s">
        <v>42</v>
      </c>
      <c r="S420" t="str">
        <f t="shared" si="25"/>
        <v>film &amp; video</v>
      </c>
      <c r="T420" t="str">
        <f t="shared" si="26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v>40899.25</v>
      </c>
      <c r="O421" s="10">
        <v>40905.25</v>
      </c>
      <c r="P421" t="b">
        <v>0</v>
      </c>
      <c r="Q421" t="b">
        <v>0</v>
      </c>
      <c r="R421" t="s">
        <v>28</v>
      </c>
      <c r="S421" t="str">
        <f t="shared" si="25"/>
        <v>technology</v>
      </c>
      <c r="T421" t="str">
        <f t="shared" si="26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v>42911.208333333328</v>
      </c>
      <c r="O422" s="10">
        <v>42925.208333333328</v>
      </c>
      <c r="P422" t="b">
        <v>0</v>
      </c>
      <c r="Q422" t="b">
        <v>0</v>
      </c>
      <c r="R422" t="s">
        <v>33</v>
      </c>
      <c r="S422" t="str">
        <f t="shared" si="25"/>
        <v>theater</v>
      </c>
      <c r="T422" t="str">
        <f t="shared" si="26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v>42915.208333333328</v>
      </c>
      <c r="O423" s="10">
        <v>42945.208333333328</v>
      </c>
      <c r="P423" t="b">
        <v>0</v>
      </c>
      <c r="Q423" t="b">
        <v>1</v>
      </c>
      <c r="R423" t="s">
        <v>65</v>
      </c>
      <c r="S423" t="str">
        <f t="shared" si="25"/>
        <v>technology</v>
      </c>
      <c r="T423" t="str">
        <f t="shared" si="26"/>
        <v>wearables</v>
      </c>
    </row>
    <row r="424" spans="1:20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v>40285.208333333336</v>
      </c>
      <c r="O424" s="10">
        <v>40305.208333333336</v>
      </c>
      <c r="P424" t="b">
        <v>0</v>
      </c>
      <c r="Q424" t="b">
        <v>1</v>
      </c>
      <c r="R424" t="s">
        <v>33</v>
      </c>
      <c r="S424" t="str">
        <f t="shared" si="25"/>
        <v>theater</v>
      </c>
      <c r="T424" t="str">
        <f t="shared" si="26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v>40808.208333333336</v>
      </c>
      <c r="O425" s="10">
        <v>40810.208333333336</v>
      </c>
      <c r="P425" t="b">
        <v>0</v>
      </c>
      <c r="Q425" t="b">
        <v>1</v>
      </c>
      <c r="R425" t="s">
        <v>17</v>
      </c>
      <c r="S425" t="str">
        <f t="shared" si="25"/>
        <v>food</v>
      </c>
      <c r="T425" t="str">
        <f t="shared" si="26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v>43208.208333333328</v>
      </c>
      <c r="O426" s="10">
        <v>43214.208333333328</v>
      </c>
      <c r="P426" t="b">
        <v>0</v>
      </c>
      <c r="Q426" t="b">
        <v>0</v>
      </c>
      <c r="R426" t="s">
        <v>60</v>
      </c>
      <c r="S426" t="str">
        <f t="shared" si="25"/>
        <v>music</v>
      </c>
      <c r="T426" t="str">
        <f t="shared" si="26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v>42213.208333333328</v>
      </c>
      <c r="O427" s="10">
        <v>42219.208333333328</v>
      </c>
      <c r="P427" t="b">
        <v>0</v>
      </c>
      <c r="Q427" t="b">
        <v>0</v>
      </c>
      <c r="R427" t="s">
        <v>122</v>
      </c>
      <c r="S427" t="str">
        <f t="shared" si="25"/>
        <v>photography</v>
      </c>
      <c r="T427" t="str">
        <f t="shared" si="26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v>41332.25</v>
      </c>
      <c r="O428" s="10">
        <v>41339.25</v>
      </c>
      <c r="P428" t="b">
        <v>0</v>
      </c>
      <c r="Q428" t="b">
        <v>0</v>
      </c>
      <c r="R428" t="s">
        <v>33</v>
      </c>
      <c r="S428" t="str">
        <f t="shared" si="25"/>
        <v>theater</v>
      </c>
      <c r="T428" t="str">
        <f t="shared" si="26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v>41895.208333333336</v>
      </c>
      <c r="O429" s="10">
        <v>41927.208333333336</v>
      </c>
      <c r="P429" t="b">
        <v>0</v>
      </c>
      <c r="Q429" t="b">
        <v>1</v>
      </c>
      <c r="R429" t="s">
        <v>33</v>
      </c>
      <c r="S429" t="str">
        <f t="shared" si="25"/>
        <v>theater</v>
      </c>
      <c r="T429" t="str">
        <f t="shared" si="26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v>40585.25</v>
      </c>
      <c r="O430" s="10">
        <v>40592.25</v>
      </c>
      <c r="P430" t="b">
        <v>0</v>
      </c>
      <c r="Q430" t="b">
        <v>0</v>
      </c>
      <c r="R430" t="s">
        <v>71</v>
      </c>
      <c r="S430" t="str">
        <f t="shared" si="25"/>
        <v>film &amp; video</v>
      </c>
      <c r="T430" t="str">
        <f t="shared" si="26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v>41680.25</v>
      </c>
      <c r="O431" s="10">
        <v>41708.208333333336</v>
      </c>
      <c r="P431" t="b">
        <v>0</v>
      </c>
      <c r="Q431" t="b">
        <v>1</v>
      </c>
      <c r="R431" t="s">
        <v>122</v>
      </c>
      <c r="S431" t="str">
        <f t="shared" si="25"/>
        <v>photography</v>
      </c>
      <c r="T431" t="str">
        <f t="shared" si="26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v>43737.208333333328</v>
      </c>
      <c r="O432" s="10">
        <v>43771.208333333328</v>
      </c>
      <c r="P432" t="b">
        <v>0</v>
      </c>
      <c r="Q432" t="b">
        <v>0</v>
      </c>
      <c r="R432" t="s">
        <v>33</v>
      </c>
      <c r="S432" t="str">
        <f t="shared" si="25"/>
        <v>theater</v>
      </c>
      <c r="T432" t="str">
        <f t="shared" si="26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v>43273.208333333328</v>
      </c>
      <c r="O433" s="10">
        <v>43290.208333333328</v>
      </c>
      <c r="P433" t="b">
        <v>1</v>
      </c>
      <c r="Q433" t="b">
        <v>0</v>
      </c>
      <c r="R433" t="s">
        <v>33</v>
      </c>
      <c r="S433" t="str">
        <f t="shared" si="25"/>
        <v>theater</v>
      </c>
      <c r="T433" t="str">
        <f t="shared" si="26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v>41761.208333333336</v>
      </c>
      <c r="O434" s="10">
        <v>41781.208333333336</v>
      </c>
      <c r="P434" t="b">
        <v>0</v>
      </c>
      <c r="Q434" t="b">
        <v>0</v>
      </c>
      <c r="R434" t="s">
        <v>33</v>
      </c>
      <c r="S434" t="str">
        <f t="shared" si="25"/>
        <v>theater</v>
      </c>
      <c r="T434" t="str">
        <f t="shared" si="26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v>41603.25</v>
      </c>
      <c r="O435" s="10">
        <v>41619.25</v>
      </c>
      <c r="P435" t="b">
        <v>0</v>
      </c>
      <c r="Q435" t="b">
        <v>1</v>
      </c>
      <c r="R435" t="s">
        <v>42</v>
      </c>
      <c r="S435" t="str">
        <f t="shared" si="25"/>
        <v>film &amp; video</v>
      </c>
      <c r="T435" t="str">
        <f t="shared" si="26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v>42705.25</v>
      </c>
      <c r="O436" s="10">
        <v>42719.25</v>
      </c>
      <c r="P436" t="b">
        <v>1</v>
      </c>
      <c r="Q436" t="b">
        <v>0</v>
      </c>
      <c r="R436" t="s">
        <v>33</v>
      </c>
      <c r="S436" t="str">
        <f t="shared" si="25"/>
        <v>theater</v>
      </c>
      <c r="T436" t="str">
        <f t="shared" si="26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v>41988.25</v>
      </c>
      <c r="O437" s="10">
        <v>42000.25</v>
      </c>
      <c r="P437" t="b">
        <v>0</v>
      </c>
      <c r="Q437" t="b">
        <v>1</v>
      </c>
      <c r="R437" t="s">
        <v>33</v>
      </c>
      <c r="S437" t="str">
        <f t="shared" si="25"/>
        <v>theater</v>
      </c>
      <c r="T437" t="str">
        <f t="shared" si="26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v>43575.208333333328</v>
      </c>
      <c r="O438" s="10">
        <v>43576.208333333328</v>
      </c>
      <c r="P438" t="b">
        <v>0</v>
      </c>
      <c r="Q438" t="b">
        <v>0</v>
      </c>
      <c r="R438" t="s">
        <v>159</v>
      </c>
      <c r="S438" t="str">
        <f t="shared" si="25"/>
        <v>music</v>
      </c>
      <c r="T438" t="str">
        <f t="shared" si="26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v>42260.208333333328</v>
      </c>
      <c r="O439" s="10">
        <v>42263.208333333328</v>
      </c>
      <c r="P439" t="b">
        <v>0</v>
      </c>
      <c r="Q439" t="b">
        <v>1</v>
      </c>
      <c r="R439" t="s">
        <v>71</v>
      </c>
      <c r="S439" t="str">
        <f t="shared" si="25"/>
        <v>film &amp; video</v>
      </c>
      <c r="T439" t="str">
        <f t="shared" si="26"/>
        <v>animation</v>
      </c>
    </row>
    <row r="440" spans="1:20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v>41337.25</v>
      </c>
      <c r="O440" s="10">
        <v>41367.208333333336</v>
      </c>
      <c r="P440" t="b">
        <v>0</v>
      </c>
      <c r="Q440" t="b">
        <v>0</v>
      </c>
      <c r="R440" t="s">
        <v>33</v>
      </c>
      <c r="S440" t="str">
        <f t="shared" si="25"/>
        <v>theater</v>
      </c>
      <c r="T440" t="str">
        <f t="shared" si="26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v>42680.208333333328</v>
      </c>
      <c r="O441" s="10">
        <v>42687.25</v>
      </c>
      <c r="P441" t="b">
        <v>0</v>
      </c>
      <c r="Q441" t="b">
        <v>0</v>
      </c>
      <c r="R441" t="s">
        <v>474</v>
      </c>
      <c r="S441" t="str">
        <f t="shared" si="25"/>
        <v>film &amp; video</v>
      </c>
      <c r="T441" t="str">
        <f t="shared" si="26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v>42916.208333333328</v>
      </c>
      <c r="O442" s="10">
        <v>42926.208333333328</v>
      </c>
      <c r="P442" t="b">
        <v>0</v>
      </c>
      <c r="Q442" t="b">
        <v>0</v>
      </c>
      <c r="R442" t="s">
        <v>269</v>
      </c>
      <c r="S442" t="str">
        <f t="shared" si="25"/>
        <v>film &amp; video</v>
      </c>
      <c r="T442" t="str">
        <f t="shared" si="26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v>41025.208333333336</v>
      </c>
      <c r="O443" s="10">
        <v>41053.208333333336</v>
      </c>
      <c r="P443" t="b">
        <v>0</v>
      </c>
      <c r="Q443" t="b">
        <v>0</v>
      </c>
      <c r="R443" t="s">
        <v>65</v>
      </c>
      <c r="S443" t="str">
        <f t="shared" si="25"/>
        <v>technology</v>
      </c>
      <c r="T443" t="str">
        <f t="shared" si="26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v>42980.208333333328</v>
      </c>
      <c r="O444" s="10">
        <v>42996.208333333328</v>
      </c>
      <c r="P444" t="b">
        <v>0</v>
      </c>
      <c r="Q444" t="b">
        <v>0</v>
      </c>
      <c r="R444" t="s">
        <v>33</v>
      </c>
      <c r="S444" t="str">
        <f t="shared" si="25"/>
        <v>theater</v>
      </c>
      <c r="T444" t="str">
        <f t="shared" si="26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v>40451.208333333336</v>
      </c>
      <c r="O445" s="10">
        <v>40470.208333333336</v>
      </c>
      <c r="P445" t="b">
        <v>0</v>
      </c>
      <c r="Q445" t="b">
        <v>0</v>
      </c>
      <c r="R445" t="s">
        <v>33</v>
      </c>
      <c r="S445" t="str">
        <f t="shared" si="25"/>
        <v>theater</v>
      </c>
      <c r="T445" t="str">
        <f t="shared" si="26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v>40748.208333333336</v>
      </c>
      <c r="O446" s="10">
        <v>40750.208333333336</v>
      </c>
      <c r="P446" t="b">
        <v>0</v>
      </c>
      <c r="Q446" t="b">
        <v>1</v>
      </c>
      <c r="R446" t="s">
        <v>60</v>
      </c>
      <c r="S446" t="str">
        <f t="shared" si="25"/>
        <v>music</v>
      </c>
      <c r="T446" t="str">
        <f t="shared" si="26"/>
        <v>indie rock</v>
      </c>
    </row>
    <row r="447" spans="1:20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v>40515.25</v>
      </c>
      <c r="O447" s="10">
        <v>40536.25</v>
      </c>
      <c r="P447" t="b">
        <v>0</v>
      </c>
      <c r="Q447" t="b">
        <v>1</v>
      </c>
      <c r="R447" t="s">
        <v>33</v>
      </c>
      <c r="S447" t="str">
        <f t="shared" si="25"/>
        <v>theater</v>
      </c>
      <c r="T447" t="str">
        <f t="shared" si="26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v>41261.25</v>
      </c>
      <c r="O448" s="10">
        <v>41263.25</v>
      </c>
      <c r="P448" t="b">
        <v>0</v>
      </c>
      <c r="Q448" t="b">
        <v>0</v>
      </c>
      <c r="R448" t="s">
        <v>65</v>
      </c>
      <c r="S448" t="str">
        <f t="shared" si="25"/>
        <v>technology</v>
      </c>
      <c r="T448" t="str">
        <f t="shared" si="26"/>
        <v>wearables</v>
      </c>
    </row>
    <row r="449" spans="1:20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v>43088.25</v>
      </c>
      <c r="O449" s="10">
        <v>43104.25</v>
      </c>
      <c r="P449" t="b">
        <v>0</v>
      </c>
      <c r="Q449" t="b">
        <v>0</v>
      </c>
      <c r="R449" t="s">
        <v>269</v>
      </c>
      <c r="S449" t="str">
        <f t="shared" si="25"/>
        <v>film &amp; video</v>
      </c>
      <c r="T449" t="str">
        <f t="shared" si="26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28">E450/D450</f>
        <v>0.50482758620689661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v>41378.208333333336</v>
      </c>
      <c r="O450" s="10">
        <v>41380.208333333336</v>
      </c>
      <c r="P450" t="b">
        <v>0</v>
      </c>
      <c r="Q450" t="b">
        <v>1</v>
      </c>
      <c r="R450" t="s">
        <v>89</v>
      </c>
      <c r="S450" t="str">
        <f t="shared" ref="S450:S513" si="29">LEFT(R450, FIND("/", R450)-1)</f>
        <v>games</v>
      </c>
      <c r="T450" t="str">
        <f t="shared" ref="T450:T513" si="30">MID(R450, FIND("/", R450) +1, LEN(R450))</f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8"/>
        <v>9.67</v>
      </c>
      <c r="G451" t="s">
        <v>20</v>
      </c>
      <c r="H451">
        <v>86</v>
      </c>
      <c r="I451" s="5">
        <f t="shared" ref="I451:I514" si="31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v>43530.25</v>
      </c>
      <c r="O451" s="10">
        <v>43547.208333333328</v>
      </c>
      <c r="P451" t="b">
        <v>0</v>
      </c>
      <c r="Q451" t="b">
        <v>0</v>
      </c>
      <c r="R451" t="s">
        <v>89</v>
      </c>
      <c r="S451" t="str">
        <f t="shared" si="29"/>
        <v>games</v>
      </c>
      <c r="T451" t="str">
        <f t="shared" si="30"/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si="31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v>43394.208333333328</v>
      </c>
      <c r="O452" s="10">
        <v>43417.25</v>
      </c>
      <c r="P452" t="b">
        <v>0</v>
      </c>
      <c r="Q452" t="b">
        <v>0</v>
      </c>
      <c r="R452" t="s">
        <v>71</v>
      </c>
      <c r="S452" t="str">
        <f t="shared" si="29"/>
        <v>film &amp; video</v>
      </c>
      <c r="T452" t="str">
        <f t="shared" si="30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v>42935.208333333328</v>
      </c>
      <c r="O453" s="10">
        <v>42966.208333333328</v>
      </c>
      <c r="P453" t="b">
        <v>0</v>
      </c>
      <c r="Q453" t="b">
        <v>0</v>
      </c>
      <c r="R453" t="s">
        <v>23</v>
      </c>
      <c r="S453" t="str">
        <f t="shared" si="29"/>
        <v>music</v>
      </c>
      <c r="T453" t="str">
        <f t="shared" si="30"/>
        <v>rock</v>
      </c>
    </row>
    <row r="454" spans="1:20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v>40365.208333333336</v>
      </c>
      <c r="O454" s="10">
        <v>40366.208333333336</v>
      </c>
      <c r="P454" t="b">
        <v>0</v>
      </c>
      <c r="Q454" t="b">
        <v>0</v>
      </c>
      <c r="R454" t="s">
        <v>53</v>
      </c>
      <c r="S454" t="str">
        <f t="shared" si="29"/>
        <v>film &amp; video</v>
      </c>
      <c r="T454" t="str">
        <f t="shared" si="30"/>
        <v>drama</v>
      </c>
    </row>
    <row r="455" spans="1:20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v>42705.25</v>
      </c>
      <c r="O455" s="10">
        <v>42746.25</v>
      </c>
      <c r="P455" t="b">
        <v>0</v>
      </c>
      <c r="Q455" t="b">
        <v>0</v>
      </c>
      <c r="R455" t="s">
        <v>474</v>
      </c>
      <c r="S455" t="str">
        <f t="shared" si="29"/>
        <v>film &amp; video</v>
      </c>
      <c r="T455" t="str">
        <f t="shared" si="30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v>41568.208333333336</v>
      </c>
      <c r="O456" s="10">
        <v>41604.25</v>
      </c>
      <c r="P456" t="b">
        <v>0</v>
      </c>
      <c r="Q456" t="b">
        <v>1</v>
      </c>
      <c r="R456" t="s">
        <v>53</v>
      </c>
      <c r="S456" t="str">
        <f t="shared" si="29"/>
        <v>film &amp; video</v>
      </c>
      <c r="T456" t="str">
        <f t="shared" si="30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v>40809.208333333336</v>
      </c>
      <c r="O457" s="10">
        <v>40832.208333333336</v>
      </c>
      <c r="P457" t="b">
        <v>0</v>
      </c>
      <c r="Q457" t="b">
        <v>0</v>
      </c>
      <c r="R457" t="s">
        <v>33</v>
      </c>
      <c r="S457" t="str">
        <f t="shared" si="29"/>
        <v>theater</v>
      </c>
      <c r="T457" t="str">
        <f t="shared" si="30"/>
        <v>plays</v>
      </c>
    </row>
    <row r="458" spans="1:20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v>43141.25</v>
      </c>
      <c r="O458" s="10">
        <v>43141.25</v>
      </c>
      <c r="P458" t="b">
        <v>0</v>
      </c>
      <c r="Q458" t="b">
        <v>1</v>
      </c>
      <c r="R458" t="s">
        <v>60</v>
      </c>
      <c r="S458" t="str">
        <f t="shared" si="29"/>
        <v>music</v>
      </c>
      <c r="T458" t="str">
        <f t="shared" si="30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v>42657.208333333328</v>
      </c>
      <c r="O459" s="10">
        <v>42659.208333333328</v>
      </c>
      <c r="P459" t="b">
        <v>0</v>
      </c>
      <c r="Q459" t="b">
        <v>0</v>
      </c>
      <c r="R459" t="s">
        <v>33</v>
      </c>
      <c r="S459" t="str">
        <f t="shared" si="29"/>
        <v>theater</v>
      </c>
      <c r="T459" t="str">
        <f t="shared" si="30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v>40265.208333333336</v>
      </c>
      <c r="O460" s="10">
        <v>40309.208333333336</v>
      </c>
      <c r="P460" t="b">
        <v>0</v>
      </c>
      <c r="Q460" t="b">
        <v>0</v>
      </c>
      <c r="R460" t="s">
        <v>33</v>
      </c>
      <c r="S460" t="str">
        <f t="shared" si="29"/>
        <v>theater</v>
      </c>
      <c r="T460" t="str">
        <f t="shared" si="30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v>42001.25</v>
      </c>
      <c r="O461" s="10">
        <v>42026.25</v>
      </c>
      <c r="P461" t="b">
        <v>0</v>
      </c>
      <c r="Q461" t="b">
        <v>0</v>
      </c>
      <c r="R461" t="s">
        <v>42</v>
      </c>
      <c r="S461" t="str">
        <f t="shared" si="29"/>
        <v>film &amp; video</v>
      </c>
      <c r="T461" t="str">
        <f t="shared" si="30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v>40399.208333333336</v>
      </c>
      <c r="O462" s="10">
        <v>40402.208333333336</v>
      </c>
      <c r="P462" t="b">
        <v>0</v>
      </c>
      <c r="Q462" t="b">
        <v>0</v>
      </c>
      <c r="R462" t="s">
        <v>33</v>
      </c>
      <c r="S462" t="str">
        <f t="shared" si="29"/>
        <v>theater</v>
      </c>
      <c r="T462" t="str">
        <f t="shared" si="30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v>41757.208333333336</v>
      </c>
      <c r="O463" s="10">
        <v>41777.208333333336</v>
      </c>
      <c r="P463" t="b">
        <v>0</v>
      </c>
      <c r="Q463" t="b">
        <v>0</v>
      </c>
      <c r="R463" t="s">
        <v>53</v>
      </c>
      <c r="S463" t="str">
        <f t="shared" si="29"/>
        <v>film &amp; video</v>
      </c>
      <c r="T463" t="str">
        <f t="shared" si="30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v>41304.25</v>
      </c>
      <c r="O464" s="10">
        <v>41342.25</v>
      </c>
      <c r="P464" t="b">
        <v>0</v>
      </c>
      <c r="Q464" t="b">
        <v>0</v>
      </c>
      <c r="R464" t="s">
        <v>292</v>
      </c>
      <c r="S464" t="str">
        <f t="shared" si="29"/>
        <v>games</v>
      </c>
      <c r="T464" t="str">
        <f t="shared" si="30"/>
        <v>mobile games</v>
      </c>
    </row>
    <row r="465" spans="1:20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v>41639.25</v>
      </c>
      <c r="O465" s="10">
        <v>41643.25</v>
      </c>
      <c r="P465" t="b">
        <v>0</v>
      </c>
      <c r="Q465" t="b">
        <v>0</v>
      </c>
      <c r="R465" t="s">
        <v>71</v>
      </c>
      <c r="S465" t="str">
        <f t="shared" si="29"/>
        <v>film &amp; video</v>
      </c>
      <c r="T465" t="str">
        <f t="shared" si="30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v>43142.25</v>
      </c>
      <c r="O466" s="10">
        <v>43156.25</v>
      </c>
      <c r="P466" t="b">
        <v>0</v>
      </c>
      <c r="Q466" t="b">
        <v>0</v>
      </c>
      <c r="R466" t="s">
        <v>33</v>
      </c>
      <c r="S466" t="str">
        <f t="shared" si="29"/>
        <v>theater</v>
      </c>
      <c r="T466" t="str">
        <f t="shared" si="30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v>43127.25</v>
      </c>
      <c r="O467" s="10">
        <v>43136.25</v>
      </c>
      <c r="P467" t="b">
        <v>0</v>
      </c>
      <c r="Q467" t="b">
        <v>0</v>
      </c>
      <c r="R467" t="s">
        <v>206</v>
      </c>
      <c r="S467" t="str">
        <f t="shared" si="29"/>
        <v>publishing</v>
      </c>
      <c r="T467" t="str">
        <f t="shared" si="30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v>41409.208333333336</v>
      </c>
      <c r="O468" s="10">
        <v>41432.208333333336</v>
      </c>
      <c r="P468" t="b">
        <v>0</v>
      </c>
      <c r="Q468" t="b">
        <v>1</v>
      </c>
      <c r="R468" t="s">
        <v>65</v>
      </c>
      <c r="S468" t="str">
        <f t="shared" si="29"/>
        <v>technology</v>
      </c>
      <c r="T468" t="str">
        <f t="shared" si="30"/>
        <v>wearables</v>
      </c>
    </row>
    <row r="469" spans="1:20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v>42331.25</v>
      </c>
      <c r="O469" s="10">
        <v>42338.25</v>
      </c>
      <c r="P469" t="b">
        <v>0</v>
      </c>
      <c r="Q469" t="b">
        <v>1</v>
      </c>
      <c r="R469" t="s">
        <v>28</v>
      </c>
      <c r="S469" t="str">
        <f t="shared" si="29"/>
        <v>technology</v>
      </c>
      <c r="T469" t="str">
        <f t="shared" si="30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v>43569.208333333328</v>
      </c>
      <c r="O470" s="10">
        <v>43585.208333333328</v>
      </c>
      <c r="P470" t="b">
        <v>0</v>
      </c>
      <c r="Q470" t="b">
        <v>0</v>
      </c>
      <c r="R470" t="s">
        <v>33</v>
      </c>
      <c r="S470" t="str">
        <f t="shared" si="29"/>
        <v>theater</v>
      </c>
      <c r="T470" t="str">
        <f t="shared" si="30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v>42142.208333333328</v>
      </c>
      <c r="O471" s="10">
        <v>42144.208333333328</v>
      </c>
      <c r="P471" t="b">
        <v>0</v>
      </c>
      <c r="Q471" t="b">
        <v>0</v>
      </c>
      <c r="R471" t="s">
        <v>53</v>
      </c>
      <c r="S471" t="str">
        <f t="shared" si="29"/>
        <v>film &amp; video</v>
      </c>
      <c r="T471" t="str">
        <f t="shared" si="30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v>42716.25</v>
      </c>
      <c r="O472" s="10">
        <v>42723.25</v>
      </c>
      <c r="P472" t="b">
        <v>0</v>
      </c>
      <c r="Q472" t="b">
        <v>0</v>
      </c>
      <c r="R472" t="s">
        <v>65</v>
      </c>
      <c r="S472" t="str">
        <f t="shared" si="29"/>
        <v>technology</v>
      </c>
      <c r="T472" t="str">
        <f t="shared" si="30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v>41031.208333333336</v>
      </c>
      <c r="O473" s="10">
        <v>41031.208333333336</v>
      </c>
      <c r="P473" t="b">
        <v>0</v>
      </c>
      <c r="Q473" t="b">
        <v>1</v>
      </c>
      <c r="R473" t="s">
        <v>17</v>
      </c>
      <c r="S473" t="str">
        <f t="shared" si="29"/>
        <v>food</v>
      </c>
      <c r="T473" t="str">
        <f t="shared" si="30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v>43535.208333333328</v>
      </c>
      <c r="O474" s="10">
        <v>43589.208333333328</v>
      </c>
      <c r="P474" t="b">
        <v>0</v>
      </c>
      <c r="Q474" t="b">
        <v>0</v>
      </c>
      <c r="R474" t="s">
        <v>23</v>
      </c>
      <c r="S474" t="str">
        <f t="shared" si="29"/>
        <v>music</v>
      </c>
      <c r="T474" t="str">
        <f t="shared" si="30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v>43277.208333333328</v>
      </c>
      <c r="O475" s="10">
        <v>43278.208333333328</v>
      </c>
      <c r="P475" t="b">
        <v>0</v>
      </c>
      <c r="Q475" t="b">
        <v>0</v>
      </c>
      <c r="R475" t="s">
        <v>50</v>
      </c>
      <c r="S475" t="str">
        <f t="shared" si="29"/>
        <v>music</v>
      </c>
      <c r="T475" t="str">
        <f t="shared" si="30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v>41989.25</v>
      </c>
      <c r="O476" s="10">
        <v>41990.25</v>
      </c>
      <c r="P476" t="b">
        <v>0</v>
      </c>
      <c r="Q476" t="b">
        <v>0</v>
      </c>
      <c r="R476" t="s">
        <v>269</v>
      </c>
      <c r="S476" t="str">
        <f t="shared" si="29"/>
        <v>film &amp; video</v>
      </c>
      <c r="T476" t="str">
        <f t="shared" si="30"/>
        <v>television</v>
      </c>
    </row>
    <row r="477" spans="1:20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v>41450.208333333336</v>
      </c>
      <c r="O477" s="10">
        <v>41454.208333333336</v>
      </c>
      <c r="P477" t="b">
        <v>0</v>
      </c>
      <c r="Q477" t="b">
        <v>1</v>
      </c>
      <c r="R477" t="s">
        <v>206</v>
      </c>
      <c r="S477" t="str">
        <f t="shared" si="29"/>
        <v>publishing</v>
      </c>
      <c r="T477" t="str">
        <f t="shared" si="30"/>
        <v>translations</v>
      </c>
    </row>
    <row r="478" spans="1:20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v>43322.208333333328</v>
      </c>
      <c r="O478" s="10">
        <v>43328.208333333328</v>
      </c>
      <c r="P478" t="b">
        <v>0</v>
      </c>
      <c r="Q478" t="b">
        <v>0</v>
      </c>
      <c r="R478" t="s">
        <v>119</v>
      </c>
      <c r="S478" t="str">
        <f t="shared" si="29"/>
        <v>publishing</v>
      </c>
      <c r="T478" t="str">
        <f t="shared" si="30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v>40720.208333333336</v>
      </c>
      <c r="O479" s="10">
        <v>40747.208333333336</v>
      </c>
      <c r="P479" t="b">
        <v>0</v>
      </c>
      <c r="Q479" t="b">
        <v>0</v>
      </c>
      <c r="R479" t="s">
        <v>474</v>
      </c>
      <c r="S479" t="str">
        <f t="shared" si="29"/>
        <v>film &amp; video</v>
      </c>
      <c r="T479" t="str">
        <f t="shared" si="30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v>42072.208333333328</v>
      </c>
      <c r="O480" s="10">
        <v>42084.208333333328</v>
      </c>
      <c r="P480" t="b">
        <v>0</v>
      </c>
      <c r="Q480" t="b">
        <v>0</v>
      </c>
      <c r="R480" t="s">
        <v>65</v>
      </c>
      <c r="S480" t="str">
        <f t="shared" si="29"/>
        <v>technology</v>
      </c>
      <c r="T480" t="str">
        <f t="shared" si="30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v>42945.208333333328</v>
      </c>
      <c r="O481" s="10">
        <v>42947.208333333328</v>
      </c>
      <c r="P481" t="b">
        <v>0</v>
      </c>
      <c r="Q481" t="b">
        <v>0</v>
      </c>
      <c r="R481" t="s">
        <v>17</v>
      </c>
      <c r="S481" t="str">
        <f t="shared" si="29"/>
        <v>food</v>
      </c>
      <c r="T481" t="str">
        <f t="shared" si="30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v>40248.25</v>
      </c>
      <c r="O482" s="10">
        <v>40257.208333333336</v>
      </c>
      <c r="P482" t="b">
        <v>0</v>
      </c>
      <c r="Q482" t="b">
        <v>1</v>
      </c>
      <c r="R482" t="s">
        <v>122</v>
      </c>
      <c r="S482" t="str">
        <f t="shared" si="29"/>
        <v>photography</v>
      </c>
      <c r="T482" t="str">
        <f t="shared" si="30"/>
        <v>photography books</v>
      </c>
    </row>
    <row r="483" spans="1:20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v>41913.208333333336</v>
      </c>
      <c r="O483" s="10">
        <v>41955.25</v>
      </c>
      <c r="P483" t="b">
        <v>0</v>
      </c>
      <c r="Q483" t="b">
        <v>1</v>
      </c>
      <c r="R483" t="s">
        <v>33</v>
      </c>
      <c r="S483" t="str">
        <f t="shared" si="29"/>
        <v>theater</v>
      </c>
      <c r="T483" t="str">
        <f t="shared" si="30"/>
        <v>plays</v>
      </c>
    </row>
    <row r="484" spans="1:20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v>40963.25</v>
      </c>
      <c r="O484" s="10">
        <v>40974.25</v>
      </c>
      <c r="P484" t="b">
        <v>0</v>
      </c>
      <c r="Q484" t="b">
        <v>1</v>
      </c>
      <c r="R484" t="s">
        <v>119</v>
      </c>
      <c r="S484" t="str">
        <f t="shared" si="29"/>
        <v>publishing</v>
      </c>
      <c r="T484" t="str">
        <f t="shared" si="30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v>43811.25</v>
      </c>
      <c r="O485" s="10">
        <v>43818.25</v>
      </c>
      <c r="P485" t="b">
        <v>0</v>
      </c>
      <c r="Q485" t="b">
        <v>0</v>
      </c>
      <c r="R485" t="s">
        <v>33</v>
      </c>
      <c r="S485" t="str">
        <f t="shared" si="29"/>
        <v>theater</v>
      </c>
      <c r="T485" t="str">
        <f t="shared" si="30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v>41855.208333333336</v>
      </c>
      <c r="O486" s="10">
        <v>41904.208333333336</v>
      </c>
      <c r="P486" t="b">
        <v>0</v>
      </c>
      <c r="Q486" t="b">
        <v>1</v>
      </c>
      <c r="R486" t="s">
        <v>17</v>
      </c>
      <c r="S486" t="str">
        <f t="shared" si="29"/>
        <v>food</v>
      </c>
      <c r="T486" t="str">
        <f t="shared" si="30"/>
        <v>food trucks</v>
      </c>
    </row>
    <row r="487" spans="1:20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v>43626.208333333328</v>
      </c>
      <c r="O487" s="10">
        <v>43667.208333333328</v>
      </c>
      <c r="P487" t="b">
        <v>0</v>
      </c>
      <c r="Q487" t="b">
        <v>0</v>
      </c>
      <c r="R487" t="s">
        <v>33</v>
      </c>
      <c r="S487" t="str">
        <f t="shared" si="29"/>
        <v>theater</v>
      </c>
      <c r="T487" t="str">
        <f t="shared" si="30"/>
        <v>plays</v>
      </c>
    </row>
    <row r="488" spans="1:20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v>43168.25</v>
      </c>
      <c r="O488" s="10">
        <v>43183.208333333328</v>
      </c>
      <c r="P488" t="b">
        <v>0</v>
      </c>
      <c r="Q488" t="b">
        <v>1</v>
      </c>
      <c r="R488" t="s">
        <v>206</v>
      </c>
      <c r="S488" t="str">
        <f t="shared" si="29"/>
        <v>publishing</v>
      </c>
      <c r="T488" t="str">
        <f t="shared" si="30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v>42845.208333333328</v>
      </c>
      <c r="O489" s="10">
        <v>42878.208333333328</v>
      </c>
      <c r="P489" t="b">
        <v>0</v>
      </c>
      <c r="Q489" t="b">
        <v>0</v>
      </c>
      <c r="R489" t="s">
        <v>33</v>
      </c>
      <c r="S489" t="str">
        <f t="shared" si="29"/>
        <v>theater</v>
      </c>
      <c r="T489" t="str">
        <f t="shared" si="30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v>42403.25</v>
      </c>
      <c r="O490" s="10">
        <v>42420.25</v>
      </c>
      <c r="P490" t="b">
        <v>0</v>
      </c>
      <c r="Q490" t="b">
        <v>0</v>
      </c>
      <c r="R490" t="s">
        <v>33</v>
      </c>
      <c r="S490" t="str">
        <f t="shared" si="29"/>
        <v>theater</v>
      </c>
      <c r="T490" t="str">
        <f t="shared" si="30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v>40406.208333333336</v>
      </c>
      <c r="O491" s="10">
        <v>40411.208333333336</v>
      </c>
      <c r="P491" t="b">
        <v>0</v>
      </c>
      <c r="Q491" t="b">
        <v>0</v>
      </c>
      <c r="R491" t="s">
        <v>65</v>
      </c>
      <c r="S491" t="str">
        <f t="shared" si="29"/>
        <v>technology</v>
      </c>
      <c r="T491" t="str">
        <f t="shared" si="30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v>43786.25</v>
      </c>
      <c r="O492" s="10">
        <v>43793.25</v>
      </c>
      <c r="P492" t="b">
        <v>0</v>
      </c>
      <c r="Q492" t="b">
        <v>0</v>
      </c>
      <c r="R492" t="s">
        <v>1029</v>
      </c>
      <c r="S492" t="str">
        <f t="shared" si="29"/>
        <v>journalism</v>
      </c>
      <c r="T492" t="str">
        <f t="shared" si="30"/>
        <v>audio</v>
      </c>
    </row>
    <row r="493" spans="1:20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v>41456.208333333336</v>
      </c>
      <c r="O493" s="10">
        <v>41482.208333333336</v>
      </c>
      <c r="P493" t="b">
        <v>0</v>
      </c>
      <c r="Q493" t="b">
        <v>1</v>
      </c>
      <c r="R493" t="s">
        <v>17</v>
      </c>
      <c r="S493" t="str">
        <f t="shared" si="29"/>
        <v>food</v>
      </c>
      <c r="T493" t="str">
        <f t="shared" si="30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v>40336.208333333336</v>
      </c>
      <c r="O494" s="10">
        <v>40371.208333333336</v>
      </c>
      <c r="P494" t="b">
        <v>1</v>
      </c>
      <c r="Q494" t="b">
        <v>1</v>
      </c>
      <c r="R494" t="s">
        <v>100</v>
      </c>
      <c r="S494" t="str">
        <f t="shared" si="29"/>
        <v>film &amp; video</v>
      </c>
      <c r="T494" t="str">
        <f t="shared" si="30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v>43645.208333333328</v>
      </c>
      <c r="O495" s="10">
        <v>43658.208333333328</v>
      </c>
      <c r="P495" t="b">
        <v>0</v>
      </c>
      <c r="Q495" t="b">
        <v>0</v>
      </c>
      <c r="R495" t="s">
        <v>122</v>
      </c>
      <c r="S495" t="str">
        <f t="shared" si="29"/>
        <v>photography</v>
      </c>
      <c r="T495" t="str">
        <f t="shared" si="30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v>40990.208333333336</v>
      </c>
      <c r="O496" s="10">
        <v>40991.208333333336</v>
      </c>
      <c r="P496" t="b">
        <v>0</v>
      </c>
      <c r="Q496" t="b">
        <v>0</v>
      </c>
      <c r="R496" t="s">
        <v>65</v>
      </c>
      <c r="S496" t="str">
        <f t="shared" si="29"/>
        <v>technology</v>
      </c>
      <c r="T496" t="str">
        <f t="shared" si="30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v>41800.208333333336</v>
      </c>
      <c r="O497" s="10">
        <v>41804.208333333336</v>
      </c>
      <c r="P497" t="b">
        <v>0</v>
      </c>
      <c r="Q497" t="b">
        <v>0</v>
      </c>
      <c r="R497" t="s">
        <v>33</v>
      </c>
      <c r="S497" t="str">
        <f t="shared" si="29"/>
        <v>theater</v>
      </c>
      <c r="T497" t="str">
        <f t="shared" si="30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v>42876.208333333328</v>
      </c>
      <c r="O498" s="10">
        <v>42893.208333333328</v>
      </c>
      <c r="P498" t="b">
        <v>0</v>
      </c>
      <c r="Q498" t="b">
        <v>0</v>
      </c>
      <c r="R498" t="s">
        <v>71</v>
      </c>
      <c r="S498" t="str">
        <f t="shared" si="29"/>
        <v>film &amp; video</v>
      </c>
      <c r="T498" t="str">
        <f t="shared" si="30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v>42724.25</v>
      </c>
      <c r="O499" s="10">
        <v>42724.25</v>
      </c>
      <c r="P499" t="b">
        <v>0</v>
      </c>
      <c r="Q499" t="b">
        <v>1</v>
      </c>
      <c r="R499" t="s">
        <v>65</v>
      </c>
      <c r="S499" t="str">
        <f t="shared" si="29"/>
        <v>technology</v>
      </c>
      <c r="T499" t="str">
        <f t="shared" si="30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v>42005.25</v>
      </c>
      <c r="O500" s="10">
        <v>42007.25</v>
      </c>
      <c r="P500" t="b">
        <v>0</v>
      </c>
      <c r="Q500" t="b">
        <v>0</v>
      </c>
      <c r="R500" t="s">
        <v>28</v>
      </c>
      <c r="S500" t="str">
        <f t="shared" si="29"/>
        <v>technology</v>
      </c>
      <c r="T500" t="str">
        <f t="shared" si="30"/>
        <v>web</v>
      </c>
    </row>
    <row r="501" spans="1:20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v>42444.208333333328</v>
      </c>
      <c r="O501" s="10">
        <v>42449.208333333328</v>
      </c>
      <c r="P501" t="b">
        <v>0</v>
      </c>
      <c r="Q501" t="b">
        <v>1</v>
      </c>
      <c r="R501" t="s">
        <v>42</v>
      </c>
      <c r="S501" t="str">
        <f t="shared" si="29"/>
        <v>film &amp; video</v>
      </c>
      <c r="T501" t="str">
        <f t="shared" si="30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v>41395.208333333336</v>
      </c>
      <c r="O502" s="10">
        <v>41423.208333333336</v>
      </c>
      <c r="P502" t="b">
        <v>0</v>
      </c>
      <c r="Q502" t="b">
        <v>1</v>
      </c>
      <c r="R502" t="s">
        <v>33</v>
      </c>
      <c r="S502" t="str">
        <f t="shared" si="29"/>
        <v>theater</v>
      </c>
      <c r="T502" t="str">
        <f t="shared" si="30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v>41345.208333333336</v>
      </c>
      <c r="O503" s="10">
        <v>41347.208333333336</v>
      </c>
      <c r="P503" t="b">
        <v>0</v>
      </c>
      <c r="Q503" t="b">
        <v>0</v>
      </c>
      <c r="R503" t="s">
        <v>42</v>
      </c>
      <c r="S503" t="str">
        <f t="shared" si="29"/>
        <v>film &amp; video</v>
      </c>
      <c r="T503" t="str">
        <f t="shared" si="30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v>41117.208333333336</v>
      </c>
      <c r="O504" s="10">
        <v>41146.208333333336</v>
      </c>
      <c r="P504" t="b">
        <v>0</v>
      </c>
      <c r="Q504" t="b">
        <v>1</v>
      </c>
      <c r="R504" t="s">
        <v>89</v>
      </c>
      <c r="S504" t="str">
        <f t="shared" si="29"/>
        <v>games</v>
      </c>
      <c r="T504" t="str">
        <f t="shared" si="30"/>
        <v>video games</v>
      </c>
    </row>
    <row r="505" spans="1:20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v>42186.208333333328</v>
      </c>
      <c r="O505" s="10">
        <v>42206.208333333328</v>
      </c>
      <c r="P505" t="b">
        <v>0</v>
      </c>
      <c r="Q505" t="b">
        <v>0</v>
      </c>
      <c r="R505" t="s">
        <v>53</v>
      </c>
      <c r="S505" t="str">
        <f t="shared" si="29"/>
        <v>film &amp; video</v>
      </c>
      <c r="T505" t="str">
        <f t="shared" si="30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v>42142.208333333328</v>
      </c>
      <c r="O506" s="10">
        <v>42143.208333333328</v>
      </c>
      <c r="P506" t="b">
        <v>0</v>
      </c>
      <c r="Q506" t="b">
        <v>0</v>
      </c>
      <c r="R506" t="s">
        <v>23</v>
      </c>
      <c r="S506" t="str">
        <f t="shared" si="29"/>
        <v>music</v>
      </c>
      <c r="T506" t="str">
        <f t="shared" si="30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v>41341.25</v>
      </c>
      <c r="O507" s="10">
        <v>41383.208333333336</v>
      </c>
      <c r="P507" t="b">
        <v>0</v>
      </c>
      <c r="Q507" t="b">
        <v>1</v>
      </c>
      <c r="R507" t="s">
        <v>133</v>
      </c>
      <c r="S507" t="str">
        <f t="shared" si="29"/>
        <v>publishing</v>
      </c>
      <c r="T507" t="str">
        <f t="shared" si="30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v>43062.25</v>
      </c>
      <c r="O508" s="10">
        <v>43079.25</v>
      </c>
      <c r="P508" t="b">
        <v>0</v>
      </c>
      <c r="Q508" t="b">
        <v>1</v>
      </c>
      <c r="R508" t="s">
        <v>33</v>
      </c>
      <c r="S508" t="str">
        <f t="shared" si="29"/>
        <v>theater</v>
      </c>
      <c r="T508" t="str">
        <f t="shared" si="30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v>41373.208333333336</v>
      </c>
      <c r="O509" s="10">
        <v>41422.208333333336</v>
      </c>
      <c r="P509" t="b">
        <v>0</v>
      </c>
      <c r="Q509" t="b">
        <v>1</v>
      </c>
      <c r="R509" t="s">
        <v>28</v>
      </c>
      <c r="S509" t="str">
        <f t="shared" si="29"/>
        <v>technology</v>
      </c>
      <c r="T509" t="str">
        <f t="shared" si="30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v>43310.208333333328</v>
      </c>
      <c r="O510" s="10">
        <v>43331.208333333328</v>
      </c>
      <c r="P510" t="b">
        <v>0</v>
      </c>
      <c r="Q510" t="b">
        <v>0</v>
      </c>
      <c r="R510" t="s">
        <v>33</v>
      </c>
      <c r="S510" t="str">
        <f t="shared" si="29"/>
        <v>theater</v>
      </c>
      <c r="T510" t="str">
        <f t="shared" si="30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v>41034.208333333336</v>
      </c>
      <c r="O511" s="10">
        <v>41044.208333333336</v>
      </c>
      <c r="P511" t="b">
        <v>0</v>
      </c>
      <c r="Q511" t="b">
        <v>0</v>
      </c>
      <c r="R511" t="s">
        <v>33</v>
      </c>
      <c r="S511" t="str">
        <f t="shared" si="29"/>
        <v>theater</v>
      </c>
      <c r="T511" t="str">
        <f t="shared" si="30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v>43251.208333333328</v>
      </c>
      <c r="O512" s="10">
        <v>43275.208333333328</v>
      </c>
      <c r="P512" t="b">
        <v>0</v>
      </c>
      <c r="Q512" t="b">
        <v>0</v>
      </c>
      <c r="R512" t="s">
        <v>53</v>
      </c>
      <c r="S512" t="str">
        <f t="shared" si="29"/>
        <v>film &amp; video</v>
      </c>
      <c r="T512" t="str">
        <f t="shared" si="30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v>43671.208333333328</v>
      </c>
      <c r="O513" s="10">
        <v>43681.208333333328</v>
      </c>
      <c r="P513" t="b">
        <v>0</v>
      </c>
      <c r="Q513" t="b">
        <v>0</v>
      </c>
      <c r="R513" t="s">
        <v>33</v>
      </c>
      <c r="S513" t="str">
        <f t="shared" si="29"/>
        <v>theater</v>
      </c>
      <c r="T513" t="str">
        <f t="shared" si="30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32">E514/D514</f>
        <v>1.3931868131868133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v>41825.208333333336</v>
      </c>
      <c r="O514" s="10">
        <v>41826.208333333336</v>
      </c>
      <c r="P514" t="b">
        <v>0</v>
      </c>
      <c r="Q514" t="b">
        <v>1</v>
      </c>
      <c r="R514" t="s">
        <v>89</v>
      </c>
      <c r="S514" t="str">
        <f t="shared" ref="S514:S577" si="33">LEFT(R514, FIND("/", R514)-1)</f>
        <v>games</v>
      </c>
      <c r="T514" t="str">
        <f t="shared" ref="T514:T577" si="34">MID(R514, FIND("/", R514) +1, LEN(R514))</f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2"/>
        <v>0.39277108433734942</v>
      </c>
      <c r="G515" t="s">
        <v>74</v>
      </c>
      <c r="H515">
        <v>35</v>
      </c>
      <c r="I515" s="5">
        <f t="shared" ref="I515:I578" si="35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v>40430.208333333336</v>
      </c>
      <c r="O515" s="10">
        <v>40432.208333333336</v>
      </c>
      <c r="P515" t="b">
        <v>0</v>
      </c>
      <c r="Q515" t="b">
        <v>0</v>
      </c>
      <c r="R515" t="s">
        <v>269</v>
      </c>
      <c r="S515" t="str">
        <f t="shared" si="33"/>
        <v>film &amp; video</v>
      </c>
      <c r="T515" t="str">
        <f t="shared" si="34"/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5">
        <f t="shared" si="3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v>41614.25</v>
      </c>
      <c r="O516" s="10">
        <v>41619.25</v>
      </c>
      <c r="P516" t="b">
        <v>0</v>
      </c>
      <c r="Q516" t="b">
        <v>1</v>
      </c>
      <c r="R516" t="s">
        <v>23</v>
      </c>
      <c r="S516" t="str">
        <f t="shared" si="33"/>
        <v>music</v>
      </c>
      <c r="T516" t="str">
        <f t="shared" si="34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v>40900.25</v>
      </c>
      <c r="O517" s="10">
        <v>40902.25</v>
      </c>
      <c r="P517" t="b">
        <v>0</v>
      </c>
      <c r="Q517" t="b">
        <v>1</v>
      </c>
      <c r="R517" t="s">
        <v>33</v>
      </c>
      <c r="S517" t="str">
        <f t="shared" si="33"/>
        <v>theater</v>
      </c>
      <c r="T517" t="str">
        <f t="shared" si="34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v>40396.208333333336</v>
      </c>
      <c r="O518" s="10">
        <v>40434.208333333336</v>
      </c>
      <c r="P518" t="b">
        <v>0</v>
      </c>
      <c r="Q518" t="b">
        <v>0</v>
      </c>
      <c r="R518" t="s">
        <v>68</v>
      </c>
      <c r="S518" t="str">
        <f t="shared" si="33"/>
        <v>publishing</v>
      </c>
      <c r="T518" t="str">
        <f t="shared" si="34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v>42860.208333333328</v>
      </c>
      <c r="O519" s="10">
        <v>42865.208333333328</v>
      </c>
      <c r="P519" t="b">
        <v>0</v>
      </c>
      <c r="Q519" t="b">
        <v>0</v>
      </c>
      <c r="R519" t="s">
        <v>17</v>
      </c>
      <c r="S519" t="str">
        <f t="shared" si="33"/>
        <v>food</v>
      </c>
      <c r="T519" t="str">
        <f t="shared" si="34"/>
        <v>food trucks</v>
      </c>
    </row>
    <row r="520" spans="1:20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v>43154.25</v>
      </c>
      <c r="O520" s="10">
        <v>43156.25</v>
      </c>
      <c r="P520" t="b">
        <v>0</v>
      </c>
      <c r="Q520" t="b">
        <v>1</v>
      </c>
      <c r="R520" t="s">
        <v>71</v>
      </c>
      <c r="S520" t="str">
        <f t="shared" si="33"/>
        <v>film &amp; video</v>
      </c>
      <c r="T520" t="str">
        <f t="shared" si="34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v>42012.25</v>
      </c>
      <c r="O521" s="10">
        <v>42026.25</v>
      </c>
      <c r="P521" t="b">
        <v>0</v>
      </c>
      <c r="Q521" t="b">
        <v>1</v>
      </c>
      <c r="R521" t="s">
        <v>23</v>
      </c>
      <c r="S521" t="str">
        <f t="shared" si="33"/>
        <v>music</v>
      </c>
      <c r="T521" t="str">
        <f t="shared" si="34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v>43574.208333333328</v>
      </c>
      <c r="O522" s="10">
        <v>43577.208333333328</v>
      </c>
      <c r="P522" t="b">
        <v>0</v>
      </c>
      <c r="Q522" t="b">
        <v>0</v>
      </c>
      <c r="R522" t="s">
        <v>33</v>
      </c>
      <c r="S522" t="str">
        <f t="shared" si="33"/>
        <v>theater</v>
      </c>
      <c r="T522" t="str">
        <f t="shared" si="34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v>42605.208333333328</v>
      </c>
      <c r="O523" s="10">
        <v>42611.208333333328</v>
      </c>
      <c r="P523" t="b">
        <v>0</v>
      </c>
      <c r="Q523" t="b">
        <v>1</v>
      </c>
      <c r="R523" t="s">
        <v>53</v>
      </c>
      <c r="S523" t="str">
        <f t="shared" si="33"/>
        <v>film &amp; video</v>
      </c>
      <c r="T523" t="str">
        <f t="shared" si="34"/>
        <v>drama</v>
      </c>
    </row>
    <row r="524" spans="1:20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v>41093.208333333336</v>
      </c>
      <c r="O524" s="10">
        <v>41105.208333333336</v>
      </c>
      <c r="P524" t="b">
        <v>0</v>
      </c>
      <c r="Q524" t="b">
        <v>0</v>
      </c>
      <c r="R524" t="s">
        <v>100</v>
      </c>
      <c r="S524" t="str">
        <f t="shared" si="33"/>
        <v>film &amp; video</v>
      </c>
      <c r="T524" t="str">
        <f t="shared" si="34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v>40241.25</v>
      </c>
      <c r="O525" s="10">
        <v>40246.25</v>
      </c>
      <c r="P525" t="b">
        <v>0</v>
      </c>
      <c r="Q525" t="b">
        <v>0</v>
      </c>
      <c r="R525" t="s">
        <v>100</v>
      </c>
      <c r="S525" t="str">
        <f t="shared" si="33"/>
        <v>film &amp; video</v>
      </c>
      <c r="T525" t="str">
        <f t="shared" si="34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v>40294.208333333336</v>
      </c>
      <c r="O526" s="10">
        <v>40307.208333333336</v>
      </c>
      <c r="P526" t="b">
        <v>0</v>
      </c>
      <c r="Q526" t="b">
        <v>0</v>
      </c>
      <c r="R526" t="s">
        <v>33</v>
      </c>
      <c r="S526" t="str">
        <f t="shared" si="33"/>
        <v>theater</v>
      </c>
      <c r="T526" t="str">
        <f t="shared" si="34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v>40505.25</v>
      </c>
      <c r="O527" s="10">
        <v>40509.25</v>
      </c>
      <c r="P527" t="b">
        <v>0</v>
      </c>
      <c r="Q527" t="b">
        <v>0</v>
      </c>
      <c r="R527" t="s">
        <v>65</v>
      </c>
      <c r="S527" t="str">
        <f t="shared" si="33"/>
        <v>technology</v>
      </c>
      <c r="T527" t="str">
        <f t="shared" si="34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v>42364.25</v>
      </c>
      <c r="O528" s="10">
        <v>42401.25</v>
      </c>
      <c r="P528" t="b">
        <v>0</v>
      </c>
      <c r="Q528" t="b">
        <v>1</v>
      </c>
      <c r="R528" t="s">
        <v>33</v>
      </c>
      <c r="S528" t="str">
        <f t="shared" si="33"/>
        <v>theater</v>
      </c>
      <c r="T528" t="str">
        <f t="shared" si="34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v>42405.25</v>
      </c>
      <c r="O529" s="10">
        <v>42441.25</v>
      </c>
      <c r="P529" t="b">
        <v>0</v>
      </c>
      <c r="Q529" t="b">
        <v>0</v>
      </c>
      <c r="R529" t="s">
        <v>71</v>
      </c>
      <c r="S529" t="str">
        <f t="shared" si="33"/>
        <v>film &amp; video</v>
      </c>
      <c r="T529" t="str">
        <f t="shared" si="34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v>41601.25</v>
      </c>
      <c r="O530" s="10">
        <v>41646.25</v>
      </c>
      <c r="P530" t="b">
        <v>0</v>
      </c>
      <c r="Q530" t="b">
        <v>0</v>
      </c>
      <c r="R530" t="s">
        <v>60</v>
      </c>
      <c r="S530" t="str">
        <f t="shared" si="33"/>
        <v>music</v>
      </c>
      <c r="T530" t="str">
        <f t="shared" si="34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v>41769.208333333336</v>
      </c>
      <c r="O531" s="10">
        <v>41797.208333333336</v>
      </c>
      <c r="P531" t="b">
        <v>0</v>
      </c>
      <c r="Q531" t="b">
        <v>0</v>
      </c>
      <c r="R531" t="s">
        <v>89</v>
      </c>
      <c r="S531" t="str">
        <f t="shared" si="33"/>
        <v>games</v>
      </c>
      <c r="T531" t="str">
        <f t="shared" si="34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v>40421.208333333336</v>
      </c>
      <c r="O532" s="10">
        <v>40435.208333333336</v>
      </c>
      <c r="P532" t="b">
        <v>0</v>
      </c>
      <c r="Q532" t="b">
        <v>1</v>
      </c>
      <c r="R532" t="s">
        <v>119</v>
      </c>
      <c r="S532" t="str">
        <f t="shared" si="33"/>
        <v>publishing</v>
      </c>
      <c r="T532" t="str">
        <f t="shared" si="34"/>
        <v>fiction</v>
      </c>
    </row>
    <row r="533" spans="1:20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v>41589.25</v>
      </c>
      <c r="O533" s="10">
        <v>41645.25</v>
      </c>
      <c r="P533" t="b">
        <v>0</v>
      </c>
      <c r="Q533" t="b">
        <v>0</v>
      </c>
      <c r="R533" t="s">
        <v>89</v>
      </c>
      <c r="S533" t="str">
        <f t="shared" si="33"/>
        <v>games</v>
      </c>
      <c r="T533" t="str">
        <f t="shared" si="34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v>43125.25</v>
      </c>
      <c r="O534" s="10">
        <v>43126.25</v>
      </c>
      <c r="P534" t="b">
        <v>0</v>
      </c>
      <c r="Q534" t="b">
        <v>0</v>
      </c>
      <c r="R534" t="s">
        <v>33</v>
      </c>
      <c r="S534" t="str">
        <f t="shared" si="33"/>
        <v>theater</v>
      </c>
      <c r="T534" t="str">
        <f t="shared" si="34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v>41479.208333333336</v>
      </c>
      <c r="O535" s="10">
        <v>41515.208333333336</v>
      </c>
      <c r="P535" t="b">
        <v>0</v>
      </c>
      <c r="Q535" t="b">
        <v>0</v>
      </c>
      <c r="R535" t="s">
        <v>60</v>
      </c>
      <c r="S535" t="str">
        <f t="shared" si="33"/>
        <v>music</v>
      </c>
      <c r="T535" t="str">
        <f t="shared" si="34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v>43329.208333333328</v>
      </c>
      <c r="O536" s="10">
        <v>43330.208333333328</v>
      </c>
      <c r="P536" t="b">
        <v>0</v>
      </c>
      <c r="Q536" t="b">
        <v>1</v>
      </c>
      <c r="R536" t="s">
        <v>53</v>
      </c>
      <c r="S536" t="str">
        <f t="shared" si="33"/>
        <v>film &amp; video</v>
      </c>
      <c r="T536" t="str">
        <f t="shared" si="34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v>43259.208333333328</v>
      </c>
      <c r="O537" s="10">
        <v>43261.208333333328</v>
      </c>
      <c r="P537" t="b">
        <v>0</v>
      </c>
      <c r="Q537" t="b">
        <v>1</v>
      </c>
      <c r="R537" t="s">
        <v>33</v>
      </c>
      <c r="S537" t="str">
        <f t="shared" si="33"/>
        <v>theater</v>
      </c>
      <c r="T537" t="str">
        <f t="shared" si="34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v>40414.208333333336</v>
      </c>
      <c r="O538" s="10">
        <v>40440.208333333336</v>
      </c>
      <c r="P538" t="b">
        <v>0</v>
      </c>
      <c r="Q538" t="b">
        <v>0</v>
      </c>
      <c r="R538" t="s">
        <v>119</v>
      </c>
      <c r="S538" t="str">
        <f t="shared" si="33"/>
        <v>publishing</v>
      </c>
      <c r="T538" t="str">
        <f t="shared" si="34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v>43342.208333333328</v>
      </c>
      <c r="O539" s="10">
        <v>43365.208333333328</v>
      </c>
      <c r="P539" t="b">
        <v>1</v>
      </c>
      <c r="Q539" t="b">
        <v>1</v>
      </c>
      <c r="R539" t="s">
        <v>42</v>
      </c>
      <c r="S539" t="str">
        <f t="shared" si="33"/>
        <v>film &amp; video</v>
      </c>
      <c r="T539" t="str">
        <f t="shared" si="34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v>41539.208333333336</v>
      </c>
      <c r="O540" s="10">
        <v>41555.208333333336</v>
      </c>
      <c r="P540" t="b">
        <v>0</v>
      </c>
      <c r="Q540" t="b">
        <v>0</v>
      </c>
      <c r="R540" t="s">
        <v>292</v>
      </c>
      <c r="S540" t="str">
        <f t="shared" si="33"/>
        <v>games</v>
      </c>
      <c r="T540" t="str">
        <f t="shared" si="34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v>43647.208333333328</v>
      </c>
      <c r="O541" s="10">
        <v>43653.208333333328</v>
      </c>
      <c r="P541" t="b">
        <v>0</v>
      </c>
      <c r="Q541" t="b">
        <v>1</v>
      </c>
      <c r="R541" t="s">
        <v>17</v>
      </c>
      <c r="S541" t="str">
        <f t="shared" si="33"/>
        <v>food</v>
      </c>
      <c r="T541" t="str">
        <f t="shared" si="34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v>43225.208333333328</v>
      </c>
      <c r="O542" s="10">
        <v>43247.208333333328</v>
      </c>
      <c r="P542" t="b">
        <v>0</v>
      </c>
      <c r="Q542" t="b">
        <v>0</v>
      </c>
      <c r="R542" t="s">
        <v>122</v>
      </c>
      <c r="S542" t="str">
        <f t="shared" si="33"/>
        <v>photography</v>
      </c>
      <c r="T542" t="str">
        <f t="shared" si="34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v>42165.208333333328</v>
      </c>
      <c r="O543" s="10">
        <v>42191.208333333328</v>
      </c>
      <c r="P543" t="b">
        <v>0</v>
      </c>
      <c r="Q543" t="b">
        <v>0</v>
      </c>
      <c r="R543" t="s">
        <v>292</v>
      </c>
      <c r="S543" t="str">
        <f t="shared" si="33"/>
        <v>games</v>
      </c>
      <c r="T543" t="str">
        <f t="shared" si="34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v>42391.25</v>
      </c>
      <c r="O544" s="10">
        <v>42421.25</v>
      </c>
      <c r="P544" t="b">
        <v>0</v>
      </c>
      <c r="Q544" t="b">
        <v>0</v>
      </c>
      <c r="R544" t="s">
        <v>60</v>
      </c>
      <c r="S544" t="str">
        <f t="shared" si="33"/>
        <v>music</v>
      </c>
      <c r="T544" t="str">
        <f t="shared" si="34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v>41528.208333333336</v>
      </c>
      <c r="O545" s="10">
        <v>41543.208333333336</v>
      </c>
      <c r="P545" t="b">
        <v>0</v>
      </c>
      <c r="Q545" t="b">
        <v>0</v>
      </c>
      <c r="R545" t="s">
        <v>89</v>
      </c>
      <c r="S545" t="str">
        <f t="shared" si="33"/>
        <v>games</v>
      </c>
      <c r="T545" t="str">
        <f t="shared" si="34"/>
        <v>video games</v>
      </c>
    </row>
    <row r="546" spans="1:20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v>42377.25</v>
      </c>
      <c r="O546" s="10">
        <v>42390.25</v>
      </c>
      <c r="P546" t="b">
        <v>0</v>
      </c>
      <c r="Q546" t="b">
        <v>0</v>
      </c>
      <c r="R546" t="s">
        <v>23</v>
      </c>
      <c r="S546" t="str">
        <f t="shared" si="33"/>
        <v>music</v>
      </c>
      <c r="T546" t="str">
        <f t="shared" si="34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v>43824.25</v>
      </c>
      <c r="O547" s="10">
        <v>43844.25</v>
      </c>
      <c r="P547" t="b">
        <v>0</v>
      </c>
      <c r="Q547" t="b">
        <v>0</v>
      </c>
      <c r="R547" t="s">
        <v>33</v>
      </c>
      <c r="S547" t="str">
        <f t="shared" si="33"/>
        <v>theater</v>
      </c>
      <c r="T547" t="str">
        <f t="shared" si="34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v>43360.208333333328</v>
      </c>
      <c r="O548" s="10">
        <v>43363.208333333328</v>
      </c>
      <c r="P548" t="b">
        <v>0</v>
      </c>
      <c r="Q548" t="b">
        <v>1</v>
      </c>
      <c r="R548" t="s">
        <v>33</v>
      </c>
      <c r="S548" t="str">
        <f t="shared" si="33"/>
        <v>theater</v>
      </c>
      <c r="T548" t="str">
        <f t="shared" si="34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v>42029.25</v>
      </c>
      <c r="O549" s="10">
        <v>42041.25</v>
      </c>
      <c r="P549" t="b">
        <v>0</v>
      </c>
      <c r="Q549" t="b">
        <v>0</v>
      </c>
      <c r="R549" t="s">
        <v>53</v>
      </c>
      <c r="S549" t="str">
        <f t="shared" si="33"/>
        <v>film &amp; video</v>
      </c>
      <c r="T549" t="str">
        <f t="shared" si="34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v>42461.208333333328</v>
      </c>
      <c r="O550" s="10">
        <v>42474.208333333328</v>
      </c>
      <c r="P550" t="b">
        <v>0</v>
      </c>
      <c r="Q550" t="b">
        <v>0</v>
      </c>
      <c r="R550" t="s">
        <v>33</v>
      </c>
      <c r="S550" t="str">
        <f t="shared" si="33"/>
        <v>theater</v>
      </c>
      <c r="T550" t="str">
        <f t="shared" si="34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v>41422.208333333336</v>
      </c>
      <c r="O551" s="10">
        <v>41431.208333333336</v>
      </c>
      <c r="P551" t="b">
        <v>0</v>
      </c>
      <c r="Q551" t="b">
        <v>0</v>
      </c>
      <c r="R551" t="s">
        <v>65</v>
      </c>
      <c r="S551" t="str">
        <f t="shared" si="33"/>
        <v>technology</v>
      </c>
      <c r="T551" t="str">
        <f t="shared" si="34"/>
        <v>wearables</v>
      </c>
    </row>
    <row r="552" spans="1:20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v>40968.25</v>
      </c>
      <c r="O552" s="10">
        <v>40989.208333333336</v>
      </c>
      <c r="P552" t="b">
        <v>0</v>
      </c>
      <c r="Q552" t="b">
        <v>0</v>
      </c>
      <c r="R552" t="s">
        <v>60</v>
      </c>
      <c r="S552" t="str">
        <f t="shared" si="33"/>
        <v>music</v>
      </c>
      <c r="T552" t="str">
        <f t="shared" si="34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v>41993.25</v>
      </c>
      <c r="O553" s="10">
        <v>42033.25</v>
      </c>
      <c r="P553" t="b">
        <v>0</v>
      </c>
      <c r="Q553" t="b">
        <v>1</v>
      </c>
      <c r="R553" t="s">
        <v>28</v>
      </c>
      <c r="S553" t="str">
        <f t="shared" si="33"/>
        <v>technology</v>
      </c>
      <c r="T553" t="str">
        <f t="shared" si="34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v>42700.25</v>
      </c>
      <c r="O554" s="10">
        <v>42702.25</v>
      </c>
      <c r="P554" t="b">
        <v>0</v>
      </c>
      <c r="Q554" t="b">
        <v>0</v>
      </c>
      <c r="R554" t="s">
        <v>33</v>
      </c>
      <c r="S554" t="str">
        <f t="shared" si="33"/>
        <v>theater</v>
      </c>
      <c r="T554" t="str">
        <f t="shared" si="34"/>
        <v>plays</v>
      </c>
    </row>
    <row r="555" spans="1:20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v>40545.25</v>
      </c>
      <c r="O555" s="10">
        <v>40546.25</v>
      </c>
      <c r="P555" t="b">
        <v>0</v>
      </c>
      <c r="Q555" t="b">
        <v>0</v>
      </c>
      <c r="R555" t="s">
        <v>23</v>
      </c>
      <c r="S555" t="str">
        <f t="shared" si="33"/>
        <v>music</v>
      </c>
      <c r="T555" t="str">
        <f t="shared" si="34"/>
        <v>rock</v>
      </c>
    </row>
    <row r="556" spans="1:20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v>42723.25</v>
      </c>
      <c r="O556" s="10">
        <v>42729.25</v>
      </c>
      <c r="P556" t="b">
        <v>0</v>
      </c>
      <c r="Q556" t="b">
        <v>0</v>
      </c>
      <c r="R556" t="s">
        <v>60</v>
      </c>
      <c r="S556" t="str">
        <f t="shared" si="33"/>
        <v>music</v>
      </c>
      <c r="T556" t="str">
        <f t="shared" si="34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v>41731.208333333336</v>
      </c>
      <c r="O557" s="10">
        <v>41762.208333333336</v>
      </c>
      <c r="P557" t="b">
        <v>0</v>
      </c>
      <c r="Q557" t="b">
        <v>0</v>
      </c>
      <c r="R557" t="s">
        <v>23</v>
      </c>
      <c r="S557" t="str">
        <f t="shared" si="33"/>
        <v>music</v>
      </c>
      <c r="T557" t="str">
        <f t="shared" si="34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v>40792.208333333336</v>
      </c>
      <c r="O558" s="10">
        <v>40799.208333333336</v>
      </c>
      <c r="P558" t="b">
        <v>0</v>
      </c>
      <c r="Q558" t="b">
        <v>1</v>
      </c>
      <c r="R558" t="s">
        <v>206</v>
      </c>
      <c r="S558" t="str">
        <f t="shared" si="33"/>
        <v>publishing</v>
      </c>
      <c r="T558" t="str">
        <f t="shared" si="34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v>42279.208333333328</v>
      </c>
      <c r="O559" s="10">
        <v>42282.208333333328</v>
      </c>
      <c r="P559" t="b">
        <v>0</v>
      </c>
      <c r="Q559" t="b">
        <v>1</v>
      </c>
      <c r="R559" t="s">
        <v>474</v>
      </c>
      <c r="S559" t="str">
        <f t="shared" si="33"/>
        <v>film &amp; video</v>
      </c>
      <c r="T559" t="str">
        <f t="shared" si="34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v>42424.25</v>
      </c>
      <c r="O560" s="10">
        <v>42467.208333333328</v>
      </c>
      <c r="P560" t="b">
        <v>0</v>
      </c>
      <c r="Q560" t="b">
        <v>0</v>
      </c>
      <c r="R560" t="s">
        <v>33</v>
      </c>
      <c r="S560" t="str">
        <f t="shared" si="33"/>
        <v>theater</v>
      </c>
      <c r="T560" t="str">
        <f t="shared" si="34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v>42584.208333333328</v>
      </c>
      <c r="O561" s="10">
        <v>42591.208333333328</v>
      </c>
      <c r="P561" t="b">
        <v>0</v>
      </c>
      <c r="Q561" t="b">
        <v>0</v>
      </c>
      <c r="R561" t="s">
        <v>33</v>
      </c>
      <c r="S561" t="str">
        <f t="shared" si="33"/>
        <v>theater</v>
      </c>
      <c r="T561" t="str">
        <f t="shared" si="34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v>40865.25</v>
      </c>
      <c r="O562" s="10">
        <v>40905.25</v>
      </c>
      <c r="P562" t="b">
        <v>0</v>
      </c>
      <c r="Q562" t="b">
        <v>0</v>
      </c>
      <c r="R562" t="s">
        <v>71</v>
      </c>
      <c r="S562" t="str">
        <f t="shared" si="33"/>
        <v>film &amp; video</v>
      </c>
      <c r="T562" t="str">
        <f t="shared" si="34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v>40833.208333333336</v>
      </c>
      <c r="O563" s="10">
        <v>40835.208333333336</v>
      </c>
      <c r="P563" t="b">
        <v>0</v>
      </c>
      <c r="Q563" t="b">
        <v>0</v>
      </c>
      <c r="R563" t="s">
        <v>33</v>
      </c>
      <c r="S563" t="str">
        <f t="shared" si="33"/>
        <v>theater</v>
      </c>
      <c r="T563" t="str">
        <f t="shared" si="34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v>43536.208333333328</v>
      </c>
      <c r="O564" s="10">
        <v>43538.208333333328</v>
      </c>
      <c r="P564" t="b">
        <v>0</v>
      </c>
      <c r="Q564" t="b">
        <v>0</v>
      </c>
      <c r="R564" t="s">
        <v>23</v>
      </c>
      <c r="S564" t="str">
        <f t="shared" si="33"/>
        <v>music</v>
      </c>
      <c r="T564" t="str">
        <f t="shared" si="34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v>43417.25</v>
      </c>
      <c r="O565" s="10">
        <v>43437.25</v>
      </c>
      <c r="P565" t="b">
        <v>0</v>
      </c>
      <c r="Q565" t="b">
        <v>0</v>
      </c>
      <c r="R565" t="s">
        <v>42</v>
      </c>
      <c r="S565" t="str">
        <f t="shared" si="33"/>
        <v>film &amp; video</v>
      </c>
      <c r="T565" t="str">
        <f t="shared" si="34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v>42078.208333333328</v>
      </c>
      <c r="O566" s="10">
        <v>42086.208333333328</v>
      </c>
      <c r="P566" t="b">
        <v>0</v>
      </c>
      <c r="Q566" t="b">
        <v>0</v>
      </c>
      <c r="R566" t="s">
        <v>33</v>
      </c>
      <c r="S566" t="str">
        <f t="shared" si="33"/>
        <v>theater</v>
      </c>
      <c r="T566" t="str">
        <f t="shared" si="34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v>40862.25</v>
      </c>
      <c r="O567" s="10">
        <v>40882.25</v>
      </c>
      <c r="P567" t="b">
        <v>0</v>
      </c>
      <c r="Q567" t="b">
        <v>0</v>
      </c>
      <c r="R567" t="s">
        <v>33</v>
      </c>
      <c r="S567" t="str">
        <f t="shared" si="33"/>
        <v>theater</v>
      </c>
      <c r="T567" t="str">
        <f t="shared" si="34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v>42424.25</v>
      </c>
      <c r="O568" s="10">
        <v>42447.208333333328</v>
      </c>
      <c r="P568" t="b">
        <v>0</v>
      </c>
      <c r="Q568" t="b">
        <v>1</v>
      </c>
      <c r="R568" t="s">
        <v>50</v>
      </c>
      <c r="S568" t="str">
        <f t="shared" si="33"/>
        <v>music</v>
      </c>
      <c r="T568" t="str">
        <f t="shared" si="34"/>
        <v>electric music</v>
      </c>
    </row>
    <row r="569" spans="1:20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v>41830.208333333336</v>
      </c>
      <c r="O569" s="10">
        <v>41832.208333333336</v>
      </c>
      <c r="P569" t="b">
        <v>0</v>
      </c>
      <c r="Q569" t="b">
        <v>0</v>
      </c>
      <c r="R569" t="s">
        <v>23</v>
      </c>
      <c r="S569" t="str">
        <f t="shared" si="33"/>
        <v>music</v>
      </c>
      <c r="T569" t="str">
        <f t="shared" si="34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v>40374.208333333336</v>
      </c>
      <c r="O570" s="10">
        <v>40419.208333333336</v>
      </c>
      <c r="P570" t="b">
        <v>0</v>
      </c>
      <c r="Q570" t="b">
        <v>0</v>
      </c>
      <c r="R570" t="s">
        <v>33</v>
      </c>
      <c r="S570" t="str">
        <f t="shared" si="33"/>
        <v>theater</v>
      </c>
      <c r="T570" t="str">
        <f t="shared" si="34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v>40554.25</v>
      </c>
      <c r="O571" s="10">
        <v>40566.25</v>
      </c>
      <c r="P571" t="b">
        <v>0</v>
      </c>
      <c r="Q571" t="b">
        <v>0</v>
      </c>
      <c r="R571" t="s">
        <v>71</v>
      </c>
      <c r="S571" t="str">
        <f t="shared" si="33"/>
        <v>film &amp; video</v>
      </c>
      <c r="T571" t="str">
        <f t="shared" si="34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v>41993.25</v>
      </c>
      <c r="O572" s="10">
        <v>41999.25</v>
      </c>
      <c r="P572" t="b">
        <v>0</v>
      </c>
      <c r="Q572" t="b">
        <v>1</v>
      </c>
      <c r="R572" t="s">
        <v>23</v>
      </c>
      <c r="S572" t="str">
        <f t="shared" si="33"/>
        <v>music</v>
      </c>
      <c r="T572" t="str">
        <f t="shared" si="34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v>42174.208333333328</v>
      </c>
      <c r="O573" s="10">
        <v>42221.208333333328</v>
      </c>
      <c r="P573" t="b">
        <v>0</v>
      </c>
      <c r="Q573" t="b">
        <v>0</v>
      </c>
      <c r="R573" t="s">
        <v>100</v>
      </c>
      <c r="S573" t="str">
        <f t="shared" si="33"/>
        <v>film &amp; video</v>
      </c>
      <c r="T573" t="str">
        <f t="shared" si="34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v>42275.208333333328</v>
      </c>
      <c r="O574" s="10">
        <v>42291.208333333328</v>
      </c>
      <c r="P574" t="b">
        <v>0</v>
      </c>
      <c r="Q574" t="b">
        <v>1</v>
      </c>
      <c r="R574" t="s">
        <v>23</v>
      </c>
      <c r="S574" t="str">
        <f t="shared" si="33"/>
        <v>music</v>
      </c>
      <c r="T574" t="str">
        <f t="shared" si="34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v>41761.208333333336</v>
      </c>
      <c r="O575" s="10">
        <v>41763.208333333336</v>
      </c>
      <c r="P575" t="b">
        <v>0</v>
      </c>
      <c r="Q575" t="b">
        <v>0</v>
      </c>
      <c r="R575" t="s">
        <v>1029</v>
      </c>
      <c r="S575" t="str">
        <f t="shared" si="33"/>
        <v>journalism</v>
      </c>
      <c r="T575" t="str">
        <f t="shared" si="34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v>43806.25</v>
      </c>
      <c r="O576" s="10">
        <v>43816.25</v>
      </c>
      <c r="P576" t="b">
        <v>0</v>
      </c>
      <c r="Q576" t="b">
        <v>1</v>
      </c>
      <c r="R576" t="s">
        <v>17</v>
      </c>
      <c r="S576" t="str">
        <f t="shared" si="33"/>
        <v>food</v>
      </c>
      <c r="T576" t="str">
        <f t="shared" si="34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v>41779.208333333336</v>
      </c>
      <c r="O577" s="10">
        <v>41782.208333333336</v>
      </c>
      <c r="P577" t="b">
        <v>0</v>
      </c>
      <c r="Q577" t="b">
        <v>1</v>
      </c>
      <c r="R577" t="s">
        <v>33</v>
      </c>
      <c r="S577" t="str">
        <f t="shared" si="33"/>
        <v>theater</v>
      </c>
      <c r="T577" t="str">
        <f t="shared" si="34"/>
        <v>plays</v>
      </c>
    </row>
    <row r="578" spans="1:20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36">E578/D578</f>
        <v>0.6492783505154639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v>43040.208333333328</v>
      </c>
      <c r="O578" s="10">
        <v>43057.25</v>
      </c>
      <c r="P578" t="b">
        <v>0</v>
      </c>
      <c r="Q578" t="b">
        <v>0</v>
      </c>
      <c r="R578" t="s">
        <v>33</v>
      </c>
      <c r="S578" t="str">
        <f t="shared" ref="S578:S641" si="37">LEFT(R578, FIND("/", R578)-1)</f>
        <v>theater</v>
      </c>
      <c r="T578" t="str">
        <f t="shared" ref="T578:T641" si="38">MID(R578, FIND("/", R578) +1, LEN(R578))</f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6"/>
        <v>0.18853658536585366</v>
      </c>
      <c r="G579" t="s">
        <v>74</v>
      </c>
      <c r="H579">
        <v>37</v>
      </c>
      <c r="I579" s="5">
        <f t="shared" ref="I579:I642" si="39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v>40613.25</v>
      </c>
      <c r="O579" s="10">
        <v>40639.208333333336</v>
      </c>
      <c r="P579" t="b">
        <v>0</v>
      </c>
      <c r="Q579" t="b">
        <v>0</v>
      </c>
      <c r="R579" t="s">
        <v>159</v>
      </c>
      <c r="S579" t="str">
        <f t="shared" si="37"/>
        <v>music</v>
      </c>
      <c r="T579" t="str">
        <f t="shared" si="38"/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si="3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v>40878.25</v>
      </c>
      <c r="O580" s="10">
        <v>40881.25</v>
      </c>
      <c r="P580" t="b">
        <v>0</v>
      </c>
      <c r="Q580" t="b">
        <v>0</v>
      </c>
      <c r="R580" t="s">
        <v>474</v>
      </c>
      <c r="S580" t="str">
        <f t="shared" si="37"/>
        <v>film &amp; video</v>
      </c>
      <c r="T580" t="str">
        <f t="shared" si="38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v>40762.208333333336</v>
      </c>
      <c r="O581" s="10">
        <v>40774.208333333336</v>
      </c>
      <c r="P581" t="b">
        <v>0</v>
      </c>
      <c r="Q581" t="b">
        <v>0</v>
      </c>
      <c r="R581" t="s">
        <v>159</v>
      </c>
      <c r="S581" t="str">
        <f t="shared" si="37"/>
        <v>music</v>
      </c>
      <c r="T581" t="str">
        <f t="shared" si="38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v>41696.25</v>
      </c>
      <c r="O582" s="10">
        <v>41704.25</v>
      </c>
      <c r="P582" t="b">
        <v>0</v>
      </c>
      <c r="Q582" t="b">
        <v>0</v>
      </c>
      <c r="R582" t="s">
        <v>33</v>
      </c>
      <c r="S582" t="str">
        <f t="shared" si="37"/>
        <v>theater</v>
      </c>
      <c r="T582" t="str">
        <f t="shared" si="38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v>40662.208333333336</v>
      </c>
      <c r="O583" s="10">
        <v>40677.208333333336</v>
      </c>
      <c r="P583" t="b">
        <v>0</v>
      </c>
      <c r="Q583" t="b">
        <v>0</v>
      </c>
      <c r="R583" t="s">
        <v>28</v>
      </c>
      <c r="S583" t="str">
        <f t="shared" si="37"/>
        <v>technology</v>
      </c>
      <c r="T583" t="str">
        <f t="shared" si="38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v>42165.208333333328</v>
      </c>
      <c r="O584" s="10">
        <v>42170.208333333328</v>
      </c>
      <c r="P584" t="b">
        <v>0</v>
      </c>
      <c r="Q584" t="b">
        <v>1</v>
      </c>
      <c r="R584" t="s">
        <v>89</v>
      </c>
      <c r="S584" t="str">
        <f t="shared" si="37"/>
        <v>games</v>
      </c>
      <c r="T584" t="str">
        <f t="shared" si="38"/>
        <v>video games</v>
      </c>
    </row>
    <row r="585" spans="1:20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v>40959.25</v>
      </c>
      <c r="O585" s="10">
        <v>40976.25</v>
      </c>
      <c r="P585" t="b">
        <v>0</v>
      </c>
      <c r="Q585" t="b">
        <v>0</v>
      </c>
      <c r="R585" t="s">
        <v>42</v>
      </c>
      <c r="S585" t="str">
        <f t="shared" si="37"/>
        <v>film &amp; video</v>
      </c>
      <c r="T585" t="str">
        <f t="shared" si="38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v>41024.208333333336</v>
      </c>
      <c r="O586" s="10">
        <v>41038.208333333336</v>
      </c>
      <c r="P586" t="b">
        <v>0</v>
      </c>
      <c r="Q586" t="b">
        <v>0</v>
      </c>
      <c r="R586" t="s">
        <v>28</v>
      </c>
      <c r="S586" t="str">
        <f t="shared" si="37"/>
        <v>technology</v>
      </c>
      <c r="T586" t="str">
        <f t="shared" si="38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v>40255.208333333336</v>
      </c>
      <c r="O587" s="10">
        <v>40265.208333333336</v>
      </c>
      <c r="P587" t="b">
        <v>0</v>
      </c>
      <c r="Q587" t="b">
        <v>0</v>
      </c>
      <c r="R587" t="s">
        <v>206</v>
      </c>
      <c r="S587" t="str">
        <f t="shared" si="37"/>
        <v>publishing</v>
      </c>
      <c r="T587" t="str">
        <f t="shared" si="38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v>40499.25</v>
      </c>
      <c r="O588" s="10">
        <v>40518.25</v>
      </c>
      <c r="P588" t="b">
        <v>0</v>
      </c>
      <c r="Q588" t="b">
        <v>0</v>
      </c>
      <c r="R588" t="s">
        <v>23</v>
      </c>
      <c r="S588" t="str">
        <f t="shared" si="37"/>
        <v>music</v>
      </c>
      <c r="T588" t="str">
        <f t="shared" si="38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v>43484.25</v>
      </c>
      <c r="O589" s="10">
        <v>43536.208333333328</v>
      </c>
      <c r="P589" t="b">
        <v>0</v>
      </c>
      <c r="Q589" t="b">
        <v>1</v>
      </c>
      <c r="R589" t="s">
        <v>17</v>
      </c>
      <c r="S589" t="str">
        <f t="shared" si="37"/>
        <v>food</v>
      </c>
      <c r="T589" t="str">
        <f t="shared" si="38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v>40262.208333333336</v>
      </c>
      <c r="O590" s="10">
        <v>40293.208333333336</v>
      </c>
      <c r="P590" t="b">
        <v>0</v>
      </c>
      <c r="Q590" t="b">
        <v>0</v>
      </c>
      <c r="R590" t="s">
        <v>33</v>
      </c>
      <c r="S590" t="str">
        <f t="shared" si="37"/>
        <v>theater</v>
      </c>
      <c r="T590" t="str">
        <f t="shared" si="38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v>42190.208333333328</v>
      </c>
      <c r="O591" s="10">
        <v>42197.208333333328</v>
      </c>
      <c r="P591" t="b">
        <v>0</v>
      </c>
      <c r="Q591" t="b">
        <v>0</v>
      </c>
      <c r="R591" t="s">
        <v>42</v>
      </c>
      <c r="S591" t="str">
        <f t="shared" si="37"/>
        <v>film &amp; video</v>
      </c>
      <c r="T591" t="str">
        <f t="shared" si="38"/>
        <v>documentary</v>
      </c>
    </row>
    <row r="592" spans="1:20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v>41994.25</v>
      </c>
      <c r="O592" s="10">
        <v>42005.25</v>
      </c>
      <c r="P592" t="b">
        <v>0</v>
      </c>
      <c r="Q592" t="b">
        <v>0</v>
      </c>
      <c r="R592" t="s">
        <v>133</v>
      </c>
      <c r="S592" t="str">
        <f t="shared" si="37"/>
        <v>publishing</v>
      </c>
      <c r="T592" t="str">
        <f t="shared" si="38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v>40373.208333333336</v>
      </c>
      <c r="O593" s="10">
        <v>40383.208333333336</v>
      </c>
      <c r="P593" t="b">
        <v>0</v>
      </c>
      <c r="Q593" t="b">
        <v>0</v>
      </c>
      <c r="R593" t="s">
        <v>89</v>
      </c>
      <c r="S593" t="str">
        <f t="shared" si="37"/>
        <v>games</v>
      </c>
      <c r="T593" t="str">
        <f t="shared" si="38"/>
        <v>video games</v>
      </c>
    </row>
    <row r="594" spans="1:20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v>41789.208333333336</v>
      </c>
      <c r="O594" s="10">
        <v>41798.208333333336</v>
      </c>
      <c r="P594" t="b">
        <v>0</v>
      </c>
      <c r="Q594" t="b">
        <v>0</v>
      </c>
      <c r="R594" t="s">
        <v>33</v>
      </c>
      <c r="S594" t="str">
        <f t="shared" si="37"/>
        <v>theater</v>
      </c>
      <c r="T594" t="str">
        <f t="shared" si="38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v>41724.208333333336</v>
      </c>
      <c r="O595" s="10">
        <v>41737.208333333336</v>
      </c>
      <c r="P595" t="b">
        <v>0</v>
      </c>
      <c r="Q595" t="b">
        <v>0</v>
      </c>
      <c r="R595" t="s">
        <v>71</v>
      </c>
      <c r="S595" t="str">
        <f t="shared" si="37"/>
        <v>film &amp; video</v>
      </c>
      <c r="T595" t="str">
        <f t="shared" si="38"/>
        <v>animation</v>
      </c>
    </row>
    <row r="596" spans="1:20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v>42548.208333333328</v>
      </c>
      <c r="O596" s="10">
        <v>42551.208333333328</v>
      </c>
      <c r="P596" t="b">
        <v>0</v>
      </c>
      <c r="Q596" t="b">
        <v>1</v>
      </c>
      <c r="R596" t="s">
        <v>33</v>
      </c>
      <c r="S596" t="str">
        <f t="shared" si="37"/>
        <v>theater</v>
      </c>
      <c r="T596" t="str">
        <f t="shared" si="38"/>
        <v>plays</v>
      </c>
    </row>
    <row r="597" spans="1:20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v>40253.208333333336</v>
      </c>
      <c r="O597" s="10">
        <v>40274.208333333336</v>
      </c>
      <c r="P597" t="b">
        <v>0</v>
      </c>
      <c r="Q597" t="b">
        <v>1</v>
      </c>
      <c r="R597" t="s">
        <v>33</v>
      </c>
      <c r="S597" t="str">
        <f t="shared" si="37"/>
        <v>theater</v>
      </c>
      <c r="T597" t="str">
        <f t="shared" si="38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v>42434.25</v>
      </c>
      <c r="O598" s="10">
        <v>42441.25</v>
      </c>
      <c r="P598" t="b">
        <v>0</v>
      </c>
      <c r="Q598" t="b">
        <v>1</v>
      </c>
      <c r="R598" t="s">
        <v>53</v>
      </c>
      <c r="S598" t="str">
        <f t="shared" si="37"/>
        <v>film &amp; video</v>
      </c>
      <c r="T598" t="str">
        <f t="shared" si="38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v>43786.25</v>
      </c>
      <c r="O599" s="10">
        <v>43804.25</v>
      </c>
      <c r="P599" t="b">
        <v>0</v>
      </c>
      <c r="Q599" t="b">
        <v>0</v>
      </c>
      <c r="R599" t="s">
        <v>33</v>
      </c>
      <c r="S599" t="str">
        <f t="shared" si="37"/>
        <v>theater</v>
      </c>
      <c r="T599" t="str">
        <f t="shared" si="38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v>40344.208333333336</v>
      </c>
      <c r="O600" s="10">
        <v>40373.208333333336</v>
      </c>
      <c r="P600" t="b">
        <v>0</v>
      </c>
      <c r="Q600" t="b">
        <v>0</v>
      </c>
      <c r="R600" t="s">
        <v>23</v>
      </c>
      <c r="S600" t="str">
        <f t="shared" si="37"/>
        <v>music</v>
      </c>
      <c r="T600" t="str">
        <f t="shared" si="38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v>42047.25</v>
      </c>
      <c r="O601" s="10">
        <v>42055.25</v>
      </c>
      <c r="P601" t="b">
        <v>0</v>
      </c>
      <c r="Q601" t="b">
        <v>0</v>
      </c>
      <c r="R601" t="s">
        <v>42</v>
      </c>
      <c r="S601" t="str">
        <f t="shared" si="37"/>
        <v>film &amp; video</v>
      </c>
      <c r="T601" t="str">
        <f t="shared" si="38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v>41485.208333333336</v>
      </c>
      <c r="O602" s="10">
        <v>41497.208333333336</v>
      </c>
      <c r="P602" t="b">
        <v>0</v>
      </c>
      <c r="Q602" t="b">
        <v>0</v>
      </c>
      <c r="R602" t="s">
        <v>17</v>
      </c>
      <c r="S602" t="str">
        <f t="shared" si="37"/>
        <v>food</v>
      </c>
      <c r="T602" t="str">
        <f t="shared" si="38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v>41789.208333333336</v>
      </c>
      <c r="O603" s="10">
        <v>41806.208333333336</v>
      </c>
      <c r="P603" t="b">
        <v>1</v>
      </c>
      <c r="Q603" t="b">
        <v>0</v>
      </c>
      <c r="R603" t="s">
        <v>65</v>
      </c>
      <c r="S603" t="str">
        <f t="shared" si="37"/>
        <v>technology</v>
      </c>
      <c r="T603" t="str">
        <f t="shared" si="38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v>42160.208333333328</v>
      </c>
      <c r="O604" s="10">
        <v>42171.208333333328</v>
      </c>
      <c r="P604" t="b">
        <v>0</v>
      </c>
      <c r="Q604" t="b">
        <v>0</v>
      </c>
      <c r="R604" t="s">
        <v>33</v>
      </c>
      <c r="S604" t="str">
        <f t="shared" si="37"/>
        <v>theater</v>
      </c>
      <c r="T604" t="str">
        <f t="shared" si="38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v>43573.208333333328</v>
      </c>
      <c r="O605" s="10">
        <v>43600.208333333328</v>
      </c>
      <c r="P605" t="b">
        <v>0</v>
      </c>
      <c r="Q605" t="b">
        <v>0</v>
      </c>
      <c r="R605" t="s">
        <v>33</v>
      </c>
      <c r="S605" t="str">
        <f t="shared" si="37"/>
        <v>theater</v>
      </c>
      <c r="T605" t="str">
        <f t="shared" si="38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v>40565.25</v>
      </c>
      <c r="O606" s="10">
        <v>40586.25</v>
      </c>
      <c r="P606" t="b">
        <v>0</v>
      </c>
      <c r="Q606" t="b">
        <v>0</v>
      </c>
      <c r="R606" t="s">
        <v>33</v>
      </c>
      <c r="S606" t="str">
        <f t="shared" si="37"/>
        <v>theater</v>
      </c>
      <c r="T606" t="str">
        <f t="shared" si="38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v>42280.208333333328</v>
      </c>
      <c r="O607" s="10">
        <v>42321.25</v>
      </c>
      <c r="P607" t="b">
        <v>0</v>
      </c>
      <c r="Q607" t="b">
        <v>0</v>
      </c>
      <c r="R607" t="s">
        <v>68</v>
      </c>
      <c r="S607" t="str">
        <f t="shared" si="37"/>
        <v>publishing</v>
      </c>
      <c r="T607" t="str">
        <f t="shared" si="38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v>42436.25</v>
      </c>
      <c r="O608" s="10">
        <v>42447.208333333328</v>
      </c>
      <c r="P608" t="b">
        <v>0</v>
      </c>
      <c r="Q608" t="b">
        <v>0</v>
      </c>
      <c r="R608" t="s">
        <v>23</v>
      </c>
      <c r="S608" t="str">
        <f t="shared" si="37"/>
        <v>music</v>
      </c>
      <c r="T608" t="str">
        <f t="shared" si="38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v>41721.208333333336</v>
      </c>
      <c r="O609" s="10">
        <v>41723.208333333336</v>
      </c>
      <c r="P609" t="b">
        <v>0</v>
      </c>
      <c r="Q609" t="b">
        <v>0</v>
      </c>
      <c r="R609" t="s">
        <v>17</v>
      </c>
      <c r="S609" t="str">
        <f t="shared" si="37"/>
        <v>food</v>
      </c>
      <c r="T609" t="str">
        <f t="shared" si="38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v>43530.25</v>
      </c>
      <c r="O610" s="10">
        <v>43534.25</v>
      </c>
      <c r="P610" t="b">
        <v>0</v>
      </c>
      <c r="Q610" t="b">
        <v>1</v>
      </c>
      <c r="R610" t="s">
        <v>159</v>
      </c>
      <c r="S610" t="str">
        <f t="shared" si="37"/>
        <v>music</v>
      </c>
      <c r="T610" t="str">
        <f t="shared" si="38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v>43481.25</v>
      </c>
      <c r="O611" s="10">
        <v>43498.25</v>
      </c>
      <c r="P611" t="b">
        <v>0</v>
      </c>
      <c r="Q611" t="b">
        <v>0</v>
      </c>
      <c r="R611" t="s">
        <v>474</v>
      </c>
      <c r="S611" t="str">
        <f t="shared" si="37"/>
        <v>film &amp; video</v>
      </c>
      <c r="T611" t="str">
        <f t="shared" si="38"/>
        <v>science fiction</v>
      </c>
    </row>
    <row r="612" spans="1:20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v>41259.25</v>
      </c>
      <c r="O612" s="10">
        <v>41273.25</v>
      </c>
      <c r="P612" t="b">
        <v>0</v>
      </c>
      <c r="Q612" t="b">
        <v>0</v>
      </c>
      <c r="R612" t="s">
        <v>33</v>
      </c>
      <c r="S612" t="str">
        <f t="shared" si="37"/>
        <v>theater</v>
      </c>
      <c r="T612" t="str">
        <f t="shared" si="38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v>41480.208333333336</v>
      </c>
      <c r="O613" s="10">
        <v>41492.208333333336</v>
      </c>
      <c r="P613" t="b">
        <v>0</v>
      </c>
      <c r="Q613" t="b">
        <v>0</v>
      </c>
      <c r="R613" t="s">
        <v>33</v>
      </c>
      <c r="S613" t="str">
        <f t="shared" si="37"/>
        <v>theater</v>
      </c>
      <c r="T613" t="str">
        <f t="shared" si="38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v>40474.208333333336</v>
      </c>
      <c r="O614" s="10">
        <v>40497.25</v>
      </c>
      <c r="P614" t="b">
        <v>0</v>
      </c>
      <c r="Q614" t="b">
        <v>0</v>
      </c>
      <c r="R614" t="s">
        <v>50</v>
      </c>
      <c r="S614" t="str">
        <f t="shared" si="37"/>
        <v>music</v>
      </c>
      <c r="T614" t="str">
        <f t="shared" si="38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v>42973.208333333328</v>
      </c>
      <c r="O615" s="10">
        <v>42982.208333333328</v>
      </c>
      <c r="P615" t="b">
        <v>0</v>
      </c>
      <c r="Q615" t="b">
        <v>0</v>
      </c>
      <c r="R615" t="s">
        <v>33</v>
      </c>
      <c r="S615" t="str">
        <f t="shared" si="37"/>
        <v>theater</v>
      </c>
      <c r="T615" t="str">
        <f t="shared" si="38"/>
        <v>plays</v>
      </c>
    </row>
    <row r="616" spans="1:20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v>42746.25</v>
      </c>
      <c r="O616" s="10">
        <v>42764.25</v>
      </c>
      <c r="P616" t="b">
        <v>0</v>
      </c>
      <c r="Q616" t="b">
        <v>0</v>
      </c>
      <c r="R616" t="s">
        <v>33</v>
      </c>
      <c r="S616" t="str">
        <f t="shared" si="37"/>
        <v>theater</v>
      </c>
      <c r="T616" t="str">
        <f t="shared" si="38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v>42489.208333333328</v>
      </c>
      <c r="O617" s="10">
        <v>42499.208333333328</v>
      </c>
      <c r="P617" t="b">
        <v>0</v>
      </c>
      <c r="Q617" t="b">
        <v>0</v>
      </c>
      <c r="R617" t="s">
        <v>33</v>
      </c>
      <c r="S617" t="str">
        <f t="shared" si="37"/>
        <v>theater</v>
      </c>
      <c r="T617" t="str">
        <f t="shared" si="38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v>41537.208333333336</v>
      </c>
      <c r="O618" s="10">
        <v>41538.208333333336</v>
      </c>
      <c r="P618" t="b">
        <v>0</v>
      </c>
      <c r="Q618" t="b">
        <v>1</v>
      </c>
      <c r="R618" t="s">
        <v>60</v>
      </c>
      <c r="S618" t="str">
        <f t="shared" si="37"/>
        <v>music</v>
      </c>
      <c r="T618" t="str">
        <f t="shared" si="38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v>41794.208333333336</v>
      </c>
      <c r="O619" s="10">
        <v>41804.208333333336</v>
      </c>
      <c r="P619" t="b">
        <v>0</v>
      </c>
      <c r="Q619" t="b">
        <v>0</v>
      </c>
      <c r="R619" t="s">
        <v>33</v>
      </c>
      <c r="S619" t="str">
        <f t="shared" si="37"/>
        <v>theater</v>
      </c>
      <c r="T619" t="str">
        <f t="shared" si="38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v>41396.208333333336</v>
      </c>
      <c r="O620" s="10">
        <v>41417.208333333336</v>
      </c>
      <c r="P620" t="b">
        <v>0</v>
      </c>
      <c r="Q620" t="b">
        <v>0</v>
      </c>
      <c r="R620" t="s">
        <v>68</v>
      </c>
      <c r="S620" t="str">
        <f t="shared" si="37"/>
        <v>publishing</v>
      </c>
      <c r="T620" t="str">
        <f t="shared" si="38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v>40669.208333333336</v>
      </c>
      <c r="O621" s="10">
        <v>40670.208333333336</v>
      </c>
      <c r="P621" t="b">
        <v>1</v>
      </c>
      <c r="Q621" t="b">
        <v>1</v>
      </c>
      <c r="R621" t="s">
        <v>33</v>
      </c>
      <c r="S621" t="str">
        <f t="shared" si="37"/>
        <v>theater</v>
      </c>
      <c r="T621" t="str">
        <f t="shared" si="38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v>42559.208333333328</v>
      </c>
      <c r="O622" s="10">
        <v>42563.208333333328</v>
      </c>
      <c r="P622" t="b">
        <v>0</v>
      </c>
      <c r="Q622" t="b">
        <v>0</v>
      </c>
      <c r="R622" t="s">
        <v>122</v>
      </c>
      <c r="S622" t="str">
        <f t="shared" si="37"/>
        <v>photography</v>
      </c>
      <c r="T622" t="str">
        <f t="shared" si="38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v>42626.208333333328</v>
      </c>
      <c r="O623" s="10">
        <v>42631.208333333328</v>
      </c>
      <c r="P623" t="b">
        <v>0</v>
      </c>
      <c r="Q623" t="b">
        <v>0</v>
      </c>
      <c r="R623" t="s">
        <v>33</v>
      </c>
      <c r="S623" t="str">
        <f t="shared" si="37"/>
        <v>theater</v>
      </c>
      <c r="T623" t="str">
        <f t="shared" si="38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v>43205.208333333328</v>
      </c>
      <c r="O624" s="10">
        <v>43231.208333333328</v>
      </c>
      <c r="P624" t="b">
        <v>0</v>
      </c>
      <c r="Q624" t="b">
        <v>0</v>
      </c>
      <c r="R624" t="s">
        <v>60</v>
      </c>
      <c r="S624" t="str">
        <f t="shared" si="37"/>
        <v>music</v>
      </c>
      <c r="T624" t="str">
        <f t="shared" si="38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v>42201.208333333328</v>
      </c>
      <c r="O625" s="10">
        <v>42206.208333333328</v>
      </c>
      <c r="P625" t="b">
        <v>0</v>
      </c>
      <c r="Q625" t="b">
        <v>0</v>
      </c>
      <c r="R625" t="s">
        <v>33</v>
      </c>
      <c r="S625" t="str">
        <f t="shared" si="37"/>
        <v>theater</v>
      </c>
      <c r="T625" t="str">
        <f t="shared" si="38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v>42029.25</v>
      </c>
      <c r="O626" s="10">
        <v>42035.25</v>
      </c>
      <c r="P626" t="b">
        <v>0</v>
      </c>
      <c r="Q626" t="b">
        <v>0</v>
      </c>
      <c r="R626" t="s">
        <v>122</v>
      </c>
      <c r="S626" t="str">
        <f t="shared" si="37"/>
        <v>photography</v>
      </c>
      <c r="T626" t="str">
        <f t="shared" si="38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v>43857.25</v>
      </c>
      <c r="O627" s="10">
        <v>43871.25</v>
      </c>
      <c r="P627" t="b">
        <v>0</v>
      </c>
      <c r="Q627" t="b">
        <v>0</v>
      </c>
      <c r="R627" t="s">
        <v>33</v>
      </c>
      <c r="S627" t="str">
        <f t="shared" si="37"/>
        <v>theater</v>
      </c>
      <c r="T627" t="str">
        <f t="shared" si="38"/>
        <v>plays</v>
      </c>
    </row>
    <row r="628" spans="1:20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v>40449.208333333336</v>
      </c>
      <c r="O628" s="10">
        <v>40458.208333333336</v>
      </c>
      <c r="P628" t="b">
        <v>0</v>
      </c>
      <c r="Q628" t="b">
        <v>1</v>
      </c>
      <c r="R628" t="s">
        <v>33</v>
      </c>
      <c r="S628" t="str">
        <f t="shared" si="37"/>
        <v>theater</v>
      </c>
      <c r="T628" t="str">
        <f t="shared" si="38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v>40345.208333333336</v>
      </c>
      <c r="O629" s="10">
        <v>40369.208333333336</v>
      </c>
      <c r="P629" t="b">
        <v>1</v>
      </c>
      <c r="Q629" t="b">
        <v>0</v>
      </c>
      <c r="R629" t="s">
        <v>17</v>
      </c>
      <c r="S629" t="str">
        <f t="shared" si="37"/>
        <v>food</v>
      </c>
      <c r="T629" t="str">
        <f t="shared" si="38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v>40455.208333333336</v>
      </c>
      <c r="O630" s="10">
        <v>40458.208333333336</v>
      </c>
      <c r="P630" t="b">
        <v>0</v>
      </c>
      <c r="Q630" t="b">
        <v>0</v>
      </c>
      <c r="R630" t="s">
        <v>60</v>
      </c>
      <c r="S630" t="str">
        <f t="shared" si="37"/>
        <v>music</v>
      </c>
      <c r="T630" t="str">
        <f t="shared" si="38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v>42557.208333333328</v>
      </c>
      <c r="O631" s="10">
        <v>42559.208333333328</v>
      </c>
      <c r="P631" t="b">
        <v>0</v>
      </c>
      <c r="Q631" t="b">
        <v>1</v>
      </c>
      <c r="R631" t="s">
        <v>33</v>
      </c>
      <c r="S631" t="str">
        <f t="shared" si="37"/>
        <v>theater</v>
      </c>
      <c r="T631" t="str">
        <f t="shared" si="38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v>43586.208333333328</v>
      </c>
      <c r="O632" s="10">
        <v>43597.208333333328</v>
      </c>
      <c r="P632" t="b">
        <v>0</v>
      </c>
      <c r="Q632" t="b">
        <v>1</v>
      </c>
      <c r="R632" t="s">
        <v>33</v>
      </c>
      <c r="S632" t="str">
        <f t="shared" si="37"/>
        <v>theater</v>
      </c>
      <c r="T632" t="str">
        <f t="shared" si="38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v>43550.208333333328</v>
      </c>
      <c r="O633" s="10">
        <v>43554.208333333328</v>
      </c>
      <c r="P633" t="b">
        <v>0</v>
      </c>
      <c r="Q633" t="b">
        <v>0</v>
      </c>
      <c r="R633" t="s">
        <v>33</v>
      </c>
      <c r="S633" t="str">
        <f t="shared" si="37"/>
        <v>theater</v>
      </c>
      <c r="T633" t="str">
        <f t="shared" si="38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v>41945.208333333336</v>
      </c>
      <c r="O634" s="10">
        <v>41963.25</v>
      </c>
      <c r="P634" t="b">
        <v>0</v>
      </c>
      <c r="Q634" t="b">
        <v>0</v>
      </c>
      <c r="R634" t="s">
        <v>33</v>
      </c>
      <c r="S634" t="str">
        <f t="shared" si="37"/>
        <v>theater</v>
      </c>
      <c r="T634" t="str">
        <f t="shared" si="38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v>42315.25</v>
      </c>
      <c r="O635" s="10">
        <v>42319.25</v>
      </c>
      <c r="P635" t="b">
        <v>0</v>
      </c>
      <c r="Q635" t="b">
        <v>0</v>
      </c>
      <c r="R635" t="s">
        <v>71</v>
      </c>
      <c r="S635" t="str">
        <f t="shared" si="37"/>
        <v>film &amp; video</v>
      </c>
      <c r="T635" t="str">
        <f t="shared" si="38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v>42819.208333333328</v>
      </c>
      <c r="O636" s="10">
        <v>42833.208333333328</v>
      </c>
      <c r="P636" t="b">
        <v>0</v>
      </c>
      <c r="Q636" t="b">
        <v>0</v>
      </c>
      <c r="R636" t="s">
        <v>269</v>
      </c>
      <c r="S636" t="str">
        <f t="shared" si="37"/>
        <v>film &amp; video</v>
      </c>
      <c r="T636" t="str">
        <f t="shared" si="38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v>41314.25</v>
      </c>
      <c r="O637" s="10">
        <v>41346.208333333336</v>
      </c>
      <c r="P637" t="b">
        <v>0</v>
      </c>
      <c r="Q637" t="b">
        <v>0</v>
      </c>
      <c r="R637" t="s">
        <v>269</v>
      </c>
      <c r="S637" t="str">
        <f t="shared" si="37"/>
        <v>film &amp; video</v>
      </c>
      <c r="T637" t="str">
        <f t="shared" si="38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v>40926.25</v>
      </c>
      <c r="O638" s="10">
        <v>40971.25</v>
      </c>
      <c r="P638" t="b">
        <v>0</v>
      </c>
      <c r="Q638" t="b">
        <v>1</v>
      </c>
      <c r="R638" t="s">
        <v>71</v>
      </c>
      <c r="S638" t="str">
        <f t="shared" si="37"/>
        <v>film &amp; video</v>
      </c>
      <c r="T638" t="str">
        <f t="shared" si="38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v>42688.25</v>
      </c>
      <c r="O639" s="10">
        <v>42696.25</v>
      </c>
      <c r="P639" t="b">
        <v>0</v>
      </c>
      <c r="Q639" t="b">
        <v>0</v>
      </c>
      <c r="R639" t="s">
        <v>33</v>
      </c>
      <c r="S639" t="str">
        <f t="shared" si="37"/>
        <v>theater</v>
      </c>
      <c r="T639" t="str">
        <f t="shared" si="38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v>40386.208333333336</v>
      </c>
      <c r="O640" s="10">
        <v>40398.208333333336</v>
      </c>
      <c r="P640" t="b">
        <v>0</v>
      </c>
      <c r="Q640" t="b">
        <v>1</v>
      </c>
      <c r="R640" t="s">
        <v>33</v>
      </c>
      <c r="S640" t="str">
        <f t="shared" si="37"/>
        <v>theater</v>
      </c>
      <c r="T640" t="str">
        <f t="shared" si="38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v>43309.208333333328</v>
      </c>
      <c r="O641" s="10">
        <v>43309.208333333328</v>
      </c>
      <c r="P641" t="b">
        <v>0</v>
      </c>
      <c r="Q641" t="b">
        <v>1</v>
      </c>
      <c r="R641" t="s">
        <v>53</v>
      </c>
      <c r="S641" t="str">
        <f t="shared" si="37"/>
        <v>film &amp; video</v>
      </c>
      <c r="T641" t="str">
        <f t="shared" si="38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40">E642/D642</f>
        <v>0.16501669449081802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v>42387.25</v>
      </c>
      <c r="O642" s="10">
        <v>42390.25</v>
      </c>
      <c r="P642" t="b">
        <v>0</v>
      </c>
      <c r="Q642" t="b">
        <v>0</v>
      </c>
      <c r="R642" t="s">
        <v>33</v>
      </c>
      <c r="S642" t="str">
        <f t="shared" ref="S642:S705" si="41">LEFT(R642, FIND("/", R642)-1)</f>
        <v>theater</v>
      </c>
      <c r="T642" t="str">
        <f t="shared" ref="T642:T705" si="42">MID(R642, FIND("/", R642) +1, LEN(R642))</f>
        <v>plays</v>
      </c>
    </row>
    <row r="643" spans="1:20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0"/>
        <v>1.1996808510638297</v>
      </c>
      <c r="G643" t="s">
        <v>20</v>
      </c>
      <c r="H643">
        <v>194</v>
      </c>
      <c r="I643" s="5">
        <f t="shared" ref="I643:I706" si="43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v>42786.25</v>
      </c>
      <c r="O643" s="10">
        <v>42814.208333333328</v>
      </c>
      <c r="P643" t="b">
        <v>0</v>
      </c>
      <c r="Q643" t="b">
        <v>0</v>
      </c>
      <c r="R643" t="s">
        <v>33</v>
      </c>
      <c r="S643" t="str">
        <f t="shared" si="41"/>
        <v>theater</v>
      </c>
      <c r="T643" t="str">
        <f t="shared" si="42"/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5">
        <f t="shared" si="4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v>43451.25</v>
      </c>
      <c r="O644" s="10">
        <v>43460.25</v>
      </c>
      <c r="P644" t="b">
        <v>0</v>
      </c>
      <c r="Q644" t="b">
        <v>0</v>
      </c>
      <c r="R644" t="s">
        <v>65</v>
      </c>
      <c r="S644" t="str">
        <f t="shared" si="41"/>
        <v>technology</v>
      </c>
      <c r="T644" t="str">
        <f t="shared" si="42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v>42795.25</v>
      </c>
      <c r="O645" s="10">
        <v>42813.208333333328</v>
      </c>
      <c r="P645" t="b">
        <v>0</v>
      </c>
      <c r="Q645" t="b">
        <v>0</v>
      </c>
      <c r="R645" t="s">
        <v>33</v>
      </c>
      <c r="S645" t="str">
        <f t="shared" si="41"/>
        <v>theater</v>
      </c>
      <c r="T645" t="str">
        <f t="shared" si="42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v>43452.25</v>
      </c>
      <c r="O646" s="10">
        <v>43468.25</v>
      </c>
      <c r="P646" t="b">
        <v>0</v>
      </c>
      <c r="Q646" t="b">
        <v>0</v>
      </c>
      <c r="R646" t="s">
        <v>33</v>
      </c>
      <c r="S646" t="str">
        <f t="shared" si="41"/>
        <v>theater</v>
      </c>
      <c r="T646" t="str">
        <f t="shared" si="42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v>43369.208333333328</v>
      </c>
      <c r="O647" s="10">
        <v>43390.208333333328</v>
      </c>
      <c r="P647" t="b">
        <v>0</v>
      </c>
      <c r="Q647" t="b">
        <v>1</v>
      </c>
      <c r="R647" t="s">
        <v>23</v>
      </c>
      <c r="S647" t="str">
        <f t="shared" si="41"/>
        <v>music</v>
      </c>
      <c r="T647" t="str">
        <f t="shared" si="42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v>41346.208333333336</v>
      </c>
      <c r="O648" s="10">
        <v>41357.208333333336</v>
      </c>
      <c r="P648" t="b">
        <v>0</v>
      </c>
      <c r="Q648" t="b">
        <v>0</v>
      </c>
      <c r="R648" t="s">
        <v>89</v>
      </c>
      <c r="S648" t="str">
        <f t="shared" si="41"/>
        <v>games</v>
      </c>
      <c r="T648" t="str">
        <f t="shared" si="42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v>43199.208333333328</v>
      </c>
      <c r="O649" s="10">
        <v>43223.208333333328</v>
      </c>
      <c r="P649" t="b">
        <v>0</v>
      </c>
      <c r="Q649" t="b">
        <v>0</v>
      </c>
      <c r="R649" t="s">
        <v>206</v>
      </c>
      <c r="S649" t="str">
        <f t="shared" si="41"/>
        <v>publishing</v>
      </c>
      <c r="T649" t="str">
        <f t="shared" si="42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v>42922.208333333328</v>
      </c>
      <c r="O650" s="10">
        <v>42940.208333333328</v>
      </c>
      <c r="P650" t="b">
        <v>1</v>
      </c>
      <c r="Q650" t="b">
        <v>0</v>
      </c>
      <c r="R650" t="s">
        <v>17</v>
      </c>
      <c r="S650" t="str">
        <f t="shared" si="41"/>
        <v>food</v>
      </c>
      <c r="T650" t="str">
        <f t="shared" si="42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v>40471.208333333336</v>
      </c>
      <c r="O651" s="10">
        <v>40482.208333333336</v>
      </c>
      <c r="P651" t="b">
        <v>1</v>
      </c>
      <c r="Q651" t="b">
        <v>1</v>
      </c>
      <c r="R651" t="s">
        <v>33</v>
      </c>
      <c r="S651" t="str">
        <f t="shared" si="41"/>
        <v>theater</v>
      </c>
      <c r="T651" t="str">
        <f t="shared" si="42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v>41828.208333333336</v>
      </c>
      <c r="O652" s="10">
        <v>41855.208333333336</v>
      </c>
      <c r="P652" t="b">
        <v>0</v>
      </c>
      <c r="Q652" t="b">
        <v>0</v>
      </c>
      <c r="R652" t="s">
        <v>159</v>
      </c>
      <c r="S652" t="str">
        <f t="shared" si="41"/>
        <v>music</v>
      </c>
      <c r="T652" t="str">
        <f t="shared" si="42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v>41692.25</v>
      </c>
      <c r="O653" s="10">
        <v>41707.25</v>
      </c>
      <c r="P653" t="b">
        <v>0</v>
      </c>
      <c r="Q653" t="b">
        <v>0</v>
      </c>
      <c r="R653" t="s">
        <v>100</v>
      </c>
      <c r="S653" t="str">
        <f t="shared" si="41"/>
        <v>film &amp; video</v>
      </c>
      <c r="T653" t="str">
        <f t="shared" si="42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v>42587.208333333328</v>
      </c>
      <c r="O654" s="10">
        <v>42630.208333333328</v>
      </c>
      <c r="P654" t="b">
        <v>0</v>
      </c>
      <c r="Q654" t="b">
        <v>0</v>
      </c>
      <c r="R654" t="s">
        <v>28</v>
      </c>
      <c r="S654" t="str">
        <f t="shared" si="41"/>
        <v>technology</v>
      </c>
      <c r="T654" t="str">
        <f t="shared" si="42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v>42468.208333333328</v>
      </c>
      <c r="O655" s="10">
        <v>42470.208333333328</v>
      </c>
      <c r="P655" t="b">
        <v>0</v>
      </c>
      <c r="Q655" t="b">
        <v>0</v>
      </c>
      <c r="R655" t="s">
        <v>28</v>
      </c>
      <c r="S655" t="str">
        <f t="shared" si="41"/>
        <v>technology</v>
      </c>
      <c r="T655" t="str">
        <f t="shared" si="42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v>42240.208333333328</v>
      </c>
      <c r="O656" s="10">
        <v>42245.208333333328</v>
      </c>
      <c r="P656" t="b">
        <v>0</v>
      </c>
      <c r="Q656" t="b">
        <v>0</v>
      </c>
      <c r="R656" t="s">
        <v>148</v>
      </c>
      <c r="S656" t="str">
        <f t="shared" si="41"/>
        <v>music</v>
      </c>
      <c r="T656" t="str">
        <f t="shared" si="42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v>42796.25</v>
      </c>
      <c r="O657" s="10">
        <v>42809.208333333328</v>
      </c>
      <c r="P657" t="b">
        <v>1</v>
      </c>
      <c r="Q657" t="b">
        <v>0</v>
      </c>
      <c r="R657" t="s">
        <v>122</v>
      </c>
      <c r="S657" t="str">
        <f t="shared" si="41"/>
        <v>photography</v>
      </c>
      <c r="T657" t="str">
        <f t="shared" si="42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v>43097.25</v>
      </c>
      <c r="O658" s="10">
        <v>43102.25</v>
      </c>
      <c r="P658" t="b">
        <v>0</v>
      </c>
      <c r="Q658" t="b">
        <v>0</v>
      </c>
      <c r="R658" t="s">
        <v>17</v>
      </c>
      <c r="S658" t="str">
        <f t="shared" si="41"/>
        <v>food</v>
      </c>
      <c r="T658" t="str">
        <f t="shared" si="42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v>43096.25</v>
      </c>
      <c r="O659" s="10">
        <v>43112.25</v>
      </c>
      <c r="P659" t="b">
        <v>0</v>
      </c>
      <c r="Q659" t="b">
        <v>0</v>
      </c>
      <c r="R659" t="s">
        <v>474</v>
      </c>
      <c r="S659" t="str">
        <f t="shared" si="41"/>
        <v>film &amp; video</v>
      </c>
      <c r="T659" t="str">
        <f t="shared" si="42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v>42246.208333333328</v>
      </c>
      <c r="O660" s="10">
        <v>42269.208333333328</v>
      </c>
      <c r="P660" t="b">
        <v>0</v>
      </c>
      <c r="Q660" t="b">
        <v>0</v>
      </c>
      <c r="R660" t="s">
        <v>23</v>
      </c>
      <c r="S660" t="str">
        <f t="shared" si="41"/>
        <v>music</v>
      </c>
      <c r="T660" t="str">
        <f t="shared" si="42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v>40570.25</v>
      </c>
      <c r="O661" s="10">
        <v>40571.25</v>
      </c>
      <c r="P661" t="b">
        <v>0</v>
      </c>
      <c r="Q661" t="b">
        <v>0</v>
      </c>
      <c r="R661" t="s">
        <v>42</v>
      </c>
      <c r="S661" t="str">
        <f t="shared" si="41"/>
        <v>film &amp; video</v>
      </c>
      <c r="T661" t="str">
        <f t="shared" si="42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v>42237.208333333328</v>
      </c>
      <c r="O662" s="10">
        <v>42246.208333333328</v>
      </c>
      <c r="P662" t="b">
        <v>1</v>
      </c>
      <c r="Q662" t="b">
        <v>0</v>
      </c>
      <c r="R662" t="s">
        <v>33</v>
      </c>
      <c r="S662" t="str">
        <f t="shared" si="41"/>
        <v>theater</v>
      </c>
      <c r="T662" t="str">
        <f t="shared" si="42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v>40996.208333333336</v>
      </c>
      <c r="O663" s="10">
        <v>41026.208333333336</v>
      </c>
      <c r="P663" t="b">
        <v>0</v>
      </c>
      <c r="Q663" t="b">
        <v>0</v>
      </c>
      <c r="R663" t="s">
        <v>159</v>
      </c>
      <c r="S663" t="str">
        <f t="shared" si="41"/>
        <v>music</v>
      </c>
      <c r="T663" t="str">
        <f t="shared" si="42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v>43443.25</v>
      </c>
      <c r="O664" s="10">
        <v>43447.25</v>
      </c>
      <c r="P664" t="b">
        <v>0</v>
      </c>
      <c r="Q664" t="b">
        <v>0</v>
      </c>
      <c r="R664" t="s">
        <v>33</v>
      </c>
      <c r="S664" t="str">
        <f t="shared" si="41"/>
        <v>theater</v>
      </c>
      <c r="T664" t="str">
        <f t="shared" si="42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v>40458.208333333336</v>
      </c>
      <c r="O665" s="10">
        <v>40481.208333333336</v>
      </c>
      <c r="P665" t="b">
        <v>0</v>
      </c>
      <c r="Q665" t="b">
        <v>0</v>
      </c>
      <c r="R665" t="s">
        <v>33</v>
      </c>
      <c r="S665" t="str">
        <f t="shared" si="41"/>
        <v>theater</v>
      </c>
      <c r="T665" t="str">
        <f t="shared" si="42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v>40959.25</v>
      </c>
      <c r="O666" s="10">
        <v>40969.25</v>
      </c>
      <c r="P666" t="b">
        <v>0</v>
      </c>
      <c r="Q666" t="b">
        <v>0</v>
      </c>
      <c r="R666" t="s">
        <v>159</v>
      </c>
      <c r="S666" t="str">
        <f t="shared" si="41"/>
        <v>music</v>
      </c>
      <c r="T666" t="str">
        <f t="shared" si="42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v>40733.208333333336</v>
      </c>
      <c r="O667" s="10">
        <v>40747.208333333336</v>
      </c>
      <c r="P667" t="b">
        <v>0</v>
      </c>
      <c r="Q667" t="b">
        <v>1</v>
      </c>
      <c r="R667" t="s">
        <v>42</v>
      </c>
      <c r="S667" t="str">
        <f t="shared" si="41"/>
        <v>film &amp; video</v>
      </c>
      <c r="T667" t="str">
        <f t="shared" si="42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v>41516.208333333336</v>
      </c>
      <c r="O668" s="10">
        <v>41522.208333333336</v>
      </c>
      <c r="P668" t="b">
        <v>0</v>
      </c>
      <c r="Q668" t="b">
        <v>1</v>
      </c>
      <c r="R668" t="s">
        <v>33</v>
      </c>
      <c r="S668" t="str">
        <f t="shared" si="41"/>
        <v>theater</v>
      </c>
      <c r="T668" t="str">
        <f t="shared" si="42"/>
        <v>plays</v>
      </c>
    </row>
    <row r="669" spans="1:20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v>41892.208333333336</v>
      </c>
      <c r="O669" s="10">
        <v>41901.208333333336</v>
      </c>
      <c r="P669" t="b">
        <v>0</v>
      </c>
      <c r="Q669" t="b">
        <v>0</v>
      </c>
      <c r="R669" t="s">
        <v>1029</v>
      </c>
      <c r="S669" t="str">
        <f t="shared" si="41"/>
        <v>journalism</v>
      </c>
      <c r="T669" t="str">
        <f t="shared" si="42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v>41122.208333333336</v>
      </c>
      <c r="O670" s="10">
        <v>41134.208333333336</v>
      </c>
      <c r="P670" t="b">
        <v>0</v>
      </c>
      <c r="Q670" t="b">
        <v>0</v>
      </c>
      <c r="R670" t="s">
        <v>33</v>
      </c>
      <c r="S670" t="str">
        <f t="shared" si="41"/>
        <v>theater</v>
      </c>
      <c r="T670" t="str">
        <f t="shared" si="42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v>42912.208333333328</v>
      </c>
      <c r="O671" s="10">
        <v>42921.208333333328</v>
      </c>
      <c r="P671" t="b">
        <v>0</v>
      </c>
      <c r="Q671" t="b">
        <v>0</v>
      </c>
      <c r="R671" t="s">
        <v>33</v>
      </c>
      <c r="S671" t="str">
        <f t="shared" si="41"/>
        <v>theater</v>
      </c>
      <c r="T671" t="str">
        <f t="shared" si="42"/>
        <v>plays</v>
      </c>
    </row>
    <row r="672" spans="1:20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v>42425.25</v>
      </c>
      <c r="O672" s="10">
        <v>42437.25</v>
      </c>
      <c r="P672" t="b">
        <v>0</v>
      </c>
      <c r="Q672" t="b">
        <v>0</v>
      </c>
      <c r="R672" t="s">
        <v>60</v>
      </c>
      <c r="S672" t="str">
        <f t="shared" si="41"/>
        <v>music</v>
      </c>
      <c r="T672" t="str">
        <f t="shared" si="42"/>
        <v>indie rock</v>
      </c>
    </row>
    <row r="673" spans="1:20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v>40390.208333333336</v>
      </c>
      <c r="O673" s="10">
        <v>40394.208333333336</v>
      </c>
      <c r="P673" t="b">
        <v>0</v>
      </c>
      <c r="Q673" t="b">
        <v>1</v>
      </c>
      <c r="R673" t="s">
        <v>33</v>
      </c>
      <c r="S673" t="str">
        <f t="shared" si="41"/>
        <v>theater</v>
      </c>
      <c r="T673" t="str">
        <f t="shared" si="42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v>43180.208333333328</v>
      </c>
      <c r="O674" s="10">
        <v>43190.208333333328</v>
      </c>
      <c r="P674" t="b">
        <v>0</v>
      </c>
      <c r="Q674" t="b">
        <v>0</v>
      </c>
      <c r="R674" t="s">
        <v>33</v>
      </c>
      <c r="S674" t="str">
        <f t="shared" si="41"/>
        <v>theater</v>
      </c>
      <c r="T674" t="str">
        <f t="shared" si="42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v>42475.208333333328</v>
      </c>
      <c r="O675" s="10">
        <v>42496.208333333328</v>
      </c>
      <c r="P675" t="b">
        <v>0</v>
      </c>
      <c r="Q675" t="b">
        <v>0</v>
      </c>
      <c r="R675" t="s">
        <v>60</v>
      </c>
      <c r="S675" t="str">
        <f t="shared" si="41"/>
        <v>music</v>
      </c>
      <c r="T675" t="str">
        <f t="shared" si="42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v>40774.208333333336</v>
      </c>
      <c r="O676" s="10">
        <v>40821.208333333336</v>
      </c>
      <c r="P676" t="b">
        <v>0</v>
      </c>
      <c r="Q676" t="b">
        <v>0</v>
      </c>
      <c r="R676" t="s">
        <v>122</v>
      </c>
      <c r="S676" t="str">
        <f t="shared" si="41"/>
        <v>photography</v>
      </c>
      <c r="T676" t="str">
        <f t="shared" si="42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v>43719.208333333328</v>
      </c>
      <c r="O677" s="10">
        <v>43726.208333333328</v>
      </c>
      <c r="P677" t="b">
        <v>0</v>
      </c>
      <c r="Q677" t="b">
        <v>0</v>
      </c>
      <c r="R677" t="s">
        <v>1029</v>
      </c>
      <c r="S677" t="str">
        <f t="shared" si="41"/>
        <v>journalism</v>
      </c>
      <c r="T677" t="str">
        <f t="shared" si="42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v>41178.208333333336</v>
      </c>
      <c r="O678" s="10">
        <v>41187.208333333336</v>
      </c>
      <c r="P678" t="b">
        <v>0</v>
      </c>
      <c r="Q678" t="b">
        <v>0</v>
      </c>
      <c r="R678" t="s">
        <v>122</v>
      </c>
      <c r="S678" t="str">
        <f t="shared" si="41"/>
        <v>photography</v>
      </c>
      <c r="T678" t="str">
        <f t="shared" si="42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v>42561.208333333328</v>
      </c>
      <c r="O679" s="10">
        <v>42611.208333333328</v>
      </c>
      <c r="P679" t="b">
        <v>0</v>
      </c>
      <c r="Q679" t="b">
        <v>0</v>
      </c>
      <c r="R679" t="s">
        <v>119</v>
      </c>
      <c r="S679" t="str">
        <f t="shared" si="41"/>
        <v>publishing</v>
      </c>
      <c r="T679" t="str">
        <f t="shared" si="42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v>43484.25</v>
      </c>
      <c r="O680" s="10">
        <v>43486.25</v>
      </c>
      <c r="P680" t="b">
        <v>0</v>
      </c>
      <c r="Q680" t="b">
        <v>0</v>
      </c>
      <c r="R680" t="s">
        <v>53</v>
      </c>
      <c r="S680" t="str">
        <f t="shared" si="41"/>
        <v>film &amp; video</v>
      </c>
      <c r="T680" t="str">
        <f t="shared" si="42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v>43756.208333333328</v>
      </c>
      <c r="O681" s="10">
        <v>43761.208333333328</v>
      </c>
      <c r="P681" t="b">
        <v>0</v>
      </c>
      <c r="Q681" t="b">
        <v>1</v>
      </c>
      <c r="R681" t="s">
        <v>17</v>
      </c>
      <c r="S681" t="str">
        <f t="shared" si="41"/>
        <v>food</v>
      </c>
      <c r="T681" t="str">
        <f t="shared" si="42"/>
        <v>food trucks</v>
      </c>
    </row>
    <row r="682" spans="1:20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v>43813.25</v>
      </c>
      <c r="O682" s="10">
        <v>43815.25</v>
      </c>
      <c r="P682" t="b">
        <v>0</v>
      </c>
      <c r="Q682" t="b">
        <v>1</v>
      </c>
      <c r="R682" t="s">
        <v>292</v>
      </c>
      <c r="S682" t="str">
        <f t="shared" si="41"/>
        <v>games</v>
      </c>
      <c r="T682" t="str">
        <f t="shared" si="42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v>40898.25</v>
      </c>
      <c r="O683" s="10">
        <v>40904.25</v>
      </c>
      <c r="P683" t="b">
        <v>0</v>
      </c>
      <c r="Q683" t="b">
        <v>0</v>
      </c>
      <c r="R683" t="s">
        <v>33</v>
      </c>
      <c r="S683" t="str">
        <f t="shared" si="41"/>
        <v>theater</v>
      </c>
      <c r="T683" t="str">
        <f t="shared" si="42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v>41619.25</v>
      </c>
      <c r="O684" s="10">
        <v>41628.25</v>
      </c>
      <c r="P684" t="b">
        <v>0</v>
      </c>
      <c r="Q684" t="b">
        <v>0</v>
      </c>
      <c r="R684" t="s">
        <v>33</v>
      </c>
      <c r="S684" t="str">
        <f t="shared" si="41"/>
        <v>theater</v>
      </c>
      <c r="T684" t="str">
        <f t="shared" si="42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v>43359.208333333328</v>
      </c>
      <c r="O685" s="10">
        <v>43361.208333333328</v>
      </c>
      <c r="P685" t="b">
        <v>0</v>
      </c>
      <c r="Q685" t="b">
        <v>0</v>
      </c>
      <c r="R685" t="s">
        <v>33</v>
      </c>
      <c r="S685" t="str">
        <f t="shared" si="41"/>
        <v>theater</v>
      </c>
      <c r="T685" t="str">
        <f t="shared" si="42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v>40358.208333333336</v>
      </c>
      <c r="O686" s="10">
        <v>40378.208333333336</v>
      </c>
      <c r="P686" t="b">
        <v>0</v>
      </c>
      <c r="Q686" t="b">
        <v>0</v>
      </c>
      <c r="R686" t="s">
        <v>68</v>
      </c>
      <c r="S686" t="str">
        <f t="shared" si="41"/>
        <v>publishing</v>
      </c>
      <c r="T686" t="str">
        <f t="shared" si="42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v>42239.208333333328</v>
      </c>
      <c r="O687" s="10">
        <v>42263.208333333328</v>
      </c>
      <c r="P687" t="b">
        <v>0</v>
      </c>
      <c r="Q687" t="b">
        <v>0</v>
      </c>
      <c r="R687" t="s">
        <v>33</v>
      </c>
      <c r="S687" t="str">
        <f t="shared" si="41"/>
        <v>theater</v>
      </c>
      <c r="T687" t="str">
        <f t="shared" si="42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v>43186.208333333328</v>
      </c>
      <c r="O688" s="10">
        <v>43197.208333333328</v>
      </c>
      <c r="P688" t="b">
        <v>0</v>
      </c>
      <c r="Q688" t="b">
        <v>0</v>
      </c>
      <c r="R688" t="s">
        <v>65</v>
      </c>
      <c r="S688" t="str">
        <f t="shared" si="41"/>
        <v>technology</v>
      </c>
      <c r="T688" t="str">
        <f t="shared" si="42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v>42806.25</v>
      </c>
      <c r="O689" s="10">
        <v>42809.208333333328</v>
      </c>
      <c r="P689" t="b">
        <v>0</v>
      </c>
      <c r="Q689" t="b">
        <v>0</v>
      </c>
      <c r="R689" t="s">
        <v>33</v>
      </c>
      <c r="S689" t="str">
        <f t="shared" si="41"/>
        <v>theater</v>
      </c>
      <c r="T689" t="str">
        <f t="shared" si="42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v>43475.25</v>
      </c>
      <c r="O690" s="10">
        <v>43491.25</v>
      </c>
      <c r="P690" t="b">
        <v>0</v>
      </c>
      <c r="Q690" t="b">
        <v>1</v>
      </c>
      <c r="R690" t="s">
        <v>269</v>
      </c>
      <c r="S690" t="str">
        <f t="shared" si="41"/>
        <v>film &amp; video</v>
      </c>
      <c r="T690" t="str">
        <f t="shared" si="42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v>41576.208333333336</v>
      </c>
      <c r="O691" s="10">
        <v>41588.25</v>
      </c>
      <c r="P691" t="b">
        <v>0</v>
      </c>
      <c r="Q691" t="b">
        <v>0</v>
      </c>
      <c r="R691" t="s">
        <v>28</v>
      </c>
      <c r="S691" t="str">
        <f t="shared" si="41"/>
        <v>technology</v>
      </c>
      <c r="T691" t="str">
        <f t="shared" si="42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v>40874.25</v>
      </c>
      <c r="O692" s="10">
        <v>40880.25</v>
      </c>
      <c r="P692" t="b">
        <v>0</v>
      </c>
      <c r="Q692" t="b">
        <v>1</v>
      </c>
      <c r="R692" t="s">
        <v>42</v>
      </c>
      <c r="S692" t="str">
        <f t="shared" si="41"/>
        <v>film &amp; video</v>
      </c>
      <c r="T692" t="str">
        <f t="shared" si="42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v>41185.208333333336</v>
      </c>
      <c r="O693" s="10">
        <v>41202.208333333336</v>
      </c>
      <c r="P693" t="b">
        <v>1</v>
      </c>
      <c r="Q693" t="b">
        <v>1</v>
      </c>
      <c r="R693" t="s">
        <v>42</v>
      </c>
      <c r="S693" t="str">
        <f t="shared" si="41"/>
        <v>film &amp; video</v>
      </c>
      <c r="T693" t="str">
        <f t="shared" si="42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v>43655.208333333328</v>
      </c>
      <c r="O694" s="10">
        <v>43673.208333333328</v>
      </c>
      <c r="P694" t="b">
        <v>0</v>
      </c>
      <c r="Q694" t="b">
        <v>0</v>
      </c>
      <c r="R694" t="s">
        <v>23</v>
      </c>
      <c r="S694" t="str">
        <f t="shared" si="41"/>
        <v>music</v>
      </c>
      <c r="T694" t="str">
        <f t="shared" si="42"/>
        <v>rock</v>
      </c>
    </row>
    <row r="695" spans="1:20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v>43025.208333333328</v>
      </c>
      <c r="O695" s="10">
        <v>43042.208333333328</v>
      </c>
      <c r="P695" t="b">
        <v>0</v>
      </c>
      <c r="Q695" t="b">
        <v>0</v>
      </c>
      <c r="R695" t="s">
        <v>33</v>
      </c>
      <c r="S695" t="str">
        <f t="shared" si="41"/>
        <v>theater</v>
      </c>
      <c r="T695" t="str">
        <f t="shared" si="42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v>43066.25</v>
      </c>
      <c r="O696" s="10">
        <v>43103.25</v>
      </c>
      <c r="P696" t="b">
        <v>0</v>
      </c>
      <c r="Q696" t="b">
        <v>0</v>
      </c>
      <c r="R696" t="s">
        <v>33</v>
      </c>
      <c r="S696" t="str">
        <f t="shared" si="41"/>
        <v>theater</v>
      </c>
      <c r="T696" t="str">
        <f t="shared" si="42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v>42322.25</v>
      </c>
      <c r="O697" s="10">
        <v>42338.25</v>
      </c>
      <c r="P697" t="b">
        <v>1</v>
      </c>
      <c r="Q697" t="b">
        <v>0</v>
      </c>
      <c r="R697" t="s">
        <v>23</v>
      </c>
      <c r="S697" t="str">
        <f t="shared" si="41"/>
        <v>music</v>
      </c>
      <c r="T697" t="str">
        <f t="shared" si="42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v>42114.208333333328</v>
      </c>
      <c r="O698" s="10">
        <v>42115.208333333328</v>
      </c>
      <c r="P698" t="b">
        <v>0</v>
      </c>
      <c r="Q698" t="b">
        <v>1</v>
      </c>
      <c r="R698" t="s">
        <v>33</v>
      </c>
      <c r="S698" t="str">
        <f t="shared" si="41"/>
        <v>theater</v>
      </c>
      <c r="T698" t="str">
        <f t="shared" si="42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v>43190.208333333328</v>
      </c>
      <c r="O699" s="10">
        <v>43192.208333333328</v>
      </c>
      <c r="P699" t="b">
        <v>0</v>
      </c>
      <c r="Q699" t="b">
        <v>0</v>
      </c>
      <c r="R699" t="s">
        <v>50</v>
      </c>
      <c r="S699" t="str">
        <f t="shared" si="41"/>
        <v>music</v>
      </c>
      <c r="T699" t="str">
        <f t="shared" si="42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v>40871.25</v>
      </c>
      <c r="O700" s="10">
        <v>40885.25</v>
      </c>
      <c r="P700" t="b">
        <v>0</v>
      </c>
      <c r="Q700" t="b">
        <v>0</v>
      </c>
      <c r="R700" t="s">
        <v>65</v>
      </c>
      <c r="S700" t="str">
        <f t="shared" si="41"/>
        <v>technology</v>
      </c>
      <c r="T700" t="str">
        <f t="shared" si="42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v>43641.208333333328</v>
      </c>
      <c r="O701" s="10">
        <v>43642.208333333328</v>
      </c>
      <c r="P701" t="b">
        <v>0</v>
      </c>
      <c r="Q701" t="b">
        <v>0</v>
      </c>
      <c r="R701" t="s">
        <v>53</v>
      </c>
      <c r="S701" t="str">
        <f t="shared" si="41"/>
        <v>film &amp; video</v>
      </c>
      <c r="T701" t="str">
        <f t="shared" si="42"/>
        <v>drama</v>
      </c>
    </row>
    <row r="702" spans="1:20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v>40203.25</v>
      </c>
      <c r="O702" s="10">
        <v>40218.25</v>
      </c>
      <c r="P702" t="b">
        <v>0</v>
      </c>
      <c r="Q702" t="b">
        <v>0</v>
      </c>
      <c r="R702" t="s">
        <v>65</v>
      </c>
      <c r="S702" t="str">
        <f t="shared" si="41"/>
        <v>technology</v>
      </c>
      <c r="T702" t="str">
        <f t="shared" si="42"/>
        <v>wearables</v>
      </c>
    </row>
    <row r="703" spans="1:20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v>40629.208333333336</v>
      </c>
      <c r="O703" s="10">
        <v>40636.208333333336</v>
      </c>
      <c r="P703" t="b">
        <v>1</v>
      </c>
      <c r="Q703" t="b">
        <v>0</v>
      </c>
      <c r="R703" t="s">
        <v>33</v>
      </c>
      <c r="S703" t="str">
        <f t="shared" si="41"/>
        <v>theater</v>
      </c>
      <c r="T703" t="str">
        <f t="shared" si="42"/>
        <v>plays</v>
      </c>
    </row>
    <row r="704" spans="1:20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v>41477.208333333336</v>
      </c>
      <c r="O704" s="10">
        <v>41482.208333333336</v>
      </c>
      <c r="P704" t="b">
        <v>0</v>
      </c>
      <c r="Q704" t="b">
        <v>0</v>
      </c>
      <c r="R704" t="s">
        <v>65</v>
      </c>
      <c r="S704" t="str">
        <f t="shared" si="41"/>
        <v>technology</v>
      </c>
      <c r="T704" t="str">
        <f t="shared" si="42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v>41020.208333333336</v>
      </c>
      <c r="O705" s="10">
        <v>41037.208333333336</v>
      </c>
      <c r="P705" t="b">
        <v>1</v>
      </c>
      <c r="Q705" t="b">
        <v>1</v>
      </c>
      <c r="R705" t="s">
        <v>206</v>
      </c>
      <c r="S705" t="str">
        <f t="shared" si="41"/>
        <v>publishing</v>
      </c>
      <c r="T705" t="str">
        <f t="shared" si="42"/>
        <v>translations</v>
      </c>
    </row>
    <row r="706" spans="1:20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44">E706/D706</f>
        <v>1.2278160919540231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v>42555.208333333328</v>
      </c>
      <c r="O706" s="10">
        <v>42570.208333333328</v>
      </c>
      <c r="P706" t="b">
        <v>0</v>
      </c>
      <c r="Q706" t="b">
        <v>0</v>
      </c>
      <c r="R706" t="s">
        <v>71</v>
      </c>
      <c r="S706" t="str">
        <f t="shared" ref="S706:S769" si="45">LEFT(R706, FIND("/", R706)-1)</f>
        <v>film &amp; video</v>
      </c>
      <c r="T706" t="str">
        <f t="shared" ref="T706:T769" si="46">MID(R706, FIND("/", R706) +1, LEN(R706))</f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4"/>
        <v>0.99026517383618151</v>
      </c>
      <c r="G707" t="s">
        <v>14</v>
      </c>
      <c r="H707">
        <v>2025</v>
      </c>
      <c r="I707" s="5">
        <f t="shared" ref="I707:I770" si="4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v>41619.25</v>
      </c>
      <c r="O707" s="10">
        <v>41623.25</v>
      </c>
      <c r="P707" t="b">
        <v>0</v>
      </c>
      <c r="Q707" t="b">
        <v>0</v>
      </c>
      <c r="R707" t="s">
        <v>68</v>
      </c>
      <c r="S707" t="str">
        <f t="shared" si="45"/>
        <v>publishing</v>
      </c>
      <c r="T707" t="str">
        <f t="shared" si="46"/>
        <v>nonfiction</v>
      </c>
    </row>
    <row r="708" spans="1:20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5">
        <f t="shared" si="4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v>43471.25</v>
      </c>
      <c r="O708" s="10">
        <v>43479.25</v>
      </c>
      <c r="P708" t="b">
        <v>0</v>
      </c>
      <c r="Q708" t="b">
        <v>1</v>
      </c>
      <c r="R708" t="s">
        <v>28</v>
      </c>
      <c r="S708" t="str">
        <f t="shared" si="45"/>
        <v>technology</v>
      </c>
      <c r="T708" t="str">
        <f t="shared" si="46"/>
        <v>web</v>
      </c>
    </row>
    <row r="709" spans="1:20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v>43442.25</v>
      </c>
      <c r="O709" s="10">
        <v>43478.25</v>
      </c>
      <c r="P709" t="b">
        <v>0</v>
      </c>
      <c r="Q709" t="b">
        <v>0</v>
      </c>
      <c r="R709" t="s">
        <v>53</v>
      </c>
      <c r="S709" t="str">
        <f t="shared" si="45"/>
        <v>film &amp; video</v>
      </c>
      <c r="T709" t="str">
        <f t="shared" si="46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v>42877.208333333328</v>
      </c>
      <c r="O710" s="10">
        <v>42887.208333333328</v>
      </c>
      <c r="P710" t="b">
        <v>0</v>
      </c>
      <c r="Q710" t="b">
        <v>0</v>
      </c>
      <c r="R710" t="s">
        <v>33</v>
      </c>
      <c r="S710" t="str">
        <f t="shared" si="45"/>
        <v>theater</v>
      </c>
      <c r="T710" t="str">
        <f t="shared" si="46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v>41018.208333333336</v>
      </c>
      <c r="O711" s="10">
        <v>41025.208333333336</v>
      </c>
      <c r="P711" t="b">
        <v>0</v>
      </c>
      <c r="Q711" t="b">
        <v>0</v>
      </c>
      <c r="R711" t="s">
        <v>33</v>
      </c>
      <c r="S711" t="str">
        <f t="shared" si="45"/>
        <v>theater</v>
      </c>
      <c r="T711" t="str">
        <f t="shared" si="46"/>
        <v>plays</v>
      </c>
    </row>
    <row r="712" spans="1:20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v>43295.208333333328</v>
      </c>
      <c r="O712" s="10">
        <v>43302.208333333328</v>
      </c>
      <c r="P712" t="b">
        <v>0</v>
      </c>
      <c r="Q712" t="b">
        <v>1</v>
      </c>
      <c r="R712" t="s">
        <v>33</v>
      </c>
      <c r="S712" t="str">
        <f t="shared" si="45"/>
        <v>theater</v>
      </c>
      <c r="T712" t="str">
        <f t="shared" si="46"/>
        <v>plays</v>
      </c>
    </row>
    <row r="713" spans="1:20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v>42393.25</v>
      </c>
      <c r="O713" s="10">
        <v>42395.25</v>
      </c>
      <c r="P713" t="b">
        <v>1</v>
      </c>
      <c r="Q713" t="b">
        <v>1</v>
      </c>
      <c r="R713" t="s">
        <v>33</v>
      </c>
      <c r="S713" t="str">
        <f t="shared" si="45"/>
        <v>theater</v>
      </c>
      <c r="T713" t="str">
        <f t="shared" si="46"/>
        <v>plays</v>
      </c>
    </row>
    <row r="714" spans="1:20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v>42559.208333333328</v>
      </c>
      <c r="O714" s="10">
        <v>42600.208333333328</v>
      </c>
      <c r="P714" t="b">
        <v>0</v>
      </c>
      <c r="Q714" t="b">
        <v>0</v>
      </c>
      <c r="R714" t="s">
        <v>33</v>
      </c>
      <c r="S714" t="str">
        <f t="shared" si="45"/>
        <v>theater</v>
      </c>
      <c r="T714" t="str">
        <f t="shared" si="46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v>42604.208333333328</v>
      </c>
      <c r="O715" s="10">
        <v>42616.208333333328</v>
      </c>
      <c r="P715" t="b">
        <v>0</v>
      </c>
      <c r="Q715" t="b">
        <v>0</v>
      </c>
      <c r="R715" t="s">
        <v>133</v>
      </c>
      <c r="S715" t="str">
        <f t="shared" si="45"/>
        <v>publishing</v>
      </c>
      <c r="T715" t="str">
        <f t="shared" si="46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v>41870.208333333336</v>
      </c>
      <c r="O716" s="10">
        <v>41871.208333333336</v>
      </c>
      <c r="P716" t="b">
        <v>0</v>
      </c>
      <c r="Q716" t="b">
        <v>0</v>
      </c>
      <c r="R716" t="s">
        <v>23</v>
      </c>
      <c r="S716" t="str">
        <f t="shared" si="45"/>
        <v>music</v>
      </c>
      <c r="T716" t="str">
        <f t="shared" si="46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v>40397.208333333336</v>
      </c>
      <c r="O717" s="10">
        <v>40402.208333333336</v>
      </c>
      <c r="P717" t="b">
        <v>0</v>
      </c>
      <c r="Q717" t="b">
        <v>0</v>
      </c>
      <c r="R717" t="s">
        <v>292</v>
      </c>
      <c r="S717" t="str">
        <f t="shared" si="45"/>
        <v>games</v>
      </c>
      <c r="T717" t="str">
        <f t="shared" si="46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v>41465.208333333336</v>
      </c>
      <c r="O718" s="10">
        <v>41493.208333333336</v>
      </c>
      <c r="P718" t="b">
        <v>0</v>
      </c>
      <c r="Q718" t="b">
        <v>1</v>
      </c>
      <c r="R718" t="s">
        <v>33</v>
      </c>
      <c r="S718" t="str">
        <f t="shared" si="45"/>
        <v>theater</v>
      </c>
      <c r="T718" t="str">
        <f t="shared" si="46"/>
        <v>plays</v>
      </c>
    </row>
    <row r="719" spans="1:20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v>40777.208333333336</v>
      </c>
      <c r="O719" s="10">
        <v>40798.208333333336</v>
      </c>
      <c r="P719" t="b">
        <v>0</v>
      </c>
      <c r="Q719" t="b">
        <v>0</v>
      </c>
      <c r="R719" t="s">
        <v>42</v>
      </c>
      <c r="S719" t="str">
        <f t="shared" si="45"/>
        <v>film &amp; video</v>
      </c>
      <c r="T719" t="str">
        <f t="shared" si="46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v>41442.208333333336</v>
      </c>
      <c r="O720" s="10">
        <v>41468.208333333336</v>
      </c>
      <c r="P720" t="b">
        <v>0</v>
      </c>
      <c r="Q720" t="b">
        <v>0</v>
      </c>
      <c r="R720" t="s">
        <v>65</v>
      </c>
      <c r="S720" t="str">
        <f t="shared" si="45"/>
        <v>technology</v>
      </c>
      <c r="T720" t="str">
        <f t="shared" si="46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v>41058.208333333336</v>
      </c>
      <c r="O721" s="10">
        <v>41069.208333333336</v>
      </c>
      <c r="P721" t="b">
        <v>0</v>
      </c>
      <c r="Q721" t="b">
        <v>0</v>
      </c>
      <c r="R721" t="s">
        <v>119</v>
      </c>
      <c r="S721" t="str">
        <f t="shared" si="45"/>
        <v>publishing</v>
      </c>
      <c r="T721" t="str">
        <f t="shared" si="46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v>43152.25</v>
      </c>
      <c r="O722" s="10">
        <v>43166.25</v>
      </c>
      <c r="P722" t="b">
        <v>0</v>
      </c>
      <c r="Q722" t="b">
        <v>1</v>
      </c>
      <c r="R722" t="s">
        <v>33</v>
      </c>
      <c r="S722" t="str">
        <f t="shared" si="45"/>
        <v>theater</v>
      </c>
      <c r="T722" t="str">
        <f t="shared" si="46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v>43194.208333333328</v>
      </c>
      <c r="O723" s="10">
        <v>43200.208333333328</v>
      </c>
      <c r="P723" t="b">
        <v>0</v>
      </c>
      <c r="Q723" t="b">
        <v>0</v>
      </c>
      <c r="R723" t="s">
        <v>23</v>
      </c>
      <c r="S723" t="str">
        <f t="shared" si="45"/>
        <v>music</v>
      </c>
      <c r="T723" t="str">
        <f t="shared" si="46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v>43045.25</v>
      </c>
      <c r="O724" s="10">
        <v>43072.25</v>
      </c>
      <c r="P724" t="b">
        <v>0</v>
      </c>
      <c r="Q724" t="b">
        <v>0</v>
      </c>
      <c r="R724" t="s">
        <v>42</v>
      </c>
      <c r="S724" t="str">
        <f t="shared" si="45"/>
        <v>film &amp; video</v>
      </c>
      <c r="T724" t="str">
        <f t="shared" si="46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v>42431.25</v>
      </c>
      <c r="O725" s="10">
        <v>42452.208333333328</v>
      </c>
      <c r="P725" t="b">
        <v>0</v>
      </c>
      <c r="Q725" t="b">
        <v>0</v>
      </c>
      <c r="R725" t="s">
        <v>33</v>
      </c>
      <c r="S725" t="str">
        <f t="shared" si="45"/>
        <v>theater</v>
      </c>
      <c r="T725" t="str">
        <f t="shared" si="46"/>
        <v>plays</v>
      </c>
    </row>
    <row r="726" spans="1:20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v>41934.208333333336</v>
      </c>
      <c r="O726" s="10">
        <v>41936.208333333336</v>
      </c>
      <c r="P726" t="b">
        <v>0</v>
      </c>
      <c r="Q726" t="b">
        <v>1</v>
      </c>
      <c r="R726" t="s">
        <v>33</v>
      </c>
      <c r="S726" t="str">
        <f t="shared" si="45"/>
        <v>theater</v>
      </c>
      <c r="T726" t="str">
        <f t="shared" si="46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v>41958.25</v>
      </c>
      <c r="O727" s="10">
        <v>41960.25</v>
      </c>
      <c r="P727" t="b">
        <v>0</v>
      </c>
      <c r="Q727" t="b">
        <v>0</v>
      </c>
      <c r="R727" t="s">
        <v>292</v>
      </c>
      <c r="S727" t="str">
        <f t="shared" si="45"/>
        <v>games</v>
      </c>
      <c r="T727" t="str">
        <f t="shared" si="46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v>40476.208333333336</v>
      </c>
      <c r="O728" s="10">
        <v>40482.208333333336</v>
      </c>
      <c r="P728" t="b">
        <v>0</v>
      </c>
      <c r="Q728" t="b">
        <v>1</v>
      </c>
      <c r="R728" t="s">
        <v>33</v>
      </c>
      <c r="S728" t="str">
        <f t="shared" si="45"/>
        <v>theater</v>
      </c>
      <c r="T728" t="str">
        <f t="shared" si="46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v>43485.25</v>
      </c>
      <c r="O729" s="10">
        <v>43543.208333333328</v>
      </c>
      <c r="P729" t="b">
        <v>0</v>
      </c>
      <c r="Q729" t="b">
        <v>0</v>
      </c>
      <c r="R729" t="s">
        <v>28</v>
      </c>
      <c r="S729" t="str">
        <f t="shared" si="45"/>
        <v>technology</v>
      </c>
      <c r="T729" t="str">
        <f t="shared" si="46"/>
        <v>web</v>
      </c>
    </row>
    <row r="730" spans="1:20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v>42515.208333333328</v>
      </c>
      <c r="O730" s="10">
        <v>42526.208333333328</v>
      </c>
      <c r="P730" t="b">
        <v>0</v>
      </c>
      <c r="Q730" t="b">
        <v>0</v>
      </c>
      <c r="R730" t="s">
        <v>33</v>
      </c>
      <c r="S730" t="str">
        <f t="shared" si="45"/>
        <v>theater</v>
      </c>
      <c r="T730" t="str">
        <f t="shared" si="46"/>
        <v>plays</v>
      </c>
    </row>
    <row r="731" spans="1:20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v>41309.25</v>
      </c>
      <c r="O731" s="10">
        <v>41311.25</v>
      </c>
      <c r="P731" t="b">
        <v>0</v>
      </c>
      <c r="Q731" t="b">
        <v>0</v>
      </c>
      <c r="R731" t="s">
        <v>53</v>
      </c>
      <c r="S731" t="str">
        <f t="shared" si="45"/>
        <v>film &amp; video</v>
      </c>
      <c r="T731" t="str">
        <f t="shared" si="46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v>42147.208333333328</v>
      </c>
      <c r="O732" s="10">
        <v>42153.208333333328</v>
      </c>
      <c r="P732" t="b">
        <v>0</v>
      </c>
      <c r="Q732" t="b">
        <v>0</v>
      </c>
      <c r="R732" t="s">
        <v>65</v>
      </c>
      <c r="S732" t="str">
        <f t="shared" si="45"/>
        <v>technology</v>
      </c>
      <c r="T732" t="str">
        <f t="shared" si="46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v>42939.208333333328</v>
      </c>
      <c r="O733" s="10">
        <v>42940.208333333328</v>
      </c>
      <c r="P733" t="b">
        <v>0</v>
      </c>
      <c r="Q733" t="b">
        <v>0</v>
      </c>
      <c r="R733" t="s">
        <v>28</v>
      </c>
      <c r="S733" t="str">
        <f t="shared" si="45"/>
        <v>technology</v>
      </c>
      <c r="T733" t="str">
        <f t="shared" si="46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v>42816.208333333328</v>
      </c>
      <c r="O734" s="10">
        <v>42839.208333333328</v>
      </c>
      <c r="P734" t="b">
        <v>0</v>
      </c>
      <c r="Q734" t="b">
        <v>1</v>
      </c>
      <c r="R734" t="s">
        <v>23</v>
      </c>
      <c r="S734" t="str">
        <f t="shared" si="45"/>
        <v>music</v>
      </c>
      <c r="T734" t="str">
        <f t="shared" si="46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v>41844.208333333336</v>
      </c>
      <c r="O735" s="10">
        <v>41857.208333333336</v>
      </c>
      <c r="P735" t="b">
        <v>0</v>
      </c>
      <c r="Q735" t="b">
        <v>0</v>
      </c>
      <c r="R735" t="s">
        <v>148</v>
      </c>
      <c r="S735" t="str">
        <f t="shared" si="45"/>
        <v>music</v>
      </c>
      <c r="T735" t="str">
        <f t="shared" si="46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v>42763.25</v>
      </c>
      <c r="O736" s="10">
        <v>42775.25</v>
      </c>
      <c r="P736" t="b">
        <v>0</v>
      </c>
      <c r="Q736" t="b">
        <v>1</v>
      </c>
      <c r="R736" t="s">
        <v>33</v>
      </c>
      <c r="S736" t="str">
        <f t="shared" si="45"/>
        <v>theater</v>
      </c>
      <c r="T736" t="str">
        <f t="shared" si="46"/>
        <v>plays</v>
      </c>
    </row>
    <row r="737" spans="1:20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v>42459.208333333328</v>
      </c>
      <c r="O737" s="10">
        <v>42466.208333333328</v>
      </c>
      <c r="P737" t="b">
        <v>0</v>
      </c>
      <c r="Q737" t="b">
        <v>0</v>
      </c>
      <c r="R737" t="s">
        <v>122</v>
      </c>
      <c r="S737" t="str">
        <f t="shared" si="45"/>
        <v>photography</v>
      </c>
      <c r="T737" t="str">
        <f t="shared" si="46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v>42055.25</v>
      </c>
      <c r="O738" s="10">
        <v>42059.25</v>
      </c>
      <c r="P738" t="b">
        <v>0</v>
      </c>
      <c r="Q738" t="b">
        <v>0</v>
      </c>
      <c r="R738" t="s">
        <v>68</v>
      </c>
      <c r="S738" t="str">
        <f t="shared" si="45"/>
        <v>publishing</v>
      </c>
      <c r="T738" t="str">
        <f t="shared" si="46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v>42685.25</v>
      </c>
      <c r="O739" s="10">
        <v>42697.25</v>
      </c>
      <c r="P739" t="b">
        <v>0</v>
      </c>
      <c r="Q739" t="b">
        <v>0</v>
      </c>
      <c r="R739" t="s">
        <v>60</v>
      </c>
      <c r="S739" t="str">
        <f t="shared" si="45"/>
        <v>music</v>
      </c>
      <c r="T739" t="str">
        <f t="shared" si="46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v>41959.25</v>
      </c>
      <c r="O740" s="10">
        <v>41981.25</v>
      </c>
      <c r="P740" t="b">
        <v>0</v>
      </c>
      <c r="Q740" t="b">
        <v>1</v>
      </c>
      <c r="R740" t="s">
        <v>33</v>
      </c>
      <c r="S740" t="str">
        <f t="shared" si="45"/>
        <v>theater</v>
      </c>
      <c r="T740" t="str">
        <f t="shared" si="46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v>41089.208333333336</v>
      </c>
      <c r="O741" s="10">
        <v>41090.208333333336</v>
      </c>
      <c r="P741" t="b">
        <v>0</v>
      </c>
      <c r="Q741" t="b">
        <v>0</v>
      </c>
      <c r="R741" t="s">
        <v>60</v>
      </c>
      <c r="S741" t="str">
        <f t="shared" si="45"/>
        <v>music</v>
      </c>
      <c r="T741" t="str">
        <f t="shared" si="46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v>42769.25</v>
      </c>
      <c r="O742" s="10">
        <v>42772.25</v>
      </c>
      <c r="P742" t="b">
        <v>0</v>
      </c>
      <c r="Q742" t="b">
        <v>0</v>
      </c>
      <c r="R742" t="s">
        <v>33</v>
      </c>
      <c r="S742" t="str">
        <f t="shared" si="45"/>
        <v>theater</v>
      </c>
      <c r="T742" t="str">
        <f t="shared" si="46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v>40321.208333333336</v>
      </c>
      <c r="O743" s="10">
        <v>40322.208333333336</v>
      </c>
      <c r="P743" t="b">
        <v>0</v>
      </c>
      <c r="Q743" t="b">
        <v>0</v>
      </c>
      <c r="R743" t="s">
        <v>33</v>
      </c>
      <c r="S743" t="str">
        <f t="shared" si="45"/>
        <v>theater</v>
      </c>
      <c r="T743" t="str">
        <f t="shared" si="46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v>40197.25</v>
      </c>
      <c r="O744" s="10">
        <v>40239.25</v>
      </c>
      <c r="P744" t="b">
        <v>0</v>
      </c>
      <c r="Q744" t="b">
        <v>0</v>
      </c>
      <c r="R744" t="s">
        <v>50</v>
      </c>
      <c r="S744" t="str">
        <f t="shared" si="45"/>
        <v>music</v>
      </c>
      <c r="T744" t="str">
        <f t="shared" si="46"/>
        <v>electric music</v>
      </c>
    </row>
    <row r="745" spans="1:20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v>42298.208333333328</v>
      </c>
      <c r="O745" s="10">
        <v>42304.208333333328</v>
      </c>
      <c r="P745" t="b">
        <v>0</v>
      </c>
      <c r="Q745" t="b">
        <v>1</v>
      </c>
      <c r="R745" t="s">
        <v>33</v>
      </c>
      <c r="S745" t="str">
        <f t="shared" si="45"/>
        <v>theater</v>
      </c>
      <c r="T745" t="str">
        <f t="shared" si="46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v>43322.208333333328</v>
      </c>
      <c r="O746" s="10">
        <v>43324.208333333328</v>
      </c>
      <c r="P746" t="b">
        <v>0</v>
      </c>
      <c r="Q746" t="b">
        <v>1</v>
      </c>
      <c r="R746" t="s">
        <v>33</v>
      </c>
      <c r="S746" t="str">
        <f t="shared" si="45"/>
        <v>theater</v>
      </c>
      <c r="T746" t="str">
        <f t="shared" si="46"/>
        <v>plays</v>
      </c>
    </row>
    <row r="747" spans="1:20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v>40328.208333333336</v>
      </c>
      <c r="O747" s="10">
        <v>40355.208333333336</v>
      </c>
      <c r="P747" t="b">
        <v>0</v>
      </c>
      <c r="Q747" t="b">
        <v>0</v>
      </c>
      <c r="R747" t="s">
        <v>65</v>
      </c>
      <c r="S747" t="str">
        <f t="shared" si="45"/>
        <v>technology</v>
      </c>
      <c r="T747" t="str">
        <f t="shared" si="46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v>40825.208333333336</v>
      </c>
      <c r="O748" s="10">
        <v>40830.208333333336</v>
      </c>
      <c r="P748" t="b">
        <v>0</v>
      </c>
      <c r="Q748" t="b">
        <v>0</v>
      </c>
      <c r="R748" t="s">
        <v>28</v>
      </c>
      <c r="S748" t="str">
        <f t="shared" si="45"/>
        <v>technology</v>
      </c>
      <c r="T748" t="str">
        <f t="shared" si="46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v>40423.208333333336</v>
      </c>
      <c r="O749" s="10">
        <v>40434.208333333336</v>
      </c>
      <c r="P749" t="b">
        <v>0</v>
      </c>
      <c r="Q749" t="b">
        <v>0</v>
      </c>
      <c r="R749" t="s">
        <v>33</v>
      </c>
      <c r="S749" t="str">
        <f t="shared" si="45"/>
        <v>theater</v>
      </c>
      <c r="T749" t="str">
        <f t="shared" si="46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v>40238.25</v>
      </c>
      <c r="O750" s="10">
        <v>40263.208333333336</v>
      </c>
      <c r="P750" t="b">
        <v>0</v>
      </c>
      <c r="Q750" t="b">
        <v>1</v>
      </c>
      <c r="R750" t="s">
        <v>71</v>
      </c>
      <c r="S750" t="str">
        <f t="shared" si="45"/>
        <v>film &amp; video</v>
      </c>
      <c r="T750" t="str">
        <f t="shared" si="46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v>41920.208333333336</v>
      </c>
      <c r="O751" s="10">
        <v>41932.208333333336</v>
      </c>
      <c r="P751" t="b">
        <v>0</v>
      </c>
      <c r="Q751" t="b">
        <v>1</v>
      </c>
      <c r="R751" t="s">
        <v>65</v>
      </c>
      <c r="S751" t="str">
        <f t="shared" si="45"/>
        <v>technology</v>
      </c>
      <c r="T751" t="str">
        <f t="shared" si="46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v>40360.208333333336</v>
      </c>
      <c r="O752" s="10">
        <v>40385.208333333336</v>
      </c>
      <c r="P752" t="b">
        <v>0</v>
      </c>
      <c r="Q752" t="b">
        <v>0</v>
      </c>
      <c r="R752" t="s">
        <v>50</v>
      </c>
      <c r="S752" t="str">
        <f t="shared" si="45"/>
        <v>music</v>
      </c>
      <c r="T752" t="str">
        <f t="shared" si="46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v>42446.208333333328</v>
      </c>
      <c r="O753" s="10">
        <v>42461.208333333328</v>
      </c>
      <c r="P753" t="b">
        <v>1</v>
      </c>
      <c r="Q753" t="b">
        <v>1</v>
      </c>
      <c r="R753" t="s">
        <v>68</v>
      </c>
      <c r="S753" t="str">
        <f t="shared" si="45"/>
        <v>publishing</v>
      </c>
      <c r="T753" t="str">
        <f t="shared" si="46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v>40395.208333333336</v>
      </c>
      <c r="O754" s="10">
        <v>40413.208333333336</v>
      </c>
      <c r="P754" t="b">
        <v>0</v>
      </c>
      <c r="Q754" t="b">
        <v>1</v>
      </c>
      <c r="R754" t="s">
        <v>33</v>
      </c>
      <c r="S754" t="str">
        <f t="shared" si="45"/>
        <v>theater</v>
      </c>
      <c r="T754" t="str">
        <f t="shared" si="46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v>40321.208333333336</v>
      </c>
      <c r="O755" s="10">
        <v>40336.208333333336</v>
      </c>
      <c r="P755" t="b">
        <v>0</v>
      </c>
      <c r="Q755" t="b">
        <v>0</v>
      </c>
      <c r="R755" t="s">
        <v>122</v>
      </c>
      <c r="S755" t="str">
        <f t="shared" si="45"/>
        <v>photography</v>
      </c>
      <c r="T755" t="str">
        <f t="shared" si="46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v>41210.208333333336</v>
      </c>
      <c r="O756" s="10">
        <v>41263.25</v>
      </c>
      <c r="P756" t="b">
        <v>0</v>
      </c>
      <c r="Q756" t="b">
        <v>0</v>
      </c>
      <c r="R756" t="s">
        <v>33</v>
      </c>
      <c r="S756" t="str">
        <f t="shared" si="45"/>
        <v>theater</v>
      </c>
      <c r="T756" t="str">
        <f t="shared" si="46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v>43096.25</v>
      </c>
      <c r="O757" s="10">
        <v>43108.25</v>
      </c>
      <c r="P757" t="b">
        <v>0</v>
      </c>
      <c r="Q757" t="b">
        <v>1</v>
      </c>
      <c r="R757" t="s">
        <v>33</v>
      </c>
      <c r="S757" t="str">
        <f t="shared" si="45"/>
        <v>theater</v>
      </c>
      <c r="T757" t="str">
        <f t="shared" si="46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v>42024.25</v>
      </c>
      <c r="O758" s="10">
        <v>42030.25</v>
      </c>
      <c r="P758" t="b">
        <v>0</v>
      </c>
      <c r="Q758" t="b">
        <v>0</v>
      </c>
      <c r="R758" t="s">
        <v>33</v>
      </c>
      <c r="S758" t="str">
        <f t="shared" si="45"/>
        <v>theater</v>
      </c>
      <c r="T758" t="str">
        <f t="shared" si="46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v>40675.208333333336</v>
      </c>
      <c r="O759" s="10">
        <v>40679.208333333336</v>
      </c>
      <c r="P759" t="b">
        <v>0</v>
      </c>
      <c r="Q759" t="b">
        <v>0</v>
      </c>
      <c r="R759" t="s">
        <v>53</v>
      </c>
      <c r="S759" t="str">
        <f t="shared" si="45"/>
        <v>film &amp; video</v>
      </c>
      <c r="T759" t="str">
        <f t="shared" si="46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v>41936.208333333336</v>
      </c>
      <c r="O760" s="10">
        <v>41945.208333333336</v>
      </c>
      <c r="P760" t="b">
        <v>0</v>
      </c>
      <c r="Q760" t="b">
        <v>0</v>
      </c>
      <c r="R760" t="s">
        <v>23</v>
      </c>
      <c r="S760" t="str">
        <f t="shared" si="45"/>
        <v>music</v>
      </c>
      <c r="T760" t="str">
        <f t="shared" si="46"/>
        <v>rock</v>
      </c>
    </row>
    <row r="761" spans="1:20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v>43136.25</v>
      </c>
      <c r="O761" s="10">
        <v>43166.25</v>
      </c>
      <c r="P761" t="b">
        <v>0</v>
      </c>
      <c r="Q761" t="b">
        <v>0</v>
      </c>
      <c r="R761" t="s">
        <v>50</v>
      </c>
      <c r="S761" t="str">
        <f t="shared" si="45"/>
        <v>music</v>
      </c>
      <c r="T761" t="str">
        <f t="shared" si="46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v>43678.208333333328</v>
      </c>
      <c r="O762" s="10">
        <v>43707.208333333328</v>
      </c>
      <c r="P762" t="b">
        <v>0</v>
      </c>
      <c r="Q762" t="b">
        <v>1</v>
      </c>
      <c r="R762" t="s">
        <v>89</v>
      </c>
      <c r="S762" t="str">
        <f t="shared" si="45"/>
        <v>games</v>
      </c>
      <c r="T762" t="str">
        <f t="shared" si="46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v>42938.208333333328</v>
      </c>
      <c r="O763" s="10">
        <v>42943.208333333328</v>
      </c>
      <c r="P763" t="b">
        <v>0</v>
      </c>
      <c r="Q763" t="b">
        <v>0</v>
      </c>
      <c r="R763" t="s">
        <v>23</v>
      </c>
      <c r="S763" t="str">
        <f t="shared" si="45"/>
        <v>music</v>
      </c>
      <c r="T763" t="str">
        <f t="shared" si="46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v>41241.25</v>
      </c>
      <c r="O764" s="10">
        <v>41252.25</v>
      </c>
      <c r="P764" t="b">
        <v>0</v>
      </c>
      <c r="Q764" t="b">
        <v>0</v>
      </c>
      <c r="R764" t="s">
        <v>159</v>
      </c>
      <c r="S764" t="str">
        <f t="shared" si="45"/>
        <v>music</v>
      </c>
      <c r="T764" t="str">
        <f t="shared" si="46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v>41037.208333333336</v>
      </c>
      <c r="O765" s="10">
        <v>41072.208333333336</v>
      </c>
      <c r="P765" t="b">
        <v>0</v>
      </c>
      <c r="Q765" t="b">
        <v>1</v>
      </c>
      <c r="R765" t="s">
        <v>33</v>
      </c>
      <c r="S765" t="str">
        <f t="shared" si="45"/>
        <v>theater</v>
      </c>
      <c r="T765" t="str">
        <f t="shared" si="46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v>40676.208333333336</v>
      </c>
      <c r="O766" s="10">
        <v>40684.208333333336</v>
      </c>
      <c r="P766" t="b">
        <v>0</v>
      </c>
      <c r="Q766" t="b">
        <v>0</v>
      </c>
      <c r="R766" t="s">
        <v>23</v>
      </c>
      <c r="S766" t="str">
        <f t="shared" si="45"/>
        <v>music</v>
      </c>
      <c r="T766" t="str">
        <f t="shared" si="46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v>42840.208333333328</v>
      </c>
      <c r="O767" s="10">
        <v>42865.208333333328</v>
      </c>
      <c r="P767" t="b">
        <v>1</v>
      </c>
      <c r="Q767" t="b">
        <v>1</v>
      </c>
      <c r="R767" t="s">
        <v>60</v>
      </c>
      <c r="S767" t="str">
        <f t="shared" si="45"/>
        <v>music</v>
      </c>
      <c r="T767" t="str">
        <f t="shared" si="46"/>
        <v>indie rock</v>
      </c>
    </row>
    <row r="768" spans="1:20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v>43362.208333333328</v>
      </c>
      <c r="O768" s="10">
        <v>43363.208333333328</v>
      </c>
      <c r="P768" t="b">
        <v>0</v>
      </c>
      <c r="Q768" t="b">
        <v>0</v>
      </c>
      <c r="R768" t="s">
        <v>474</v>
      </c>
      <c r="S768" t="str">
        <f t="shared" si="45"/>
        <v>film &amp; video</v>
      </c>
      <c r="T768" t="str">
        <f t="shared" si="46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v>42283.208333333328</v>
      </c>
      <c r="O769" s="10">
        <v>42328.25</v>
      </c>
      <c r="P769" t="b">
        <v>0</v>
      </c>
      <c r="Q769" t="b">
        <v>0</v>
      </c>
      <c r="R769" t="s">
        <v>206</v>
      </c>
      <c r="S769" t="str">
        <f t="shared" si="45"/>
        <v>publishing</v>
      </c>
      <c r="T769" t="str">
        <f t="shared" si="46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48">E770/D770</f>
        <v>2.31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v>41619.25</v>
      </c>
      <c r="O770" s="10">
        <v>41634.25</v>
      </c>
      <c r="P770" t="b">
        <v>0</v>
      </c>
      <c r="Q770" t="b">
        <v>0</v>
      </c>
      <c r="R770" t="s">
        <v>33</v>
      </c>
      <c r="S770" t="str">
        <f t="shared" ref="S770:S833" si="49">LEFT(R770, FIND("/", R770)-1)</f>
        <v>theater</v>
      </c>
      <c r="T770" t="str">
        <f t="shared" ref="T770:T833" si="50">MID(R770, FIND("/", R770) +1, LEN(R770))</f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8"/>
        <v>0.86867834394904464</v>
      </c>
      <c r="G771" t="s">
        <v>14</v>
      </c>
      <c r="H771">
        <v>3410</v>
      </c>
      <c r="I771" s="5">
        <f t="shared" ref="I771:I834" si="51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v>41501.208333333336</v>
      </c>
      <c r="O771" s="10">
        <v>41527.208333333336</v>
      </c>
      <c r="P771" t="b">
        <v>0</v>
      </c>
      <c r="Q771" t="b">
        <v>0</v>
      </c>
      <c r="R771" t="s">
        <v>89</v>
      </c>
      <c r="S771" t="str">
        <f t="shared" si="49"/>
        <v>games</v>
      </c>
      <c r="T771" t="str">
        <f t="shared" si="50"/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5">
        <f t="shared" si="5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v>41743.208333333336</v>
      </c>
      <c r="O772" s="10">
        <v>41750.208333333336</v>
      </c>
      <c r="P772" t="b">
        <v>0</v>
      </c>
      <c r="Q772" t="b">
        <v>1</v>
      </c>
      <c r="R772" t="s">
        <v>33</v>
      </c>
      <c r="S772" t="str">
        <f t="shared" si="49"/>
        <v>theater</v>
      </c>
      <c r="T772" t="str">
        <f t="shared" si="50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v>43491.25</v>
      </c>
      <c r="O773" s="10">
        <v>43518.25</v>
      </c>
      <c r="P773" t="b">
        <v>0</v>
      </c>
      <c r="Q773" t="b">
        <v>0</v>
      </c>
      <c r="R773" t="s">
        <v>33</v>
      </c>
      <c r="S773" t="str">
        <f t="shared" si="49"/>
        <v>theater</v>
      </c>
      <c r="T773" t="str">
        <f t="shared" si="50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v>43505.25</v>
      </c>
      <c r="O774" s="10">
        <v>43509.25</v>
      </c>
      <c r="P774" t="b">
        <v>0</v>
      </c>
      <c r="Q774" t="b">
        <v>0</v>
      </c>
      <c r="R774" t="s">
        <v>60</v>
      </c>
      <c r="S774" t="str">
        <f t="shared" si="49"/>
        <v>music</v>
      </c>
      <c r="T774" t="str">
        <f t="shared" si="50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v>42838.208333333328</v>
      </c>
      <c r="O775" s="10">
        <v>42848.208333333328</v>
      </c>
      <c r="P775" t="b">
        <v>0</v>
      </c>
      <c r="Q775" t="b">
        <v>0</v>
      </c>
      <c r="R775" t="s">
        <v>33</v>
      </c>
      <c r="S775" t="str">
        <f t="shared" si="49"/>
        <v>theater</v>
      </c>
      <c r="T775" t="str">
        <f t="shared" si="50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v>42513.208333333328</v>
      </c>
      <c r="O776" s="10">
        <v>42554.208333333328</v>
      </c>
      <c r="P776" t="b">
        <v>0</v>
      </c>
      <c r="Q776" t="b">
        <v>0</v>
      </c>
      <c r="R776" t="s">
        <v>28</v>
      </c>
      <c r="S776" t="str">
        <f t="shared" si="49"/>
        <v>technology</v>
      </c>
      <c r="T776" t="str">
        <f t="shared" si="50"/>
        <v>web</v>
      </c>
    </row>
    <row r="777" spans="1:20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v>41949.25</v>
      </c>
      <c r="O777" s="10">
        <v>41959.25</v>
      </c>
      <c r="P777" t="b">
        <v>0</v>
      </c>
      <c r="Q777" t="b">
        <v>0</v>
      </c>
      <c r="R777" t="s">
        <v>23</v>
      </c>
      <c r="S777" t="str">
        <f t="shared" si="49"/>
        <v>music</v>
      </c>
      <c r="T777" t="str">
        <f t="shared" si="50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v>43650.208333333328</v>
      </c>
      <c r="O778" s="10">
        <v>43668.208333333328</v>
      </c>
      <c r="P778" t="b">
        <v>0</v>
      </c>
      <c r="Q778" t="b">
        <v>0</v>
      </c>
      <c r="R778" t="s">
        <v>33</v>
      </c>
      <c r="S778" t="str">
        <f t="shared" si="49"/>
        <v>theater</v>
      </c>
      <c r="T778" t="str">
        <f t="shared" si="50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v>40809.208333333336</v>
      </c>
      <c r="O779" s="10">
        <v>40838.208333333336</v>
      </c>
      <c r="P779" t="b">
        <v>0</v>
      </c>
      <c r="Q779" t="b">
        <v>0</v>
      </c>
      <c r="R779" t="s">
        <v>33</v>
      </c>
      <c r="S779" t="str">
        <f t="shared" si="49"/>
        <v>theater</v>
      </c>
      <c r="T779" t="str">
        <f t="shared" si="50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v>40768.208333333336</v>
      </c>
      <c r="O780" s="10">
        <v>40773.208333333336</v>
      </c>
      <c r="P780" t="b">
        <v>0</v>
      </c>
      <c r="Q780" t="b">
        <v>0</v>
      </c>
      <c r="R780" t="s">
        <v>71</v>
      </c>
      <c r="S780" t="str">
        <f t="shared" si="49"/>
        <v>film &amp; video</v>
      </c>
      <c r="T780" t="str">
        <f t="shared" si="50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v>42230.208333333328</v>
      </c>
      <c r="O781" s="10">
        <v>42239.208333333328</v>
      </c>
      <c r="P781" t="b">
        <v>0</v>
      </c>
      <c r="Q781" t="b">
        <v>1</v>
      </c>
      <c r="R781" t="s">
        <v>33</v>
      </c>
      <c r="S781" t="str">
        <f t="shared" si="49"/>
        <v>theater</v>
      </c>
      <c r="T781" t="str">
        <f t="shared" si="50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v>42573.208333333328</v>
      </c>
      <c r="O782" s="10">
        <v>42592.208333333328</v>
      </c>
      <c r="P782" t="b">
        <v>0</v>
      </c>
      <c r="Q782" t="b">
        <v>1</v>
      </c>
      <c r="R782" t="s">
        <v>53</v>
      </c>
      <c r="S782" t="str">
        <f t="shared" si="49"/>
        <v>film &amp; video</v>
      </c>
      <c r="T782" t="str">
        <f t="shared" si="50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v>40482.208333333336</v>
      </c>
      <c r="O783" s="10">
        <v>40533.25</v>
      </c>
      <c r="P783" t="b">
        <v>0</v>
      </c>
      <c r="Q783" t="b">
        <v>0</v>
      </c>
      <c r="R783" t="s">
        <v>33</v>
      </c>
      <c r="S783" t="str">
        <f t="shared" si="49"/>
        <v>theater</v>
      </c>
      <c r="T783" t="str">
        <f t="shared" si="50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v>40603.25</v>
      </c>
      <c r="O784" s="10">
        <v>40631.208333333336</v>
      </c>
      <c r="P784" t="b">
        <v>0</v>
      </c>
      <c r="Q784" t="b">
        <v>1</v>
      </c>
      <c r="R784" t="s">
        <v>71</v>
      </c>
      <c r="S784" t="str">
        <f t="shared" si="49"/>
        <v>film &amp; video</v>
      </c>
      <c r="T784" t="str">
        <f t="shared" si="50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v>41625.25</v>
      </c>
      <c r="O785" s="10">
        <v>41632.25</v>
      </c>
      <c r="P785" t="b">
        <v>0</v>
      </c>
      <c r="Q785" t="b">
        <v>0</v>
      </c>
      <c r="R785" t="s">
        <v>23</v>
      </c>
      <c r="S785" t="str">
        <f t="shared" si="49"/>
        <v>music</v>
      </c>
      <c r="T785" t="str">
        <f t="shared" si="50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v>42435.25</v>
      </c>
      <c r="O786" s="10">
        <v>42446.208333333328</v>
      </c>
      <c r="P786" t="b">
        <v>0</v>
      </c>
      <c r="Q786" t="b">
        <v>0</v>
      </c>
      <c r="R786" t="s">
        <v>28</v>
      </c>
      <c r="S786" t="str">
        <f t="shared" si="49"/>
        <v>technology</v>
      </c>
      <c r="T786" t="str">
        <f t="shared" si="50"/>
        <v>web</v>
      </c>
    </row>
    <row r="787" spans="1:20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v>43582.208333333328</v>
      </c>
      <c r="O787" s="10">
        <v>43616.208333333328</v>
      </c>
      <c r="P787" t="b">
        <v>0</v>
      </c>
      <c r="Q787" t="b">
        <v>1</v>
      </c>
      <c r="R787" t="s">
        <v>71</v>
      </c>
      <c r="S787" t="str">
        <f t="shared" si="49"/>
        <v>film &amp; video</v>
      </c>
      <c r="T787" t="str">
        <f t="shared" si="50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v>43186.208333333328</v>
      </c>
      <c r="O788" s="10">
        <v>43193.208333333328</v>
      </c>
      <c r="P788" t="b">
        <v>0</v>
      </c>
      <c r="Q788" t="b">
        <v>1</v>
      </c>
      <c r="R788" t="s">
        <v>159</v>
      </c>
      <c r="S788" t="str">
        <f t="shared" si="49"/>
        <v>music</v>
      </c>
      <c r="T788" t="str">
        <f t="shared" si="50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v>40684.208333333336</v>
      </c>
      <c r="O789" s="10">
        <v>40693.208333333336</v>
      </c>
      <c r="P789" t="b">
        <v>0</v>
      </c>
      <c r="Q789" t="b">
        <v>0</v>
      </c>
      <c r="R789" t="s">
        <v>23</v>
      </c>
      <c r="S789" t="str">
        <f t="shared" si="49"/>
        <v>music</v>
      </c>
      <c r="T789" t="str">
        <f t="shared" si="50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v>41202.208333333336</v>
      </c>
      <c r="O790" s="10">
        <v>41223.25</v>
      </c>
      <c r="P790" t="b">
        <v>0</v>
      </c>
      <c r="Q790" t="b">
        <v>0</v>
      </c>
      <c r="R790" t="s">
        <v>71</v>
      </c>
      <c r="S790" t="str">
        <f t="shared" si="49"/>
        <v>film &amp; video</v>
      </c>
      <c r="T790" t="str">
        <f t="shared" si="50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v>41786.208333333336</v>
      </c>
      <c r="O791" s="10">
        <v>41823.208333333336</v>
      </c>
      <c r="P791" t="b">
        <v>0</v>
      </c>
      <c r="Q791" t="b">
        <v>0</v>
      </c>
      <c r="R791" t="s">
        <v>33</v>
      </c>
      <c r="S791" t="str">
        <f t="shared" si="49"/>
        <v>theater</v>
      </c>
      <c r="T791" t="str">
        <f t="shared" si="50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v>40223.25</v>
      </c>
      <c r="O792" s="10">
        <v>40229.25</v>
      </c>
      <c r="P792" t="b">
        <v>0</v>
      </c>
      <c r="Q792" t="b">
        <v>0</v>
      </c>
      <c r="R792" t="s">
        <v>33</v>
      </c>
      <c r="S792" t="str">
        <f t="shared" si="49"/>
        <v>theater</v>
      </c>
      <c r="T792" t="str">
        <f t="shared" si="50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v>42715.25</v>
      </c>
      <c r="O793" s="10">
        <v>42731.25</v>
      </c>
      <c r="P793" t="b">
        <v>0</v>
      </c>
      <c r="Q793" t="b">
        <v>0</v>
      </c>
      <c r="R793" t="s">
        <v>17</v>
      </c>
      <c r="S793" t="str">
        <f t="shared" si="49"/>
        <v>food</v>
      </c>
      <c r="T793" t="str">
        <f t="shared" si="50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v>41451.208333333336</v>
      </c>
      <c r="O794" s="10">
        <v>41479.208333333336</v>
      </c>
      <c r="P794" t="b">
        <v>0</v>
      </c>
      <c r="Q794" t="b">
        <v>1</v>
      </c>
      <c r="R794" t="s">
        <v>33</v>
      </c>
      <c r="S794" t="str">
        <f t="shared" si="49"/>
        <v>theater</v>
      </c>
      <c r="T794" t="str">
        <f t="shared" si="50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v>41450.208333333336</v>
      </c>
      <c r="O795" s="10">
        <v>41454.208333333336</v>
      </c>
      <c r="P795" t="b">
        <v>0</v>
      </c>
      <c r="Q795" t="b">
        <v>0</v>
      </c>
      <c r="R795" t="s">
        <v>68</v>
      </c>
      <c r="S795" t="str">
        <f t="shared" si="49"/>
        <v>publishing</v>
      </c>
      <c r="T795" t="str">
        <f t="shared" si="50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v>43091.25</v>
      </c>
      <c r="O796" s="10">
        <v>43103.25</v>
      </c>
      <c r="P796" t="b">
        <v>0</v>
      </c>
      <c r="Q796" t="b">
        <v>0</v>
      </c>
      <c r="R796" t="s">
        <v>23</v>
      </c>
      <c r="S796" t="str">
        <f t="shared" si="49"/>
        <v>music</v>
      </c>
      <c r="T796" t="str">
        <f t="shared" si="50"/>
        <v>rock</v>
      </c>
    </row>
    <row r="797" spans="1:20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v>42675.208333333328</v>
      </c>
      <c r="O797" s="10">
        <v>42678.208333333328</v>
      </c>
      <c r="P797" t="b">
        <v>0</v>
      </c>
      <c r="Q797" t="b">
        <v>0</v>
      </c>
      <c r="R797" t="s">
        <v>53</v>
      </c>
      <c r="S797" t="str">
        <f t="shared" si="49"/>
        <v>film &amp; video</v>
      </c>
      <c r="T797" t="str">
        <f t="shared" si="50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v>41859.208333333336</v>
      </c>
      <c r="O798" s="10">
        <v>41866.208333333336</v>
      </c>
      <c r="P798" t="b">
        <v>0</v>
      </c>
      <c r="Q798" t="b">
        <v>1</v>
      </c>
      <c r="R798" t="s">
        <v>292</v>
      </c>
      <c r="S798" t="str">
        <f t="shared" si="49"/>
        <v>games</v>
      </c>
      <c r="T798" t="str">
        <f t="shared" si="50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v>43464.25</v>
      </c>
      <c r="O799" s="10">
        <v>43487.25</v>
      </c>
      <c r="P799" t="b">
        <v>0</v>
      </c>
      <c r="Q799" t="b">
        <v>0</v>
      </c>
      <c r="R799" t="s">
        <v>28</v>
      </c>
      <c r="S799" t="str">
        <f t="shared" si="49"/>
        <v>technology</v>
      </c>
      <c r="T799" t="str">
        <f t="shared" si="50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v>41060.208333333336</v>
      </c>
      <c r="O800" s="10">
        <v>41088.208333333336</v>
      </c>
      <c r="P800" t="b">
        <v>0</v>
      </c>
      <c r="Q800" t="b">
        <v>1</v>
      </c>
      <c r="R800" t="s">
        <v>33</v>
      </c>
      <c r="S800" t="str">
        <f t="shared" si="49"/>
        <v>theater</v>
      </c>
      <c r="T800" t="str">
        <f t="shared" si="50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v>42399.25</v>
      </c>
      <c r="O801" s="10">
        <v>42403.25</v>
      </c>
      <c r="P801" t="b">
        <v>0</v>
      </c>
      <c r="Q801" t="b">
        <v>0</v>
      </c>
      <c r="R801" t="s">
        <v>33</v>
      </c>
      <c r="S801" t="str">
        <f t="shared" si="49"/>
        <v>theater</v>
      </c>
      <c r="T801" t="str">
        <f t="shared" si="50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v>42167.208333333328</v>
      </c>
      <c r="O802" s="10">
        <v>42171.208333333328</v>
      </c>
      <c r="P802" t="b">
        <v>0</v>
      </c>
      <c r="Q802" t="b">
        <v>0</v>
      </c>
      <c r="R802" t="s">
        <v>23</v>
      </c>
      <c r="S802" t="str">
        <f t="shared" si="49"/>
        <v>music</v>
      </c>
      <c r="T802" t="str">
        <f t="shared" si="50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v>43830.25</v>
      </c>
      <c r="O803" s="10">
        <v>43852.25</v>
      </c>
      <c r="P803" t="b">
        <v>0</v>
      </c>
      <c r="Q803" t="b">
        <v>1</v>
      </c>
      <c r="R803" t="s">
        <v>122</v>
      </c>
      <c r="S803" t="str">
        <f t="shared" si="49"/>
        <v>photography</v>
      </c>
      <c r="T803" t="str">
        <f t="shared" si="50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v>43650.208333333328</v>
      </c>
      <c r="O804" s="10">
        <v>43652.208333333328</v>
      </c>
      <c r="P804" t="b">
        <v>0</v>
      </c>
      <c r="Q804" t="b">
        <v>0</v>
      </c>
      <c r="R804" t="s">
        <v>122</v>
      </c>
      <c r="S804" t="str">
        <f t="shared" si="49"/>
        <v>photography</v>
      </c>
      <c r="T804" t="str">
        <f t="shared" si="50"/>
        <v>photography books</v>
      </c>
    </row>
    <row r="805" spans="1:20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v>43492.25</v>
      </c>
      <c r="O805" s="10">
        <v>43526.25</v>
      </c>
      <c r="P805" t="b">
        <v>0</v>
      </c>
      <c r="Q805" t="b">
        <v>0</v>
      </c>
      <c r="R805" t="s">
        <v>33</v>
      </c>
      <c r="S805" t="str">
        <f t="shared" si="49"/>
        <v>theater</v>
      </c>
      <c r="T805" t="str">
        <f t="shared" si="50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v>43102.25</v>
      </c>
      <c r="O806" s="10">
        <v>43122.25</v>
      </c>
      <c r="P806" t="b">
        <v>0</v>
      </c>
      <c r="Q806" t="b">
        <v>0</v>
      </c>
      <c r="R806" t="s">
        <v>23</v>
      </c>
      <c r="S806" t="str">
        <f t="shared" si="49"/>
        <v>music</v>
      </c>
      <c r="T806" t="str">
        <f t="shared" si="50"/>
        <v>rock</v>
      </c>
    </row>
    <row r="807" spans="1:20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v>41958.25</v>
      </c>
      <c r="O807" s="10">
        <v>42009.25</v>
      </c>
      <c r="P807" t="b">
        <v>0</v>
      </c>
      <c r="Q807" t="b">
        <v>0</v>
      </c>
      <c r="R807" t="s">
        <v>42</v>
      </c>
      <c r="S807" t="str">
        <f t="shared" si="49"/>
        <v>film &amp; video</v>
      </c>
      <c r="T807" t="str">
        <f t="shared" si="50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v>40973.25</v>
      </c>
      <c r="O808" s="10">
        <v>40997.208333333336</v>
      </c>
      <c r="P808" t="b">
        <v>0</v>
      </c>
      <c r="Q808" t="b">
        <v>1</v>
      </c>
      <c r="R808" t="s">
        <v>53</v>
      </c>
      <c r="S808" t="str">
        <f t="shared" si="49"/>
        <v>film &amp; video</v>
      </c>
      <c r="T808" t="str">
        <f t="shared" si="50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v>43753.208333333328</v>
      </c>
      <c r="O809" s="10">
        <v>43797.25</v>
      </c>
      <c r="P809" t="b">
        <v>0</v>
      </c>
      <c r="Q809" t="b">
        <v>1</v>
      </c>
      <c r="R809" t="s">
        <v>33</v>
      </c>
      <c r="S809" t="str">
        <f t="shared" si="49"/>
        <v>theater</v>
      </c>
      <c r="T809" t="str">
        <f t="shared" si="50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v>42507.208333333328</v>
      </c>
      <c r="O810" s="10">
        <v>42524.208333333328</v>
      </c>
      <c r="P810" t="b">
        <v>0</v>
      </c>
      <c r="Q810" t="b">
        <v>0</v>
      </c>
      <c r="R810" t="s">
        <v>17</v>
      </c>
      <c r="S810" t="str">
        <f t="shared" si="49"/>
        <v>food</v>
      </c>
      <c r="T810" t="str">
        <f t="shared" si="50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v>41135.208333333336</v>
      </c>
      <c r="O811" s="10">
        <v>41136.208333333336</v>
      </c>
      <c r="P811" t="b">
        <v>0</v>
      </c>
      <c r="Q811" t="b">
        <v>0</v>
      </c>
      <c r="R811" t="s">
        <v>42</v>
      </c>
      <c r="S811" t="str">
        <f t="shared" si="49"/>
        <v>film &amp; video</v>
      </c>
      <c r="T811" t="str">
        <f t="shared" si="50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v>43067.25</v>
      </c>
      <c r="O812" s="10">
        <v>43077.25</v>
      </c>
      <c r="P812" t="b">
        <v>0</v>
      </c>
      <c r="Q812" t="b">
        <v>1</v>
      </c>
      <c r="R812" t="s">
        <v>33</v>
      </c>
      <c r="S812" t="str">
        <f t="shared" si="49"/>
        <v>theater</v>
      </c>
      <c r="T812" t="str">
        <f t="shared" si="50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v>42378.25</v>
      </c>
      <c r="O813" s="10">
        <v>42380.25</v>
      </c>
      <c r="P813" t="b">
        <v>0</v>
      </c>
      <c r="Q813" t="b">
        <v>1</v>
      </c>
      <c r="R813" t="s">
        <v>89</v>
      </c>
      <c r="S813" t="str">
        <f t="shared" si="49"/>
        <v>games</v>
      </c>
      <c r="T813" t="str">
        <f t="shared" si="50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v>43206.208333333328</v>
      </c>
      <c r="O814" s="10">
        <v>43211.208333333328</v>
      </c>
      <c r="P814" t="b">
        <v>0</v>
      </c>
      <c r="Q814" t="b">
        <v>0</v>
      </c>
      <c r="R814" t="s">
        <v>68</v>
      </c>
      <c r="S814" t="str">
        <f t="shared" si="49"/>
        <v>publishing</v>
      </c>
      <c r="T814" t="str">
        <f t="shared" si="50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v>41148.208333333336</v>
      </c>
      <c r="O815" s="10">
        <v>41158.208333333336</v>
      </c>
      <c r="P815" t="b">
        <v>0</v>
      </c>
      <c r="Q815" t="b">
        <v>0</v>
      </c>
      <c r="R815" t="s">
        <v>89</v>
      </c>
      <c r="S815" t="str">
        <f t="shared" si="49"/>
        <v>games</v>
      </c>
      <c r="T815" t="str">
        <f t="shared" si="50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v>42517.208333333328</v>
      </c>
      <c r="O816" s="10">
        <v>42519.208333333328</v>
      </c>
      <c r="P816" t="b">
        <v>0</v>
      </c>
      <c r="Q816" t="b">
        <v>1</v>
      </c>
      <c r="R816" t="s">
        <v>23</v>
      </c>
      <c r="S816" t="str">
        <f t="shared" si="49"/>
        <v>music</v>
      </c>
      <c r="T816" t="str">
        <f t="shared" si="50"/>
        <v>rock</v>
      </c>
    </row>
    <row r="817" spans="1:20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v>43068.25</v>
      </c>
      <c r="O817" s="10">
        <v>43094.25</v>
      </c>
      <c r="P817" t="b">
        <v>0</v>
      </c>
      <c r="Q817" t="b">
        <v>0</v>
      </c>
      <c r="R817" t="s">
        <v>23</v>
      </c>
      <c r="S817" t="str">
        <f t="shared" si="49"/>
        <v>music</v>
      </c>
      <c r="T817" t="str">
        <f t="shared" si="50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v>41680.25</v>
      </c>
      <c r="O818" s="10">
        <v>41682.25</v>
      </c>
      <c r="P818" t="b">
        <v>1</v>
      </c>
      <c r="Q818" t="b">
        <v>1</v>
      </c>
      <c r="R818" t="s">
        <v>33</v>
      </c>
      <c r="S818" t="str">
        <f t="shared" si="49"/>
        <v>theater</v>
      </c>
      <c r="T818" t="str">
        <f t="shared" si="50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v>43589.208333333328</v>
      </c>
      <c r="O819" s="10">
        <v>43617.208333333328</v>
      </c>
      <c r="P819" t="b">
        <v>0</v>
      </c>
      <c r="Q819" t="b">
        <v>1</v>
      </c>
      <c r="R819" t="s">
        <v>68</v>
      </c>
      <c r="S819" t="str">
        <f t="shared" si="49"/>
        <v>publishing</v>
      </c>
      <c r="T819" t="str">
        <f t="shared" si="50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v>43486.25</v>
      </c>
      <c r="O820" s="10">
        <v>43499.25</v>
      </c>
      <c r="P820" t="b">
        <v>0</v>
      </c>
      <c r="Q820" t="b">
        <v>1</v>
      </c>
      <c r="R820" t="s">
        <v>33</v>
      </c>
      <c r="S820" t="str">
        <f t="shared" si="49"/>
        <v>theater</v>
      </c>
      <c r="T820" t="str">
        <f t="shared" si="50"/>
        <v>plays</v>
      </c>
    </row>
    <row r="821" spans="1:20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v>41237.25</v>
      </c>
      <c r="O821" s="10">
        <v>41252.25</v>
      </c>
      <c r="P821" t="b">
        <v>1</v>
      </c>
      <c r="Q821" t="b">
        <v>0</v>
      </c>
      <c r="R821" t="s">
        <v>89</v>
      </c>
      <c r="S821" t="str">
        <f t="shared" si="49"/>
        <v>games</v>
      </c>
      <c r="T821" t="str">
        <f t="shared" si="50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v>43310.208333333328</v>
      </c>
      <c r="O822" s="10">
        <v>43323.208333333328</v>
      </c>
      <c r="P822" t="b">
        <v>0</v>
      </c>
      <c r="Q822" t="b">
        <v>1</v>
      </c>
      <c r="R822" t="s">
        <v>23</v>
      </c>
      <c r="S822" t="str">
        <f t="shared" si="49"/>
        <v>music</v>
      </c>
      <c r="T822" t="str">
        <f t="shared" si="50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v>42794.25</v>
      </c>
      <c r="O823" s="10">
        <v>42807.208333333328</v>
      </c>
      <c r="P823" t="b">
        <v>0</v>
      </c>
      <c r="Q823" t="b">
        <v>0</v>
      </c>
      <c r="R823" t="s">
        <v>42</v>
      </c>
      <c r="S823" t="str">
        <f t="shared" si="49"/>
        <v>film &amp; video</v>
      </c>
      <c r="T823" t="str">
        <f t="shared" si="50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v>41698.25</v>
      </c>
      <c r="O824" s="10">
        <v>41715.208333333336</v>
      </c>
      <c r="P824" t="b">
        <v>0</v>
      </c>
      <c r="Q824" t="b">
        <v>0</v>
      </c>
      <c r="R824" t="s">
        <v>23</v>
      </c>
      <c r="S824" t="str">
        <f t="shared" si="49"/>
        <v>music</v>
      </c>
      <c r="T824" t="str">
        <f t="shared" si="50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v>41892.208333333336</v>
      </c>
      <c r="O825" s="10">
        <v>41917.208333333336</v>
      </c>
      <c r="P825" t="b">
        <v>1</v>
      </c>
      <c r="Q825" t="b">
        <v>1</v>
      </c>
      <c r="R825" t="s">
        <v>23</v>
      </c>
      <c r="S825" t="str">
        <f t="shared" si="49"/>
        <v>music</v>
      </c>
      <c r="T825" t="str">
        <f t="shared" si="50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v>40348.208333333336</v>
      </c>
      <c r="O826" s="10">
        <v>40380.208333333336</v>
      </c>
      <c r="P826" t="b">
        <v>0</v>
      </c>
      <c r="Q826" t="b">
        <v>1</v>
      </c>
      <c r="R826" t="s">
        <v>68</v>
      </c>
      <c r="S826" t="str">
        <f t="shared" si="49"/>
        <v>publishing</v>
      </c>
      <c r="T826" t="str">
        <f t="shared" si="50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v>42941.208333333328</v>
      </c>
      <c r="O827" s="10">
        <v>42953.208333333328</v>
      </c>
      <c r="P827" t="b">
        <v>0</v>
      </c>
      <c r="Q827" t="b">
        <v>0</v>
      </c>
      <c r="R827" t="s">
        <v>100</v>
      </c>
      <c r="S827" t="str">
        <f t="shared" si="49"/>
        <v>film &amp; video</v>
      </c>
      <c r="T827" t="str">
        <f t="shared" si="50"/>
        <v>shorts</v>
      </c>
    </row>
    <row r="828" spans="1:20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v>40525.25</v>
      </c>
      <c r="O828" s="10">
        <v>40553.25</v>
      </c>
      <c r="P828" t="b">
        <v>0</v>
      </c>
      <c r="Q828" t="b">
        <v>1</v>
      </c>
      <c r="R828" t="s">
        <v>33</v>
      </c>
      <c r="S828" t="str">
        <f t="shared" si="49"/>
        <v>theater</v>
      </c>
      <c r="T828" t="str">
        <f t="shared" si="50"/>
        <v>plays</v>
      </c>
    </row>
    <row r="829" spans="1:20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v>40666.208333333336</v>
      </c>
      <c r="O829" s="10">
        <v>40678.208333333336</v>
      </c>
      <c r="P829" t="b">
        <v>0</v>
      </c>
      <c r="Q829" t="b">
        <v>1</v>
      </c>
      <c r="R829" t="s">
        <v>53</v>
      </c>
      <c r="S829" t="str">
        <f t="shared" si="49"/>
        <v>film &amp; video</v>
      </c>
      <c r="T829" t="str">
        <f t="shared" si="50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v>43340.208333333328</v>
      </c>
      <c r="O830" s="10">
        <v>43365.208333333328</v>
      </c>
      <c r="P830" t="b">
        <v>0</v>
      </c>
      <c r="Q830" t="b">
        <v>0</v>
      </c>
      <c r="R830" t="s">
        <v>33</v>
      </c>
      <c r="S830" t="str">
        <f t="shared" si="49"/>
        <v>theater</v>
      </c>
      <c r="T830" t="str">
        <f t="shared" si="50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v>42164.208333333328</v>
      </c>
      <c r="O831" s="10">
        <v>42179.208333333328</v>
      </c>
      <c r="P831" t="b">
        <v>0</v>
      </c>
      <c r="Q831" t="b">
        <v>0</v>
      </c>
      <c r="R831" t="s">
        <v>33</v>
      </c>
      <c r="S831" t="str">
        <f t="shared" si="49"/>
        <v>theater</v>
      </c>
      <c r="T831" t="str">
        <f t="shared" si="50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v>43103.25</v>
      </c>
      <c r="O832" s="10">
        <v>43162.25</v>
      </c>
      <c r="P832" t="b">
        <v>0</v>
      </c>
      <c r="Q832" t="b">
        <v>0</v>
      </c>
      <c r="R832" t="s">
        <v>33</v>
      </c>
      <c r="S832" t="str">
        <f t="shared" si="49"/>
        <v>theater</v>
      </c>
      <c r="T832" t="str">
        <f t="shared" si="50"/>
        <v>plays</v>
      </c>
    </row>
    <row r="833" spans="1:20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v>40994.208333333336</v>
      </c>
      <c r="O833" s="10">
        <v>41028.208333333336</v>
      </c>
      <c r="P833" t="b">
        <v>0</v>
      </c>
      <c r="Q833" t="b">
        <v>0</v>
      </c>
      <c r="R833" t="s">
        <v>122</v>
      </c>
      <c r="S833" t="str">
        <f t="shared" si="49"/>
        <v>photography</v>
      </c>
      <c r="T833" t="str">
        <f t="shared" si="50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52">E834/D834</f>
        <v>3.1517592592592591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v>42299.208333333328</v>
      </c>
      <c r="O834" s="10">
        <v>42333.25</v>
      </c>
      <c r="P834" t="b">
        <v>1</v>
      </c>
      <c r="Q834" t="b">
        <v>0</v>
      </c>
      <c r="R834" t="s">
        <v>206</v>
      </c>
      <c r="S834" t="str">
        <f t="shared" ref="S834:S897" si="53">LEFT(R834, FIND("/", R834)-1)</f>
        <v>publishing</v>
      </c>
      <c r="T834" t="str">
        <f t="shared" ref="T834:T897" si="54">MID(R834, FIND("/", R834) +1, LEN(R834))</f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2"/>
        <v>1.5769117647058823</v>
      </c>
      <c r="G835" t="s">
        <v>20</v>
      </c>
      <c r="H835">
        <v>165</v>
      </c>
      <c r="I835" s="5">
        <f t="shared" ref="I835:I898" si="55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v>40588.25</v>
      </c>
      <c r="O835" s="10">
        <v>40599.25</v>
      </c>
      <c r="P835" t="b">
        <v>0</v>
      </c>
      <c r="Q835" t="b">
        <v>0</v>
      </c>
      <c r="R835" t="s">
        <v>206</v>
      </c>
      <c r="S835" t="str">
        <f t="shared" si="53"/>
        <v>publishing</v>
      </c>
      <c r="T835" t="str">
        <f t="shared" si="54"/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5">
        <f t="shared" si="55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v>41448.208333333336</v>
      </c>
      <c r="O836" s="10">
        <v>41454.208333333336</v>
      </c>
      <c r="P836" t="b">
        <v>0</v>
      </c>
      <c r="Q836" t="b">
        <v>0</v>
      </c>
      <c r="R836" t="s">
        <v>33</v>
      </c>
      <c r="S836" t="str">
        <f t="shared" si="53"/>
        <v>theater</v>
      </c>
      <c r="T836" t="str">
        <f t="shared" si="54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v>42063.25</v>
      </c>
      <c r="O837" s="10">
        <v>42069.25</v>
      </c>
      <c r="P837" t="b">
        <v>0</v>
      </c>
      <c r="Q837" t="b">
        <v>0</v>
      </c>
      <c r="R837" t="s">
        <v>28</v>
      </c>
      <c r="S837" t="str">
        <f t="shared" si="53"/>
        <v>technology</v>
      </c>
      <c r="T837" t="str">
        <f t="shared" si="54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v>40214.25</v>
      </c>
      <c r="O838" s="10">
        <v>40225.25</v>
      </c>
      <c r="P838" t="b">
        <v>0</v>
      </c>
      <c r="Q838" t="b">
        <v>0</v>
      </c>
      <c r="R838" t="s">
        <v>60</v>
      </c>
      <c r="S838" t="str">
        <f t="shared" si="53"/>
        <v>music</v>
      </c>
      <c r="T838" t="str">
        <f t="shared" si="54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v>40629.208333333336</v>
      </c>
      <c r="O839" s="10">
        <v>40683.208333333336</v>
      </c>
      <c r="P839" t="b">
        <v>0</v>
      </c>
      <c r="Q839" t="b">
        <v>0</v>
      </c>
      <c r="R839" t="s">
        <v>159</v>
      </c>
      <c r="S839" t="str">
        <f t="shared" si="53"/>
        <v>music</v>
      </c>
      <c r="T839" t="str">
        <f t="shared" si="54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v>43370.208333333328</v>
      </c>
      <c r="O840" s="10">
        <v>43379.208333333328</v>
      </c>
      <c r="P840" t="b">
        <v>0</v>
      </c>
      <c r="Q840" t="b">
        <v>0</v>
      </c>
      <c r="R840" t="s">
        <v>33</v>
      </c>
      <c r="S840" t="str">
        <f t="shared" si="53"/>
        <v>theater</v>
      </c>
      <c r="T840" t="str">
        <f t="shared" si="54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v>41715.208333333336</v>
      </c>
      <c r="O841" s="10">
        <v>41760.208333333336</v>
      </c>
      <c r="P841" t="b">
        <v>0</v>
      </c>
      <c r="Q841" t="b">
        <v>1</v>
      </c>
      <c r="R841" t="s">
        <v>42</v>
      </c>
      <c r="S841" t="str">
        <f t="shared" si="53"/>
        <v>film &amp; video</v>
      </c>
      <c r="T841" t="str">
        <f t="shared" si="54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v>41836.208333333336</v>
      </c>
      <c r="O842" s="10">
        <v>41838.208333333336</v>
      </c>
      <c r="P842" t="b">
        <v>0</v>
      </c>
      <c r="Q842" t="b">
        <v>1</v>
      </c>
      <c r="R842" t="s">
        <v>33</v>
      </c>
      <c r="S842" t="str">
        <f t="shared" si="53"/>
        <v>theater</v>
      </c>
      <c r="T842" t="str">
        <f t="shared" si="54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v>42419.25</v>
      </c>
      <c r="O843" s="10">
        <v>42435.25</v>
      </c>
      <c r="P843" t="b">
        <v>0</v>
      </c>
      <c r="Q843" t="b">
        <v>0</v>
      </c>
      <c r="R843" t="s">
        <v>28</v>
      </c>
      <c r="S843" t="str">
        <f t="shared" si="53"/>
        <v>technology</v>
      </c>
      <c r="T843" t="str">
        <f t="shared" si="54"/>
        <v>web</v>
      </c>
    </row>
    <row r="844" spans="1:20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v>43266.208333333328</v>
      </c>
      <c r="O844" s="10">
        <v>43269.208333333328</v>
      </c>
      <c r="P844" t="b">
        <v>0</v>
      </c>
      <c r="Q844" t="b">
        <v>0</v>
      </c>
      <c r="R844" t="s">
        <v>65</v>
      </c>
      <c r="S844" t="str">
        <f t="shared" si="53"/>
        <v>technology</v>
      </c>
      <c r="T844" t="str">
        <f t="shared" si="54"/>
        <v>wearables</v>
      </c>
    </row>
    <row r="845" spans="1:20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v>43338.208333333328</v>
      </c>
      <c r="O845" s="10">
        <v>43344.208333333328</v>
      </c>
      <c r="P845" t="b">
        <v>0</v>
      </c>
      <c r="Q845" t="b">
        <v>0</v>
      </c>
      <c r="R845" t="s">
        <v>122</v>
      </c>
      <c r="S845" t="str">
        <f t="shared" si="53"/>
        <v>photography</v>
      </c>
      <c r="T845" t="str">
        <f t="shared" si="54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v>40930.25</v>
      </c>
      <c r="O846" s="10">
        <v>40933.25</v>
      </c>
      <c r="P846" t="b">
        <v>0</v>
      </c>
      <c r="Q846" t="b">
        <v>0</v>
      </c>
      <c r="R846" t="s">
        <v>42</v>
      </c>
      <c r="S846" t="str">
        <f t="shared" si="53"/>
        <v>film &amp; video</v>
      </c>
      <c r="T846" t="str">
        <f t="shared" si="54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v>43235.208333333328</v>
      </c>
      <c r="O847" s="10">
        <v>43272.208333333328</v>
      </c>
      <c r="P847" t="b">
        <v>0</v>
      </c>
      <c r="Q847" t="b">
        <v>0</v>
      </c>
      <c r="R847" t="s">
        <v>28</v>
      </c>
      <c r="S847" t="str">
        <f t="shared" si="53"/>
        <v>technology</v>
      </c>
      <c r="T847" t="str">
        <f t="shared" si="54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v>43302.208333333328</v>
      </c>
      <c r="O848" s="10">
        <v>43338.208333333328</v>
      </c>
      <c r="P848" t="b">
        <v>1</v>
      </c>
      <c r="Q848" t="b">
        <v>1</v>
      </c>
      <c r="R848" t="s">
        <v>28</v>
      </c>
      <c r="S848" t="str">
        <f t="shared" si="53"/>
        <v>technology</v>
      </c>
      <c r="T848" t="str">
        <f t="shared" si="54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v>43107.25</v>
      </c>
      <c r="O849" s="10">
        <v>43110.25</v>
      </c>
      <c r="P849" t="b">
        <v>0</v>
      </c>
      <c r="Q849" t="b">
        <v>0</v>
      </c>
      <c r="R849" t="s">
        <v>17</v>
      </c>
      <c r="S849" t="str">
        <f t="shared" si="53"/>
        <v>food</v>
      </c>
      <c r="T849" t="str">
        <f t="shared" si="54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v>40341.208333333336</v>
      </c>
      <c r="O850" s="10">
        <v>40350.208333333336</v>
      </c>
      <c r="P850" t="b">
        <v>0</v>
      </c>
      <c r="Q850" t="b">
        <v>0</v>
      </c>
      <c r="R850" t="s">
        <v>53</v>
      </c>
      <c r="S850" t="str">
        <f t="shared" si="53"/>
        <v>film &amp; video</v>
      </c>
      <c r="T850" t="str">
        <f t="shared" si="54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v>40948.25</v>
      </c>
      <c r="O851" s="10">
        <v>40951.25</v>
      </c>
      <c r="P851" t="b">
        <v>0</v>
      </c>
      <c r="Q851" t="b">
        <v>1</v>
      </c>
      <c r="R851" t="s">
        <v>60</v>
      </c>
      <c r="S851" t="str">
        <f t="shared" si="53"/>
        <v>music</v>
      </c>
      <c r="T851" t="str">
        <f t="shared" si="54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v>40866.25</v>
      </c>
      <c r="O852" s="10">
        <v>40881.25</v>
      </c>
      <c r="P852" t="b">
        <v>1</v>
      </c>
      <c r="Q852" t="b">
        <v>0</v>
      </c>
      <c r="R852" t="s">
        <v>23</v>
      </c>
      <c r="S852" t="str">
        <f t="shared" si="53"/>
        <v>music</v>
      </c>
      <c r="T852" t="str">
        <f t="shared" si="54"/>
        <v>rock</v>
      </c>
    </row>
    <row r="853" spans="1:20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v>41031.208333333336</v>
      </c>
      <c r="O853" s="10">
        <v>41064.208333333336</v>
      </c>
      <c r="P853" t="b">
        <v>0</v>
      </c>
      <c r="Q853" t="b">
        <v>0</v>
      </c>
      <c r="R853" t="s">
        <v>50</v>
      </c>
      <c r="S853" t="str">
        <f t="shared" si="53"/>
        <v>music</v>
      </c>
      <c r="T853" t="str">
        <f t="shared" si="54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v>40740.208333333336</v>
      </c>
      <c r="O854" s="10">
        <v>40750.208333333336</v>
      </c>
      <c r="P854" t="b">
        <v>0</v>
      </c>
      <c r="Q854" t="b">
        <v>1</v>
      </c>
      <c r="R854" t="s">
        <v>89</v>
      </c>
      <c r="S854" t="str">
        <f t="shared" si="53"/>
        <v>games</v>
      </c>
      <c r="T854" t="str">
        <f t="shared" si="54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v>40714.208333333336</v>
      </c>
      <c r="O855" s="10">
        <v>40719.208333333336</v>
      </c>
      <c r="P855" t="b">
        <v>0</v>
      </c>
      <c r="Q855" t="b">
        <v>1</v>
      </c>
      <c r="R855" t="s">
        <v>60</v>
      </c>
      <c r="S855" t="str">
        <f t="shared" si="53"/>
        <v>music</v>
      </c>
      <c r="T855" t="str">
        <f t="shared" si="54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v>43787.25</v>
      </c>
      <c r="O856" s="10">
        <v>43814.25</v>
      </c>
      <c r="P856" t="b">
        <v>0</v>
      </c>
      <c r="Q856" t="b">
        <v>0</v>
      </c>
      <c r="R856" t="s">
        <v>119</v>
      </c>
      <c r="S856" t="str">
        <f t="shared" si="53"/>
        <v>publishing</v>
      </c>
      <c r="T856" t="str">
        <f t="shared" si="54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v>40712.208333333336</v>
      </c>
      <c r="O857" s="10">
        <v>40743.208333333336</v>
      </c>
      <c r="P857" t="b">
        <v>0</v>
      </c>
      <c r="Q857" t="b">
        <v>0</v>
      </c>
      <c r="R857" t="s">
        <v>33</v>
      </c>
      <c r="S857" t="str">
        <f t="shared" si="53"/>
        <v>theater</v>
      </c>
      <c r="T857" t="str">
        <f t="shared" si="54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v>41023.208333333336</v>
      </c>
      <c r="O858" s="10">
        <v>41040.208333333336</v>
      </c>
      <c r="P858" t="b">
        <v>0</v>
      </c>
      <c r="Q858" t="b">
        <v>0</v>
      </c>
      <c r="R858" t="s">
        <v>17</v>
      </c>
      <c r="S858" t="str">
        <f t="shared" si="53"/>
        <v>food</v>
      </c>
      <c r="T858" t="str">
        <f t="shared" si="54"/>
        <v>food trucks</v>
      </c>
    </row>
    <row r="859" spans="1:20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v>40944.25</v>
      </c>
      <c r="O859" s="10">
        <v>40967.25</v>
      </c>
      <c r="P859" t="b">
        <v>1</v>
      </c>
      <c r="Q859" t="b">
        <v>0</v>
      </c>
      <c r="R859" t="s">
        <v>100</v>
      </c>
      <c r="S859" t="str">
        <f t="shared" si="53"/>
        <v>film &amp; video</v>
      </c>
      <c r="T859" t="str">
        <f t="shared" si="54"/>
        <v>shorts</v>
      </c>
    </row>
    <row r="860" spans="1:20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v>43211.208333333328</v>
      </c>
      <c r="O860" s="10">
        <v>43218.208333333328</v>
      </c>
      <c r="P860" t="b">
        <v>1</v>
      </c>
      <c r="Q860" t="b">
        <v>0</v>
      </c>
      <c r="R860" t="s">
        <v>17</v>
      </c>
      <c r="S860" t="str">
        <f t="shared" si="53"/>
        <v>food</v>
      </c>
      <c r="T860" t="str">
        <f t="shared" si="54"/>
        <v>food trucks</v>
      </c>
    </row>
    <row r="861" spans="1:20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v>41334.25</v>
      </c>
      <c r="O861" s="10">
        <v>41352.208333333336</v>
      </c>
      <c r="P861" t="b">
        <v>0</v>
      </c>
      <c r="Q861" t="b">
        <v>1</v>
      </c>
      <c r="R861" t="s">
        <v>33</v>
      </c>
      <c r="S861" t="str">
        <f t="shared" si="53"/>
        <v>theater</v>
      </c>
      <c r="T861" t="str">
        <f t="shared" si="54"/>
        <v>plays</v>
      </c>
    </row>
    <row r="862" spans="1:20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v>43515.25</v>
      </c>
      <c r="O862" s="10">
        <v>43525.25</v>
      </c>
      <c r="P862" t="b">
        <v>0</v>
      </c>
      <c r="Q862" t="b">
        <v>1</v>
      </c>
      <c r="R862" t="s">
        <v>65</v>
      </c>
      <c r="S862" t="str">
        <f t="shared" si="53"/>
        <v>technology</v>
      </c>
      <c r="T862" t="str">
        <f t="shared" si="54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v>40258.208333333336</v>
      </c>
      <c r="O863" s="10">
        <v>40266.208333333336</v>
      </c>
      <c r="P863" t="b">
        <v>0</v>
      </c>
      <c r="Q863" t="b">
        <v>0</v>
      </c>
      <c r="R863" t="s">
        <v>33</v>
      </c>
      <c r="S863" t="str">
        <f t="shared" si="53"/>
        <v>theater</v>
      </c>
      <c r="T863" t="str">
        <f t="shared" si="54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v>40756.208333333336</v>
      </c>
      <c r="O864" s="10">
        <v>40760.208333333336</v>
      </c>
      <c r="P864" t="b">
        <v>0</v>
      </c>
      <c r="Q864" t="b">
        <v>0</v>
      </c>
      <c r="R864" t="s">
        <v>33</v>
      </c>
      <c r="S864" t="str">
        <f t="shared" si="53"/>
        <v>theater</v>
      </c>
      <c r="T864" t="str">
        <f t="shared" si="54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v>42172.208333333328</v>
      </c>
      <c r="O865" s="10">
        <v>42195.208333333328</v>
      </c>
      <c r="P865" t="b">
        <v>0</v>
      </c>
      <c r="Q865" t="b">
        <v>1</v>
      </c>
      <c r="R865" t="s">
        <v>269</v>
      </c>
      <c r="S865" t="str">
        <f t="shared" si="53"/>
        <v>film &amp; video</v>
      </c>
      <c r="T865" t="str">
        <f t="shared" si="54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v>42601.208333333328</v>
      </c>
      <c r="O866" s="10">
        <v>42606.208333333328</v>
      </c>
      <c r="P866" t="b">
        <v>0</v>
      </c>
      <c r="Q866" t="b">
        <v>0</v>
      </c>
      <c r="R866" t="s">
        <v>100</v>
      </c>
      <c r="S866" t="str">
        <f t="shared" si="53"/>
        <v>film &amp; video</v>
      </c>
      <c r="T866" t="str">
        <f t="shared" si="54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v>41897.208333333336</v>
      </c>
      <c r="O867" s="10">
        <v>41906.208333333336</v>
      </c>
      <c r="P867" t="b">
        <v>0</v>
      </c>
      <c r="Q867" t="b">
        <v>0</v>
      </c>
      <c r="R867" t="s">
        <v>33</v>
      </c>
      <c r="S867" t="str">
        <f t="shared" si="53"/>
        <v>theater</v>
      </c>
      <c r="T867" t="str">
        <f t="shared" si="54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v>40671.208333333336</v>
      </c>
      <c r="O868" s="10">
        <v>40672.208333333336</v>
      </c>
      <c r="P868" t="b">
        <v>0</v>
      </c>
      <c r="Q868" t="b">
        <v>0</v>
      </c>
      <c r="R868" t="s">
        <v>122</v>
      </c>
      <c r="S868" t="str">
        <f t="shared" si="53"/>
        <v>photography</v>
      </c>
      <c r="T868" t="str">
        <f t="shared" si="54"/>
        <v>photography books</v>
      </c>
    </row>
    <row r="869" spans="1:20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v>43382.208333333328</v>
      </c>
      <c r="O869" s="10">
        <v>43388.208333333328</v>
      </c>
      <c r="P869" t="b">
        <v>0</v>
      </c>
      <c r="Q869" t="b">
        <v>0</v>
      </c>
      <c r="R869" t="s">
        <v>17</v>
      </c>
      <c r="S869" t="str">
        <f t="shared" si="53"/>
        <v>food</v>
      </c>
      <c r="T869" t="str">
        <f t="shared" si="54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v>41559.208333333336</v>
      </c>
      <c r="O870" s="10">
        <v>41570.208333333336</v>
      </c>
      <c r="P870" t="b">
        <v>0</v>
      </c>
      <c r="Q870" t="b">
        <v>0</v>
      </c>
      <c r="R870" t="s">
        <v>33</v>
      </c>
      <c r="S870" t="str">
        <f t="shared" si="53"/>
        <v>theater</v>
      </c>
      <c r="T870" t="str">
        <f t="shared" si="54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v>40350.208333333336</v>
      </c>
      <c r="O871" s="10">
        <v>40364.208333333336</v>
      </c>
      <c r="P871" t="b">
        <v>0</v>
      </c>
      <c r="Q871" t="b">
        <v>0</v>
      </c>
      <c r="R871" t="s">
        <v>53</v>
      </c>
      <c r="S871" t="str">
        <f t="shared" si="53"/>
        <v>film &amp; video</v>
      </c>
      <c r="T871" t="str">
        <f t="shared" si="54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v>42240.208333333328</v>
      </c>
      <c r="O872" s="10">
        <v>42265.208333333328</v>
      </c>
      <c r="P872" t="b">
        <v>0</v>
      </c>
      <c r="Q872" t="b">
        <v>0</v>
      </c>
      <c r="R872" t="s">
        <v>33</v>
      </c>
      <c r="S872" t="str">
        <f t="shared" si="53"/>
        <v>theater</v>
      </c>
      <c r="T872" t="str">
        <f t="shared" si="54"/>
        <v>plays</v>
      </c>
    </row>
    <row r="873" spans="1:20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v>43040.208333333328</v>
      </c>
      <c r="O873" s="10">
        <v>43058.25</v>
      </c>
      <c r="P873" t="b">
        <v>0</v>
      </c>
      <c r="Q873" t="b">
        <v>1</v>
      </c>
      <c r="R873" t="s">
        <v>33</v>
      </c>
      <c r="S873" t="str">
        <f t="shared" si="53"/>
        <v>theater</v>
      </c>
      <c r="T873" t="str">
        <f t="shared" si="54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v>43346.208333333328</v>
      </c>
      <c r="O874" s="10">
        <v>43351.208333333328</v>
      </c>
      <c r="P874" t="b">
        <v>0</v>
      </c>
      <c r="Q874" t="b">
        <v>0</v>
      </c>
      <c r="R874" t="s">
        <v>474</v>
      </c>
      <c r="S874" t="str">
        <f t="shared" si="53"/>
        <v>film &amp; video</v>
      </c>
      <c r="T874" t="str">
        <f t="shared" si="54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v>41647.25</v>
      </c>
      <c r="O875" s="10">
        <v>41652.25</v>
      </c>
      <c r="P875" t="b">
        <v>0</v>
      </c>
      <c r="Q875" t="b">
        <v>0</v>
      </c>
      <c r="R875" t="s">
        <v>122</v>
      </c>
      <c r="S875" t="str">
        <f t="shared" si="53"/>
        <v>photography</v>
      </c>
      <c r="T875" t="str">
        <f t="shared" si="54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v>40291.208333333336</v>
      </c>
      <c r="O876" s="10">
        <v>40329.208333333336</v>
      </c>
      <c r="P876" t="b">
        <v>0</v>
      </c>
      <c r="Q876" t="b">
        <v>1</v>
      </c>
      <c r="R876" t="s">
        <v>122</v>
      </c>
      <c r="S876" t="str">
        <f t="shared" si="53"/>
        <v>photography</v>
      </c>
      <c r="T876" t="str">
        <f t="shared" si="54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v>40556.25</v>
      </c>
      <c r="O877" s="10">
        <v>40557.25</v>
      </c>
      <c r="P877" t="b">
        <v>0</v>
      </c>
      <c r="Q877" t="b">
        <v>0</v>
      </c>
      <c r="R877" t="s">
        <v>23</v>
      </c>
      <c r="S877" t="str">
        <f t="shared" si="53"/>
        <v>music</v>
      </c>
      <c r="T877" t="str">
        <f t="shared" si="54"/>
        <v>rock</v>
      </c>
    </row>
    <row r="878" spans="1:20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v>43624.208333333328</v>
      </c>
      <c r="O878" s="10">
        <v>43648.208333333328</v>
      </c>
      <c r="P878" t="b">
        <v>0</v>
      </c>
      <c r="Q878" t="b">
        <v>0</v>
      </c>
      <c r="R878" t="s">
        <v>122</v>
      </c>
      <c r="S878" t="str">
        <f t="shared" si="53"/>
        <v>photography</v>
      </c>
      <c r="T878" t="str">
        <f t="shared" si="54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v>42577.208333333328</v>
      </c>
      <c r="O879" s="10">
        <v>42578.208333333328</v>
      </c>
      <c r="P879" t="b">
        <v>0</v>
      </c>
      <c r="Q879" t="b">
        <v>0</v>
      </c>
      <c r="R879" t="s">
        <v>17</v>
      </c>
      <c r="S879" t="str">
        <f t="shared" si="53"/>
        <v>food</v>
      </c>
      <c r="T879" t="str">
        <f t="shared" si="54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v>43845.25</v>
      </c>
      <c r="O880" s="10">
        <v>43869.25</v>
      </c>
      <c r="P880" t="b">
        <v>0</v>
      </c>
      <c r="Q880" t="b">
        <v>0</v>
      </c>
      <c r="R880" t="s">
        <v>148</v>
      </c>
      <c r="S880" t="str">
        <f t="shared" si="53"/>
        <v>music</v>
      </c>
      <c r="T880" t="str">
        <f t="shared" si="54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v>42788.25</v>
      </c>
      <c r="O881" s="10">
        <v>42797.25</v>
      </c>
      <c r="P881" t="b">
        <v>0</v>
      </c>
      <c r="Q881" t="b">
        <v>0</v>
      </c>
      <c r="R881" t="s">
        <v>68</v>
      </c>
      <c r="S881" t="str">
        <f t="shared" si="53"/>
        <v>publishing</v>
      </c>
      <c r="T881" t="str">
        <f t="shared" si="54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v>43667.208333333328</v>
      </c>
      <c r="O882" s="10">
        <v>43669.208333333328</v>
      </c>
      <c r="P882" t="b">
        <v>0</v>
      </c>
      <c r="Q882" t="b">
        <v>0</v>
      </c>
      <c r="R882" t="s">
        <v>50</v>
      </c>
      <c r="S882" t="str">
        <f t="shared" si="53"/>
        <v>music</v>
      </c>
      <c r="T882" t="str">
        <f t="shared" si="54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v>42194.208333333328</v>
      </c>
      <c r="O883" s="10">
        <v>42223.208333333328</v>
      </c>
      <c r="P883" t="b">
        <v>0</v>
      </c>
      <c r="Q883" t="b">
        <v>1</v>
      </c>
      <c r="R883" t="s">
        <v>33</v>
      </c>
      <c r="S883" t="str">
        <f t="shared" si="53"/>
        <v>theater</v>
      </c>
      <c r="T883" t="str">
        <f t="shared" si="54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v>42025.25</v>
      </c>
      <c r="O884" s="10">
        <v>42029.25</v>
      </c>
      <c r="P884" t="b">
        <v>0</v>
      </c>
      <c r="Q884" t="b">
        <v>0</v>
      </c>
      <c r="R884" t="s">
        <v>33</v>
      </c>
      <c r="S884" t="str">
        <f t="shared" si="53"/>
        <v>theater</v>
      </c>
      <c r="T884" t="str">
        <f t="shared" si="54"/>
        <v>plays</v>
      </c>
    </row>
    <row r="885" spans="1:20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v>40323.208333333336</v>
      </c>
      <c r="O885" s="10">
        <v>40359.208333333336</v>
      </c>
      <c r="P885" t="b">
        <v>0</v>
      </c>
      <c r="Q885" t="b">
        <v>0</v>
      </c>
      <c r="R885" t="s">
        <v>100</v>
      </c>
      <c r="S885" t="str">
        <f t="shared" si="53"/>
        <v>film &amp; video</v>
      </c>
      <c r="T885" t="str">
        <f t="shared" si="54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v>41763.208333333336</v>
      </c>
      <c r="O886" s="10">
        <v>41765.208333333336</v>
      </c>
      <c r="P886" t="b">
        <v>0</v>
      </c>
      <c r="Q886" t="b">
        <v>1</v>
      </c>
      <c r="R886" t="s">
        <v>33</v>
      </c>
      <c r="S886" t="str">
        <f t="shared" si="53"/>
        <v>theater</v>
      </c>
      <c r="T886" t="str">
        <f t="shared" si="54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v>40335.208333333336</v>
      </c>
      <c r="O887" s="10">
        <v>40373.208333333336</v>
      </c>
      <c r="P887" t="b">
        <v>0</v>
      </c>
      <c r="Q887" t="b">
        <v>0</v>
      </c>
      <c r="R887" t="s">
        <v>33</v>
      </c>
      <c r="S887" t="str">
        <f t="shared" si="53"/>
        <v>theater</v>
      </c>
      <c r="T887" t="str">
        <f t="shared" si="54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v>40416.208333333336</v>
      </c>
      <c r="O888" s="10">
        <v>40434.208333333336</v>
      </c>
      <c r="P888" t="b">
        <v>0</v>
      </c>
      <c r="Q888" t="b">
        <v>0</v>
      </c>
      <c r="R888" t="s">
        <v>60</v>
      </c>
      <c r="S888" t="str">
        <f t="shared" si="53"/>
        <v>music</v>
      </c>
      <c r="T888" t="str">
        <f t="shared" si="54"/>
        <v>indie rock</v>
      </c>
    </row>
    <row r="889" spans="1:20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v>42202.208333333328</v>
      </c>
      <c r="O889" s="10">
        <v>42249.208333333328</v>
      </c>
      <c r="P889" t="b">
        <v>0</v>
      </c>
      <c r="Q889" t="b">
        <v>1</v>
      </c>
      <c r="R889" t="s">
        <v>33</v>
      </c>
      <c r="S889" t="str">
        <f t="shared" si="53"/>
        <v>theater</v>
      </c>
      <c r="T889" t="str">
        <f t="shared" si="54"/>
        <v>plays</v>
      </c>
    </row>
    <row r="890" spans="1:20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v>42836.208333333328</v>
      </c>
      <c r="O890" s="10">
        <v>42855.208333333328</v>
      </c>
      <c r="P890" t="b">
        <v>0</v>
      </c>
      <c r="Q890" t="b">
        <v>0</v>
      </c>
      <c r="R890" t="s">
        <v>33</v>
      </c>
      <c r="S890" t="str">
        <f t="shared" si="53"/>
        <v>theater</v>
      </c>
      <c r="T890" t="str">
        <f t="shared" si="54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v>41710.208333333336</v>
      </c>
      <c r="O891" s="10">
        <v>41717.208333333336</v>
      </c>
      <c r="P891" t="b">
        <v>0</v>
      </c>
      <c r="Q891" t="b">
        <v>1</v>
      </c>
      <c r="R891" t="s">
        <v>50</v>
      </c>
      <c r="S891" t="str">
        <f t="shared" si="53"/>
        <v>music</v>
      </c>
      <c r="T891" t="str">
        <f t="shared" si="54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v>43640.208333333328</v>
      </c>
      <c r="O892" s="10">
        <v>43641.208333333328</v>
      </c>
      <c r="P892" t="b">
        <v>0</v>
      </c>
      <c r="Q892" t="b">
        <v>0</v>
      </c>
      <c r="R892" t="s">
        <v>60</v>
      </c>
      <c r="S892" t="str">
        <f t="shared" si="53"/>
        <v>music</v>
      </c>
      <c r="T892" t="str">
        <f t="shared" si="54"/>
        <v>indie rock</v>
      </c>
    </row>
    <row r="893" spans="1:20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v>40880.25</v>
      </c>
      <c r="O893" s="10">
        <v>40924.25</v>
      </c>
      <c r="P893" t="b">
        <v>0</v>
      </c>
      <c r="Q893" t="b">
        <v>0</v>
      </c>
      <c r="R893" t="s">
        <v>42</v>
      </c>
      <c r="S893" t="str">
        <f t="shared" si="53"/>
        <v>film &amp; video</v>
      </c>
      <c r="T893" t="str">
        <f t="shared" si="54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v>40319.208333333336</v>
      </c>
      <c r="O894" s="10">
        <v>40360.208333333336</v>
      </c>
      <c r="P894" t="b">
        <v>0</v>
      </c>
      <c r="Q894" t="b">
        <v>0</v>
      </c>
      <c r="R894" t="s">
        <v>206</v>
      </c>
      <c r="S894" t="str">
        <f t="shared" si="53"/>
        <v>publishing</v>
      </c>
      <c r="T894" t="str">
        <f t="shared" si="54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v>42170.208333333328</v>
      </c>
      <c r="O895" s="10">
        <v>42174.208333333328</v>
      </c>
      <c r="P895" t="b">
        <v>0</v>
      </c>
      <c r="Q895" t="b">
        <v>1</v>
      </c>
      <c r="R895" t="s">
        <v>42</v>
      </c>
      <c r="S895" t="str">
        <f t="shared" si="53"/>
        <v>film &amp; video</v>
      </c>
      <c r="T895" t="str">
        <f t="shared" si="54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v>41466.208333333336</v>
      </c>
      <c r="O896" s="10">
        <v>41496.208333333336</v>
      </c>
      <c r="P896" t="b">
        <v>0</v>
      </c>
      <c r="Q896" t="b">
        <v>1</v>
      </c>
      <c r="R896" t="s">
        <v>269</v>
      </c>
      <c r="S896" t="str">
        <f t="shared" si="53"/>
        <v>film &amp; video</v>
      </c>
      <c r="T896" t="str">
        <f t="shared" si="54"/>
        <v>television</v>
      </c>
    </row>
    <row r="897" spans="1:20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v>43134.25</v>
      </c>
      <c r="O897" s="10">
        <v>43143.25</v>
      </c>
      <c r="P897" t="b">
        <v>0</v>
      </c>
      <c r="Q897" t="b">
        <v>0</v>
      </c>
      <c r="R897" t="s">
        <v>33</v>
      </c>
      <c r="S897" t="str">
        <f t="shared" si="53"/>
        <v>theater</v>
      </c>
      <c r="T897" t="str">
        <f t="shared" si="54"/>
        <v>plays</v>
      </c>
    </row>
    <row r="898" spans="1:20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56">E898/D898</f>
        <v>7.7443434343434348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v>40738.208333333336</v>
      </c>
      <c r="O898" s="10">
        <v>40741.208333333336</v>
      </c>
      <c r="P898" t="b">
        <v>0</v>
      </c>
      <c r="Q898" t="b">
        <v>1</v>
      </c>
      <c r="R898" t="s">
        <v>17</v>
      </c>
      <c r="S898" t="str">
        <f t="shared" ref="S898:S961" si="57">LEFT(R898, FIND("/", R898)-1)</f>
        <v>food</v>
      </c>
      <c r="T898" t="str">
        <f t="shared" ref="T898:T961" si="58">MID(R898, FIND("/", R898) +1, LEN(R898))</f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6"/>
        <v>0.27693181818181817</v>
      </c>
      <c r="G899" t="s">
        <v>14</v>
      </c>
      <c r="H899">
        <v>27</v>
      </c>
      <c r="I899" s="5">
        <f t="shared" ref="I899:I962" si="59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v>43583.208333333328</v>
      </c>
      <c r="O899" s="10">
        <v>43585.208333333328</v>
      </c>
      <c r="P899" t="b">
        <v>0</v>
      </c>
      <c r="Q899" t="b">
        <v>0</v>
      </c>
      <c r="R899" t="s">
        <v>33</v>
      </c>
      <c r="S899" t="str">
        <f t="shared" si="57"/>
        <v>theater</v>
      </c>
      <c r="T899" t="str">
        <f t="shared" si="58"/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si="5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v>43815.25</v>
      </c>
      <c r="O900" s="10">
        <v>43821.25</v>
      </c>
      <c r="P900" t="b">
        <v>0</v>
      </c>
      <c r="Q900" t="b">
        <v>0</v>
      </c>
      <c r="R900" t="s">
        <v>42</v>
      </c>
      <c r="S900" t="str">
        <f t="shared" si="57"/>
        <v>film &amp; video</v>
      </c>
      <c r="T900" t="str">
        <f t="shared" si="58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v>41554.208333333336</v>
      </c>
      <c r="O901" s="10">
        <v>41572.208333333336</v>
      </c>
      <c r="P901" t="b">
        <v>0</v>
      </c>
      <c r="Q901" t="b">
        <v>0</v>
      </c>
      <c r="R901" t="s">
        <v>159</v>
      </c>
      <c r="S901" t="str">
        <f t="shared" si="57"/>
        <v>music</v>
      </c>
      <c r="T901" t="str">
        <f t="shared" si="58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v>41901.208333333336</v>
      </c>
      <c r="O902" s="10">
        <v>41902.208333333336</v>
      </c>
      <c r="P902" t="b">
        <v>0</v>
      </c>
      <c r="Q902" t="b">
        <v>1</v>
      </c>
      <c r="R902" t="s">
        <v>28</v>
      </c>
      <c r="S902" t="str">
        <f t="shared" si="57"/>
        <v>technology</v>
      </c>
      <c r="T902" t="str">
        <f t="shared" si="58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v>43298.208333333328</v>
      </c>
      <c r="O903" s="10">
        <v>43331.208333333328</v>
      </c>
      <c r="P903" t="b">
        <v>0</v>
      </c>
      <c r="Q903" t="b">
        <v>1</v>
      </c>
      <c r="R903" t="s">
        <v>23</v>
      </c>
      <c r="S903" t="str">
        <f t="shared" si="57"/>
        <v>music</v>
      </c>
      <c r="T903" t="str">
        <f t="shared" si="58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v>42399.25</v>
      </c>
      <c r="O904" s="10">
        <v>42441.25</v>
      </c>
      <c r="P904" t="b">
        <v>0</v>
      </c>
      <c r="Q904" t="b">
        <v>0</v>
      </c>
      <c r="R904" t="s">
        <v>28</v>
      </c>
      <c r="S904" t="str">
        <f t="shared" si="57"/>
        <v>technology</v>
      </c>
      <c r="T904" t="str">
        <f t="shared" si="58"/>
        <v>web</v>
      </c>
    </row>
    <row r="905" spans="1:20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v>41034.208333333336</v>
      </c>
      <c r="O905" s="10">
        <v>41049.208333333336</v>
      </c>
      <c r="P905" t="b">
        <v>0</v>
      </c>
      <c r="Q905" t="b">
        <v>1</v>
      </c>
      <c r="R905" t="s">
        <v>68</v>
      </c>
      <c r="S905" t="str">
        <f t="shared" si="57"/>
        <v>publishing</v>
      </c>
      <c r="T905" t="str">
        <f t="shared" si="58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v>41186.208333333336</v>
      </c>
      <c r="O906" s="10">
        <v>41190.208333333336</v>
      </c>
      <c r="P906" t="b">
        <v>0</v>
      </c>
      <c r="Q906" t="b">
        <v>0</v>
      </c>
      <c r="R906" t="s">
        <v>133</v>
      </c>
      <c r="S906" t="str">
        <f t="shared" si="57"/>
        <v>publishing</v>
      </c>
      <c r="T906" t="str">
        <f t="shared" si="58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v>41536.208333333336</v>
      </c>
      <c r="O907" s="10">
        <v>41539.208333333336</v>
      </c>
      <c r="P907" t="b">
        <v>0</v>
      </c>
      <c r="Q907" t="b">
        <v>0</v>
      </c>
      <c r="R907" t="s">
        <v>33</v>
      </c>
      <c r="S907" t="str">
        <f t="shared" si="57"/>
        <v>theater</v>
      </c>
      <c r="T907" t="str">
        <f t="shared" si="58"/>
        <v>plays</v>
      </c>
    </row>
    <row r="908" spans="1:20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v>42868.208333333328</v>
      </c>
      <c r="O908" s="10">
        <v>42904.208333333328</v>
      </c>
      <c r="P908" t="b">
        <v>1</v>
      </c>
      <c r="Q908" t="b">
        <v>1</v>
      </c>
      <c r="R908" t="s">
        <v>42</v>
      </c>
      <c r="S908" t="str">
        <f t="shared" si="57"/>
        <v>film &amp; video</v>
      </c>
      <c r="T908" t="str">
        <f t="shared" si="58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v>40660.208333333336</v>
      </c>
      <c r="O909" s="10">
        <v>40667.208333333336</v>
      </c>
      <c r="P909" t="b">
        <v>0</v>
      </c>
      <c r="Q909" t="b">
        <v>0</v>
      </c>
      <c r="R909" t="s">
        <v>33</v>
      </c>
      <c r="S909" t="str">
        <f t="shared" si="57"/>
        <v>theater</v>
      </c>
      <c r="T909" t="str">
        <f t="shared" si="58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v>41031.208333333336</v>
      </c>
      <c r="O910" s="10">
        <v>41042.208333333336</v>
      </c>
      <c r="P910" t="b">
        <v>0</v>
      </c>
      <c r="Q910" t="b">
        <v>0</v>
      </c>
      <c r="R910" t="s">
        <v>89</v>
      </c>
      <c r="S910" t="str">
        <f t="shared" si="57"/>
        <v>games</v>
      </c>
      <c r="T910" t="str">
        <f t="shared" si="58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v>43255.208333333328</v>
      </c>
      <c r="O911" s="10">
        <v>43282.208333333328</v>
      </c>
      <c r="P911" t="b">
        <v>0</v>
      </c>
      <c r="Q911" t="b">
        <v>1</v>
      </c>
      <c r="R911" t="s">
        <v>33</v>
      </c>
      <c r="S911" t="str">
        <f t="shared" si="57"/>
        <v>theater</v>
      </c>
      <c r="T911" t="str">
        <f t="shared" si="58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v>42026.25</v>
      </c>
      <c r="O912" s="10">
        <v>42027.25</v>
      </c>
      <c r="P912" t="b">
        <v>0</v>
      </c>
      <c r="Q912" t="b">
        <v>0</v>
      </c>
      <c r="R912" t="s">
        <v>33</v>
      </c>
      <c r="S912" t="str">
        <f t="shared" si="57"/>
        <v>theater</v>
      </c>
      <c r="T912" t="str">
        <f t="shared" si="58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v>43717.208333333328</v>
      </c>
      <c r="O913" s="10">
        <v>43719.208333333328</v>
      </c>
      <c r="P913" t="b">
        <v>1</v>
      </c>
      <c r="Q913" t="b">
        <v>0</v>
      </c>
      <c r="R913" t="s">
        <v>28</v>
      </c>
      <c r="S913" t="str">
        <f t="shared" si="57"/>
        <v>technology</v>
      </c>
      <c r="T913" t="str">
        <f t="shared" si="58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v>41157.208333333336</v>
      </c>
      <c r="O914" s="10">
        <v>41170.208333333336</v>
      </c>
      <c r="P914" t="b">
        <v>1</v>
      </c>
      <c r="Q914" t="b">
        <v>0</v>
      </c>
      <c r="R914" t="s">
        <v>53</v>
      </c>
      <c r="S914" t="str">
        <f t="shared" si="57"/>
        <v>film &amp; video</v>
      </c>
      <c r="T914" t="str">
        <f t="shared" si="58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v>43597.208333333328</v>
      </c>
      <c r="O915" s="10">
        <v>43610.208333333328</v>
      </c>
      <c r="P915" t="b">
        <v>0</v>
      </c>
      <c r="Q915" t="b">
        <v>0</v>
      </c>
      <c r="R915" t="s">
        <v>53</v>
      </c>
      <c r="S915" t="str">
        <f t="shared" si="57"/>
        <v>film &amp; video</v>
      </c>
      <c r="T915" t="str">
        <f t="shared" si="58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v>41490.208333333336</v>
      </c>
      <c r="O916" s="10">
        <v>41502.208333333336</v>
      </c>
      <c r="P916" t="b">
        <v>0</v>
      </c>
      <c r="Q916" t="b">
        <v>0</v>
      </c>
      <c r="R916" t="s">
        <v>33</v>
      </c>
      <c r="S916" t="str">
        <f t="shared" si="57"/>
        <v>theater</v>
      </c>
      <c r="T916" t="str">
        <f t="shared" si="58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v>42976.208333333328</v>
      </c>
      <c r="O917" s="10">
        <v>42985.208333333328</v>
      </c>
      <c r="P917" t="b">
        <v>0</v>
      </c>
      <c r="Q917" t="b">
        <v>0</v>
      </c>
      <c r="R917" t="s">
        <v>269</v>
      </c>
      <c r="S917" t="str">
        <f t="shared" si="57"/>
        <v>film &amp; video</v>
      </c>
      <c r="T917" t="str">
        <f t="shared" si="58"/>
        <v>television</v>
      </c>
    </row>
    <row r="918" spans="1:20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v>41991.25</v>
      </c>
      <c r="O918" s="10">
        <v>42000.25</v>
      </c>
      <c r="P918" t="b">
        <v>0</v>
      </c>
      <c r="Q918" t="b">
        <v>0</v>
      </c>
      <c r="R918" t="s">
        <v>122</v>
      </c>
      <c r="S918" t="str">
        <f t="shared" si="57"/>
        <v>photography</v>
      </c>
      <c r="T918" t="str">
        <f t="shared" si="58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v>40722.208333333336</v>
      </c>
      <c r="O919" s="10">
        <v>40746.208333333336</v>
      </c>
      <c r="P919" t="b">
        <v>0</v>
      </c>
      <c r="Q919" t="b">
        <v>1</v>
      </c>
      <c r="R919" t="s">
        <v>100</v>
      </c>
      <c r="S919" t="str">
        <f t="shared" si="57"/>
        <v>film &amp; video</v>
      </c>
      <c r="T919" t="str">
        <f t="shared" si="58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v>41117.208333333336</v>
      </c>
      <c r="O920" s="10">
        <v>41128.208333333336</v>
      </c>
      <c r="P920" t="b">
        <v>0</v>
      </c>
      <c r="Q920" t="b">
        <v>0</v>
      </c>
      <c r="R920" t="s">
        <v>133</v>
      </c>
      <c r="S920" t="str">
        <f t="shared" si="57"/>
        <v>publishing</v>
      </c>
      <c r="T920" t="str">
        <f t="shared" si="58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v>43022.208333333328</v>
      </c>
      <c r="O921" s="10">
        <v>43054.25</v>
      </c>
      <c r="P921" t="b">
        <v>0</v>
      </c>
      <c r="Q921" t="b">
        <v>1</v>
      </c>
      <c r="R921" t="s">
        <v>33</v>
      </c>
      <c r="S921" t="str">
        <f t="shared" si="57"/>
        <v>theater</v>
      </c>
      <c r="T921" t="str">
        <f t="shared" si="58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v>43503.25</v>
      </c>
      <c r="O922" s="10">
        <v>43523.25</v>
      </c>
      <c r="P922" t="b">
        <v>1</v>
      </c>
      <c r="Q922" t="b">
        <v>0</v>
      </c>
      <c r="R922" t="s">
        <v>71</v>
      </c>
      <c r="S922" t="str">
        <f t="shared" si="57"/>
        <v>film &amp; video</v>
      </c>
      <c r="T922" t="str">
        <f t="shared" si="58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v>40951.25</v>
      </c>
      <c r="O923" s="10">
        <v>40965.25</v>
      </c>
      <c r="P923" t="b">
        <v>0</v>
      </c>
      <c r="Q923" t="b">
        <v>0</v>
      </c>
      <c r="R923" t="s">
        <v>28</v>
      </c>
      <c r="S923" t="str">
        <f t="shared" si="57"/>
        <v>technology</v>
      </c>
      <c r="T923" t="str">
        <f t="shared" si="58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v>43443.25</v>
      </c>
      <c r="O924" s="10">
        <v>43452.25</v>
      </c>
      <c r="P924" t="b">
        <v>0</v>
      </c>
      <c r="Q924" t="b">
        <v>1</v>
      </c>
      <c r="R924" t="s">
        <v>319</v>
      </c>
      <c r="S924" t="str">
        <f t="shared" si="57"/>
        <v>music</v>
      </c>
      <c r="T924" t="str">
        <f t="shared" si="58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v>40373.208333333336</v>
      </c>
      <c r="O925" s="10">
        <v>40374.208333333336</v>
      </c>
      <c r="P925" t="b">
        <v>0</v>
      </c>
      <c r="Q925" t="b">
        <v>0</v>
      </c>
      <c r="R925" t="s">
        <v>33</v>
      </c>
      <c r="S925" t="str">
        <f t="shared" si="57"/>
        <v>theater</v>
      </c>
      <c r="T925" t="str">
        <f t="shared" si="58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v>43769.208333333328</v>
      </c>
      <c r="O926" s="10">
        <v>43780.25</v>
      </c>
      <c r="P926" t="b">
        <v>0</v>
      </c>
      <c r="Q926" t="b">
        <v>0</v>
      </c>
      <c r="R926" t="s">
        <v>33</v>
      </c>
      <c r="S926" t="str">
        <f t="shared" si="57"/>
        <v>theater</v>
      </c>
      <c r="T926" t="str">
        <f t="shared" si="58"/>
        <v>plays</v>
      </c>
    </row>
    <row r="927" spans="1:20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v>43000.208333333328</v>
      </c>
      <c r="O927" s="10">
        <v>43012.208333333328</v>
      </c>
      <c r="P927" t="b">
        <v>0</v>
      </c>
      <c r="Q927" t="b">
        <v>0</v>
      </c>
      <c r="R927" t="s">
        <v>33</v>
      </c>
      <c r="S927" t="str">
        <f t="shared" si="57"/>
        <v>theater</v>
      </c>
      <c r="T927" t="str">
        <f t="shared" si="58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v>42502.208333333328</v>
      </c>
      <c r="O928" s="10">
        <v>42506.208333333328</v>
      </c>
      <c r="P928" t="b">
        <v>0</v>
      </c>
      <c r="Q928" t="b">
        <v>0</v>
      </c>
      <c r="R928" t="s">
        <v>17</v>
      </c>
      <c r="S928" t="str">
        <f t="shared" si="57"/>
        <v>food</v>
      </c>
      <c r="T928" t="str">
        <f t="shared" si="58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v>41102.208333333336</v>
      </c>
      <c r="O929" s="10">
        <v>41131.208333333336</v>
      </c>
      <c r="P929" t="b">
        <v>0</v>
      </c>
      <c r="Q929" t="b">
        <v>0</v>
      </c>
      <c r="R929" t="s">
        <v>33</v>
      </c>
      <c r="S929" t="str">
        <f t="shared" si="57"/>
        <v>theater</v>
      </c>
      <c r="T929" t="str">
        <f t="shared" si="58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v>41637.25</v>
      </c>
      <c r="O930" s="10">
        <v>41646.25</v>
      </c>
      <c r="P930" t="b">
        <v>0</v>
      </c>
      <c r="Q930" t="b">
        <v>0</v>
      </c>
      <c r="R930" t="s">
        <v>28</v>
      </c>
      <c r="S930" t="str">
        <f t="shared" si="57"/>
        <v>technology</v>
      </c>
      <c r="T930" t="str">
        <f t="shared" si="58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v>42858.208333333328</v>
      </c>
      <c r="O931" s="10">
        <v>42872.208333333328</v>
      </c>
      <c r="P931" t="b">
        <v>0</v>
      </c>
      <c r="Q931" t="b">
        <v>0</v>
      </c>
      <c r="R931" t="s">
        <v>33</v>
      </c>
      <c r="S931" t="str">
        <f t="shared" si="57"/>
        <v>theater</v>
      </c>
      <c r="T931" t="str">
        <f t="shared" si="58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v>42060.25</v>
      </c>
      <c r="O932" s="10">
        <v>42067.25</v>
      </c>
      <c r="P932" t="b">
        <v>0</v>
      </c>
      <c r="Q932" t="b">
        <v>1</v>
      </c>
      <c r="R932" t="s">
        <v>33</v>
      </c>
      <c r="S932" t="str">
        <f t="shared" si="57"/>
        <v>theater</v>
      </c>
      <c r="T932" t="str">
        <f t="shared" si="58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v>41818.208333333336</v>
      </c>
      <c r="O933" s="10">
        <v>41820.208333333336</v>
      </c>
      <c r="P933" t="b">
        <v>0</v>
      </c>
      <c r="Q933" t="b">
        <v>1</v>
      </c>
      <c r="R933" t="s">
        <v>33</v>
      </c>
      <c r="S933" t="str">
        <f t="shared" si="57"/>
        <v>theater</v>
      </c>
      <c r="T933" t="str">
        <f t="shared" si="58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v>41709.208333333336</v>
      </c>
      <c r="O934" s="10">
        <v>41712.208333333336</v>
      </c>
      <c r="P934" t="b">
        <v>0</v>
      </c>
      <c r="Q934" t="b">
        <v>0</v>
      </c>
      <c r="R934" t="s">
        <v>23</v>
      </c>
      <c r="S934" t="str">
        <f t="shared" si="57"/>
        <v>music</v>
      </c>
      <c r="T934" t="str">
        <f t="shared" si="58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v>41372.208333333336</v>
      </c>
      <c r="O935" s="10">
        <v>41385.208333333336</v>
      </c>
      <c r="P935" t="b">
        <v>0</v>
      </c>
      <c r="Q935" t="b">
        <v>0</v>
      </c>
      <c r="R935" t="s">
        <v>33</v>
      </c>
      <c r="S935" t="str">
        <f t="shared" si="57"/>
        <v>theater</v>
      </c>
      <c r="T935" t="str">
        <f t="shared" si="58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v>42422.25</v>
      </c>
      <c r="O936" s="10">
        <v>42428.25</v>
      </c>
      <c r="P936" t="b">
        <v>0</v>
      </c>
      <c r="Q936" t="b">
        <v>0</v>
      </c>
      <c r="R936" t="s">
        <v>33</v>
      </c>
      <c r="S936" t="str">
        <f t="shared" si="57"/>
        <v>theater</v>
      </c>
      <c r="T936" t="str">
        <f t="shared" si="58"/>
        <v>plays</v>
      </c>
    </row>
    <row r="937" spans="1:20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v>42209.208333333328</v>
      </c>
      <c r="O937" s="10">
        <v>42216.208333333328</v>
      </c>
      <c r="P937" t="b">
        <v>0</v>
      </c>
      <c r="Q937" t="b">
        <v>0</v>
      </c>
      <c r="R937" t="s">
        <v>33</v>
      </c>
      <c r="S937" t="str">
        <f t="shared" si="57"/>
        <v>theater</v>
      </c>
      <c r="T937" t="str">
        <f t="shared" si="58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v>43668.208333333328</v>
      </c>
      <c r="O938" s="10">
        <v>43671.208333333328</v>
      </c>
      <c r="P938" t="b">
        <v>1</v>
      </c>
      <c r="Q938" t="b">
        <v>0</v>
      </c>
      <c r="R938" t="s">
        <v>33</v>
      </c>
      <c r="S938" t="str">
        <f t="shared" si="57"/>
        <v>theater</v>
      </c>
      <c r="T938" t="str">
        <f t="shared" si="58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v>42334.25</v>
      </c>
      <c r="O939" s="10">
        <v>42343.25</v>
      </c>
      <c r="P939" t="b">
        <v>0</v>
      </c>
      <c r="Q939" t="b">
        <v>0</v>
      </c>
      <c r="R939" t="s">
        <v>42</v>
      </c>
      <c r="S939" t="str">
        <f t="shared" si="57"/>
        <v>film &amp; video</v>
      </c>
      <c r="T939" t="str">
        <f t="shared" si="58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v>43263.208333333328</v>
      </c>
      <c r="O940" s="10">
        <v>43299.208333333328</v>
      </c>
      <c r="P940" t="b">
        <v>0</v>
      </c>
      <c r="Q940" t="b">
        <v>1</v>
      </c>
      <c r="R940" t="s">
        <v>119</v>
      </c>
      <c r="S940" t="str">
        <f t="shared" si="57"/>
        <v>publishing</v>
      </c>
      <c r="T940" t="str">
        <f t="shared" si="58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v>40670.208333333336</v>
      </c>
      <c r="O941" s="10">
        <v>40687.208333333336</v>
      </c>
      <c r="P941" t="b">
        <v>0</v>
      </c>
      <c r="Q941" t="b">
        <v>1</v>
      </c>
      <c r="R941" t="s">
        <v>89</v>
      </c>
      <c r="S941" t="str">
        <f t="shared" si="57"/>
        <v>games</v>
      </c>
      <c r="T941" t="str">
        <f t="shared" si="58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v>41244.25</v>
      </c>
      <c r="O942" s="10">
        <v>41266.25</v>
      </c>
      <c r="P942" t="b">
        <v>0</v>
      </c>
      <c r="Q942" t="b">
        <v>0</v>
      </c>
      <c r="R942" t="s">
        <v>28</v>
      </c>
      <c r="S942" t="str">
        <f t="shared" si="57"/>
        <v>technology</v>
      </c>
      <c r="T942" t="str">
        <f t="shared" si="58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v>40552.25</v>
      </c>
      <c r="O943" s="10">
        <v>40587.25</v>
      </c>
      <c r="P943" t="b">
        <v>1</v>
      </c>
      <c r="Q943" t="b">
        <v>0</v>
      </c>
      <c r="R943" t="s">
        <v>33</v>
      </c>
      <c r="S943" t="str">
        <f t="shared" si="57"/>
        <v>theater</v>
      </c>
      <c r="T943" t="str">
        <f t="shared" si="58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v>40568.25</v>
      </c>
      <c r="O944" s="10">
        <v>40571.25</v>
      </c>
      <c r="P944" t="b">
        <v>0</v>
      </c>
      <c r="Q944" t="b">
        <v>0</v>
      </c>
      <c r="R944" t="s">
        <v>33</v>
      </c>
      <c r="S944" t="str">
        <f t="shared" si="57"/>
        <v>theater</v>
      </c>
      <c r="T944" t="str">
        <f t="shared" si="58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v>41906.208333333336</v>
      </c>
      <c r="O945" s="10">
        <v>41941.208333333336</v>
      </c>
      <c r="P945" t="b">
        <v>0</v>
      </c>
      <c r="Q945" t="b">
        <v>0</v>
      </c>
      <c r="R945" t="s">
        <v>17</v>
      </c>
      <c r="S945" t="str">
        <f t="shared" si="57"/>
        <v>food</v>
      </c>
      <c r="T945" t="str">
        <f t="shared" si="58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v>42776.25</v>
      </c>
      <c r="O946" s="10">
        <v>42795.25</v>
      </c>
      <c r="P946" t="b">
        <v>0</v>
      </c>
      <c r="Q946" t="b">
        <v>0</v>
      </c>
      <c r="R946" t="s">
        <v>122</v>
      </c>
      <c r="S946" t="str">
        <f t="shared" si="57"/>
        <v>photography</v>
      </c>
      <c r="T946" t="str">
        <f t="shared" si="58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v>41004.208333333336</v>
      </c>
      <c r="O947" s="10">
        <v>41019.208333333336</v>
      </c>
      <c r="P947" t="b">
        <v>1</v>
      </c>
      <c r="Q947" t="b">
        <v>0</v>
      </c>
      <c r="R947" t="s">
        <v>122</v>
      </c>
      <c r="S947" t="str">
        <f t="shared" si="57"/>
        <v>photography</v>
      </c>
      <c r="T947" t="str">
        <f t="shared" si="58"/>
        <v>photography books</v>
      </c>
    </row>
    <row r="948" spans="1:20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v>40710.208333333336</v>
      </c>
      <c r="O948" s="10">
        <v>40712.208333333336</v>
      </c>
      <c r="P948" t="b">
        <v>0</v>
      </c>
      <c r="Q948" t="b">
        <v>0</v>
      </c>
      <c r="R948" t="s">
        <v>33</v>
      </c>
      <c r="S948" t="str">
        <f t="shared" si="57"/>
        <v>theater</v>
      </c>
      <c r="T948" t="str">
        <f t="shared" si="58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v>41908.208333333336</v>
      </c>
      <c r="O949" s="10">
        <v>41915.208333333336</v>
      </c>
      <c r="P949" t="b">
        <v>0</v>
      </c>
      <c r="Q949" t="b">
        <v>0</v>
      </c>
      <c r="R949" t="s">
        <v>33</v>
      </c>
      <c r="S949" t="str">
        <f t="shared" si="57"/>
        <v>theater</v>
      </c>
      <c r="T949" t="str">
        <f t="shared" si="58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v>41985.25</v>
      </c>
      <c r="O950" s="10">
        <v>41995.25</v>
      </c>
      <c r="P950" t="b">
        <v>1</v>
      </c>
      <c r="Q950" t="b">
        <v>1</v>
      </c>
      <c r="R950" t="s">
        <v>42</v>
      </c>
      <c r="S950" t="str">
        <f t="shared" si="57"/>
        <v>film &amp; video</v>
      </c>
      <c r="T950" t="str">
        <f t="shared" si="58"/>
        <v>documentary</v>
      </c>
    </row>
    <row r="951" spans="1:20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v>42112.208333333328</v>
      </c>
      <c r="O951" s="10">
        <v>42131.208333333328</v>
      </c>
      <c r="P951" t="b">
        <v>0</v>
      </c>
      <c r="Q951" t="b">
        <v>0</v>
      </c>
      <c r="R951" t="s">
        <v>28</v>
      </c>
      <c r="S951" t="str">
        <f t="shared" si="57"/>
        <v>technology</v>
      </c>
      <c r="T951" t="str">
        <f t="shared" si="58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v>43571.208333333328</v>
      </c>
      <c r="O952" s="10">
        <v>43576.208333333328</v>
      </c>
      <c r="P952" t="b">
        <v>0</v>
      </c>
      <c r="Q952" t="b">
        <v>1</v>
      </c>
      <c r="R952" t="s">
        <v>33</v>
      </c>
      <c r="S952" t="str">
        <f t="shared" si="57"/>
        <v>theater</v>
      </c>
      <c r="T952" t="str">
        <f t="shared" si="58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v>42730.25</v>
      </c>
      <c r="O953" s="10">
        <v>42731.25</v>
      </c>
      <c r="P953" t="b">
        <v>0</v>
      </c>
      <c r="Q953" t="b">
        <v>1</v>
      </c>
      <c r="R953" t="s">
        <v>23</v>
      </c>
      <c r="S953" t="str">
        <f t="shared" si="57"/>
        <v>music</v>
      </c>
      <c r="T953" t="str">
        <f t="shared" si="58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v>42591.208333333328</v>
      </c>
      <c r="O954" s="10">
        <v>42605.208333333328</v>
      </c>
      <c r="P954" t="b">
        <v>0</v>
      </c>
      <c r="Q954" t="b">
        <v>0</v>
      </c>
      <c r="R954" t="s">
        <v>42</v>
      </c>
      <c r="S954" t="str">
        <f t="shared" si="57"/>
        <v>film &amp; video</v>
      </c>
      <c r="T954" t="str">
        <f t="shared" si="58"/>
        <v>documentary</v>
      </c>
    </row>
    <row r="955" spans="1:20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v>42358.25</v>
      </c>
      <c r="O955" s="10">
        <v>42394.25</v>
      </c>
      <c r="P955" t="b">
        <v>0</v>
      </c>
      <c r="Q955" t="b">
        <v>1</v>
      </c>
      <c r="R955" t="s">
        <v>474</v>
      </c>
      <c r="S955" t="str">
        <f t="shared" si="57"/>
        <v>film &amp; video</v>
      </c>
      <c r="T955" t="str">
        <f t="shared" si="58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v>41174.208333333336</v>
      </c>
      <c r="O956" s="10">
        <v>41198.208333333336</v>
      </c>
      <c r="P956" t="b">
        <v>0</v>
      </c>
      <c r="Q956" t="b">
        <v>0</v>
      </c>
      <c r="R956" t="s">
        <v>28</v>
      </c>
      <c r="S956" t="str">
        <f t="shared" si="57"/>
        <v>technology</v>
      </c>
      <c r="T956" t="str">
        <f t="shared" si="58"/>
        <v>web</v>
      </c>
    </row>
    <row r="957" spans="1:20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v>41238.25</v>
      </c>
      <c r="O957" s="10">
        <v>41240.25</v>
      </c>
      <c r="P957" t="b">
        <v>0</v>
      </c>
      <c r="Q957" t="b">
        <v>0</v>
      </c>
      <c r="R957" t="s">
        <v>33</v>
      </c>
      <c r="S957" t="str">
        <f t="shared" si="57"/>
        <v>theater</v>
      </c>
      <c r="T957" t="str">
        <f t="shared" si="58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v>42360.25</v>
      </c>
      <c r="O958" s="10">
        <v>42364.25</v>
      </c>
      <c r="P958" t="b">
        <v>0</v>
      </c>
      <c r="Q958" t="b">
        <v>0</v>
      </c>
      <c r="R958" t="s">
        <v>474</v>
      </c>
      <c r="S958" t="str">
        <f t="shared" si="57"/>
        <v>film &amp; video</v>
      </c>
      <c r="T958" t="str">
        <f t="shared" si="58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v>40955.25</v>
      </c>
      <c r="O959" s="10">
        <v>40958.25</v>
      </c>
      <c r="P959" t="b">
        <v>0</v>
      </c>
      <c r="Q959" t="b">
        <v>0</v>
      </c>
      <c r="R959" t="s">
        <v>33</v>
      </c>
      <c r="S959" t="str">
        <f t="shared" si="57"/>
        <v>theater</v>
      </c>
      <c r="T959" t="str">
        <f t="shared" si="58"/>
        <v>plays</v>
      </c>
    </row>
    <row r="960" spans="1:20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v>40350.208333333336</v>
      </c>
      <c r="O960" s="10">
        <v>40372.208333333336</v>
      </c>
      <c r="P960" t="b">
        <v>0</v>
      </c>
      <c r="Q960" t="b">
        <v>0</v>
      </c>
      <c r="R960" t="s">
        <v>71</v>
      </c>
      <c r="S960" t="str">
        <f t="shared" si="57"/>
        <v>film &amp; video</v>
      </c>
      <c r="T960" t="str">
        <f t="shared" si="58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v>40357.208333333336</v>
      </c>
      <c r="O961" s="10">
        <v>40385.208333333336</v>
      </c>
      <c r="P961" t="b">
        <v>0</v>
      </c>
      <c r="Q961" t="b">
        <v>0</v>
      </c>
      <c r="R961" t="s">
        <v>206</v>
      </c>
      <c r="S961" t="str">
        <f t="shared" si="57"/>
        <v>publishing</v>
      </c>
      <c r="T961" t="str">
        <f t="shared" si="58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01" si="60">E962/D962</f>
        <v>0.85054545454545449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v>42408.25</v>
      </c>
      <c r="O962" s="10">
        <v>42445.208333333328</v>
      </c>
      <c r="P962" t="b">
        <v>0</v>
      </c>
      <c r="Q962" t="b">
        <v>0</v>
      </c>
      <c r="R962" t="s">
        <v>28</v>
      </c>
      <c r="S962" t="str">
        <f t="shared" ref="S962:S1001" si="61">LEFT(R962, FIND("/", R962)-1)</f>
        <v>technology</v>
      </c>
      <c r="T962" t="str">
        <f t="shared" ref="T962:T1001" si="62">MID(R962, FIND("/", R962) +1, LEN(R962))</f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0"/>
        <v>1.1929824561403508</v>
      </c>
      <c r="G963" t="s">
        <v>20</v>
      </c>
      <c r="H963">
        <v>155</v>
      </c>
      <c r="I963" s="5">
        <f t="shared" ref="I963:I1001" si="63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v>40591.25</v>
      </c>
      <c r="O963" s="10">
        <v>40595.25</v>
      </c>
      <c r="P963" t="b">
        <v>0</v>
      </c>
      <c r="Q963" t="b">
        <v>0</v>
      </c>
      <c r="R963" t="s">
        <v>206</v>
      </c>
      <c r="S963" t="str">
        <f t="shared" si="61"/>
        <v>publishing</v>
      </c>
      <c r="T963" t="str">
        <f t="shared" si="62"/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5">
        <f t="shared" si="6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v>41592.25</v>
      </c>
      <c r="O964" s="10">
        <v>41613.25</v>
      </c>
      <c r="P964" t="b">
        <v>0</v>
      </c>
      <c r="Q964" t="b">
        <v>0</v>
      </c>
      <c r="R964" t="s">
        <v>17</v>
      </c>
      <c r="S964" t="str">
        <f t="shared" si="61"/>
        <v>food</v>
      </c>
      <c r="T964" t="str">
        <f t="shared" si="62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v>40607.25</v>
      </c>
      <c r="O965" s="10">
        <v>40613.25</v>
      </c>
      <c r="P965" t="b">
        <v>0</v>
      </c>
      <c r="Q965" t="b">
        <v>1</v>
      </c>
      <c r="R965" t="s">
        <v>122</v>
      </c>
      <c r="S965" t="str">
        <f t="shared" si="61"/>
        <v>photography</v>
      </c>
      <c r="T965" t="str">
        <f t="shared" si="62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v>42135.208333333328</v>
      </c>
      <c r="O966" s="10">
        <v>42140.208333333328</v>
      </c>
      <c r="P966" t="b">
        <v>0</v>
      </c>
      <c r="Q966" t="b">
        <v>0</v>
      </c>
      <c r="R966" t="s">
        <v>33</v>
      </c>
      <c r="S966" t="str">
        <f t="shared" si="61"/>
        <v>theater</v>
      </c>
      <c r="T966" t="str">
        <f t="shared" si="62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v>40203.25</v>
      </c>
      <c r="O967" s="10">
        <v>40243.25</v>
      </c>
      <c r="P967" t="b">
        <v>0</v>
      </c>
      <c r="Q967" t="b">
        <v>0</v>
      </c>
      <c r="R967" t="s">
        <v>23</v>
      </c>
      <c r="S967" t="str">
        <f t="shared" si="61"/>
        <v>music</v>
      </c>
      <c r="T967" t="str">
        <f t="shared" si="62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v>42901.208333333328</v>
      </c>
      <c r="O968" s="10">
        <v>42903.208333333328</v>
      </c>
      <c r="P968" t="b">
        <v>0</v>
      </c>
      <c r="Q968" t="b">
        <v>0</v>
      </c>
      <c r="R968" t="s">
        <v>33</v>
      </c>
      <c r="S968" t="str">
        <f t="shared" si="61"/>
        <v>theater</v>
      </c>
      <c r="T968" t="str">
        <f t="shared" si="62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v>41005.208333333336</v>
      </c>
      <c r="O969" s="10">
        <v>41042.208333333336</v>
      </c>
      <c r="P969" t="b">
        <v>0</v>
      </c>
      <c r="Q969" t="b">
        <v>0</v>
      </c>
      <c r="R969" t="s">
        <v>319</v>
      </c>
      <c r="S969" t="str">
        <f t="shared" si="61"/>
        <v>music</v>
      </c>
      <c r="T969" t="str">
        <f t="shared" si="62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v>40544.25</v>
      </c>
      <c r="O970" s="10">
        <v>40559.25</v>
      </c>
      <c r="P970" t="b">
        <v>0</v>
      </c>
      <c r="Q970" t="b">
        <v>0</v>
      </c>
      <c r="R970" t="s">
        <v>17</v>
      </c>
      <c r="S970" t="str">
        <f t="shared" si="61"/>
        <v>food</v>
      </c>
      <c r="T970" t="str">
        <f t="shared" si="62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v>43821.25</v>
      </c>
      <c r="O971" s="10">
        <v>43828.25</v>
      </c>
      <c r="P971" t="b">
        <v>0</v>
      </c>
      <c r="Q971" t="b">
        <v>0</v>
      </c>
      <c r="R971" t="s">
        <v>33</v>
      </c>
      <c r="S971" t="str">
        <f t="shared" si="61"/>
        <v>theater</v>
      </c>
      <c r="T971" t="str">
        <f t="shared" si="62"/>
        <v>plays</v>
      </c>
    </row>
    <row r="972" spans="1:20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v>40672.208333333336</v>
      </c>
      <c r="O972" s="10">
        <v>40673.208333333336</v>
      </c>
      <c r="P972" t="b">
        <v>0</v>
      </c>
      <c r="Q972" t="b">
        <v>0</v>
      </c>
      <c r="R972" t="s">
        <v>33</v>
      </c>
      <c r="S972" t="str">
        <f t="shared" si="61"/>
        <v>theater</v>
      </c>
      <c r="T972" t="str">
        <f t="shared" si="62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v>41555.208333333336</v>
      </c>
      <c r="O973" s="10">
        <v>41561.208333333336</v>
      </c>
      <c r="P973" t="b">
        <v>0</v>
      </c>
      <c r="Q973" t="b">
        <v>0</v>
      </c>
      <c r="R973" t="s">
        <v>269</v>
      </c>
      <c r="S973" t="str">
        <f t="shared" si="61"/>
        <v>film &amp; video</v>
      </c>
      <c r="T973" t="str">
        <f t="shared" si="62"/>
        <v>television</v>
      </c>
    </row>
    <row r="974" spans="1:20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v>41792.208333333336</v>
      </c>
      <c r="O974" s="10">
        <v>41801.208333333336</v>
      </c>
      <c r="P974" t="b">
        <v>0</v>
      </c>
      <c r="Q974" t="b">
        <v>1</v>
      </c>
      <c r="R974" t="s">
        <v>28</v>
      </c>
      <c r="S974" t="str">
        <f t="shared" si="61"/>
        <v>technology</v>
      </c>
      <c r="T974" t="str">
        <f t="shared" si="62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v>40522.25</v>
      </c>
      <c r="O975" s="10">
        <v>40524.25</v>
      </c>
      <c r="P975" t="b">
        <v>0</v>
      </c>
      <c r="Q975" t="b">
        <v>1</v>
      </c>
      <c r="R975" t="s">
        <v>33</v>
      </c>
      <c r="S975" t="str">
        <f t="shared" si="61"/>
        <v>theater</v>
      </c>
      <c r="T975" t="str">
        <f t="shared" si="62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v>41412.208333333336</v>
      </c>
      <c r="O976" s="10">
        <v>41413.208333333336</v>
      </c>
      <c r="P976" t="b">
        <v>0</v>
      </c>
      <c r="Q976" t="b">
        <v>0</v>
      </c>
      <c r="R976" t="s">
        <v>60</v>
      </c>
      <c r="S976" t="str">
        <f t="shared" si="61"/>
        <v>music</v>
      </c>
      <c r="T976" t="str">
        <f t="shared" si="62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v>42337.25</v>
      </c>
      <c r="O977" s="10">
        <v>42376.25</v>
      </c>
      <c r="P977" t="b">
        <v>0</v>
      </c>
      <c r="Q977" t="b">
        <v>1</v>
      </c>
      <c r="R977" t="s">
        <v>33</v>
      </c>
      <c r="S977" t="str">
        <f t="shared" si="61"/>
        <v>theater</v>
      </c>
      <c r="T977" t="str">
        <f t="shared" si="62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v>40571.25</v>
      </c>
      <c r="O978" s="10">
        <v>40577.25</v>
      </c>
      <c r="P978" t="b">
        <v>0</v>
      </c>
      <c r="Q978" t="b">
        <v>1</v>
      </c>
      <c r="R978" t="s">
        <v>33</v>
      </c>
      <c r="S978" t="str">
        <f t="shared" si="61"/>
        <v>theater</v>
      </c>
      <c r="T978" t="str">
        <f t="shared" si="62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v>43138.25</v>
      </c>
      <c r="O979" s="10">
        <v>43170.25</v>
      </c>
      <c r="P979" t="b">
        <v>0</v>
      </c>
      <c r="Q979" t="b">
        <v>0</v>
      </c>
      <c r="R979" t="s">
        <v>17</v>
      </c>
      <c r="S979" t="str">
        <f t="shared" si="61"/>
        <v>food</v>
      </c>
      <c r="T979" t="str">
        <f t="shared" si="62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v>42686.25</v>
      </c>
      <c r="O980" s="10">
        <v>42708.25</v>
      </c>
      <c r="P980" t="b">
        <v>0</v>
      </c>
      <c r="Q980" t="b">
        <v>0</v>
      </c>
      <c r="R980" t="s">
        <v>89</v>
      </c>
      <c r="S980" t="str">
        <f t="shared" si="61"/>
        <v>games</v>
      </c>
      <c r="T980" t="str">
        <f t="shared" si="62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v>42078.208333333328</v>
      </c>
      <c r="O981" s="10">
        <v>42084.208333333328</v>
      </c>
      <c r="P981" t="b">
        <v>0</v>
      </c>
      <c r="Q981" t="b">
        <v>0</v>
      </c>
      <c r="R981" t="s">
        <v>33</v>
      </c>
      <c r="S981" t="str">
        <f t="shared" si="61"/>
        <v>theater</v>
      </c>
      <c r="T981" t="str">
        <f t="shared" si="62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v>42307.208333333328</v>
      </c>
      <c r="O982" s="10">
        <v>42312.25</v>
      </c>
      <c r="P982" t="b">
        <v>1</v>
      </c>
      <c r="Q982" t="b">
        <v>0</v>
      </c>
      <c r="R982" t="s">
        <v>68</v>
      </c>
      <c r="S982" t="str">
        <f t="shared" si="61"/>
        <v>publishing</v>
      </c>
      <c r="T982" t="str">
        <f t="shared" si="62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v>43094.25</v>
      </c>
      <c r="O983" s="10">
        <v>43127.25</v>
      </c>
      <c r="P983" t="b">
        <v>0</v>
      </c>
      <c r="Q983" t="b">
        <v>0</v>
      </c>
      <c r="R983" t="s">
        <v>28</v>
      </c>
      <c r="S983" t="str">
        <f t="shared" si="61"/>
        <v>technology</v>
      </c>
      <c r="T983" t="str">
        <f t="shared" si="62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v>40743.208333333336</v>
      </c>
      <c r="O984" s="10">
        <v>40745.208333333336</v>
      </c>
      <c r="P984" t="b">
        <v>0</v>
      </c>
      <c r="Q984" t="b">
        <v>1</v>
      </c>
      <c r="R984" t="s">
        <v>42</v>
      </c>
      <c r="S984" t="str">
        <f t="shared" si="61"/>
        <v>film &amp; video</v>
      </c>
      <c r="T984" t="str">
        <f t="shared" si="62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v>43681.208333333328</v>
      </c>
      <c r="O985" s="10">
        <v>43696.208333333328</v>
      </c>
      <c r="P985" t="b">
        <v>0</v>
      </c>
      <c r="Q985" t="b">
        <v>0</v>
      </c>
      <c r="R985" t="s">
        <v>42</v>
      </c>
      <c r="S985" t="str">
        <f t="shared" si="61"/>
        <v>film &amp; video</v>
      </c>
      <c r="T985" t="str">
        <f t="shared" si="62"/>
        <v>documentary</v>
      </c>
    </row>
    <row r="986" spans="1:20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v>43716.208333333328</v>
      </c>
      <c r="O986" s="10">
        <v>43742.208333333328</v>
      </c>
      <c r="P986" t="b">
        <v>0</v>
      </c>
      <c r="Q986" t="b">
        <v>0</v>
      </c>
      <c r="R986" t="s">
        <v>33</v>
      </c>
      <c r="S986" t="str">
        <f t="shared" si="61"/>
        <v>theater</v>
      </c>
      <c r="T986" t="str">
        <f t="shared" si="62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v>41614.25</v>
      </c>
      <c r="O987" s="10">
        <v>41640.25</v>
      </c>
      <c r="P987" t="b">
        <v>0</v>
      </c>
      <c r="Q987" t="b">
        <v>1</v>
      </c>
      <c r="R987" t="s">
        <v>23</v>
      </c>
      <c r="S987" t="str">
        <f t="shared" si="61"/>
        <v>music</v>
      </c>
      <c r="T987" t="str">
        <f t="shared" si="62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v>40638.208333333336</v>
      </c>
      <c r="O988" s="10">
        <v>40652.208333333336</v>
      </c>
      <c r="P988" t="b">
        <v>0</v>
      </c>
      <c r="Q988" t="b">
        <v>0</v>
      </c>
      <c r="R988" t="s">
        <v>23</v>
      </c>
      <c r="S988" t="str">
        <f t="shared" si="61"/>
        <v>music</v>
      </c>
      <c r="T988" t="str">
        <f t="shared" si="62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v>42852.208333333328</v>
      </c>
      <c r="O989" s="10">
        <v>42866.208333333328</v>
      </c>
      <c r="P989" t="b">
        <v>0</v>
      </c>
      <c r="Q989" t="b">
        <v>0</v>
      </c>
      <c r="R989" t="s">
        <v>42</v>
      </c>
      <c r="S989" t="str">
        <f t="shared" si="61"/>
        <v>film &amp; video</v>
      </c>
      <c r="T989" t="str">
        <f t="shared" si="62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v>42686.25</v>
      </c>
      <c r="O990" s="10">
        <v>42707.25</v>
      </c>
      <c r="P990" t="b">
        <v>0</v>
      </c>
      <c r="Q990" t="b">
        <v>0</v>
      </c>
      <c r="R990" t="s">
        <v>133</v>
      </c>
      <c r="S990" t="str">
        <f t="shared" si="61"/>
        <v>publishing</v>
      </c>
      <c r="T990" t="str">
        <f t="shared" si="62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v>43571.208333333328</v>
      </c>
      <c r="O991" s="10">
        <v>43576.208333333328</v>
      </c>
      <c r="P991" t="b">
        <v>0</v>
      </c>
      <c r="Q991" t="b">
        <v>0</v>
      </c>
      <c r="R991" t="s">
        <v>206</v>
      </c>
      <c r="S991" t="str">
        <f t="shared" si="61"/>
        <v>publishing</v>
      </c>
      <c r="T991" t="str">
        <f t="shared" si="62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v>42432.25</v>
      </c>
      <c r="O992" s="10">
        <v>42454.208333333328</v>
      </c>
      <c r="P992" t="b">
        <v>0</v>
      </c>
      <c r="Q992" t="b">
        <v>1</v>
      </c>
      <c r="R992" t="s">
        <v>53</v>
      </c>
      <c r="S992" t="str">
        <f t="shared" si="61"/>
        <v>film &amp; video</v>
      </c>
      <c r="T992" t="str">
        <f t="shared" si="62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v>41907.208333333336</v>
      </c>
      <c r="O993" s="10">
        <v>41911.208333333336</v>
      </c>
      <c r="P993" t="b">
        <v>0</v>
      </c>
      <c r="Q993" t="b">
        <v>1</v>
      </c>
      <c r="R993" t="s">
        <v>23</v>
      </c>
      <c r="S993" t="str">
        <f t="shared" si="61"/>
        <v>music</v>
      </c>
      <c r="T993" t="str">
        <f t="shared" si="62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v>43227.208333333328</v>
      </c>
      <c r="O994" s="10">
        <v>43241.208333333328</v>
      </c>
      <c r="P994" t="b">
        <v>0</v>
      </c>
      <c r="Q994" t="b">
        <v>1</v>
      </c>
      <c r="R994" t="s">
        <v>53</v>
      </c>
      <c r="S994" t="str">
        <f t="shared" si="61"/>
        <v>film &amp; video</v>
      </c>
      <c r="T994" t="str">
        <f t="shared" si="62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v>42362.25</v>
      </c>
      <c r="O995" s="10">
        <v>42379.25</v>
      </c>
      <c r="P995" t="b">
        <v>0</v>
      </c>
      <c r="Q995" t="b">
        <v>1</v>
      </c>
      <c r="R995" t="s">
        <v>122</v>
      </c>
      <c r="S995" t="str">
        <f t="shared" si="61"/>
        <v>photography</v>
      </c>
      <c r="T995" t="str">
        <f t="shared" si="62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v>41929.208333333336</v>
      </c>
      <c r="O996" s="10">
        <v>41935.208333333336</v>
      </c>
      <c r="P996" t="b">
        <v>0</v>
      </c>
      <c r="Q996" t="b">
        <v>1</v>
      </c>
      <c r="R996" t="s">
        <v>206</v>
      </c>
      <c r="S996" t="str">
        <f t="shared" si="61"/>
        <v>publishing</v>
      </c>
      <c r="T996" t="str">
        <f t="shared" si="62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v>43408.208333333328</v>
      </c>
      <c r="O997" s="10">
        <v>43437.25</v>
      </c>
      <c r="P997" t="b">
        <v>0</v>
      </c>
      <c r="Q997" t="b">
        <v>1</v>
      </c>
      <c r="R997" t="s">
        <v>17</v>
      </c>
      <c r="S997" t="str">
        <f t="shared" si="61"/>
        <v>food</v>
      </c>
      <c r="T997" t="str">
        <f t="shared" si="62"/>
        <v>food trucks</v>
      </c>
    </row>
    <row r="998" spans="1:20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v>41276.25</v>
      </c>
      <c r="O998" s="10">
        <v>41306.25</v>
      </c>
      <c r="P998" t="b">
        <v>0</v>
      </c>
      <c r="Q998" t="b">
        <v>0</v>
      </c>
      <c r="R998" t="s">
        <v>33</v>
      </c>
      <c r="S998" t="str">
        <f t="shared" si="61"/>
        <v>theater</v>
      </c>
      <c r="T998" t="str">
        <f t="shared" si="62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v>41659.25</v>
      </c>
      <c r="O999" s="10">
        <v>41664.25</v>
      </c>
      <c r="P999" t="b">
        <v>0</v>
      </c>
      <c r="Q999" t="b">
        <v>0</v>
      </c>
      <c r="R999" t="s">
        <v>33</v>
      </c>
      <c r="S999" t="str">
        <f t="shared" si="61"/>
        <v>theater</v>
      </c>
      <c r="T999" t="str">
        <f t="shared" si="62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v>40220.25</v>
      </c>
      <c r="O1000" s="10">
        <v>40234.25</v>
      </c>
      <c r="P1000" t="b">
        <v>0</v>
      </c>
      <c r="Q1000" t="b">
        <v>1</v>
      </c>
      <c r="R1000" t="s">
        <v>60</v>
      </c>
      <c r="S1000" t="str">
        <f t="shared" si="61"/>
        <v>music</v>
      </c>
      <c r="T1000" t="str">
        <f t="shared" si="62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v>42550.208333333328</v>
      </c>
      <c r="O1001" s="10">
        <v>42557.208333333328</v>
      </c>
      <c r="P1001" t="b">
        <v>0</v>
      </c>
      <c r="Q1001" t="b">
        <v>0</v>
      </c>
      <c r="R1001" t="s">
        <v>17</v>
      </c>
      <c r="S1001" t="str">
        <f t="shared" si="61"/>
        <v>food</v>
      </c>
      <c r="T1001" t="str">
        <f t="shared" si="62"/>
        <v>food trucks</v>
      </c>
    </row>
  </sheetData>
  <autoFilter ref="A1:T1001" xr:uid="{00000000-0001-0000-0000-000000000000}"/>
  <sortState xmlns:xlrd2="http://schemas.microsoft.com/office/spreadsheetml/2017/richdata2" ref="A2:T1001">
    <sortCondition ref="A1:A1001"/>
  </sortState>
  <conditionalFormatting sqref="F2:F1001">
    <cfRule type="cellIs" dxfId="17" priority="1" operator="greaterThan">
      <formula>1.99</formula>
    </cfRule>
    <cfRule type="cellIs" dxfId="16" priority="3" operator="between">
      <formula>1</formula>
      <formula>1.99</formula>
    </cfRule>
    <cfRule type="cellIs" dxfId="15" priority="4" operator="lessThan">
      <formula>1</formula>
    </cfRule>
  </conditionalFormatting>
  <conditionalFormatting sqref="G1:G1048576">
    <cfRule type="containsText" dxfId="14" priority="5" operator="containsText" text="canceled">
      <formula>NOT(ISERROR(SEARCH("canceled",G1)))</formula>
    </cfRule>
    <cfRule type="containsText" dxfId="13" priority="6" operator="containsText" text="live">
      <formula>NOT(ISERROR(SEARCH("live",G1)))</formula>
    </cfRule>
    <cfRule type="containsText" dxfId="12" priority="7" operator="containsText" text="failed">
      <formula>NOT(ISERROR(SEARCH("failed",G1)))</formula>
    </cfRule>
    <cfRule type="containsText" dxfId="11" priority="8" operator="containsText" text="successful">
      <formula>NOT(ISERROR(SEARCH("successful",G1)))</formula>
    </cfRule>
    <cfRule type="expression" dxfId="10" priority="9">
      <formula>$B1="successful"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EC79B-93FD-474B-8EC4-5E5736AD4CEC}">
  <dimension ref="A1:F14"/>
  <sheetViews>
    <sheetView workbookViewId="0">
      <selection activeCell="C20" sqref="C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2047</v>
      </c>
    </row>
    <row r="3" spans="1:6" x14ac:dyDescent="0.25">
      <c r="A3" s="7" t="s">
        <v>2035</v>
      </c>
      <c r="B3" s="7" t="s">
        <v>2046</v>
      </c>
    </row>
    <row r="4" spans="1:6" x14ac:dyDescent="0.25">
      <c r="A4" s="7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8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2045</v>
      </c>
      <c r="E8">
        <v>4</v>
      </c>
      <c r="F8">
        <v>4</v>
      </c>
    </row>
    <row r="9" spans="1:6" x14ac:dyDescent="0.25">
      <c r="A9" s="8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9667-63A5-475F-B029-0A123040C247}">
  <dimension ref="A1:F30"/>
  <sheetViews>
    <sheetView workbookViewId="0">
      <selection activeCell="D1" sqref="D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2047</v>
      </c>
    </row>
    <row r="2" spans="1:6" x14ac:dyDescent="0.25">
      <c r="A2" s="7" t="s">
        <v>2031</v>
      </c>
      <c r="B2" t="s">
        <v>2047</v>
      </c>
    </row>
    <row r="4" spans="1:6" x14ac:dyDescent="0.25">
      <c r="A4" s="7" t="s">
        <v>2035</v>
      </c>
      <c r="B4" s="7" t="s">
        <v>2046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2049</v>
      </c>
      <c r="E7">
        <v>4</v>
      </c>
      <c r="F7">
        <v>4</v>
      </c>
    </row>
    <row r="8" spans="1:6" x14ac:dyDescent="0.25">
      <c r="A8" s="8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2052</v>
      </c>
      <c r="C10">
        <v>8</v>
      </c>
      <c r="E10">
        <v>10</v>
      </c>
      <c r="F10">
        <v>18</v>
      </c>
    </row>
    <row r="11" spans="1:6" x14ac:dyDescent="0.2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2057</v>
      </c>
      <c r="C15">
        <v>3</v>
      </c>
      <c r="E15">
        <v>4</v>
      </c>
      <c r="F15">
        <v>7</v>
      </c>
    </row>
    <row r="16" spans="1:6" x14ac:dyDescent="0.25">
      <c r="A16" s="8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2062</v>
      </c>
      <c r="C20">
        <v>4</v>
      </c>
      <c r="E20">
        <v>4</v>
      </c>
      <c r="F20">
        <v>8</v>
      </c>
    </row>
    <row r="21" spans="1:6" x14ac:dyDescent="0.25">
      <c r="A21" s="8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2064</v>
      </c>
      <c r="C22">
        <v>9</v>
      </c>
      <c r="E22">
        <v>5</v>
      </c>
      <c r="F22">
        <v>14</v>
      </c>
    </row>
    <row r="23" spans="1:6" x14ac:dyDescent="0.25">
      <c r="A23" s="8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2067</v>
      </c>
      <c r="C25">
        <v>7</v>
      </c>
      <c r="E25">
        <v>14</v>
      </c>
      <c r="F25">
        <v>21</v>
      </c>
    </row>
    <row r="26" spans="1:6" x14ac:dyDescent="0.25">
      <c r="A26" s="8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2071</v>
      </c>
      <c r="E29">
        <v>3</v>
      </c>
      <c r="F29">
        <v>3</v>
      </c>
    </row>
    <row r="30" spans="1:6" x14ac:dyDescent="0.25">
      <c r="A30" s="8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B3CC-BA85-4649-B36C-7FBEF09CB3AC}">
  <dimension ref="A1:E18"/>
  <sheetViews>
    <sheetView workbookViewId="0">
      <selection activeCell="C24" sqref="C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 vm="1">
        <v>2086</v>
      </c>
    </row>
    <row r="2" spans="1:5" x14ac:dyDescent="0.25">
      <c r="A2" s="7" t="s">
        <v>2087</v>
      </c>
      <c r="B2" t="s" vm="2">
        <v>2086</v>
      </c>
    </row>
    <row r="4" spans="1:5" x14ac:dyDescent="0.25">
      <c r="A4" s="7" t="s">
        <v>2035</v>
      </c>
      <c r="B4" s="7" t="s">
        <v>2046</v>
      </c>
    </row>
    <row r="5" spans="1:5" x14ac:dyDescent="0.25">
      <c r="A5" s="7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8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8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8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8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8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8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8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8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8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8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8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8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8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F024-41CE-44B1-88B8-04E2AB30B540}">
  <dimension ref="A1:H13"/>
  <sheetViews>
    <sheetView workbookViewId="0">
      <selection activeCell="S8" sqref="S8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25">
      <c r="A2" t="s">
        <v>2096</v>
      </c>
      <c r="B2">
        <f>COUNTIFS(Crowdfunding!$D:$D, "&lt;1000", Crowdfunding!$G:$G, "successful")</f>
        <v>30</v>
      </c>
      <c r="C2">
        <f>COUNTIFS(Crowdfunding!$D:$D, "&lt;1000", Crowdfunding!$G:$G, "failed")</f>
        <v>20</v>
      </c>
      <c r="D2">
        <f>COUNTIFS(Crowdfunding!$D:$D, "&lt;1000", Crowdfunding!$G:$G, "canceled")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5">
      <c r="A3" t="s">
        <v>2097</v>
      </c>
      <c r="B3">
        <f>COUNTIFS(Crowdfunding!$D:$D, "&gt;999", Crowdfunding!$D:$D, "&lt;=4999", Crowdfunding!$G:$G, "successful")</f>
        <v>191</v>
      </c>
      <c r="C3">
        <f>COUNTIFS(Crowdfunding!$D:$D, "&gt;999", Crowdfunding!$D:$D, "&lt;=4999", Crowdfunding!$G:$G, "failed")</f>
        <v>38</v>
      </c>
      <c r="D3">
        <f>COUNTIFS(Crowdfunding!$D:$D, "&gt;999", Crowdfunding!$D:$D, "&lt;=4999", Crowdfunding!$G:$G, "canceled")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5">
      <c r="A4" t="s">
        <v>2098</v>
      </c>
      <c r="B4">
        <f>COUNTIFS(Crowdfunding!$D:$D, "&gt;4999", Crowdfunding!$D:$D, "&lt;=9999", Crowdfunding!$G:$G, "successful")</f>
        <v>164</v>
      </c>
      <c r="C4">
        <f>COUNTIFS(Crowdfunding!$D:$D, "&gt;4999", Crowdfunding!$D:$D, "&lt;=9999", Crowdfunding!$G:$G, "failed")</f>
        <v>126</v>
      </c>
      <c r="D4">
        <f>COUNTIFS(Crowdfunding!$D:$D, "&gt;4999", Crowdfunding!$D:$D, "&lt;=9999", Crowdfunding!$G:$G, 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5">
      <c r="A5" t="s">
        <v>2099</v>
      </c>
      <c r="B5">
        <f>COUNTIFS(Crowdfunding!$D:$D, "&gt;9999", Crowdfunding!$D:$D, "&lt;=14999", Crowdfunding!$G:$G, "successful")</f>
        <v>4</v>
      </c>
      <c r="C5">
        <f>COUNTIFS(Crowdfunding!$D:$D, "&gt;9999", Crowdfunding!$D:$D, "&lt;=14999", Crowdfunding!$G:$G, "failed")</f>
        <v>5</v>
      </c>
      <c r="D5">
        <f>COUNTIFS(Crowdfunding!$D:$D, "&gt;9999", Crowdfunding!$D:$D, "&lt;=14999", Crowdfunding!$G:$G, 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5">
      <c r="A6" t="s">
        <v>2101</v>
      </c>
      <c r="B6">
        <f>COUNTIFS(Crowdfunding!$D:$D, "&gt;14999", Crowdfunding!$D:$D, "&lt;=19999", Crowdfunding!$G:$G, "successful")</f>
        <v>10</v>
      </c>
      <c r="C6">
        <f>COUNTIFS(Crowdfunding!$D:$D, "&gt;14999", Crowdfunding!$D:$D, "&lt;=19999", Crowdfunding!$G:$G, "failed")</f>
        <v>0</v>
      </c>
      <c r="D6">
        <f>COUNTIFS(Crowdfunding!$D:$D, "&gt;14999", Crowdfunding!$D:$D, "&lt;=19999", Crowdfunding!$G:$G, 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5">
      <c r="A7" t="s">
        <v>2102</v>
      </c>
      <c r="B7">
        <f>COUNTIFS(Crowdfunding!$D:$D, "&gt;19999", Crowdfunding!$D:$D, "&lt;=24999", Crowdfunding!$G:$G, "successful")</f>
        <v>7</v>
      </c>
      <c r="C7">
        <f>COUNTIFS(Crowdfunding!$D:$D, "&gt;19999", Crowdfunding!$D:$D, "&lt;=24999", Crowdfunding!$G:$G, "failed")</f>
        <v>0</v>
      </c>
      <c r="D7">
        <f>COUNTIFS(Crowdfunding!$D:$D, "&gt;19999", Crowdfunding!$D:$D, "&lt;=24999", Crowdfunding!$G:$G, 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5">
      <c r="A8" t="s">
        <v>2103</v>
      </c>
      <c r="B8">
        <f>COUNTIFS(Crowdfunding!$D:$D, "&gt;24999", Crowdfunding!$D:$D, "&lt;=29999", Crowdfunding!$G:$G, "successful")</f>
        <v>11</v>
      </c>
      <c r="C8">
        <f>COUNTIFS(Crowdfunding!$D:$D, "&gt;24999", Crowdfunding!$D:$D, "&lt;=29999", Crowdfunding!$G:$G, "failed")</f>
        <v>3</v>
      </c>
      <c r="D8">
        <f>COUNTIFS(Crowdfunding!$D:$D, "&gt;24999", Crowdfunding!$D:$D, "&lt;=29999", Crowdfunding!$G:$G, 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5">
      <c r="A9" t="s">
        <v>2104</v>
      </c>
      <c r="B9">
        <f>COUNTIFS(Crowdfunding!$D:$D, "&gt;29999", Crowdfunding!$D:$D, "&lt;=34999", Crowdfunding!$G:$G, "successful")</f>
        <v>7</v>
      </c>
      <c r="C9">
        <f>COUNTIFS(Crowdfunding!$D:$D, "&gt;29999", Crowdfunding!$D:$D, "&lt;=34999", Crowdfunding!$G:$G, "failed")</f>
        <v>0</v>
      </c>
      <c r="D9">
        <f>COUNTIFS(Crowdfunding!$D:$D, "&gt;29999", Crowdfunding!$D:$D, "&lt;=34999", Crowdfunding!$G:$G, 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5">
      <c r="A10" t="s">
        <v>2105</v>
      </c>
      <c r="B10">
        <f>COUNTIFS(Crowdfunding!$D:$D, "&gt;34999", Crowdfunding!$D:$D, "&lt;=39999", Crowdfunding!$G:$G, "successful")</f>
        <v>8</v>
      </c>
      <c r="C10">
        <f>COUNTIFS(Crowdfunding!$D:$D, "&gt;34999", Crowdfunding!$D:$D, "&lt;=39999", Crowdfunding!$G:$G, "failed")</f>
        <v>3</v>
      </c>
      <c r="D10">
        <f>COUNTIFS(Crowdfunding!$D:$D, "&gt;34999", Crowdfunding!$D:$D, "&lt;=39999", Crowdfunding!$G:$G, 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5">
      <c r="A11" t="s">
        <v>2106</v>
      </c>
      <c r="B11">
        <f>COUNTIFS(Crowdfunding!$D:$D, "&gt;39999", Crowdfunding!$D:$D, "&lt;=44999", Crowdfunding!$G:$G, "successful")</f>
        <v>11</v>
      </c>
      <c r="C11">
        <f>COUNTIFS(Crowdfunding!$D:$D, "&gt;39999", Crowdfunding!$D:$D, "&lt;=44999", Crowdfunding!$G:$G, "failed")</f>
        <v>3</v>
      </c>
      <c r="D11">
        <f>COUNTIFS(Crowdfunding!$D:$D, "&gt;39999", Crowdfunding!$D:$D, "&lt;=44999", Crowdfunding!$G:$G, "canceled")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5">
      <c r="A12" t="s">
        <v>2107</v>
      </c>
      <c r="B12">
        <f>COUNTIFS(Crowdfunding!$D:$D, "&gt;44999", Crowdfunding!$D:$D, "&lt;=49999", Crowdfunding!$G:$G, "successful")</f>
        <v>8</v>
      </c>
      <c r="C12">
        <f>COUNTIFS(Crowdfunding!$D:$D, "&gt;44999", Crowdfunding!$D:$D, "&lt;=49999", Crowdfunding!$G:$G, "failed")</f>
        <v>3</v>
      </c>
      <c r="D12">
        <f>COUNTIFS(Crowdfunding!$D:$D, "&gt;44999", Crowdfunding!$D:$D, "&lt;=49999", Crowdfunding!$G:$G, 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5">
      <c r="A13" t="s">
        <v>2100</v>
      </c>
      <c r="B13">
        <f>COUNTIFS(Crowdfunding!$D:$D, "&gt;=50000", Crowdfunding!$G:$G, "successful")</f>
        <v>114</v>
      </c>
      <c r="C13">
        <f>COUNTIFS(Crowdfunding!$D:$D, "&gt;=50000", Crowdfunding!$G:$G, "failed")</f>
        <v>163</v>
      </c>
      <c r="D13">
        <f>COUNTIFS(Crowdfunding!$D:$D, "&gt;=50000", Crowdfunding!$G:$G, 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DB3F3-2A70-4B74-9636-4C5AE044A7B6}">
  <dimension ref="A1:H566"/>
  <sheetViews>
    <sheetView tabSelected="1" workbookViewId="0">
      <selection activeCell="L14" sqref="L14"/>
    </sheetView>
  </sheetViews>
  <sheetFormatPr defaultRowHeight="15.75" x14ac:dyDescent="0.25"/>
  <cols>
    <col min="1" max="1" width="9.375" bestFit="1" customWidth="1"/>
    <col min="2" max="2" width="12.625" bestFit="1" customWidth="1"/>
    <col min="3" max="3" width="24.875" customWidth="1"/>
    <col min="4" max="4" width="9.875" customWidth="1"/>
    <col min="5" max="5" width="7.875" bestFit="1" customWidth="1"/>
    <col min="6" max="6" width="12.625" bestFit="1" customWidth="1"/>
    <col min="7" max="7" width="22.625" customWidth="1"/>
    <col min="8" max="8" width="9.375" bestFit="1" customWidth="1"/>
  </cols>
  <sheetData>
    <row r="1" spans="1:8" x14ac:dyDescent="0.25">
      <c r="A1" t="s">
        <v>4</v>
      </c>
      <c r="B1" t="s">
        <v>5</v>
      </c>
      <c r="E1" t="s">
        <v>4</v>
      </c>
      <c r="F1" t="s">
        <v>5</v>
      </c>
    </row>
    <row r="2" spans="1:8" x14ac:dyDescent="0.25">
      <c r="A2" t="s">
        <v>20</v>
      </c>
      <c r="B2">
        <v>158</v>
      </c>
      <c r="C2" t="s">
        <v>2108</v>
      </c>
      <c r="D2" s="13">
        <f>AVERAGE(B:B)</f>
        <v>851.14690265486729</v>
      </c>
      <c r="E2" t="s">
        <v>14</v>
      </c>
      <c r="F2">
        <v>0</v>
      </c>
      <c r="G2" t="s">
        <v>2108</v>
      </c>
      <c r="H2" s="13">
        <f>AVERAGE(F:F)</f>
        <v>585.61538461538464</v>
      </c>
    </row>
    <row r="3" spans="1:8" x14ac:dyDescent="0.25">
      <c r="A3" t="s">
        <v>20</v>
      </c>
      <c r="B3">
        <v>1425</v>
      </c>
      <c r="C3" t="s">
        <v>2109</v>
      </c>
      <c r="D3" s="14">
        <f>MEDIAN(B:B)</f>
        <v>201</v>
      </c>
      <c r="E3" t="s">
        <v>14</v>
      </c>
      <c r="F3">
        <v>24</v>
      </c>
      <c r="G3" t="s">
        <v>2109</v>
      </c>
      <c r="H3" s="15">
        <f>MEDIAN(F:F)</f>
        <v>114.5</v>
      </c>
    </row>
    <row r="4" spans="1:8" x14ac:dyDescent="0.25">
      <c r="A4" t="s">
        <v>20</v>
      </c>
      <c r="B4">
        <v>174</v>
      </c>
      <c r="C4" t="s">
        <v>2110</v>
      </c>
      <c r="D4">
        <f>MIN(B:B)</f>
        <v>16</v>
      </c>
      <c r="E4" t="s">
        <v>14</v>
      </c>
      <c r="F4">
        <v>53</v>
      </c>
      <c r="G4" t="s">
        <v>2110</v>
      </c>
      <c r="H4">
        <f>MIN(F:F)</f>
        <v>0</v>
      </c>
    </row>
    <row r="5" spans="1:8" x14ac:dyDescent="0.25">
      <c r="A5" t="s">
        <v>20</v>
      </c>
      <c r="B5">
        <v>227</v>
      </c>
      <c r="C5" t="s">
        <v>2111</v>
      </c>
      <c r="D5">
        <f>MAX(B:B)</f>
        <v>7295</v>
      </c>
      <c r="E5" t="s">
        <v>14</v>
      </c>
      <c r="F5">
        <v>18</v>
      </c>
      <c r="G5" t="s">
        <v>2111</v>
      </c>
      <c r="H5">
        <f>MAX(F:F)</f>
        <v>6080</v>
      </c>
    </row>
    <row r="6" spans="1:8" x14ac:dyDescent="0.25">
      <c r="A6" t="s">
        <v>20</v>
      </c>
      <c r="B6">
        <v>220</v>
      </c>
      <c r="C6" t="s">
        <v>2112</v>
      </c>
      <c r="D6" s="12">
        <f>_xlfn.VAR.S(B:B)</f>
        <v>1606216.5936295739</v>
      </c>
      <c r="E6" t="s">
        <v>14</v>
      </c>
      <c r="F6">
        <v>44</v>
      </c>
      <c r="G6" t="s">
        <v>2112</v>
      </c>
      <c r="H6" s="12">
        <f>_xlfn.VAR.S(F:F)</f>
        <v>924113.45496927318</v>
      </c>
    </row>
    <row r="7" spans="1:8" x14ac:dyDescent="0.25">
      <c r="A7" t="s">
        <v>20</v>
      </c>
      <c r="B7">
        <v>98</v>
      </c>
      <c r="C7" t="s">
        <v>2113</v>
      </c>
      <c r="D7" s="12">
        <f>_xlfn.STDEV.S(B:B)</f>
        <v>1267.366006183523</v>
      </c>
      <c r="E7" t="s">
        <v>14</v>
      </c>
      <c r="F7">
        <v>27</v>
      </c>
      <c r="G7" t="s">
        <v>2113</v>
      </c>
      <c r="H7" s="12">
        <f>_xlfn.STDEV.S(F:F)</f>
        <v>961.30819978260524</v>
      </c>
    </row>
    <row r="8" spans="1:8" x14ac:dyDescent="0.25">
      <c r="A8" t="s">
        <v>20</v>
      </c>
      <c r="B8">
        <v>100</v>
      </c>
      <c r="E8" t="s">
        <v>14</v>
      </c>
      <c r="F8">
        <v>55</v>
      </c>
    </row>
    <row r="9" spans="1:8" x14ac:dyDescent="0.25">
      <c r="A9" t="s">
        <v>20</v>
      </c>
      <c r="B9">
        <v>1249</v>
      </c>
      <c r="E9" t="s">
        <v>14</v>
      </c>
      <c r="F9">
        <v>200</v>
      </c>
    </row>
    <row r="10" spans="1:8" x14ac:dyDescent="0.25">
      <c r="A10" t="s">
        <v>20</v>
      </c>
      <c r="B10">
        <v>1396</v>
      </c>
      <c r="E10" t="s">
        <v>14</v>
      </c>
      <c r="F10">
        <v>452</v>
      </c>
    </row>
    <row r="11" spans="1:8" x14ac:dyDescent="0.25">
      <c r="A11" t="s">
        <v>20</v>
      </c>
      <c r="B11">
        <v>890</v>
      </c>
      <c r="E11" t="s">
        <v>14</v>
      </c>
      <c r="F11">
        <v>674</v>
      </c>
    </row>
    <row r="12" spans="1:8" x14ac:dyDescent="0.25">
      <c r="A12" t="s">
        <v>20</v>
      </c>
      <c r="B12">
        <v>142</v>
      </c>
      <c r="E12" t="s">
        <v>14</v>
      </c>
      <c r="F12">
        <v>558</v>
      </c>
    </row>
    <row r="13" spans="1:8" x14ac:dyDescent="0.25">
      <c r="A13" t="s">
        <v>20</v>
      </c>
      <c r="B13">
        <v>2673</v>
      </c>
      <c r="E13" t="s">
        <v>14</v>
      </c>
      <c r="F13">
        <v>15</v>
      </c>
    </row>
    <row r="14" spans="1:8" x14ac:dyDescent="0.25">
      <c r="A14" t="s">
        <v>20</v>
      </c>
      <c r="B14">
        <v>163</v>
      </c>
      <c r="E14" t="s">
        <v>14</v>
      </c>
      <c r="F14">
        <v>2307</v>
      </c>
    </row>
    <row r="15" spans="1:8" x14ac:dyDescent="0.25">
      <c r="A15" t="s">
        <v>20</v>
      </c>
      <c r="B15">
        <v>2220</v>
      </c>
      <c r="E15" t="s">
        <v>14</v>
      </c>
      <c r="F15">
        <v>88</v>
      </c>
    </row>
    <row r="16" spans="1:8" x14ac:dyDescent="0.25">
      <c r="A16" t="s">
        <v>20</v>
      </c>
      <c r="B16">
        <v>1606</v>
      </c>
      <c r="E16" t="s">
        <v>14</v>
      </c>
      <c r="F16">
        <v>48</v>
      </c>
    </row>
    <row r="17" spans="1:6" x14ac:dyDescent="0.25">
      <c r="A17" t="s">
        <v>20</v>
      </c>
      <c r="B17">
        <v>129</v>
      </c>
      <c r="E17" t="s">
        <v>14</v>
      </c>
      <c r="F17">
        <v>1</v>
      </c>
    </row>
    <row r="18" spans="1:6" x14ac:dyDescent="0.25">
      <c r="A18" t="s">
        <v>20</v>
      </c>
      <c r="B18">
        <v>226</v>
      </c>
      <c r="E18" t="s">
        <v>14</v>
      </c>
      <c r="F18">
        <v>1467</v>
      </c>
    </row>
    <row r="19" spans="1:6" x14ac:dyDescent="0.25">
      <c r="A19" t="s">
        <v>20</v>
      </c>
      <c r="B19">
        <v>5419</v>
      </c>
      <c r="E19" t="s">
        <v>14</v>
      </c>
      <c r="F19">
        <v>75</v>
      </c>
    </row>
    <row r="20" spans="1:6" x14ac:dyDescent="0.25">
      <c r="A20" t="s">
        <v>20</v>
      </c>
      <c r="B20">
        <v>165</v>
      </c>
      <c r="E20" t="s">
        <v>14</v>
      </c>
      <c r="F20">
        <v>120</v>
      </c>
    </row>
    <row r="21" spans="1:6" x14ac:dyDescent="0.25">
      <c r="A21" t="s">
        <v>20</v>
      </c>
      <c r="B21">
        <v>1965</v>
      </c>
      <c r="E21" t="s">
        <v>14</v>
      </c>
      <c r="F21">
        <v>2253</v>
      </c>
    </row>
    <row r="22" spans="1:6" x14ac:dyDescent="0.25">
      <c r="A22" t="s">
        <v>20</v>
      </c>
      <c r="B22">
        <v>16</v>
      </c>
      <c r="E22" t="s">
        <v>14</v>
      </c>
      <c r="F22">
        <v>5</v>
      </c>
    </row>
    <row r="23" spans="1:6" x14ac:dyDescent="0.25">
      <c r="A23" t="s">
        <v>20</v>
      </c>
      <c r="B23">
        <v>107</v>
      </c>
      <c r="E23" t="s">
        <v>14</v>
      </c>
      <c r="F23">
        <v>38</v>
      </c>
    </row>
    <row r="24" spans="1:6" x14ac:dyDescent="0.25">
      <c r="A24" t="s">
        <v>20</v>
      </c>
      <c r="B24">
        <v>134</v>
      </c>
      <c r="E24" t="s">
        <v>14</v>
      </c>
      <c r="F24">
        <v>12</v>
      </c>
    </row>
    <row r="25" spans="1:6" x14ac:dyDescent="0.25">
      <c r="A25" t="s">
        <v>20</v>
      </c>
      <c r="B25">
        <v>198</v>
      </c>
      <c r="E25" t="s">
        <v>14</v>
      </c>
      <c r="F25">
        <v>1684</v>
      </c>
    </row>
    <row r="26" spans="1:6" x14ac:dyDescent="0.25">
      <c r="A26" t="s">
        <v>20</v>
      </c>
      <c r="B26">
        <v>111</v>
      </c>
      <c r="E26" t="s">
        <v>14</v>
      </c>
      <c r="F26">
        <v>56</v>
      </c>
    </row>
    <row r="27" spans="1:6" x14ac:dyDescent="0.25">
      <c r="A27" t="s">
        <v>20</v>
      </c>
      <c r="B27">
        <v>222</v>
      </c>
      <c r="E27" t="s">
        <v>14</v>
      </c>
      <c r="F27">
        <v>838</v>
      </c>
    </row>
    <row r="28" spans="1:6" x14ac:dyDescent="0.25">
      <c r="A28" t="s">
        <v>20</v>
      </c>
      <c r="B28">
        <v>6212</v>
      </c>
      <c r="E28" t="s">
        <v>14</v>
      </c>
      <c r="F28">
        <v>1000</v>
      </c>
    </row>
    <row r="29" spans="1:6" x14ac:dyDescent="0.25">
      <c r="A29" t="s">
        <v>20</v>
      </c>
      <c r="B29">
        <v>98</v>
      </c>
      <c r="E29" t="s">
        <v>14</v>
      </c>
      <c r="F29">
        <v>1482</v>
      </c>
    </row>
    <row r="30" spans="1:6" x14ac:dyDescent="0.25">
      <c r="A30" t="s">
        <v>20</v>
      </c>
      <c r="B30">
        <v>92</v>
      </c>
      <c r="E30" t="s">
        <v>14</v>
      </c>
      <c r="F30">
        <v>106</v>
      </c>
    </row>
    <row r="31" spans="1:6" x14ac:dyDescent="0.25">
      <c r="A31" t="s">
        <v>20</v>
      </c>
      <c r="B31">
        <v>149</v>
      </c>
      <c r="E31" t="s">
        <v>14</v>
      </c>
      <c r="F31">
        <v>679</v>
      </c>
    </row>
    <row r="32" spans="1:6" x14ac:dyDescent="0.25">
      <c r="A32" t="s">
        <v>20</v>
      </c>
      <c r="B32">
        <v>2431</v>
      </c>
      <c r="E32" t="s">
        <v>14</v>
      </c>
      <c r="F32">
        <v>1220</v>
      </c>
    </row>
    <row r="33" spans="1:6" x14ac:dyDescent="0.25">
      <c r="A33" t="s">
        <v>20</v>
      </c>
      <c r="B33">
        <v>303</v>
      </c>
      <c r="E33" t="s">
        <v>14</v>
      </c>
      <c r="F33">
        <v>1</v>
      </c>
    </row>
    <row r="34" spans="1:6" x14ac:dyDescent="0.25">
      <c r="A34" t="s">
        <v>20</v>
      </c>
      <c r="B34">
        <v>209</v>
      </c>
      <c r="E34" t="s">
        <v>14</v>
      </c>
      <c r="F34">
        <v>37</v>
      </c>
    </row>
    <row r="35" spans="1:6" x14ac:dyDescent="0.25">
      <c r="A35" t="s">
        <v>20</v>
      </c>
      <c r="B35">
        <v>131</v>
      </c>
      <c r="E35" t="s">
        <v>14</v>
      </c>
      <c r="F35">
        <v>60</v>
      </c>
    </row>
    <row r="36" spans="1:6" x14ac:dyDescent="0.25">
      <c r="A36" t="s">
        <v>20</v>
      </c>
      <c r="B36">
        <v>164</v>
      </c>
      <c r="E36" t="s">
        <v>14</v>
      </c>
      <c r="F36">
        <v>296</v>
      </c>
    </row>
    <row r="37" spans="1:6" x14ac:dyDescent="0.25">
      <c r="A37" t="s">
        <v>20</v>
      </c>
      <c r="B37">
        <v>201</v>
      </c>
      <c r="E37" t="s">
        <v>14</v>
      </c>
      <c r="F37">
        <v>3304</v>
      </c>
    </row>
    <row r="38" spans="1:6" x14ac:dyDescent="0.25">
      <c r="A38" t="s">
        <v>20</v>
      </c>
      <c r="B38">
        <v>211</v>
      </c>
      <c r="E38" t="s">
        <v>14</v>
      </c>
      <c r="F38">
        <v>73</v>
      </c>
    </row>
    <row r="39" spans="1:6" x14ac:dyDescent="0.25">
      <c r="A39" t="s">
        <v>20</v>
      </c>
      <c r="B39">
        <v>128</v>
      </c>
      <c r="E39" t="s">
        <v>14</v>
      </c>
      <c r="F39">
        <v>3387</v>
      </c>
    </row>
    <row r="40" spans="1:6" x14ac:dyDescent="0.25">
      <c r="A40" t="s">
        <v>20</v>
      </c>
      <c r="B40">
        <v>1600</v>
      </c>
      <c r="E40" t="s">
        <v>14</v>
      </c>
      <c r="F40">
        <v>662</v>
      </c>
    </row>
    <row r="41" spans="1:6" x14ac:dyDescent="0.25">
      <c r="A41" t="s">
        <v>20</v>
      </c>
      <c r="B41">
        <v>249</v>
      </c>
      <c r="E41" t="s">
        <v>14</v>
      </c>
      <c r="F41">
        <v>774</v>
      </c>
    </row>
    <row r="42" spans="1:6" x14ac:dyDescent="0.25">
      <c r="A42" t="s">
        <v>20</v>
      </c>
      <c r="B42">
        <v>236</v>
      </c>
      <c r="E42" t="s">
        <v>14</v>
      </c>
      <c r="F42">
        <v>672</v>
      </c>
    </row>
    <row r="43" spans="1:6" x14ac:dyDescent="0.25">
      <c r="A43" t="s">
        <v>20</v>
      </c>
      <c r="B43">
        <v>4065</v>
      </c>
      <c r="E43" t="s">
        <v>14</v>
      </c>
      <c r="F43">
        <v>940</v>
      </c>
    </row>
    <row r="44" spans="1:6" x14ac:dyDescent="0.25">
      <c r="A44" t="s">
        <v>20</v>
      </c>
      <c r="B44">
        <v>246</v>
      </c>
      <c r="E44" t="s">
        <v>14</v>
      </c>
      <c r="F44">
        <v>117</v>
      </c>
    </row>
    <row r="45" spans="1:6" x14ac:dyDescent="0.25">
      <c r="A45" t="s">
        <v>20</v>
      </c>
      <c r="B45">
        <v>2475</v>
      </c>
      <c r="E45" t="s">
        <v>14</v>
      </c>
      <c r="F45">
        <v>115</v>
      </c>
    </row>
    <row r="46" spans="1:6" x14ac:dyDescent="0.25">
      <c r="A46" t="s">
        <v>20</v>
      </c>
      <c r="B46">
        <v>76</v>
      </c>
      <c r="E46" t="s">
        <v>14</v>
      </c>
      <c r="F46">
        <v>326</v>
      </c>
    </row>
    <row r="47" spans="1:6" x14ac:dyDescent="0.25">
      <c r="A47" t="s">
        <v>20</v>
      </c>
      <c r="B47">
        <v>54</v>
      </c>
      <c r="E47" t="s">
        <v>14</v>
      </c>
      <c r="F47">
        <v>1</v>
      </c>
    </row>
    <row r="48" spans="1:6" x14ac:dyDescent="0.25">
      <c r="A48" t="s">
        <v>20</v>
      </c>
      <c r="B48">
        <v>88</v>
      </c>
      <c r="E48" t="s">
        <v>14</v>
      </c>
      <c r="F48">
        <v>1467</v>
      </c>
    </row>
    <row r="49" spans="1:6" x14ac:dyDescent="0.25">
      <c r="A49" t="s">
        <v>20</v>
      </c>
      <c r="B49">
        <v>85</v>
      </c>
      <c r="E49" t="s">
        <v>14</v>
      </c>
      <c r="F49">
        <v>5681</v>
      </c>
    </row>
    <row r="50" spans="1:6" x14ac:dyDescent="0.25">
      <c r="A50" t="s">
        <v>20</v>
      </c>
      <c r="B50">
        <v>170</v>
      </c>
      <c r="E50" t="s">
        <v>14</v>
      </c>
      <c r="F50">
        <v>1059</v>
      </c>
    </row>
    <row r="51" spans="1:6" x14ac:dyDescent="0.25">
      <c r="A51" t="s">
        <v>20</v>
      </c>
      <c r="B51">
        <v>330</v>
      </c>
      <c r="E51" t="s">
        <v>14</v>
      </c>
      <c r="F51">
        <v>1194</v>
      </c>
    </row>
    <row r="52" spans="1:6" x14ac:dyDescent="0.25">
      <c r="A52" t="s">
        <v>20</v>
      </c>
      <c r="B52">
        <v>127</v>
      </c>
      <c r="E52" t="s">
        <v>14</v>
      </c>
      <c r="F52">
        <v>30</v>
      </c>
    </row>
    <row r="53" spans="1:6" x14ac:dyDescent="0.25">
      <c r="A53" t="s">
        <v>20</v>
      </c>
      <c r="B53">
        <v>411</v>
      </c>
      <c r="E53" t="s">
        <v>14</v>
      </c>
      <c r="F53">
        <v>75</v>
      </c>
    </row>
    <row r="54" spans="1:6" x14ac:dyDescent="0.25">
      <c r="A54" t="s">
        <v>20</v>
      </c>
      <c r="B54">
        <v>180</v>
      </c>
      <c r="E54" t="s">
        <v>14</v>
      </c>
      <c r="F54">
        <v>955</v>
      </c>
    </row>
    <row r="55" spans="1:6" x14ac:dyDescent="0.25">
      <c r="A55" t="s">
        <v>20</v>
      </c>
      <c r="B55">
        <v>374</v>
      </c>
      <c r="E55" t="s">
        <v>14</v>
      </c>
      <c r="F55">
        <v>67</v>
      </c>
    </row>
    <row r="56" spans="1:6" x14ac:dyDescent="0.25">
      <c r="A56" t="s">
        <v>20</v>
      </c>
      <c r="B56">
        <v>71</v>
      </c>
      <c r="E56" t="s">
        <v>14</v>
      </c>
      <c r="F56">
        <v>5</v>
      </c>
    </row>
    <row r="57" spans="1:6" x14ac:dyDescent="0.25">
      <c r="A57" t="s">
        <v>20</v>
      </c>
      <c r="B57">
        <v>203</v>
      </c>
      <c r="E57" t="s">
        <v>14</v>
      </c>
      <c r="F57">
        <v>26</v>
      </c>
    </row>
    <row r="58" spans="1:6" x14ac:dyDescent="0.25">
      <c r="A58" t="s">
        <v>20</v>
      </c>
      <c r="B58">
        <v>113</v>
      </c>
      <c r="E58" t="s">
        <v>14</v>
      </c>
      <c r="F58">
        <v>1130</v>
      </c>
    </row>
    <row r="59" spans="1:6" x14ac:dyDescent="0.25">
      <c r="A59" t="s">
        <v>20</v>
      </c>
      <c r="B59">
        <v>96</v>
      </c>
      <c r="E59" t="s">
        <v>14</v>
      </c>
      <c r="F59">
        <v>782</v>
      </c>
    </row>
    <row r="60" spans="1:6" x14ac:dyDescent="0.25">
      <c r="A60" t="s">
        <v>20</v>
      </c>
      <c r="B60">
        <v>498</v>
      </c>
      <c r="E60" t="s">
        <v>14</v>
      </c>
      <c r="F60">
        <v>210</v>
      </c>
    </row>
    <row r="61" spans="1:6" x14ac:dyDescent="0.25">
      <c r="A61" t="s">
        <v>20</v>
      </c>
      <c r="B61">
        <v>180</v>
      </c>
      <c r="E61" t="s">
        <v>14</v>
      </c>
      <c r="F61">
        <v>136</v>
      </c>
    </row>
    <row r="62" spans="1:6" x14ac:dyDescent="0.25">
      <c r="A62" t="s">
        <v>20</v>
      </c>
      <c r="B62">
        <v>27</v>
      </c>
      <c r="E62" t="s">
        <v>14</v>
      </c>
      <c r="F62">
        <v>86</v>
      </c>
    </row>
    <row r="63" spans="1:6" x14ac:dyDescent="0.25">
      <c r="A63" t="s">
        <v>20</v>
      </c>
      <c r="B63">
        <v>2331</v>
      </c>
      <c r="E63" t="s">
        <v>14</v>
      </c>
      <c r="F63">
        <v>19</v>
      </c>
    </row>
    <row r="64" spans="1:6" x14ac:dyDescent="0.25">
      <c r="A64" t="s">
        <v>20</v>
      </c>
      <c r="B64">
        <v>113</v>
      </c>
      <c r="E64" t="s">
        <v>14</v>
      </c>
      <c r="F64">
        <v>886</v>
      </c>
    </row>
    <row r="65" spans="1:6" x14ac:dyDescent="0.25">
      <c r="A65" t="s">
        <v>20</v>
      </c>
      <c r="B65">
        <v>164</v>
      </c>
      <c r="E65" t="s">
        <v>14</v>
      </c>
      <c r="F65">
        <v>35</v>
      </c>
    </row>
    <row r="66" spans="1:6" x14ac:dyDescent="0.25">
      <c r="A66" t="s">
        <v>20</v>
      </c>
      <c r="B66">
        <v>164</v>
      </c>
      <c r="E66" t="s">
        <v>14</v>
      </c>
      <c r="F66">
        <v>24</v>
      </c>
    </row>
    <row r="67" spans="1:6" x14ac:dyDescent="0.25">
      <c r="A67" t="s">
        <v>20</v>
      </c>
      <c r="B67">
        <v>336</v>
      </c>
      <c r="E67" t="s">
        <v>14</v>
      </c>
      <c r="F67">
        <v>86</v>
      </c>
    </row>
    <row r="68" spans="1:6" x14ac:dyDescent="0.25">
      <c r="A68" t="s">
        <v>20</v>
      </c>
      <c r="B68">
        <v>1917</v>
      </c>
      <c r="E68" t="s">
        <v>14</v>
      </c>
      <c r="F68">
        <v>243</v>
      </c>
    </row>
    <row r="69" spans="1:6" x14ac:dyDescent="0.25">
      <c r="A69" t="s">
        <v>20</v>
      </c>
      <c r="B69">
        <v>95</v>
      </c>
      <c r="E69" t="s">
        <v>14</v>
      </c>
      <c r="F69">
        <v>65</v>
      </c>
    </row>
    <row r="70" spans="1:6" x14ac:dyDescent="0.25">
      <c r="A70" t="s">
        <v>20</v>
      </c>
      <c r="B70">
        <v>147</v>
      </c>
      <c r="E70" t="s">
        <v>14</v>
      </c>
      <c r="F70">
        <v>100</v>
      </c>
    </row>
    <row r="71" spans="1:6" x14ac:dyDescent="0.25">
      <c r="A71" t="s">
        <v>20</v>
      </c>
      <c r="B71">
        <v>86</v>
      </c>
      <c r="E71" t="s">
        <v>14</v>
      </c>
      <c r="F71">
        <v>168</v>
      </c>
    </row>
    <row r="72" spans="1:6" x14ac:dyDescent="0.25">
      <c r="A72" t="s">
        <v>20</v>
      </c>
      <c r="B72">
        <v>83</v>
      </c>
      <c r="E72" t="s">
        <v>14</v>
      </c>
      <c r="F72">
        <v>13</v>
      </c>
    </row>
    <row r="73" spans="1:6" x14ac:dyDescent="0.25">
      <c r="A73" t="s">
        <v>20</v>
      </c>
      <c r="B73">
        <v>676</v>
      </c>
      <c r="E73" t="s">
        <v>14</v>
      </c>
      <c r="F73">
        <v>1</v>
      </c>
    </row>
    <row r="74" spans="1:6" x14ac:dyDescent="0.25">
      <c r="A74" t="s">
        <v>20</v>
      </c>
      <c r="B74">
        <v>361</v>
      </c>
      <c r="E74" t="s">
        <v>14</v>
      </c>
      <c r="F74">
        <v>40</v>
      </c>
    </row>
    <row r="75" spans="1:6" x14ac:dyDescent="0.25">
      <c r="A75" t="s">
        <v>20</v>
      </c>
      <c r="B75">
        <v>131</v>
      </c>
      <c r="E75" t="s">
        <v>14</v>
      </c>
      <c r="F75">
        <v>226</v>
      </c>
    </row>
    <row r="76" spans="1:6" x14ac:dyDescent="0.25">
      <c r="A76" t="s">
        <v>20</v>
      </c>
      <c r="B76">
        <v>126</v>
      </c>
      <c r="E76" t="s">
        <v>14</v>
      </c>
      <c r="F76">
        <v>1625</v>
      </c>
    </row>
    <row r="77" spans="1:6" x14ac:dyDescent="0.25">
      <c r="A77" t="s">
        <v>20</v>
      </c>
      <c r="B77">
        <v>275</v>
      </c>
      <c r="E77" t="s">
        <v>14</v>
      </c>
      <c r="F77">
        <v>143</v>
      </c>
    </row>
    <row r="78" spans="1:6" x14ac:dyDescent="0.25">
      <c r="A78" t="s">
        <v>20</v>
      </c>
      <c r="B78">
        <v>67</v>
      </c>
      <c r="E78" t="s">
        <v>14</v>
      </c>
      <c r="F78">
        <v>934</v>
      </c>
    </row>
    <row r="79" spans="1:6" x14ac:dyDescent="0.25">
      <c r="A79" t="s">
        <v>20</v>
      </c>
      <c r="B79">
        <v>154</v>
      </c>
      <c r="E79" t="s">
        <v>14</v>
      </c>
      <c r="F79">
        <v>17</v>
      </c>
    </row>
    <row r="80" spans="1:6" x14ac:dyDescent="0.25">
      <c r="A80" t="s">
        <v>20</v>
      </c>
      <c r="B80">
        <v>1782</v>
      </c>
      <c r="E80" t="s">
        <v>14</v>
      </c>
      <c r="F80">
        <v>2179</v>
      </c>
    </row>
    <row r="81" spans="1:6" x14ac:dyDescent="0.25">
      <c r="A81" t="s">
        <v>20</v>
      </c>
      <c r="B81">
        <v>903</v>
      </c>
      <c r="E81" t="s">
        <v>14</v>
      </c>
      <c r="F81">
        <v>931</v>
      </c>
    </row>
    <row r="82" spans="1:6" x14ac:dyDescent="0.25">
      <c r="A82" t="s">
        <v>20</v>
      </c>
      <c r="B82">
        <v>94</v>
      </c>
      <c r="E82" t="s">
        <v>14</v>
      </c>
      <c r="F82">
        <v>92</v>
      </c>
    </row>
    <row r="83" spans="1:6" x14ac:dyDescent="0.25">
      <c r="A83" t="s">
        <v>20</v>
      </c>
      <c r="B83">
        <v>180</v>
      </c>
      <c r="E83" t="s">
        <v>14</v>
      </c>
      <c r="F83">
        <v>57</v>
      </c>
    </row>
    <row r="84" spans="1:6" x14ac:dyDescent="0.25">
      <c r="A84" t="s">
        <v>20</v>
      </c>
      <c r="B84">
        <v>533</v>
      </c>
      <c r="E84" t="s">
        <v>14</v>
      </c>
      <c r="F84">
        <v>41</v>
      </c>
    </row>
    <row r="85" spans="1:6" x14ac:dyDescent="0.25">
      <c r="A85" t="s">
        <v>20</v>
      </c>
      <c r="B85">
        <v>2443</v>
      </c>
      <c r="E85" t="s">
        <v>14</v>
      </c>
      <c r="F85">
        <v>1</v>
      </c>
    </row>
    <row r="86" spans="1:6" x14ac:dyDescent="0.25">
      <c r="A86" t="s">
        <v>20</v>
      </c>
      <c r="B86">
        <v>89</v>
      </c>
      <c r="E86" t="s">
        <v>14</v>
      </c>
      <c r="F86">
        <v>101</v>
      </c>
    </row>
    <row r="87" spans="1:6" x14ac:dyDescent="0.25">
      <c r="A87" t="s">
        <v>20</v>
      </c>
      <c r="B87">
        <v>159</v>
      </c>
      <c r="E87" t="s">
        <v>14</v>
      </c>
      <c r="F87">
        <v>1335</v>
      </c>
    </row>
    <row r="88" spans="1:6" x14ac:dyDescent="0.25">
      <c r="A88" t="s">
        <v>20</v>
      </c>
      <c r="B88">
        <v>50</v>
      </c>
      <c r="E88" t="s">
        <v>14</v>
      </c>
      <c r="F88">
        <v>15</v>
      </c>
    </row>
    <row r="89" spans="1:6" x14ac:dyDescent="0.25">
      <c r="A89" t="s">
        <v>20</v>
      </c>
      <c r="B89">
        <v>186</v>
      </c>
      <c r="E89" t="s">
        <v>14</v>
      </c>
      <c r="F89">
        <v>454</v>
      </c>
    </row>
    <row r="90" spans="1:6" x14ac:dyDescent="0.25">
      <c r="A90" t="s">
        <v>20</v>
      </c>
      <c r="B90">
        <v>1071</v>
      </c>
      <c r="E90" t="s">
        <v>14</v>
      </c>
      <c r="F90">
        <v>3182</v>
      </c>
    </row>
    <row r="91" spans="1:6" x14ac:dyDescent="0.25">
      <c r="A91" t="s">
        <v>20</v>
      </c>
      <c r="B91">
        <v>117</v>
      </c>
      <c r="E91" t="s">
        <v>14</v>
      </c>
      <c r="F91">
        <v>15</v>
      </c>
    </row>
    <row r="92" spans="1:6" x14ac:dyDescent="0.25">
      <c r="A92" t="s">
        <v>20</v>
      </c>
      <c r="B92">
        <v>70</v>
      </c>
      <c r="E92" t="s">
        <v>14</v>
      </c>
      <c r="F92">
        <v>133</v>
      </c>
    </row>
    <row r="93" spans="1:6" x14ac:dyDescent="0.25">
      <c r="A93" t="s">
        <v>20</v>
      </c>
      <c r="B93">
        <v>135</v>
      </c>
      <c r="E93" t="s">
        <v>14</v>
      </c>
      <c r="F93">
        <v>2062</v>
      </c>
    </row>
    <row r="94" spans="1:6" x14ac:dyDescent="0.25">
      <c r="A94" t="s">
        <v>20</v>
      </c>
      <c r="B94">
        <v>768</v>
      </c>
      <c r="E94" t="s">
        <v>14</v>
      </c>
      <c r="F94">
        <v>29</v>
      </c>
    </row>
    <row r="95" spans="1:6" x14ac:dyDescent="0.25">
      <c r="A95" t="s">
        <v>20</v>
      </c>
      <c r="B95">
        <v>199</v>
      </c>
      <c r="E95" t="s">
        <v>14</v>
      </c>
      <c r="F95">
        <v>132</v>
      </c>
    </row>
    <row r="96" spans="1:6" x14ac:dyDescent="0.25">
      <c r="A96" t="s">
        <v>20</v>
      </c>
      <c r="B96">
        <v>107</v>
      </c>
      <c r="E96" t="s">
        <v>14</v>
      </c>
      <c r="F96">
        <v>137</v>
      </c>
    </row>
    <row r="97" spans="1:6" x14ac:dyDescent="0.25">
      <c r="A97" t="s">
        <v>20</v>
      </c>
      <c r="B97">
        <v>195</v>
      </c>
      <c r="E97" t="s">
        <v>14</v>
      </c>
      <c r="F97">
        <v>908</v>
      </c>
    </row>
    <row r="98" spans="1:6" x14ac:dyDescent="0.25">
      <c r="A98" t="s">
        <v>20</v>
      </c>
      <c r="B98">
        <v>3376</v>
      </c>
      <c r="E98" t="s">
        <v>14</v>
      </c>
      <c r="F98">
        <v>10</v>
      </c>
    </row>
    <row r="99" spans="1:6" x14ac:dyDescent="0.25">
      <c r="A99" t="s">
        <v>20</v>
      </c>
      <c r="B99">
        <v>41</v>
      </c>
      <c r="E99" t="s">
        <v>14</v>
      </c>
      <c r="F99">
        <v>1910</v>
      </c>
    </row>
    <row r="100" spans="1:6" x14ac:dyDescent="0.25">
      <c r="A100" t="s">
        <v>20</v>
      </c>
      <c r="B100">
        <v>1821</v>
      </c>
      <c r="E100" t="s">
        <v>14</v>
      </c>
      <c r="F100">
        <v>38</v>
      </c>
    </row>
    <row r="101" spans="1:6" x14ac:dyDescent="0.25">
      <c r="A101" t="s">
        <v>20</v>
      </c>
      <c r="B101">
        <v>164</v>
      </c>
      <c r="E101" t="s">
        <v>14</v>
      </c>
      <c r="F101">
        <v>104</v>
      </c>
    </row>
    <row r="102" spans="1:6" x14ac:dyDescent="0.25">
      <c r="A102" t="s">
        <v>20</v>
      </c>
      <c r="B102">
        <v>157</v>
      </c>
      <c r="E102" t="s">
        <v>14</v>
      </c>
      <c r="F102">
        <v>49</v>
      </c>
    </row>
    <row r="103" spans="1:6" x14ac:dyDescent="0.25">
      <c r="A103" t="s">
        <v>20</v>
      </c>
      <c r="B103">
        <v>246</v>
      </c>
      <c r="E103" t="s">
        <v>14</v>
      </c>
      <c r="F103">
        <v>1</v>
      </c>
    </row>
    <row r="104" spans="1:6" x14ac:dyDescent="0.25">
      <c r="A104" t="s">
        <v>20</v>
      </c>
      <c r="B104">
        <v>1396</v>
      </c>
      <c r="E104" t="s">
        <v>14</v>
      </c>
      <c r="F104">
        <v>245</v>
      </c>
    </row>
    <row r="105" spans="1:6" x14ac:dyDescent="0.25">
      <c r="A105" t="s">
        <v>20</v>
      </c>
      <c r="B105">
        <v>2506</v>
      </c>
      <c r="E105" t="s">
        <v>14</v>
      </c>
      <c r="F105">
        <v>32</v>
      </c>
    </row>
    <row r="106" spans="1:6" x14ac:dyDescent="0.25">
      <c r="A106" t="s">
        <v>20</v>
      </c>
      <c r="B106">
        <v>244</v>
      </c>
      <c r="E106" t="s">
        <v>14</v>
      </c>
      <c r="F106">
        <v>7</v>
      </c>
    </row>
    <row r="107" spans="1:6" x14ac:dyDescent="0.25">
      <c r="A107" t="s">
        <v>20</v>
      </c>
      <c r="B107">
        <v>146</v>
      </c>
      <c r="E107" t="s">
        <v>14</v>
      </c>
      <c r="F107">
        <v>803</v>
      </c>
    </row>
    <row r="108" spans="1:6" x14ac:dyDescent="0.25">
      <c r="A108" t="s">
        <v>20</v>
      </c>
      <c r="B108">
        <v>1267</v>
      </c>
      <c r="E108" t="s">
        <v>14</v>
      </c>
      <c r="F108">
        <v>16</v>
      </c>
    </row>
    <row r="109" spans="1:6" x14ac:dyDescent="0.25">
      <c r="A109" t="s">
        <v>20</v>
      </c>
      <c r="B109">
        <v>1561</v>
      </c>
      <c r="E109" t="s">
        <v>14</v>
      </c>
      <c r="F109">
        <v>31</v>
      </c>
    </row>
    <row r="110" spans="1:6" x14ac:dyDescent="0.25">
      <c r="A110" t="s">
        <v>20</v>
      </c>
      <c r="B110">
        <v>48</v>
      </c>
      <c r="E110" t="s">
        <v>14</v>
      </c>
      <c r="F110">
        <v>108</v>
      </c>
    </row>
    <row r="111" spans="1:6" x14ac:dyDescent="0.25">
      <c r="A111" t="s">
        <v>20</v>
      </c>
      <c r="B111">
        <v>2739</v>
      </c>
      <c r="E111" t="s">
        <v>14</v>
      </c>
      <c r="F111">
        <v>30</v>
      </c>
    </row>
    <row r="112" spans="1:6" x14ac:dyDescent="0.25">
      <c r="A112" t="s">
        <v>20</v>
      </c>
      <c r="B112">
        <v>3537</v>
      </c>
      <c r="E112" t="s">
        <v>14</v>
      </c>
      <c r="F112">
        <v>17</v>
      </c>
    </row>
    <row r="113" spans="1:6" x14ac:dyDescent="0.25">
      <c r="A113" t="s">
        <v>20</v>
      </c>
      <c r="B113">
        <v>2107</v>
      </c>
      <c r="E113" t="s">
        <v>14</v>
      </c>
      <c r="F113">
        <v>80</v>
      </c>
    </row>
    <row r="114" spans="1:6" x14ac:dyDescent="0.25">
      <c r="A114" t="s">
        <v>20</v>
      </c>
      <c r="B114">
        <v>3318</v>
      </c>
      <c r="E114" t="s">
        <v>14</v>
      </c>
      <c r="F114">
        <v>2468</v>
      </c>
    </row>
    <row r="115" spans="1:6" x14ac:dyDescent="0.25">
      <c r="A115" t="s">
        <v>20</v>
      </c>
      <c r="B115">
        <v>340</v>
      </c>
      <c r="E115" t="s">
        <v>14</v>
      </c>
      <c r="F115">
        <v>26</v>
      </c>
    </row>
    <row r="116" spans="1:6" x14ac:dyDescent="0.25">
      <c r="A116" t="s">
        <v>20</v>
      </c>
      <c r="B116">
        <v>1442</v>
      </c>
      <c r="E116" t="s">
        <v>14</v>
      </c>
      <c r="F116">
        <v>73</v>
      </c>
    </row>
    <row r="117" spans="1:6" x14ac:dyDescent="0.25">
      <c r="A117" t="s">
        <v>20</v>
      </c>
      <c r="B117">
        <v>126</v>
      </c>
      <c r="E117" t="s">
        <v>14</v>
      </c>
      <c r="F117">
        <v>128</v>
      </c>
    </row>
    <row r="118" spans="1:6" x14ac:dyDescent="0.25">
      <c r="A118" t="s">
        <v>20</v>
      </c>
      <c r="B118">
        <v>524</v>
      </c>
      <c r="E118" t="s">
        <v>14</v>
      </c>
      <c r="F118">
        <v>33</v>
      </c>
    </row>
    <row r="119" spans="1:6" x14ac:dyDescent="0.25">
      <c r="A119" t="s">
        <v>20</v>
      </c>
      <c r="B119">
        <v>1989</v>
      </c>
      <c r="E119" t="s">
        <v>14</v>
      </c>
      <c r="F119">
        <v>1072</v>
      </c>
    </row>
    <row r="120" spans="1:6" x14ac:dyDescent="0.25">
      <c r="A120" t="s">
        <v>20</v>
      </c>
      <c r="B120">
        <v>157</v>
      </c>
      <c r="E120" t="s">
        <v>14</v>
      </c>
      <c r="F120">
        <v>393</v>
      </c>
    </row>
    <row r="121" spans="1:6" x14ac:dyDescent="0.25">
      <c r="A121" t="s">
        <v>20</v>
      </c>
      <c r="B121">
        <v>4498</v>
      </c>
      <c r="E121" t="s">
        <v>14</v>
      </c>
      <c r="F121">
        <v>1257</v>
      </c>
    </row>
    <row r="122" spans="1:6" x14ac:dyDescent="0.25">
      <c r="A122" t="s">
        <v>20</v>
      </c>
      <c r="B122">
        <v>80</v>
      </c>
      <c r="E122" t="s">
        <v>14</v>
      </c>
      <c r="F122">
        <v>328</v>
      </c>
    </row>
    <row r="123" spans="1:6" x14ac:dyDescent="0.25">
      <c r="A123" t="s">
        <v>20</v>
      </c>
      <c r="B123">
        <v>43</v>
      </c>
      <c r="E123" t="s">
        <v>14</v>
      </c>
      <c r="F123">
        <v>147</v>
      </c>
    </row>
    <row r="124" spans="1:6" x14ac:dyDescent="0.25">
      <c r="A124" t="s">
        <v>20</v>
      </c>
      <c r="B124">
        <v>2053</v>
      </c>
      <c r="E124" t="s">
        <v>14</v>
      </c>
      <c r="F124">
        <v>830</v>
      </c>
    </row>
    <row r="125" spans="1:6" x14ac:dyDescent="0.25">
      <c r="A125" t="s">
        <v>20</v>
      </c>
      <c r="B125">
        <v>168</v>
      </c>
      <c r="E125" t="s">
        <v>14</v>
      </c>
      <c r="F125">
        <v>331</v>
      </c>
    </row>
    <row r="126" spans="1:6" x14ac:dyDescent="0.25">
      <c r="A126" t="s">
        <v>20</v>
      </c>
      <c r="B126">
        <v>4289</v>
      </c>
      <c r="E126" t="s">
        <v>14</v>
      </c>
      <c r="F126">
        <v>25</v>
      </c>
    </row>
    <row r="127" spans="1:6" x14ac:dyDescent="0.25">
      <c r="A127" t="s">
        <v>20</v>
      </c>
      <c r="B127">
        <v>165</v>
      </c>
      <c r="E127" t="s">
        <v>14</v>
      </c>
      <c r="F127">
        <v>3483</v>
      </c>
    </row>
    <row r="128" spans="1:6" x14ac:dyDescent="0.25">
      <c r="A128" t="s">
        <v>20</v>
      </c>
      <c r="B128">
        <v>1815</v>
      </c>
      <c r="E128" t="s">
        <v>14</v>
      </c>
      <c r="F128">
        <v>923</v>
      </c>
    </row>
    <row r="129" spans="1:6" x14ac:dyDescent="0.25">
      <c r="A129" t="s">
        <v>20</v>
      </c>
      <c r="B129">
        <v>397</v>
      </c>
      <c r="E129" t="s">
        <v>14</v>
      </c>
      <c r="F129">
        <v>1</v>
      </c>
    </row>
    <row r="130" spans="1:6" x14ac:dyDescent="0.25">
      <c r="A130" t="s">
        <v>20</v>
      </c>
      <c r="B130">
        <v>1539</v>
      </c>
      <c r="E130" t="s">
        <v>14</v>
      </c>
      <c r="F130">
        <v>33</v>
      </c>
    </row>
    <row r="131" spans="1:6" x14ac:dyDescent="0.25">
      <c r="A131" t="s">
        <v>20</v>
      </c>
      <c r="B131">
        <v>138</v>
      </c>
      <c r="E131" t="s">
        <v>14</v>
      </c>
      <c r="F131">
        <v>40</v>
      </c>
    </row>
    <row r="132" spans="1:6" x14ac:dyDescent="0.25">
      <c r="A132" t="s">
        <v>20</v>
      </c>
      <c r="B132">
        <v>3594</v>
      </c>
      <c r="E132" t="s">
        <v>14</v>
      </c>
      <c r="F132">
        <v>23</v>
      </c>
    </row>
    <row r="133" spans="1:6" x14ac:dyDescent="0.25">
      <c r="A133" t="s">
        <v>20</v>
      </c>
      <c r="B133">
        <v>5880</v>
      </c>
      <c r="E133" t="s">
        <v>14</v>
      </c>
      <c r="F133">
        <v>75</v>
      </c>
    </row>
    <row r="134" spans="1:6" x14ac:dyDescent="0.25">
      <c r="A134" t="s">
        <v>20</v>
      </c>
      <c r="B134">
        <v>112</v>
      </c>
      <c r="E134" t="s">
        <v>14</v>
      </c>
      <c r="F134">
        <v>2176</v>
      </c>
    </row>
    <row r="135" spans="1:6" x14ac:dyDescent="0.25">
      <c r="A135" t="s">
        <v>20</v>
      </c>
      <c r="B135">
        <v>943</v>
      </c>
      <c r="E135" t="s">
        <v>14</v>
      </c>
      <c r="F135">
        <v>441</v>
      </c>
    </row>
    <row r="136" spans="1:6" x14ac:dyDescent="0.25">
      <c r="A136" t="s">
        <v>20</v>
      </c>
      <c r="B136">
        <v>2468</v>
      </c>
      <c r="E136" t="s">
        <v>14</v>
      </c>
      <c r="F136">
        <v>25</v>
      </c>
    </row>
    <row r="137" spans="1:6" x14ac:dyDescent="0.25">
      <c r="A137" t="s">
        <v>20</v>
      </c>
      <c r="B137">
        <v>2551</v>
      </c>
      <c r="E137" t="s">
        <v>14</v>
      </c>
      <c r="F137">
        <v>127</v>
      </c>
    </row>
    <row r="138" spans="1:6" x14ac:dyDescent="0.25">
      <c r="A138" t="s">
        <v>20</v>
      </c>
      <c r="B138">
        <v>101</v>
      </c>
      <c r="E138" t="s">
        <v>14</v>
      </c>
      <c r="F138">
        <v>355</v>
      </c>
    </row>
    <row r="139" spans="1:6" x14ac:dyDescent="0.25">
      <c r="A139" t="s">
        <v>20</v>
      </c>
      <c r="B139">
        <v>92</v>
      </c>
      <c r="E139" t="s">
        <v>14</v>
      </c>
      <c r="F139">
        <v>44</v>
      </c>
    </row>
    <row r="140" spans="1:6" x14ac:dyDescent="0.25">
      <c r="A140" t="s">
        <v>20</v>
      </c>
      <c r="B140">
        <v>62</v>
      </c>
      <c r="E140" t="s">
        <v>14</v>
      </c>
      <c r="F140">
        <v>67</v>
      </c>
    </row>
    <row r="141" spans="1:6" x14ac:dyDescent="0.25">
      <c r="A141" t="s">
        <v>20</v>
      </c>
      <c r="B141">
        <v>149</v>
      </c>
      <c r="E141" t="s">
        <v>14</v>
      </c>
      <c r="F141">
        <v>1068</v>
      </c>
    </row>
    <row r="142" spans="1:6" x14ac:dyDescent="0.25">
      <c r="A142" t="s">
        <v>20</v>
      </c>
      <c r="B142">
        <v>329</v>
      </c>
      <c r="E142" t="s">
        <v>14</v>
      </c>
      <c r="F142">
        <v>424</v>
      </c>
    </row>
    <row r="143" spans="1:6" x14ac:dyDescent="0.25">
      <c r="A143" t="s">
        <v>20</v>
      </c>
      <c r="B143">
        <v>97</v>
      </c>
      <c r="E143" t="s">
        <v>14</v>
      </c>
      <c r="F143">
        <v>151</v>
      </c>
    </row>
    <row r="144" spans="1:6" x14ac:dyDescent="0.25">
      <c r="A144" t="s">
        <v>20</v>
      </c>
      <c r="B144">
        <v>1784</v>
      </c>
      <c r="E144" t="s">
        <v>14</v>
      </c>
      <c r="F144">
        <v>1608</v>
      </c>
    </row>
    <row r="145" spans="1:6" x14ac:dyDescent="0.25">
      <c r="A145" t="s">
        <v>20</v>
      </c>
      <c r="B145">
        <v>1684</v>
      </c>
      <c r="E145" t="s">
        <v>14</v>
      </c>
      <c r="F145">
        <v>941</v>
      </c>
    </row>
    <row r="146" spans="1:6" x14ac:dyDescent="0.25">
      <c r="A146" t="s">
        <v>20</v>
      </c>
      <c r="B146">
        <v>250</v>
      </c>
      <c r="E146" t="s">
        <v>14</v>
      </c>
      <c r="F146">
        <v>1</v>
      </c>
    </row>
    <row r="147" spans="1:6" x14ac:dyDescent="0.25">
      <c r="A147" t="s">
        <v>20</v>
      </c>
      <c r="B147">
        <v>238</v>
      </c>
      <c r="E147" t="s">
        <v>14</v>
      </c>
      <c r="F147">
        <v>40</v>
      </c>
    </row>
    <row r="148" spans="1:6" x14ac:dyDescent="0.25">
      <c r="A148" t="s">
        <v>20</v>
      </c>
      <c r="B148">
        <v>53</v>
      </c>
      <c r="E148" t="s">
        <v>14</v>
      </c>
      <c r="F148">
        <v>3015</v>
      </c>
    </row>
    <row r="149" spans="1:6" x14ac:dyDescent="0.25">
      <c r="A149" t="s">
        <v>20</v>
      </c>
      <c r="B149">
        <v>214</v>
      </c>
      <c r="E149" t="s">
        <v>14</v>
      </c>
      <c r="F149">
        <v>435</v>
      </c>
    </row>
    <row r="150" spans="1:6" x14ac:dyDescent="0.25">
      <c r="A150" t="s">
        <v>20</v>
      </c>
      <c r="B150">
        <v>222</v>
      </c>
      <c r="E150" t="s">
        <v>14</v>
      </c>
      <c r="F150">
        <v>714</v>
      </c>
    </row>
    <row r="151" spans="1:6" x14ac:dyDescent="0.25">
      <c r="A151" t="s">
        <v>20</v>
      </c>
      <c r="B151">
        <v>1884</v>
      </c>
      <c r="E151" t="s">
        <v>14</v>
      </c>
      <c r="F151">
        <v>5497</v>
      </c>
    </row>
    <row r="152" spans="1:6" x14ac:dyDescent="0.25">
      <c r="A152" t="s">
        <v>20</v>
      </c>
      <c r="B152">
        <v>218</v>
      </c>
      <c r="E152" t="s">
        <v>14</v>
      </c>
      <c r="F152">
        <v>418</v>
      </c>
    </row>
    <row r="153" spans="1:6" x14ac:dyDescent="0.25">
      <c r="A153" t="s">
        <v>20</v>
      </c>
      <c r="B153">
        <v>6465</v>
      </c>
      <c r="E153" t="s">
        <v>14</v>
      </c>
      <c r="F153">
        <v>1439</v>
      </c>
    </row>
    <row r="154" spans="1:6" x14ac:dyDescent="0.25">
      <c r="A154" t="s">
        <v>20</v>
      </c>
      <c r="B154">
        <v>59</v>
      </c>
      <c r="E154" t="s">
        <v>14</v>
      </c>
      <c r="F154">
        <v>15</v>
      </c>
    </row>
    <row r="155" spans="1:6" x14ac:dyDescent="0.25">
      <c r="A155" t="s">
        <v>20</v>
      </c>
      <c r="B155">
        <v>88</v>
      </c>
      <c r="E155" t="s">
        <v>14</v>
      </c>
      <c r="F155">
        <v>1999</v>
      </c>
    </row>
    <row r="156" spans="1:6" x14ac:dyDescent="0.25">
      <c r="A156" t="s">
        <v>20</v>
      </c>
      <c r="B156">
        <v>1697</v>
      </c>
      <c r="E156" t="s">
        <v>14</v>
      </c>
      <c r="F156">
        <v>118</v>
      </c>
    </row>
    <row r="157" spans="1:6" x14ac:dyDescent="0.25">
      <c r="A157" t="s">
        <v>20</v>
      </c>
      <c r="B157">
        <v>92</v>
      </c>
      <c r="E157" t="s">
        <v>14</v>
      </c>
      <c r="F157">
        <v>162</v>
      </c>
    </row>
    <row r="158" spans="1:6" x14ac:dyDescent="0.25">
      <c r="A158" t="s">
        <v>20</v>
      </c>
      <c r="B158">
        <v>186</v>
      </c>
      <c r="E158" t="s">
        <v>14</v>
      </c>
      <c r="F158">
        <v>83</v>
      </c>
    </row>
    <row r="159" spans="1:6" x14ac:dyDescent="0.25">
      <c r="A159" t="s">
        <v>20</v>
      </c>
      <c r="B159">
        <v>138</v>
      </c>
      <c r="E159" t="s">
        <v>14</v>
      </c>
      <c r="F159">
        <v>747</v>
      </c>
    </row>
    <row r="160" spans="1:6" x14ac:dyDescent="0.25">
      <c r="A160" t="s">
        <v>20</v>
      </c>
      <c r="B160">
        <v>261</v>
      </c>
      <c r="E160" t="s">
        <v>14</v>
      </c>
      <c r="F160">
        <v>84</v>
      </c>
    </row>
    <row r="161" spans="1:6" x14ac:dyDescent="0.25">
      <c r="A161" t="s">
        <v>20</v>
      </c>
      <c r="B161">
        <v>107</v>
      </c>
      <c r="E161" t="s">
        <v>14</v>
      </c>
      <c r="F161">
        <v>91</v>
      </c>
    </row>
    <row r="162" spans="1:6" x14ac:dyDescent="0.25">
      <c r="A162" t="s">
        <v>20</v>
      </c>
      <c r="B162">
        <v>199</v>
      </c>
      <c r="E162" t="s">
        <v>14</v>
      </c>
      <c r="F162">
        <v>792</v>
      </c>
    </row>
    <row r="163" spans="1:6" x14ac:dyDescent="0.25">
      <c r="A163" t="s">
        <v>20</v>
      </c>
      <c r="B163">
        <v>5512</v>
      </c>
      <c r="E163" t="s">
        <v>14</v>
      </c>
      <c r="F163">
        <v>32</v>
      </c>
    </row>
    <row r="164" spans="1:6" x14ac:dyDescent="0.25">
      <c r="A164" t="s">
        <v>20</v>
      </c>
      <c r="B164">
        <v>86</v>
      </c>
      <c r="E164" t="s">
        <v>14</v>
      </c>
      <c r="F164">
        <v>186</v>
      </c>
    </row>
    <row r="165" spans="1:6" x14ac:dyDescent="0.25">
      <c r="A165" t="s">
        <v>20</v>
      </c>
      <c r="B165">
        <v>2768</v>
      </c>
      <c r="E165" t="s">
        <v>14</v>
      </c>
      <c r="F165">
        <v>605</v>
      </c>
    </row>
    <row r="166" spans="1:6" x14ac:dyDescent="0.25">
      <c r="A166" t="s">
        <v>20</v>
      </c>
      <c r="B166">
        <v>48</v>
      </c>
      <c r="E166" t="s">
        <v>14</v>
      </c>
      <c r="F166">
        <v>1</v>
      </c>
    </row>
    <row r="167" spans="1:6" x14ac:dyDescent="0.25">
      <c r="A167" t="s">
        <v>20</v>
      </c>
      <c r="B167">
        <v>87</v>
      </c>
      <c r="E167" t="s">
        <v>14</v>
      </c>
      <c r="F167">
        <v>31</v>
      </c>
    </row>
    <row r="168" spans="1:6" x14ac:dyDescent="0.25">
      <c r="A168" t="s">
        <v>20</v>
      </c>
      <c r="B168">
        <v>1894</v>
      </c>
      <c r="E168" t="s">
        <v>14</v>
      </c>
      <c r="F168">
        <v>1181</v>
      </c>
    </row>
    <row r="169" spans="1:6" x14ac:dyDescent="0.25">
      <c r="A169" t="s">
        <v>20</v>
      </c>
      <c r="B169">
        <v>282</v>
      </c>
      <c r="E169" t="s">
        <v>14</v>
      </c>
      <c r="F169">
        <v>39</v>
      </c>
    </row>
    <row r="170" spans="1:6" x14ac:dyDescent="0.25">
      <c r="A170" t="s">
        <v>20</v>
      </c>
      <c r="B170">
        <v>116</v>
      </c>
      <c r="E170" t="s">
        <v>14</v>
      </c>
      <c r="F170">
        <v>46</v>
      </c>
    </row>
    <row r="171" spans="1:6" x14ac:dyDescent="0.25">
      <c r="A171" t="s">
        <v>20</v>
      </c>
      <c r="B171">
        <v>83</v>
      </c>
      <c r="E171" t="s">
        <v>14</v>
      </c>
      <c r="F171">
        <v>105</v>
      </c>
    </row>
    <row r="172" spans="1:6" x14ac:dyDescent="0.25">
      <c r="A172" t="s">
        <v>20</v>
      </c>
      <c r="B172">
        <v>91</v>
      </c>
      <c r="E172" t="s">
        <v>14</v>
      </c>
      <c r="F172">
        <v>535</v>
      </c>
    </row>
    <row r="173" spans="1:6" x14ac:dyDescent="0.25">
      <c r="A173" t="s">
        <v>20</v>
      </c>
      <c r="B173">
        <v>546</v>
      </c>
      <c r="E173" t="s">
        <v>14</v>
      </c>
      <c r="F173">
        <v>16</v>
      </c>
    </row>
    <row r="174" spans="1:6" x14ac:dyDescent="0.25">
      <c r="A174" t="s">
        <v>20</v>
      </c>
      <c r="B174">
        <v>393</v>
      </c>
      <c r="E174" t="s">
        <v>14</v>
      </c>
      <c r="F174">
        <v>575</v>
      </c>
    </row>
    <row r="175" spans="1:6" x14ac:dyDescent="0.25">
      <c r="A175" t="s">
        <v>20</v>
      </c>
      <c r="B175">
        <v>133</v>
      </c>
      <c r="E175" t="s">
        <v>14</v>
      </c>
      <c r="F175">
        <v>1120</v>
      </c>
    </row>
    <row r="176" spans="1:6" x14ac:dyDescent="0.25">
      <c r="A176" t="s">
        <v>20</v>
      </c>
      <c r="B176">
        <v>254</v>
      </c>
      <c r="E176" t="s">
        <v>14</v>
      </c>
      <c r="F176">
        <v>113</v>
      </c>
    </row>
    <row r="177" spans="1:6" x14ac:dyDescent="0.25">
      <c r="A177" t="s">
        <v>20</v>
      </c>
      <c r="B177">
        <v>176</v>
      </c>
      <c r="E177" t="s">
        <v>14</v>
      </c>
      <c r="F177">
        <v>1538</v>
      </c>
    </row>
    <row r="178" spans="1:6" x14ac:dyDescent="0.25">
      <c r="A178" t="s">
        <v>20</v>
      </c>
      <c r="B178">
        <v>337</v>
      </c>
      <c r="E178" t="s">
        <v>14</v>
      </c>
      <c r="F178">
        <v>9</v>
      </c>
    </row>
    <row r="179" spans="1:6" x14ac:dyDescent="0.25">
      <c r="A179" t="s">
        <v>20</v>
      </c>
      <c r="B179">
        <v>107</v>
      </c>
      <c r="E179" t="s">
        <v>14</v>
      </c>
      <c r="F179">
        <v>554</v>
      </c>
    </row>
    <row r="180" spans="1:6" x14ac:dyDescent="0.25">
      <c r="A180" t="s">
        <v>20</v>
      </c>
      <c r="B180">
        <v>183</v>
      </c>
      <c r="E180" t="s">
        <v>14</v>
      </c>
      <c r="F180">
        <v>648</v>
      </c>
    </row>
    <row r="181" spans="1:6" x14ac:dyDescent="0.25">
      <c r="A181" t="s">
        <v>20</v>
      </c>
      <c r="B181">
        <v>72</v>
      </c>
      <c r="E181" t="s">
        <v>14</v>
      </c>
      <c r="F181">
        <v>21</v>
      </c>
    </row>
    <row r="182" spans="1:6" x14ac:dyDescent="0.25">
      <c r="A182" t="s">
        <v>20</v>
      </c>
      <c r="B182">
        <v>295</v>
      </c>
      <c r="E182" t="s">
        <v>14</v>
      </c>
      <c r="F182">
        <v>54</v>
      </c>
    </row>
    <row r="183" spans="1:6" x14ac:dyDescent="0.25">
      <c r="A183" t="s">
        <v>20</v>
      </c>
      <c r="B183">
        <v>142</v>
      </c>
      <c r="E183" t="s">
        <v>14</v>
      </c>
      <c r="F183">
        <v>120</v>
      </c>
    </row>
    <row r="184" spans="1:6" x14ac:dyDescent="0.25">
      <c r="A184" t="s">
        <v>20</v>
      </c>
      <c r="B184">
        <v>85</v>
      </c>
      <c r="E184" t="s">
        <v>14</v>
      </c>
      <c r="F184">
        <v>579</v>
      </c>
    </row>
    <row r="185" spans="1:6" x14ac:dyDescent="0.25">
      <c r="A185" t="s">
        <v>20</v>
      </c>
      <c r="B185">
        <v>659</v>
      </c>
      <c r="E185" t="s">
        <v>14</v>
      </c>
      <c r="F185">
        <v>2072</v>
      </c>
    </row>
    <row r="186" spans="1:6" x14ac:dyDescent="0.25">
      <c r="A186" t="s">
        <v>20</v>
      </c>
      <c r="B186">
        <v>121</v>
      </c>
      <c r="E186" t="s">
        <v>14</v>
      </c>
      <c r="F186">
        <v>0</v>
      </c>
    </row>
    <row r="187" spans="1:6" x14ac:dyDescent="0.25">
      <c r="A187" t="s">
        <v>20</v>
      </c>
      <c r="B187">
        <v>3742</v>
      </c>
      <c r="E187" t="s">
        <v>14</v>
      </c>
      <c r="F187">
        <v>1796</v>
      </c>
    </row>
    <row r="188" spans="1:6" x14ac:dyDescent="0.25">
      <c r="A188" t="s">
        <v>20</v>
      </c>
      <c r="B188">
        <v>223</v>
      </c>
      <c r="E188" t="s">
        <v>14</v>
      </c>
      <c r="F188">
        <v>62</v>
      </c>
    </row>
    <row r="189" spans="1:6" x14ac:dyDescent="0.25">
      <c r="A189" t="s">
        <v>20</v>
      </c>
      <c r="B189">
        <v>133</v>
      </c>
      <c r="E189" t="s">
        <v>14</v>
      </c>
      <c r="F189">
        <v>347</v>
      </c>
    </row>
    <row r="190" spans="1:6" x14ac:dyDescent="0.25">
      <c r="A190" t="s">
        <v>20</v>
      </c>
      <c r="B190">
        <v>5168</v>
      </c>
      <c r="E190" t="s">
        <v>14</v>
      </c>
      <c r="F190">
        <v>19</v>
      </c>
    </row>
    <row r="191" spans="1:6" x14ac:dyDescent="0.25">
      <c r="A191" t="s">
        <v>20</v>
      </c>
      <c r="B191">
        <v>307</v>
      </c>
      <c r="E191" t="s">
        <v>14</v>
      </c>
      <c r="F191">
        <v>1258</v>
      </c>
    </row>
    <row r="192" spans="1:6" x14ac:dyDescent="0.25">
      <c r="A192" t="s">
        <v>20</v>
      </c>
      <c r="B192">
        <v>2441</v>
      </c>
      <c r="E192" t="s">
        <v>14</v>
      </c>
      <c r="F192">
        <v>362</v>
      </c>
    </row>
    <row r="193" spans="1:6" x14ac:dyDescent="0.25">
      <c r="A193" t="s">
        <v>20</v>
      </c>
      <c r="B193">
        <v>1385</v>
      </c>
      <c r="E193" t="s">
        <v>14</v>
      </c>
      <c r="F193">
        <v>133</v>
      </c>
    </row>
    <row r="194" spans="1:6" x14ac:dyDescent="0.25">
      <c r="A194" t="s">
        <v>20</v>
      </c>
      <c r="B194">
        <v>190</v>
      </c>
      <c r="E194" t="s">
        <v>14</v>
      </c>
      <c r="F194">
        <v>846</v>
      </c>
    </row>
    <row r="195" spans="1:6" x14ac:dyDescent="0.25">
      <c r="A195" t="s">
        <v>20</v>
      </c>
      <c r="B195">
        <v>470</v>
      </c>
      <c r="E195" t="s">
        <v>14</v>
      </c>
      <c r="F195">
        <v>10</v>
      </c>
    </row>
    <row r="196" spans="1:6" x14ac:dyDescent="0.25">
      <c r="A196" t="s">
        <v>20</v>
      </c>
      <c r="B196">
        <v>253</v>
      </c>
      <c r="E196" t="s">
        <v>14</v>
      </c>
      <c r="F196">
        <v>191</v>
      </c>
    </row>
    <row r="197" spans="1:6" x14ac:dyDescent="0.25">
      <c r="A197" t="s">
        <v>20</v>
      </c>
      <c r="B197">
        <v>1113</v>
      </c>
      <c r="E197" t="s">
        <v>14</v>
      </c>
      <c r="F197">
        <v>1979</v>
      </c>
    </row>
    <row r="198" spans="1:6" x14ac:dyDescent="0.25">
      <c r="A198" t="s">
        <v>20</v>
      </c>
      <c r="B198">
        <v>2283</v>
      </c>
      <c r="E198" t="s">
        <v>14</v>
      </c>
      <c r="F198">
        <v>63</v>
      </c>
    </row>
    <row r="199" spans="1:6" x14ac:dyDescent="0.25">
      <c r="A199" t="s">
        <v>20</v>
      </c>
      <c r="B199">
        <v>1095</v>
      </c>
      <c r="E199" t="s">
        <v>14</v>
      </c>
      <c r="F199">
        <v>6080</v>
      </c>
    </row>
    <row r="200" spans="1:6" x14ac:dyDescent="0.25">
      <c r="A200" t="s">
        <v>20</v>
      </c>
      <c r="B200">
        <v>1690</v>
      </c>
      <c r="E200" t="s">
        <v>14</v>
      </c>
      <c r="F200">
        <v>80</v>
      </c>
    </row>
    <row r="201" spans="1:6" x14ac:dyDescent="0.25">
      <c r="A201" t="s">
        <v>20</v>
      </c>
      <c r="B201">
        <v>191</v>
      </c>
      <c r="E201" t="s">
        <v>14</v>
      </c>
      <c r="F201">
        <v>9</v>
      </c>
    </row>
    <row r="202" spans="1:6" x14ac:dyDescent="0.25">
      <c r="A202" t="s">
        <v>20</v>
      </c>
      <c r="B202">
        <v>2013</v>
      </c>
      <c r="E202" t="s">
        <v>14</v>
      </c>
      <c r="F202">
        <v>1784</v>
      </c>
    </row>
    <row r="203" spans="1:6" x14ac:dyDescent="0.25">
      <c r="A203" t="s">
        <v>20</v>
      </c>
      <c r="B203">
        <v>1703</v>
      </c>
      <c r="E203" t="s">
        <v>14</v>
      </c>
      <c r="F203">
        <v>243</v>
      </c>
    </row>
    <row r="204" spans="1:6" x14ac:dyDescent="0.25">
      <c r="A204" t="s">
        <v>20</v>
      </c>
      <c r="B204">
        <v>80</v>
      </c>
      <c r="E204" t="s">
        <v>14</v>
      </c>
      <c r="F204">
        <v>1296</v>
      </c>
    </row>
    <row r="205" spans="1:6" x14ac:dyDescent="0.25">
      <c r="A205" t="s">
        <v>20</v>
      </c>
      <c r="B205">
        <v>41</v>
      </c>
      <c r="E205" t="s">
        <v>14</v>
      </c>
      <c r="F205">
        <v>77</v>
      </c>
    </row>
    <row r="206" spans="1:6" x14ac:dyDescent="0.25">
      <c r="A206" t="s">
        <v>20</v>
      </c>
      <c r="B206">
        <v>187</v>
      </c>
      <c r="E206" t="s">
        <v>14</v>
      </c>
      <c r="F206">
        <v>395</v>
      </c>
    </row>
    <row r="207" spans="1:6" x14ac:dyDescent="0.25">
      <c r="A207" t="s">
        <v>20</v>
      </c>
      <c r="B207">
        <v>2875</v>
      </c>
      <c r="E207" t="s">
        <v>14</v>
      </c>
      <c r="F207">
        <v>49</v>
      </c>
    </row>
    <row r="208" spans="1:6" x14ac:dyDescent="0.25">
      <c r="A208" t="s">
        <v>20</v>
      </c>
      <c r="B208">
        <v>88</v>
      </c>
      <c r="E208" t="s">
        <v>14</v>
      </c>
      <c r="F208">
        <v>180</v>
      </c>
    </row>
    <row r="209" spans="1:6" x14ac:dyDescent="0.25">
      <c r="A209" t="s">
        <v>20</v>
      </c>
      <c r="B209">
        <v>191</v>
      </c>
      <c r="E209" t="s">
        <v>14</v>
      </c>
      <c r="F209">
        <v>2690</v>
      </c>
    </row>
    <row r="210" spans="1:6" x14ac:dyDescent="0.25">
      <c r="A210" t="s">
        <v>20</v>
      </c>
      <c r="B210">
        <v>139</v>
      </c>
      <c r="E210" t="s">
        <v>14</v>
      </c>
      <c r="F210">
        <v>2779</v>
      </c>
    </row>
    <row r="211" spans="1:6" x14ac:dyDescent="0.25">
      <c r="A211" t="s">
        <v>20</v>
      </c>
      <c r="B211">
        <v>186</v>
      </c>
      <c r="E211" t="s">
        <v>14</v>
      </c>
      <c r="F211">
        <v>92</v>
      </c>
    </row>
    <row r="212" spans="1:6" x14ac:dyDescent="0.25">
      <c r="A212" t="s">
        <v>20</v>
      </c>
      <c r="B212">
        <v>112</v>
      </c>
      <c r="E212" t="s">
        <v>14</v>
      </c>
      <c r="F212">
        <v>1028</v>
      </c>
    </row>
    <row r="213" spans="1:6" x14ac:dyDescent="0.25">
      <c r="A213" t="s">
        <v>20</v>
      </c>
      <c r="B213">
        <v>101</v>
      </c>
      <c r="E213" t="s">
        <v>14</v>
      </c>
      <c r="F213">
        <v>26</v>
      </c>
    </row>
    <row r="214" spans="1:6" x14ac:dyDescent="0.25">
      <c r="A214" t="s">
        <v>20</v>
      </c>
      <c r="B214">
        <v>206</v>
      </c>
      <c r="E214" t="s">
        <v>14</v>
      </c>
      <c r="F214">
        <v>1790</v>
      </c>
    </row>
    <row r="215" spans="1:6" x14ac:dyDescent="0.25">
      <c r="A215" t="s">
        <v>20</v>
      </c>
      <c r="B215">
        <v>154</v>
      </c>
      <c r="E215" t="s">
        <v>14</v>
      </c>
      <c r="F215">
        <v>37</v>
      </c>
    </row>
    <row r="216" spans="1:6" x14ac:dyDescent="0.25">
      <c r="A216" t="s">
        <v>20</v>
      </c>
      <c r="B216">
        <v>5966</v>
      </c>
      <c r="E216" t="s">
        <v>14</v>
      </c>
      <c r="F216">
        <v>35</v>
      </c>
    </row>
    <row r="217" spans="1:6" x14ac:dyDescent="0.25">
      <c r="A217" t="s">
        <v>20</v>
      </c>
      <c r="B217">
        <v>169</v>
      </c>
      <c r="E217" t="s">
        <v>14</v>
      </c>
      <c r="F217">
        <v>558</v>
      </c>
    </row>
    <row r="218" spans="1:6" x14ac:dyDescent="0.25">
      <c r="A218" t="s">
        <v>20</v>
      </c>
      <c r="B218">
        <v>2106</v>
      </c>
      <c r="E218" t="s">
        <v>14</v>
      </c>
      <c r="F218">
        <v>64</v>
      </c>
    </row>
    <row r="219" spans="1:6" x14ac:dyDescent="0.25">
      <c r="A219" t="s">
        <v>20</v>
      </c>
      <c r="B219">
        <v>131</v>
      </c>
      <c r="E219" t="s">
        <v>14</v>
      </c>
      <c r="F219">
        <v>245</v>
      </c>
    </row>
    <row r="220" spans="1:6" x14ac:dyDescent="0.25">
      <c r="A220" t="s">
        <v>20</v>
      </c>
      <c r="B220">
        <v>84</v>
      </c>
      <c r="E220" t="s">
        <v>14</v>
      </c>
      <c r="F220">
        <v>71</v>
      </c>
    </row>
    <row r="221" spans="1:6" x14ac:dyDescent="0.25">
      <c r="A221" t="s">
        <v>20</v>
      </c>
      <c r="B221">
        <v>155</v>
      </c>
      <c r="E221" t="s">
        <v>14</v>
      </c>
      <c r="F221">
        <v>42</v>
      </c>
    </row>
    <row r="222" spans="1:6" x14ac:dyDescent="0.25">
      <c r="A222" t="s">
        <v>20</v>
      </c>
      <c r="B222">
        <v>189</v>
      </c>
      <c r="E222" t="s">
        <v>14</v>
      </c>
      <c r="F222">
        <v>156</v>
      </c>
    </row>
    <row r="223" spans="1:6" x14ac:dyDescent="0.25">
      <c r="A223" t="s">
        <v>20</v>
      </c>
      <c r="B223">
        <v>4799</v>
      </c>
      <c r="E223" t="s">
        <v>14</v>
      </c>
      <c r="F223">
        <v>1368</v>
      </c>
    </row>
    <row r="224" spans="1:6" x14ac:dyDescent="0.25">
      <c r="A224" t="s">
        <v>20</v>
      </c>
      <c r="B224">
        <v>1137</v>
      </c>
      <c r="E224" t="s">
        <v>14</v>
      </c>
      <c r="F224">
        <v>102</v>
      </c>
    </row>
    <row r="225" spans="1:6" x14ac:dyDescent="0.25">
      <c r="A225" t="s">
        <v>20</v>
      </c>
      <c r="B225">
        <v>1152</v>
      </c>
      <c r="E225" t="s">
        <v>14</v>
      </c>
      <c r="F225">
        <v>86</v>
      </c>
    </row>
    <row r="226" spans="1:6" x14ac:dyDescent="0.25">
      <c r="A226" t="s">
        <v>20</v>
      </c>
      <c r="B226">
        <v>50</v>
      </c>
      <c r="E226" t="s">
        <v>14</v>
      </c>
      <c r="F226">
        <v>253</v>
      </c>
    </row>
    <row r="227" spans="1:6" x14ac:dyDescent="0.25">
      <c r="A227" t="s">
        <v>20</v>
      </c>
      <c r="B227">
        <v>3059</v>
      </c>
      <c r="E227" t="s">
        <v>14</v>
      </c>
      <c r="F227">
        <v>157</v>
      </c>
    </row>
    <row r="228" spans="1:6" x14ac:dyDescent="0.25">
      <c r="A228" t="s">
        <v>20</v>
      </c>
      <c r="B228">
        <v>34</v>
      </c>
      <c r="E228" t="s">
        <v>14</v>
      </c>
      <c r="F228">
        <v>183</v>
      </c>
    </row>
    <row r="229" spans="1:6" x14ac:dyDescent="0.25">
      <c r="A229" t="s">
        <v>20</v>
      </c>
      <c r="B229">
        <v>220</v>
      </c>
      <c r="E229" t="s">
        <v>14</v>
      </c>
      <c r="F229">
        <v>82</v>
      </c>
    </row>
    <row r="230" spans="1:6" x14ac:dyDescent="0.25">
      <c r="A230" t="s">
        <v>20</v>
      </c>
      <c r="B230">
        <v>1604</v>
      </c>
      <c r="E230" t="s">
        <v>14</v>
      </c>
      <c r="F230">
        <v>1</v>
      </c>
    </row>
    <row r="231" spans="1:6" x14ac:dyDescent="0.25">
      <c r="A231" t="s">
        <v>20</v>
      </c>
      <c r="B231">
        <v>454</v>
      </c>
      <c r="E231" t="s">
        <v>14</v>
      </c>
      <c r="F231">
        <v>1198</v>
      </c>
    </row>
    <row r="232" spans="1:6" x14ac:dyDescent="0.25">
      <c r="A232" t="s">
        <v>20</v>
      </c>
      <c r="B232">
        <v>123</v>
      </c>
      <c r="E232" t="s">
        <v>14</v>
      </c>
      <c r="F232">
        <v>648</v>
      </c>
    </row>
    <row r="233" spans="1:6" x14ac:dyDescent="0.25">
      <c r="A233" t="s">
        <v>20</v>
      </c>
      <c r="B233">
        <v>299</v>
      </c>
      <c r="E233" t="s">
        <v>14</v>
      </c>
      <c r="F233">
        <v>64</v>
      </c>
    </row>
    <row r="234" spans="1:6" x14ac:dyDescent="0.25">
      <c r="A234" t="s">
        <v>20</v>
      </c>
      <c r="B234">
        <v>2237</v>
      </c>
      <c r="E234" t="s">
        <v>14</v>
      </c>
      <c r="F234">
        <v>62</v>
      </c>
    </row>
    <row r="235" spans="1:6" x14ac:dyDescent="0.25">
      <c r="A235" t="s">
        <v>20</v>
      </c>
      <c r="B235">
        <v>645</v>
      </c>
      <c r="E235" t="s">
        <v>14</v>
      </c>
      <c r="F235">
        <v>750</v>
      </c>
    </row>
    <row r="236" spans="1:6" x14ac:dyDescent="0.25">
      <c r="A236" t="s">
        <v>20</v>
      </c>
      <c r="B236">
        <v>484</v>
      </c>
      <c r="E236" t="s">
        <v>14</v>
      </c>
      <c r="F236">
        <v>105</v>
      </c>
    </row>
    <row r="237" spans="1:6" x14ac:dyDescent="0.25">
      <c r="A237" t="s">
        <v>20</v>
      </c>
      <c r="B237">
        <v>154</v>
      </c>
      <c r="E237" t="s">
        <v>14</v>
      </c>
      <c r="F237">
        <v>2604</v>
      </c>
    </row>
    <row r="238" spans="1:6" x14ac:dyDescent="0.25">
      <c r="A238" t="s">
        <v>20</v>
      </c>
      <c r="B238">
        <v>82</v>
      </c>
      <c r="E238" t="s">
        <v>14</v>
      </c>
      <c r="F238">
        <v>65</v>
      </c>
    </row>
    <row r="239" spans="1:6" x14ac:dyDescent="0.25">
      <c r="A239" t="s">
        <v>20</v>
      </c>
      <c r="B239">
        <v>134</v>
      </c>
      <c r="E239" t="s">
        <v>14</v>
      </c>
      <c r="F239">
        <v>94</v>
      </c>
    </row>
    <row r="240" spans="1:6" x14ac:dyDescent="0.25">
      <c r="A240" t="s">
        <v>20</v>
      </c>
      <c r="B240">
        <v>5203</v>
      </c>
      <c r="E240" t="s">
        <v>14</v>
      </c>
      <c r="F240">
        <v>257</v>
      </c>
    </row>
    <row r="241" spans="1:6" x14ac:dyDescent="0.25">
      <c r="A241" t="s">
        <v>20</v>
      </c>
      <c r="B241">
        <v>94</v>
      </c>
      <c r="E241" t="s">
        <v>14</v>
      </c>
      <c r="F241">
        <v>2928</v>
      </c>
    </row>
    <row r="242" spans="1:6" x14ac:dyDescent="0.25">
      <c r="A242" t="s">
        <v>20</v>
      </c>
      <c r="B242">
        <v>205</v>
      </c>
      <c r="E242" t="s">
        <v>14</v>
      </c>
      <c r="F242">
        <v>4697</v>
      </c>
    </row>
    <row r="243" spans="1:6" x14ac:dyDescent="0.25">
      <c r="A243" t="s">
        <v>20</v>
      </c>
      <c r="B243">
        <v>92</v>
      </c>
      <c r="E243" t="s">
        <v>14</v>
      </c>
      <c r="F243">
        <v>2915</v>
      </c>
    </row>
    <row r="244" spans="1:6" x14ac:dyDescent="0.25">
      <c r="A244" t="s">
        <v>20</v>
      </c>
      <c r="B244">
        <v>219</v>
      </c>
      <c r="E244" t="s">
        <v>14</v>
      </c>
      <c r="F244">
        <v>18</v>
      </c>
    </row>
    <row r="245" spans="1:6" x14ac:dyDescent="0.25">
      <c r="A245" t="s">
        <v>20</v>
      </c>
      <c r="B245">
        <v>2526</v>
      </c>
      <c r="E245" t="s">
        <v>14</v>
      </c>
      <c r="F245">
        <v>602</v>
      </c>
    </row>
    <row r="246" spans="1:6" x14ac:dyDescent="0.25">
      <c r="A246" t="s">
        <v>20</v>
      </c>
      <c r="B246">
        <v>94</v>
      </c>
      <c r="E246" t="s">
        <v>14</v>
      </c>
      <c r="F246">
        <v>1</v>
      </c>
    </row>
    <row r="247" spans="1:6" x14ac:dyDescent="0.25">
      <c r="A247" t="s">
        <v>20</v>
      </c>
      <c r="B247">
        <v>1713</v>
      </c>
      <c r="E247" t="s">
        <v>14</v>
      </c>
      <c r="F247">
        <v>3868</v>
      </c>
    </row>
    <row r="248" spans="1:6" x14ac:dyDescent="0.25">
      <c r="A248" t="s">
        <v>20</v>
      </c>
      <c r="B248">
        <v>249</v>
      </c>
      <c r="E248" t="s">
        <v>14</v>
      </c>
      <c r="F248">
        <v>504</v>
      </c>
    </row>
    <row r="249" spans="1:6" x14ac:dyDescent="0.25">
      <c r="A249" t="s">
        <v>20</v>
      </c>
      <c r="B249">
        <v>192</v>
      </c>
      <c r="E249" t="s">
        <v>14</v>
      </c>
      <c r="F249">
        <v>14</v>
      </c>
    </row>
    <row r="250" spans="1:6" x14ac:dyDescent="0.25">
      <c r="A250" t="s">
        <v>20</v>
      </c>
      <c r="B250">
        <v>247</v>
      </c>
      <c r="E250" t="s">
        <v>14</v>
      </c>
      <c r="F250">
        <v>750</v>
      </c>
    </row>
    <row r="251" spans="1:6" x14ac:dyDescent="0.25">
      <c r="A251" t="s">
        <v>20</v>
      </c>
      <c r="B251">
        <v>2293</v>
      </c>
      <c r="E251" t="s">
        <v>14</v>
      </c>
      <c r="F251">
        <v>77</v>
      </c>
    </row>
    <row r="252" spans="1:6" x14ac:dyDescent="0.25">
      <c r="A252" t="s">
        <v>20</v>
      </c>
      <c r="B252">
        <v>3131</v>
      </c>
      <c r="E252" t="s">
        <v>14</v>
      </c>
      <c r="F252">
        <v>752</v>
      </c>
    </row>
    <row r="253" spans="1:6" x14ac:dyDescent="0.25">
      <c r="A253" t="s">
        <v>20</v>
      </c>
      <c r="B253">
        <v>143</v>
      </c>
      <c r="E253" t="s">
        <v>14</v>
      </c>
      <c r="F253">
        <v>131</v>
      </c>
    </row>
    <row r="254" spans="1:6" x14ac:dyDescent="0.25">
      <c r="A254" t="s">
        <v>20</v>
      </c>
      <c r="B254">
        <v>296</v>
      </c>
      <c r="E254" t="s">
        <v>14</v>
      </c>
      <c r="F254">
        <v>87</v>
      </c>
    </row>
    <row r="255" spans="1:6" x14ac:dyDescent="0.25">
      <c r="A255" t="s">
        <v>20</v>
      </c>
      <c r="B255">
        <v>170</v>
      </c>
      <c r="E255" t="s">
        <v>14</v>
      </c>
      <c r="F255">
        <v>1063</v>
      </c>
    </row>
    <row r="256" spans="1:6" x14ac:dyDescent="0.25">
      <c r="A256" t="s">
        <v>20</v>
      </c>
      <c r="B256">
        <v>86</v>
      </c>
      <c r="E256" t="s">
        <v>14</v>
      </c>
      <c r="F256">
        <v>76</v>
      </c>
    </row>
    <row r="257" spans="1:6" x14ac:dyDescent="0.25">
      <c r="A257" t="s">
        <v>20</v>
      </c>
      <c r="B257">
        <v>6286</v>
      </c>
      <c r="E257" t="s">
        <v>14</v>
      </c>
      <c r="F257">
        <v>4428</v>
      </c>
    </row>
    <row r="258" spans="1:6" x14ac:dyDescent="0.25">
      <c r="A258" t="s">
        <v>20</v>
      </c>
      <c r="B258">
        <v>3727</v>
      </c>
      <c r="E258" t="s">
        <v>14</v>
      </c>
      <c r="F258">
        <v>58</v>
      </c>
    </row>
    <row r="259" spans="1:6" x14ac:dyDescent="0.25">
      <c r="A259" t="s">
        <v>20</v>
      </c>
      <c r="B259">
        <v>1605</v>
      </c>
      <c r="E259" t="s">
        <v>14</v>
      </c>
      <c r="F259">
        <v>111</v>
      </c>
    </row>
    <row r="260" spans="1:6" x14ac:dyDescent="0.25">
      <c r="A260" t="s">
        <v>20</v>
      </c>
      <c r="B260">
        <v>2120</v>
      </c>
      <c r="E260" t="s">
        <v>14</v>
      </c>
      <c r="F260">
        <v>2955</v>
      </c>
    </row>
    <row r="261" spans="1:6" x14ac:dyDescent="0.25">
      <c r="A261" t="s">
        <v>20</v>
      </c>
      <c r="B261">
        <v>50</v>
      </c>
      <c r="E261" t="s">
        <v>14</v>
      </c>
      <c r="F261">
        <v>1657</v>
      </c>
    </row>
    <row r="262" spans="1:6" x14ac:dyDescent="0.25">
      <c r="A262" t="s">
        <v>20</v>
      </c>
      <c r="B262">
        <v>2080</v>
      </c>
      <c r="E262" t="s">
        <v>14</v>
      </c>
      <c r="F262">
        <v>926</v>
      </c>
    </row>
    <row r="263" spans="1:6" x14ac:dyDescent="0.25">
      <c r="A263" t="s">
        <v>20</v>
      </c>
      <c r="B263">
        <v>2105</v>
      </c>
      <c r="E263" t="s">
        <v>14</v>
      </c>
      <c r="F263">
        <v>77</v>
      </c>
    </row>
    <row r="264" spans="1:6" x14ac:dyDescent="0.25">
      <c r="A264" t="s">
        <v>20</v>
      </c>
      <c r="B264">
        <v>2436</v>
      </c>
      <c r="E264" t="s">
        <v>14</v>
      </c>
      <c r="F264">
        <v>1748</v>
      </c>
    </row>
    <row r="265" spans="1:6" x14ac:dyDescent="0.25">
      <c r="A265" t="s">
        <v>20</v>
      </c>
      <c r="B265">
        <v>80</v>
      </c>
      <c r="E265" t="s">
        <v>14</v>
      </c>
      <c r="F265">
        <v>79</v>
      </c>
    </row>
    <row r="266" spans="1:6" x14ac:dyDescent="0.25">
      <c r="A266" t="s">
        <v>20</v>
      </c>
      <c r="B266">
        <v>42</v>
      </c>
      <c r="E266" t="s">
        <v>14</v>
      </c>
      <c r="F266">
        <v>889</v>
      </c>
    </row>
    <row r="267" spans="1:6" x14ac:dyDescent="0.25">
      <c r="A267" t="s">
        <v>20</v>
      </c>
      <c r="B267">
        <v>139</v>
      </c>
      <c r="E267" t="s">
        <v>14</v>
      </c>
      <c r="F267">
        <v>56</v>
      </c>
    </row>
    <row r="268" spans="1:6" x14ac:dyDescent="0.25">
      <c r="A268" t="s">
        <v>20</v>
      </c>
      <c r="B268">
        <v>159</v>
      </c>
      <c r="E268" t="s">
        <v>14</v>
      </c>
      <c r="F268">
        <v>1</v>
      </c>
    </row>
    <row r="269" spans="1:6" x14ac:dyDescent="0.25">
      <c r="A269" t="s">
        <v>20</v>
      </c>
      <c r="B269">
        <v>381</v>
      </c>
      <c r="E269" t="s">
        <v>14</v>
      </c>
      <c r="F269">
        <v>83</v>
      </c>
    </row>
    <row r="270" spans="1:6" x14ac:dyDescent="0.25">
      <c r="A270" t="s">
        <v>20</v>
      </c>
      <c r="B270">
        <v>194</v>
      </c>
      <c r="E270" t="s">
        <v>14</v>
      </c>
      <c r="F270">
        <v>2025</v>
      </c>
    </row>
    <row r="271" spans="1:6" x14ac:dyDescent="0.25">
      <c r="A271" t="s">
        <v>20</v>
      </c>
      <c r="B271">
        <v>106</v>
      </c>
      <c r="E271" t="s">
        <v>14</v>
      </c>
      <c r="F271">
        <v>14</v>
      </c>
    </row>
    <row r="272" spans="1:6" x14ac:dyDescent="0.25">
      <c r="A272" t="s">
        <v>20</v>
      </c>
      <c r="B272">
        <v>142</v>
      </c>
      <c r="E272" t="s">
        <v>14</v>
      </c>
      <c r="F272">
        <v>656</v>
      </c>
    </row>
    <row r="273" spans="1:6" x14ac:dyDescent="0.25">
      <c r="A273" t="s">
        <v>20</v>
      </c>
      <c r="B273">
        <v>211</v>
      </c>
      <c r="E273" t="s">
        <v>14</v>
      </c>
      <c r="F273">
        <v>1596</v>
      </c>
    </row>
    <row r="274" spans="1:6" x14ac:dyDescent="0.25">
      <c r="A274" t="s">
        <v>20</v>
      </c>
      <c r="B274">
        <v>2756</v>
      </c>
      <c r="E274" t="s">
        <v>14</v>
      </c>
      <c r="F274">
        <v>10</v>
      </c>
    </row>
    <row r="275" spans="1:6" x14ac:dyDescent="0.25">
      <c r="A275" t="s">
        <v>20</v>
      </c>
      <c r="B275">
        <v>173</v>
      </c>
      <c r="E275" t="s">
        <v>14</v>
      </c>
      <c r="F275">
        <v>1121</v>
      </c>
    </row>
    <row r="276" spans="1:6" x14ac:dyDescent="0.25">
      <c r="A276" t="s">
        <v>20</v>
      </c>
      <c r="B276">
        <v>87</v>
      </c>
      <c r="E276" t="s">
        <v>14</v>
      </c>
      <c r="F276">
        <v>15</v>
      </c>
    </row>
    <row r="277" spans="1:6" x14ac:dyDescent="0.25">
      <c r="A277" t="s">
        <v>20</v>
      </c>
      <c r="B277">
        <v>1572</v>
      </c>
      <c r="E277" t="s">
        <v>14</v>
      </c>
      <c r="F277">
        <v>191</v>
      </c>
    </row>
    <row r="278" spans="1:6" x14ac:dyDescent="0.25">
      <c r="A278" t="s">
        <v>20</v>
      </c>
      <c r="B278">
        <v>2346</v>
      </c>
      <c r="E278" t="s">
        <v>14</v>
      </c>
      <c r="F278">
        <v>16</v>
      </c>
    </row>
    <row r="279" spans="1:6" x14ac:dyDescent="0.25">
      <c r="A279" t="s">
        <v>20</v>
      </c>
      <c r="B279">
        <v>115</v>
      </c>
      <c r="E279" t="s">
        <v>14</v>
      </c>
      <c r="F279">
        <v>17</v>
      </c>
    </row>
    <row r="280" spans="1:6" x14ac:dyDescent="0.25">
      <c r="A280" t="s">
        <v>20</v>
      </c>
      <c r="B280">
        <v>85</v>
      </c>
      <c r="E280" t="s">
        <v>14</v>
      </c>
      <c r="F280">
        <v>34</v>
      </c>
    </row>
    <row r="281" spans="1:6" x14ac:dyDescent="0.25">
      <c r="A281" t="s">
        <v>20</v>
      </c>
      <c r="B281">
        <v>144</v>
      </c>
      <c r="E281" t="s">
        <v>14</v>
      </c>
      <c r="F281">
        <v>1</v>
      </c>
    </row>
    <row r="282" spans="1:6" x14ac:dyDescent="0.25">
      <c r="A282" t="s">
        <v>20</v>
      </c>
      <c r="B282">
        <v>2443</v>
      </c>
      <c r="E282" t="s">
        <v>14</v>
      </c>
      <c r="F282">
        <v>1274</v>
      </c>
    </row>
    <row r="283" spans="1:6" x14ac:dyDescent="0.25">
      <c r="A283" t="s">
        <v>20</v>
      </c>
      <c r="B283">
        <v>64</v>
      </c>
      <c r="E283" t="s">
        <v>14</v>
      </c>
      <c r="F283">
        <v>210</v>
      </c>
    </row>
    <row r="284" spans="1:6" x14ac:dyDescent="0.25">
      <c r="A284" t="s">
        <v>20</v>
      </c>
      <c r="B284">
        <v>268</v>
      </c>
      <c r="E284" t="s">
        <v>14</v>
      </c>
      <c r="F284">
        <v>248</v>
      </c>
    </row>
    <row r="285" spans="1:6" x14ac:dyDescent="0.25">
      <c r="A285" t="s">
        <v>20</v>
      </c>
      <c r="B285">
        <v>195</v>
      </c>
      <c r="E285" t="s">
        <v>14</v>
      </c>
      <c r="F285">
        <v>513</v>
      </c>
    </row>
    <row r="286" spans="1:6" x14ac:dyDescent="0.25">
      <c r="A286" t="s">
        <v>20</v>
      </c>
      <c r="B286">
        <v>186</v>
      </c>
      <c r="E286" t="s">
        <v>14</v>
      </c>
      <c r="F286">
        <v>3410</v>
      </c>
    </row>
    <row r="287" spans="1:6" x14ac:dyDescent="0.25">
      <c r="A287" t="s">
        <v>20</v>
      </c>
      <c r="B287">
        <v>460</v>
      </c>
      <c r="E287" t="s">
        <v>14</v>
      </c>
      <c r="F287">
        <v>10</v>
      </c>
    </row>
    <row r="288" spans="1:6" x14ac:dyDescent="0.25">
      <c r="A288" t="s">
        <v>20</v>
      </c>
      <c r="B288">
        <v>2528</v>
      </c>
      <c r="E288" t="s">
        <v>14</v>
      </c>
      <c r="F288">
        <v>2201</v>
      </c>
    </row>
    <row r="289" spans="1:6" x14ac:dyDescent="0.25">
      <c r="A289" t="s">
        <v>20</v>
      </c>
      <c r="B289">
        <v>3657</v>
      </c>
      <c r="E289" t="s">
        <v>14</v>
      </c>
      <c r="F289">
        <v>676</v>
      </c>
    </row>
    <row r="290" spans="1:6" x14ac:dyDescent="0.25">
      <c r="A290" t="s">
        <v>20</v>
      </c>
      <c r="B290">
        <v>131</v>
      </c>
      <c r="E290" t="s">
        <v>14</v>
      </c>
      <c r="F290">
        <v>831</v>
      </c>
    </row>
    <row r="291" spans="1:6" x14ac:dyDescent="0.25">
      <c r="A291" t="s">
        <v>20</v>
      </c>
      <c r="B291">
        <v>239</v>
      </c>
      <c r="E291" t="s">
        <v>14</v>
      </c>
      <c r="F291">
        <v>859</v>
      </c>
    </row>
    <row r="292" spans="1:6" x14ac:dyDescent="0.25">
      <c r="A292" t="s">
        <v>20</v>
      </c>
      <c r="B292">
        <v>78</v>
      </c>
      <c r="E292" t="s">
        <v>14</v>
      </c>
      <c r="F292">
        <v>45</v>
      </c>
    </row>
    <row r="293" spans="1:6" x14ac:dyDescent="0.25">
      <c r="A293" t="s">
        <v>20</v>
      </c>
      <c r="B293">
        <v>1773</v>
      </c>
      <c r="E293" t="s">
        <v>14</v>
      </c>
      <c r="F293">
        <v>6</v>
      </c>
    </row>
    <row r="294" spans="1:6" x14ac:dyDescent="0.25">
      <c r="A294" t="s">
        <v>20</v>
      </c>
      <c r="B294">
        <v>32</v>
      </c>
      <c r="E294" t="s">
        <v>14</v>
      </c>
      <c r="F294">
        <v>7</v>
      </c>
    </row>
    <row r="295" spans="1:6" x14ac:dyDescent="0.25">
      <c r="A295" t="s">
        <v>20</v>
      </c>
      <c r="B295">
        <v>369</v>
      </c>
      <c r="E295" t="s">
        <v>14</v>
      </c>
      <c r="F295">
        <v>31</v>
      </c>
    </row>
    <row r="296" spans="1:6" x14ac:dyDescent="0.25">
      <c r="A296" t="s">
        <v>20</v>
      </c>
      <c r="B296">
        <v>89</v>
      </c>
      <c r="E296" t="s">
        <v>14</v>
      </c>
      <c r="F296">
        <v>78</v>
      </c>
    </row>
    <row r="297" spans="1:6" x14ac:dyDescent="0.25">
      <c r="A297" t="s">
        <v>20</v>
      </c>
      <c r="B297">
        <v>147</v>
      </c>
      <c r="E297" t="s">
        <v>14</v>
      </c>
      <c r="F297">
        <v>1225</v>
      </c>
    </row>
    <row r="298" spans="1:6" x14ac:dyDescent="0.25">
      <c r="A298" t="s">
        <v>20</v>
      </c>
      <c r="B298">
        <v>126</v>
      </c>
      <c r="E298" t="s">
        <v>14</v>
      </c>
      <c r="F298">
        <v>1</v>
      </c>
    </row>
    <row r="299" spans="1:6" x14ac:dyDescent="0.25">
      <c r="A299" t="s">
        <v>20</v>
      </c>
      <c r="B299">
        <v>2218</v>
      </c>
      <c r="E299" t="s">
        <v>14</v>
      </c>
      <c r="F299">
        <v>67</v>
      </c>
    </row>
    <row r="300" spans="1:6" x14ac:dyDescent="0.25">
      <c r="A300" t="s">
        <v>20</v>
      </c>
      <c r="B300">
        <v>202</v>
      </c>
      <c r="E300" t="s">
        <v>14</v>
      </c>
      <c r="F300">
        <v>19</v>
      </c>
    </row>
    <row r="301" spans="1:6" x14ac:dyDescent="0.25">
      <c r="A301" t="s">
        <v>20</v>
      </c>
      <c r="B301">
        <v>140</v>
      </c>
      <c r="E301" t="s">
        <v>14</v>
      </c>
      <c r="F301">
        <v>2108</v>
      </c>
    </row>
    <row r="302" spans="1:6" x14ac:dyDescent="0.25">
      <c r="A302" t="s">
        <v>20</v>
      </c>
      <c r="B302">
        <v>1052</v>
      </c>
      <c r="E302" t="s">
        <v>14</v>
      </c>
      <c r="F302">
        <v>679</v>
      </c>
    </row>
    <row r="303" spans="1:6" x14ac:dyDescent="0.25">
      <c r="A303" t="s">
        <v>20</v>
      </c>
      <c r="B303">
        <v>247</v>
      </c>
      <c r="E303" t="s">
        <v>14</v>
      </c>
      <c r="F303">
        <v>36</v>
      </c>
    </row>
    <row r="304" spans="1:6" x14ac:dyDescent="0.25">
      <c r="A304" t="s">
        <v>20</v>
      </c>
      <c r="B304">
        <v>84</v>
      </c>
      <c r="E304" t="s">
        <v>14</v>
      </c>
      <c r="F304">
        <v>47</v>
      </c>
    </row>
    <row r="305" spans="1:6" x14ac:dyDescent="0.25">
      <c r="A305" t="s">
        <v>20</v>
      </c>
      <c r="B305">
        <v>88</v>
      </c>
      <c r="E305" t="s">
        <v>14</v>
      </c>
      <c r="F305">
        <v>70</v>
      </c>
    </row>
    <row r="306" spans="1:6" x14ac:dyDescent="0.25">
      <c r="A306" t="s">
        <v>20</v>
      </c>
      <c r="B306">
        <v>156</v>
      </c>
      <c r="E306" t="s">
        <v>14</v>
      </c>
      <c r="F306">
        <v>154</v>
      </c>
    </row>
    <row r="307" spans="1:6" x14ac:dyDescent="0.25">
      <c r="A307" t="s">
        <v>20</v>
      </c>
      <c r="B307">
        <v>2985</v>
      </c>
      <c r="E307" t="s">
        <v>14</v>
      </c>
      <c r="F307">
        <v>22</v>
      </c>
    </row>
    <row r="308" spans="1:6" x14ac:dyDescent="0.25">
      <c r="A308" t="s">
        <v>20</v>
      </c>
      <c r="B308">
        <v>762</v>
      </c>
      <c r="E308" t="s">
        <v>14</v>
      </c>
      <c r="F308">
        <v>1758</v>
      </c>
    </row>
    <row r="309" spans="1:6" x14ac:dyDescent="0.25">
      <c r="A309" t="s">
        <v>20</v>
      </c>
      <c r="B309">
        <v>554</v>
      </c>
      <c r="E309" t="s">
        <v>14</v>
      </c>
      <c r="F309">
        <v>94</v>
      </c>
    </row>
    <row r="310" spans="1:6" x14ac:dyDescent="0.25">
      <c r="A310" t="s">
        <v>20</v>
      </c>
      <c r="B310">
        <v>135</v>
      </c>
      <c r="E310" t="s">
        <v>14</v>
      </c>
      <c r="F310">
        <v>33</v>
      </c>
    </row>
    <row r="311" spans="1:6" x14ac:dyDescent="0.25">
      <c r="A311" t="s">
        <v>20</v>
      </c>
      <c r="B311">
        <v>122</v>
      </c>
      <c r="E311" t="s">
        <v>14</v>
      </c>
      <c r="F311">
        <v>1</v>
      </c>
    </row>
    <row r="312" spans="1:6" x14ac:dyDescent="0.25">
      <c r="A312" t="s">
        <v>20</v>
      </c>
      <c r="B312">
        <v>221</v>
      </c>
      <c r="E312" t="s">
        <v>14</v>
      </c>
      <c r="F312">
        <v>31</v>
      </c>
    </row>
    <row r="313" spans="1:6" x14ac:dyDescent="0.25">
      <c r="A313" t="s">
        <v>20</v>
      </c>
      <c r="B313">
        <v>126</v>
      </c>
      <c r="E313" t="s">
        <v>14</v>
      </c>
      <c r="F313">
        <v>35</v>
      </c>
    </row>
    <row r="314" spans="1:6" x14ac:dyDescent="0.25">
      <c r="A314" t="s">
        <v>20</v>
      </c>
      <c r="B314">
        <v>1022</v>
      </c>
      <c r="E314" t="s">
        <v>14</v>
      </c>
      <c r="F314">
        <v>63</v>
      </c>
    </row>
    <row r="315" spans="1:6" x14ac:dyDescent="0.25">
      <c r="A315" t="s">
        <v>20</v>
      </c>
      <c r="B315">
        <v>3177</v>
      </c>
      <c r="E315" t="s">
        <v>14</v>
      </c>
      <c r="F315">
        <v>526</v>
      </c>
    </row>
    <row r="316" spans="1:6" x14ac:dyDescent="0.25">
      <c r="A316" t="s">
        <v>20</v>
      </c>
      <c r="B316">
        <v>198</v>
      </c>
      <c r="E316" t="s">
        <v>14</v>
      </c>
      <c r="F316">
        <v>121</v>
      </c>
    </row>
    <row r="317" spans="1:6" x14ac:dyDescent="0.25">
      <c r="A317" t="s">
        <v>20</v>
      </c>
      <c r="B317">
        <v>85</v>
      </c>
      <c r="E317" t="s">
        <v>14</v>
      </c>
      <c r="F317">
        <v>67</v>
      </c>
    </row>
    <row r="318" spans="1:6" x14ac:dyDescent="0.25">
      <c r="A318" t="s">
        <v>20</v>
      </c>
      <c r="B318">
        <v>3596</v>
      </c>
      <c r="E318" t="s">
        <v>14</v>
      </c>
      <c r="F318">
        <v>57</v>
      </c>
    </row>
    <row r="319" spans="1:6" x14ac:dyDescent="0.25">
      <c r="A319" t="s">
        <v>20</v>
      </c>
      <c r="B319">
        <v>244</v>
      </c>
      <c r="E319" t="s">
        <v>14</v>
      </c>
      <c r="F319">
        <v>1229</v>
      </c>
    </row>
    <row r="320" spans="1:6" x14ac:dyDescent="0.25">
      <c r="A320" t="s">
        <v>20</v>
      </c>
      <c r="B320">
        <v>5180</v>
      </c>
      <c r="E320" t="s">
        <v>14</v>
      </c>
      <c r="F320">
        <v>12</v>
      </c>
    </row>
    <row r="321" spans="1:6" x14ac:dyDescent="0.25">
      <c r="A321" t="s">
        <v>20</v>
      </c>
      <c r="B321">
        <v>589</v>
      </c>
      <c r="E321" t="s">
        <v>14</v>
      </c>
      <c r="F321">
        <v>452</v>
      </c>
    </row>
    <row r="322" spans="1:6" x14ac:dyDescent="0.25">
      <c r="A322" t="s">
        <v>20</v>
      </c>
      <c r="B322">
        <v>2725</v>
      </c>
      <c r="E322" t="s">
        <v>14</v>
      </c>
      <c r="F322">
        <v>1886</v>
      </c>
    </row>
    <row r="323" spans="1:6" x14ac:dyDescent="0.25">
      <c r="A323" t="s">
        <v>20</v>
      </c>
      <c r="B323">
        <v>300</v>
      </c>
      <c r="E323" t="s">
        <v>14</v>
      </c>
      <c r="F323">
        <v>1825</v>
      </c>
    </row>
    <row r="324" spans="1:6" x14ac:dyDescent="0.25">
      <c r="A324" t="s">
        <v>20</v>
      </c>
      <c r="B324">
        <v>144</v>
      </c>
      <c r="E324" t="s">
        <v>14</v>
      </c>
      <c r="F324">
        <v>31</v>
      </c>
    </row>
    <row r="325" spans="1:6" x14ac:dyDescent="0.25">
      <c r="A325" t="s">
        <v>20</v>
      </c>
      <c r="B325">
        <v>87</v>
      </c>
      <c r="E325" t="s">
        <v>14</v>
      </c>
      <c r="F325">
        <v>107</v>
      </c>
    </row>
    <row r="326" spans="1:6" x14ac:dyDescent="0.25">
      <c r="A326" t="s">
        <v>20</v>
      </c>
      <c r="B326">
        <v>3116</v>
      </c>
      <c r="E326" t="s">
        <v>14</v>
      </c>
      <c r="F326">
        <v>27</v>
      </c>
    </row>
    <row r="327" spans="1:6" x14ac:dyDescent="0.25">
      <c r="A327" t="s">
        <v>20</v>
      </c>
      <c r="B327">
        <v>909</v>
      </c>
      <c r="E327" t="s">
        <v>14</v>
      </c>
      <c r="F327">
        <v>1221</v>
      </c>
    </row>
    <row r="328" spans="1:6" x14ac:dyDescent="0.25">
      <c r="A328" t="s">
        <v>20</v>
      </c>
      <c r="B328">
        <v>1613</v>
      </c>
      <c r="E328" t="s">
        <v>14</v>
      </c>
      <c r="F328">
        <v>1</v>
      </c>
    </row>
    <row r="329" spans="1:6" x14ac:dyDescent="0.25">
      <c r="A329" t="s">
        <v>20</v>
      </c>
      <c r="B329">
        <v>136</v>
      </c>
      <c r="E329" t="s">
        <v>14</v>
      </c>
      <c r="F329">
        <v>16</v>
      </c>
    </row>
    <row r="330" spans="1:6" x14ac:dyDescent="0.25">
      <c r="A330" t="s">
        <v>20</v>
      </c>
      <c r="B330">
        <v>130</v>
      </c>
      <c r="E330" t="s">
        <v>14</v>
      </c>
      <c r="F330">
        <v>41</v>
      </c>
    </row>
    <row r="331" spans="1:6" x14ac:dyDescent="0.25">
      <c r="A331" t="s">
        <v>20</v>
      </c>
      <c r="B331">
        <v>102</v>
      </c>
      <c r="E331" t="s">
        <v>14</v>
      </c>
      <c r="F331">
        <v>523</v>
      </c>
    </row>
    <row r="332" spans="1:6" x14ac:dyDescent="0.25">
      <c r="A332" t="s">
        <v>20</v>
      </c>
      <c r="B332">
        <v>4006</v>
      </c>
      <c r="E332" t="s">
        <v>14</v>
      </c>
      <c r="F332">
        <v>141</v>
      </c>
    </row>
    <row r="333" spans="1:6" x14ac:dyDescent="0.25">
      <c r="A333" t="s">
        <v>20</v>
      </c>
      <c r="B333">
        <v>1629</v>
      </c>
      <c r="E333" t="s">
        <v>14</v>
      </c>
      <c r="F333">
        <v>52</v>
      </c>
    </row>
    <row r="334" spans="1:6" x14ac:dyDescent="0.25">
      <c r="A334" t="s">
        <v>20</v>
      </c>
      <c r="B334">
        <v>2188</v>
      </c>
      <c r="E334" t="s">
        <v>14</v>
      </c>
      <c r="F334">
        <v>225</v>
      </c>
    </row>
    <row r="335" spans="1:6" x14ac:dyDescent="0.25">
      <c r="A335" t="s">
        <v>20</v>
      </c>
      <c r="B335">
        <v>2409</v>
      </c>
      <c r="E335" t="s">
        <v>14</v>
      </c>
      <c r="F335">
        <v>38</v>
      </c>
    </row>
    <row r="336" spans="1:6" x14ac:dyDescent="0.25">
      <c r="A336" t="s">
        <v>20</v>
      </c>
      <c r="B336">
        <v>194</v>
      </c>
      <c r="E336" t="s">
        <v>14</v>
      </c>
      <c r="F336">
        <v>15</v>
      </c>
    </row>
    <row r="337" spans="1:6" x14ac:dyDescent="0.25">
      <c r="A337" t="s">
        <v>20</v>
      </c>
      <c r="B337">
        <v>1140</v>
      </c>
      <c r="E337" t="s">
        <v>14</v>
      </c>
      <c r="F337">
        <v>37</v>
      </c>
    </row>
    <row r="338" spans="1:6" x14ac:dyDescent="0.25">
      <c r="A338" t="s">
        <v>20</v>
      </c>
      <c r="B338">
        <v>102</v>
      </c>
      <c r="E338" t="s">
        <v>14</v>
      </c>
      <c r="F338">
        <v>112</v>
      </c>
    </row>
    <row r="339" spans="1:6" x14ac:dyDescent="0.25">
      <c r="A339" t="s">
        <v>20</v>
      </c>
      <c r="B339">
        <v>2857</v>
      </c>
      <c r="E339" t="s">
        <v>14</v>
      </c>
      <c r="F339">
        <v>21</v>
      </c>
    </row>
    <row r="340" spans="1:6" x14ac:dyDescent="0.25">
      <c r="A340" t="s">
        <v>20</v>
      </c>
      <c r="B340">
        <v>107</v>
      </c>
      <c r="E340" t="s">
        <v>14</v>
      </c>
      <c r="F340">
        <v>67</v>
      </c>
    </row>
    <row r="341" spans="1:6" x14ac:dyDescent="0.25">
      <c r="A341" t="s">
        <v>20</v>
      </c>
      <c r="B341">
        <v>160</v>
      </c>
      <c r="E341" t="s">
        <v>14</v>
      </c>
      <c r="F341">
        <v>78</v>
      </c>
    </row>
    <row r="342" spans="1:6" x14ac:dyDescent="0.25">
      <c r="A342" t="s">
        <v>20</v>
      </c>
      <c r="B342">
        <v>2230</v>
      </c>
      <c r="E342" t="s">
        <v>14</v>
      </c>
      <c r="F342">
        <v>67</v>
      </c>
    </row>
    <row r="343" spans="1:6" x14ac:dyDescent="0.25">
      <c r="A343" t="s">
        <v>20</v>
      </c>
      <c r="B343">
        <v>316</v>
      </c>
      <c r="E343" t="s">
        <v>14</v>
      </c>
      <c r="F343">
        <v>263</v>
      </c>
    </row>
    <row r="344" spans="1:6" x14ac:dyDescent="0.25">
      <c r="A344" t="s">
        <v>20</v>
      </c>
      <c r="B344">
        <v>117</v>
      </c>
      <c r="E344" t="s">
        <v>14</v>
      </c>
      <c r="F344">
        <v>1691</v>
      </c>
    </row>
    <row r="345" spans="1:6" x14ac:dyDescent="0.25">
      <c r="A345" t="s">
        <v>20</v>
      </c>
      <c r="B345">
        <v>6406</v>
      </c>
      <c r="E345" t="s">
        <v>14</v>
      </c>
      <c r="F345">
        <v>181</v>
      </c>
    </row>
    <row r="346" spans="1:6" x14ac:dyDescent="0.25">
      <c r="A346" t="s">
        <v>20</v>
      </c>
      <c r="B346">
        <v>192</v>
      </c>
      <c r="E346" t="s">
        <v>14</v>
      </c>
      <c r="F346">
        <v>13</v>
      </c>
    </row>
    <row r="347" spans="1:6" x14ac:dyDescent="0.25">
      <c r="A347" t="s">
        <v>20</v>
      </c>
      <c r="B347">
        <v>26</v>
      </c>
      <c r="E347" t="s">
        <v>14</v>
      </c>
      <c r="F347">
        <v>1</v>
      </c>
    </row>
    <row r="348" spans="1:6" x14ac:dyDescent="0.25">
      <c r="A348" t="s">
        <v>20</v>
      </c>
      <c r="B348">
        <v>723</v>
      </c>
      <c r="E348" t="s">
        <v>14</v>
      </c>
      <c r="F348">
        <v>21</v>
      </c>
    </row>
    <row r="349" spans="1:6" x14ac:dyDescent="0.25">
      <c r="A349" t="s">
        <v>20</v>
      </c>
      <c r="B349">
        <v>170</v>
      </c>
      <c r="E349" t="s">
        <v>14</v>
      </c>
      <c r="F349">
        <v>830</v>
      </c>
    </row>
    <row r="350" spans="1:6" x14ac:dyDescent="0.25">
      <c r="A350" t="s">
        <v>20</v>
      </c>
      <c r="B350">
        <v>238</v>
      </c>
      <c r="E350" t="s">
        <v>14</v>
      </c>
      <c r="F350">
        <v>130</v>
      </c>
    </row>
    <row r="351" spans="1:6" x14ac:dyDescent="0.25">
      <c r="A351" t="s">
        <v>20</v>
      </c>
      <c r="B351">
        <v>55</v>
      </c>
      <c r="E351" t="s">
        <v>14</v>
      </c>
      <c r="F351">
        <v>55</v>
      </c>
    </row>
    <row r="352" spans="1:6" x14ac:dyDescent="0.25">
      <c r="A352" t="s">
        <v>20</v>
      </c>
      <c r="B352">
        <v>128</v>
      </c>
      <c r="E352" t="s">
        <v>14</v>
      </c>
      <c r="F352">
        <v>114</v>
      </c>
    </row>
    <row r="353" spans="1:6" x14ac:dyDescent="0.25">
      <c r="A353" t="s">
        <v>20</v>
      </c>
      <c r="B353">
        <v>2144</v>
      </c>
      <c r="E353" t="s">
        <v>14</v>
      </c>
      <c r="F353">
        <v>594</v>
      </c>
    </row>
    <row r="354" spans="1:6" x14ac:dyDescent="0.25">
      <c r="A354" t="s">
        <v>20</v>
      </c>
      <c r="B354">
        <v>2693</v>
      </c>
      <c r="E354" t="s">
        <v>14</v>
      </c>
      <c r="F354">
        <v>24</v>
      </c>
    </row>
    <row r="355" spans="1:6" x14ac:dyDescent="0.25">
      <c r="A355" t="s">
        <v>20</v>
      </c>
      <c r="B355">
        <v>432</v>
      </c>
      <c r="E355" t="s">
        <v>14</v>
      </c>
      <c r="F355">
        <v>252</v>
      </c>
    </row>
    <row r="356" spans="1:6" x14ac:dyDescent="0.25">
      <c r="A356" t="s">
        <v>20</v>
      </c>
      <c r="B356">
        <v>189</v>
      </c>
      <c r="E356" t="s">
        <v>14</v>
      </c>
      <c r="F356">
        <v>67</v>
      </c>
    </row>
    <row r="357" spans="1:6" x14ac:dyDescent="0.25">
      <c r="A357" t="s">
        <v>20</v>
      </c>
      <c r="B357">
        <v>154</v>
      </c>
      <c r="E357" t="s">
        <v>14</v>
      </c>
      <c r="F357">
        <v>742</v>
      </c>
    </row>
    <row r="358" spans="1:6" x14ac:dyDescent="0.25">
      <c r="A358" t="s">
        <v>20</v>
      </c>
      <c r="B358">
        <v>96</v>
      </c>
      <c r="E358" t="s">
        <v>14</v>
      </c>
      <c r="F358">
        <v>75</v>
      </c>
    </row>
    <row r="359" spans="1:6" x14ac:dyDescent="0.25">
      <c r="A359" t="s">
        <v>20</v>
      </c>
      <c r="B359">
        <v>3063</v>
      </c>
      <c r="E359" t="s">
        <v>14</v>
      </c>
      <c r="F359">
        <v>4405</v>
      </c>
    </row>
    <row r="360" spans="1:6" x14ac:dyDescent="0.25">
      <c r="A360" t="s">
        <v>20</v>
      </c>
      <c r="B360">
        <v>2266</v>
      </c>
      <c r="E360" t="s">
        <v>14</v>
      </c>
      <c r="F360">
        <v>92</v>
      </c>
    </row>
    <row r="361" spans="1:6" x14ac:dyDescent="0.25">
      <c r="A361" t="s">
        <v>20</v>
      </c>
      <c r="B361">
        <v>194</v>
      </c>
      <c r="E361" t="s">
        <v>14</v>
      </c>
      <c r="F361">
        <v>64</v>
      </c>
    </row>
    <row r="362" spans="1:6" x14ac:dyDescent="0.25">
      <c r="A362" t="s">
        <v>20</v>
      </c>
      <c r="B362">
        <v>129</v>
      </c>
      <c r="E362" t="s">
        <v>14</v>
      </c>
      <c r="F362">
        <v>64</v>
      </c>
    </row>
    <row r="363" spans="1:6" x14ac:dyDescent="0.25">
      <c r="A363" t="s">
        <v>20</v>
      </c>
      <c r="B363">
        <v>375</v>
      </c>
      <c r="E363" t="s">
        <v>14</v>
      </c>
      <c r="F363">
        <v>842</v>
      </c>
    </row>
    <row r="364" spans="1:6" x14ac:dyDescent="0.25">
      <c r="A364" t="s">
        <v>20</v>
      </c>
      <c r="B364">
        <v>409</v>
      </c>
      <c r="E364" t="s">
        <v>14</v>
      </c>
      <c r="F364">
        <v>112</v>
      </c>
    </row>
    <row r="365" spans="1:6" x14ac:dyDescent="0.25">
      <c r="A365" t="s">
        <v>20</v>
      </c>
      <c r="B365">
        <v>234</v>
      </c>
      <c r="E365" t="s">
        <v>14</v>
      </c>
      <c r="F365">
        <v>374</v>
      </c>
    </row>
    <row r="366" spans="1:6" x14ac:dyDescent="0.25">
      <c r="A366" t="s">
        <v>20</v>
      </c>
      <c r="B366">
        <v>3016</v>
      </c>
    </row>
    <row r="367" spans="1:6" x14ac:dyDescent="0.25">
      <c r="A367" t="s">
        <v>20</v>
      </c>
      <c r="B367">
        <v>264</v>
      </c>
    </row>
    <row r="368" spans="1:6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9" priority="6" operator="containsText" text="canceled">
      <formula>NOT(ISERROR(SEARCH("canceled",A2)))</formula>
    </cfRule>
    <cfRule type="containsText" dxfId="8" priority="7" operator="containsText" text="live">
      <formula>NOT(ISERROR(SEARCH("live",A2)))</formula>
    </cfRule>
    <cfRule type="containsText" dxfId="7" priority="8" operator="containsText" text="failed">
      <formula>NOT(ISERROR(SEARCH("failed",A2)))</formula>
    </cfRule>
    <cfRule type="containsText" dxfId="6" priority="9" operator="containsText" text="successful">
      <formula>NOT(ISERROR(SEARCH("successful",A2)))</formula>
    </cfRule>
    <cfRule type="expression" dxfId="5" priority="10">
      <formula>$B2="successful"</formula>
    </cfRule>
  </conditionalFormatting>
  <conditionalFormatting sqref="E2:E365">
    <cfRule type="containsText" dxfId="4" priority="1" operator="containsText" text="canceled">
      <formula>NOT(ISERROR(SEARCH("canceled",E2)))</formula>
    </cfRule>
    <cfRule type="containsText" dxfId="3" priority="2" operator="containsText" text="live">
      <formula>NOT(ISERROR(SEARCH("live",E2)))</formula>
    </cfRule>
    <cfRule type="containsText" dxfId="2" priority="3" operator="containsText" text="failed">
      <formula>NOT(ISERROR(SEARCH("failed",E2)))</formula>
    </cfRule>
    <cfRule type="containsText" dxfId="1" priority="4" operator="containsText" text="successful">
      <formula>NOT(ISERROR(SEARCH("successful",E2)))</formula>
    </cfRule>
    <cfRule type="expression" dxfId="0" priority="5">
      <formula>$B2="successful"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PivotTable 1</vt:lpstr>
      <vt:lpstr>PivotTable 2</vt:lpstr>
      <vt:lpstr>PivotTable 3</vt:lpstr>
      <vt:lpstr>GoalOutcomes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Dmitriy Bachkala</cp:lastModifiedBy>
  <dcterms:created xsi:type="dcterms:W3CDTF">2021-09-29T18:52:28Z</dcterms:created>
  <dcterms:modified xsi:type="dcterms:W3CDTF">2023-10-24T14:33:34Z</dcterms:modified>
</cp:coreProperties>
</file>