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F:\Мой диск\6-term\СА\Lab1\"/>
    </mc:Choice>
  </mc:AlternateContent>
  <xr:revisionPtr revIDLastSave="0" documentId="13_ncr:1_{2F9CFD54-1BF1-4B06-AEB6-6FE357AC0B44}" xr6:coauthVersionLast="47" xr6:coauthVersionMax="47" xr10:uidLastSave="{00000000-0000-0000-0000-000000000000}"/>
  <bookViews>
    <workbookView xWindow="3900" yWindow="3900" windowWidth="21600" windowHeight="12735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1UhJEt+kjp+Ku5x1UhyehydQzwQ=="/>
    </ext>
  </extLst>
</workbook>
</file>

<file path=xl/calcChain.xml><?xml version="1.0" encoding="utf-8"?>
<calcChain xmlns="http://schemas.openxmlformats.org/spreadsheetml/2006/main">
  <c r="K22" i="1" l="1"/>
  <c r="O67" i="1"/>
  <c r="S14" i="1"/>
  <c r="M76" i="1"/>
  <c r="M82" i="1" s="1"/>
  <c r="L76" i="1"/>
  <c r="L82" i="1" s="1"/>
  <c r="K76" i="1"/>
  <c r="K82" i="1" s="1"/>
  <c r="J76" i="1"/>
  <c r="J82" i="1" s="1"/>
  <c r="N67" i="1"/>
  <c r="M67" i="1"/>
  <c r="L67" i="1"/>
  <c r="K67" i="1"/>
  <c r="K52" i="1"/>
  <c r="M51" i="1"/>
  <c r="L51" i="1"/>
  <c r="K51" i="1"/>
  <c r="J51" i="1"/>
  <c r="K53" i="1" s="1"/>
  <c r="K54" i="1" s="1"/>
  <c r="N44" i="1"/>
  <c r="O44" i="1" s="1"/>
  <c r="M44" i="1"/>
  <c r="L44" i="1"/>
  <c r="K44" i="1"/>
  <c r="N18" i="1"/>
  <c r="M18" i="1"/>
  <c r="L18" i="1"/>
  <c r="K18" i="1"/>
  <c r="S13" i="1"/>
  <c r="S12" i="1"/>
  <c r="S11" i="1"/>
  <c r="S10" i="1"/>
  <c r="T11" i="1" l="1"/>
  <c r="T12" i="1"/>
  <c r="T13" i="1"/>
  <c r="T10" i="1"/>
  <c r="K21" i="1" s="1"/>
  <c r="K24" i="1" s="1"/>
  <c r="J79" i="1"/>
  <c r="K79" i="1"/>
  <c r="M47" i="1"/>
  <c r="L79" i="1"/>
  <c r="L71" i="1"/>
  <c r="N71" i="1" l="1"/>
  <c r="K47" i="1"/>
  <c r="L47" i="1"/>
  <c r="M71" i="1"/>
  <c r="N47" i="1"/>
  <c r="K71" i="1"/>
</calcChain>
</file>

<file path=xl/sharedStrings.xml><?xml version="1.0" encoding="utf-8"?>
<sst xmlns="http://schemas.openxmlformats.org/spreadsheetml/2006/main" count="93" uniqueCount="69">
  <si>
    <t>Матрица экспертных сравнений</t>
  </si>
  <si>
    <t>Ci</t>
  </si>
  <si>
    <t>Vi</t>
  </si>
  <si>
    <t>A1</t>
  </si>
  <si>
    <t>A2</t>
  </si>
  <si>
    <t>A3</t>
  </si>
  <si>
    <t>A4</t>
  </si>
  <si>
    <t>Танкерные перевозки</t>
  </si>
  <si>
    <t>Железнодорожный транспорт</t>
  </si>
  <si>
    <t>Построить нефтепровод</t>
  </si>
  <si>
    <t>оптимальное</t>
  </si>
  <si>
    <t>Отказ от строительства</t>
  </si>
  <si>
    <t>C=</t>
  </si>
  <si>
    <t>Проверка на непротиворечивость</t>
  </si>
  <si>
    <t>Суммы столбцов:</t>
  </si>
  <si>
    <t>R1</t>
  </si>
  <si>
    <t>R2</t>
  </si>
  <si>
    <t>R3</t>
  </si>
  <si>
    <t>R4</t>
  </si>
  <si>
    <t>λ‎=</t>
  </si>
  <si>
    <t>ИС=</t>
  </si>
  <si>
    <t>СлС=</t>
  </si>
  <si>
    <t>(по таблице)</t>
  </si>
  <si>
    <t>ОС=</t>
  </si>
  <si>
    <t>Уточнение экспертных оценок не требуется</t>
  </si>
  <si>
    <t xml:space="preserve">Выбрать рациональное решение используя метод предпочтений </t>
  </si>
  <si>
    <t>Матрица оценок</t>
  </si>
  <si>
    <t>Альтернативы</t>
  </si>
  <si>
    <t>Эксперты</t>
  </si>
  <si>
    <t>А4</t>
  </si>
  <si>
    <t>Преобразованная матрица</t>
  </si>
  <si>
    <t>C1</t>
  </si>
  <si>
    <t>C2</t>
  </si>
  <si>
    <t>C3</t>
  </si>
  <si>
    <t>C4</t>
  </si>
  <si>
    <t>C</t>
  </si>
  <si>
    <t>V1</t>
  </si>
  <si>
    <t>V2</t>
  </si>
  <si>
    <t>V3</t>
  </si>
  <si>
    <t>V4</t>
  </si>
  <si>
    <t>Выполним проверку согласований</t>
  </si>
  <si>
    <t>S1</t>
  </si>
  <si>
    <t>S2</t>
  </si>
  <si>
    <t>S3</t>
  </si>
  <si>
    <t>S4</t>
  </si>
  <si>
    <t>А=</t>
  </si>
  <si>
    <t>S=</t>
  </si>
  <si>
    <t>W=</t>
  </si>
  <si>
    <t xml:space="preserve">Согласованности экспертных оценок достаточная </t>
  </si>
  <si>
    <t>Выбрать рациональное решение методом ранга</t>
  </si>
  <si>
    <t>А1</t>
  </si>
  <si>
    <t>А2</t>
  </si>
  <si>
    <t>А3</t>
  </si>
  <si>
    <t>С1</t>
  </si>
  <si>
    <t>С2</t>
  </si>
  <si>
    <t>С3</t>
  </si>
  <si>
    <t>С4</t>
  </si>
  <si>
    <t>С</t>
  </si>
  <si>
    <t>Наиболее предпочтительной, по мнению экспертов, является альтернатива, имеющая максимальный вес. Т.е построить нефтепровод.</t>
  </si>
  <si>
    <t>X1</t>
  </si>
  <si>
    <t>X2</t>
  </si>
  <si>
    <t>X3</t>
  </si>
  <si>
    <t>X4</t>
  </si>
  <si>
    <t>Находим дисперсию оценок каждого эксперта</t>
  </si>
  <si>
    <t>D1</t>
  </si>
  <si>
    <t>D2</t>
  </si>
  <si>
    <t>D3</t>
  </si>
  <si>
    <t xml:space="preserve">Находим дисперсию оценок каждой альтернативы 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</si>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</sst>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</font>
    <font>
      <sz val="11"/>
      <color theme="0"/>
      <name val="Calibri"/>
    </font>
    <font>
      <sz val="18"/>
      <color theme="1"/>
      <name val="Calibri"/>
    </font>
    <font>
      <sz val="11"/>
      <color rgb="FF006100"/>
      <name val="Calibri"/>
    </font>
    <font>
      <sz val="14"/>
      <color theme="1"/>
      <name val="Calibri"/>
    </font>
    <font>
      <sz val="11"/>
      <color rgb="FF9C5700"/>
      <name val="Calibri"/>
    </font>
    <font>
      <sz val="11"/>
      <color theme="1"/>
      <name val="Calibri"/>
    </font>
    <font>
      <b/>
      <sz val="16"/>
      <color theme="1"/>
      <name val="Calibri"/>
    </font>
    <font>
      <sz val="11"/>
      <name val="Calibri"/>
    </font>
    <font>
      <b/>
      <sz val="14"/>
      <color theme="1"/>
      <name val="Calibri"/>
    </font>
    <font>
      <sz val="14"/>
      <color rgb="FF0061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12" fontId="0" fillId="0" borderId="0" xfId="0" applyNumberFormat="1" applyFont="1"/>
    <xf numFmtId="12" fontId="0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2" borderId="1" xfId="0" applyFont="1" applyFill="1" applyBorder="1"/>
    <xf numFmtId="2" fontId="0" fillId="0" borderId="2" xfId="0" applyNumberFormat="1" applyFont="1" applyBorder="1"/>
    <xf numFmtId="2" fontId="0" fillId="0" borderId="2" xfId="0" applyNumberFormat="1" applyFont="1" applyBorder="1" applyAlignment="1">
      <alignment horizontal="center"/>
    </xf>
    <xf numFmtId="0" fontId="3" fillId="4" borderId="1" xfId="0" applyFont="1" applyFill="1" applyBorder="1"/>
    <xf numFmtId="0" fontId="0" fillId="2" borderId="1" xfId="0" applyFont="1" applyFill="1" applyBorder="1" applyAlignment="1"/>
    <xf numFmtId="0" fontId="0" fillId="0" borderId="0" xfId="0" applyFont="1" applyAlignment="1">
      <alignment horizontal="right"/>
    </xf>
    <xf numFmtId="2" fontId="0" fillId="0" borderId="0" xfId="0" applyNumberFormat="1" applyFont="1"/>
    <xf numFmtId="0" fontId="2" fillId="0" borderId="0" xfId="0" applyFont="1" applyAlignment="1"/>
    <xf numFmtId="0" fontId="0" fillId="0" borderId="3" xfId="0" applyFont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/>
    <xf numFmtId="0" fontId="0" fillId="2" borderId="4" xfId="0" applyFont="1" applyFill="1" applyBorder="1"/>
    <xf numFmtId="2" fontId="0" fillId="0" borderId="5" xfId="0" applyNumberFormat="1" applyFont="1" applyBorder="1" applyAlignment="1">
      <alignment horizontal="center"/>
    </xf>
    <xf numFmtId="2" fontId="0" fillId="0" borderId="5" xfId="0" applyNumberFormat="1" applyFont="1" applyBorder="1"/>
    <xf numFmtId="2" fontId="0" fillId="0" borderId="6" xfId="0" applyNumberFormat="1" applyFont="1" applyBorder="1"/>
    <xf numFmtId="0" fontId="4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5" fillId="5" borderId="1" xfId="0" applyFont="1" applyFill="1" applyBorder="1"/>
    <xf numFmtId="0" fontId="6" fillId="0" borderId="0" xfId="0" applyFont="1"/>
    <xf numFmtId="0" fontId="3" fillId="4" borderId="1" xfId="0" applyFont="1" applyFill="1" applyBorder="1" applyAlignment="1"/>
    <xf numFmtId="0" fontId="7" fillId="0" borderId="0" xfId="0" applyFont="1" applyAlignment="1"/>
    <xf numFmtId="0" fontId="7" fillId="0" borderId="0" xfId="0" applyFont="1"/>
    <xf numFmtId="0" fontId="4" fillId="0" borderId="0" xfId="0" applyFont="1"/>
    <xf numFmtId="0" fontId="0" fillId="6" borderId="2" xfId="0" applyFont="1" applyFill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0" fillId="0" borderId="0" xfId="0" applyFont="1" applyAlignment="1">
      <alignment horizontal="center"/>
    </xf>
    <xf numFmtId="0" fontId="9" fillId="0" borderId="0" xfId="0" applyFont="1"/>
    <xf numFmtId="0" fontId="6" fillId="2" borderId="0" xfId="0" applyFont="1" applyFill="1"/>
    <xf numFmtId="0" fontId="6" fillId="2" borderId="0" xfId="0" applyFont="1" applyFill="1" applyAlignment="1"/>
    <xf numFmtId="0" fontId="0" fillId="2" borderId="0" xfId="0" applyFont="1" applyFill="1" applyAlignment="1">
      <alignment horizontal="center"/>
    </xf>
    <xf numFmtId="0" fontId="10" fillId="4" borderId="1" xfId="0" applyFont="1" applyFill="1" applyBorder="1" applyAlignment="1"/>
    <xf numFmtId="0" fontId="10" fillId="4" borderId="1" xfId="0" applyFont="1" applyFill="1" applyBorder="1"/>
    <xf numFmtId="0" fontId="4" fillId="0" borderId="0" xfId="0" applyFont="1" applyAlignment="1"/>
    <xf numFmtId="0" fontId="4" fillId="0" borderId="0" xfId="0" applyFont="1"/>
    <xf numFmtId="0" fontId="6" fillId="0" borderId="2" xfId="0" applyFont="1" applyBorder="1" applyAlignment="1">
      <alignment horizontal="center"/>
    </xf>
    <xf numFmtId="4" fontId="6" fillId="0" borderId="2" xfId="0" applyNumberFormat="1" applyFont="1" applyBorder="1"/>
    <xf numFmtId="0" fontId="0" fillId="7" borderId="7" xfId="0" applyFont="1" applyFill="1" applyBorder="1" applyAlignment="1">
      <alignment horizontal="center"/>
    </xf>
    <xf numFmtId="0" fontId="8" fillId="0" borderId="8" xfId="0" applyFont="1" applyBorder="1"/>
    <xf numFmtId="0" fontId="8" fillId="0" borderId="9" xfId="0" applyFont="1" applyBorder="1"/>
    <xf numFmtId="0" fontId="0" fillId="6" borderId="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topLeftCell="A64" workbookViewId="0">
      <selection activeCell="K62" sqref="K62:N64"/>
    </sheetView>
  </sheetViews>
  <sheetFormatPr defaultColWidth="14.42578125" defaultRowHeight="15" customHeight="1" x14ac:dyDescent="0.25"/>
  <cols>
    <col min="1" max="9" width="8.7109375" customWidth="1"/>
    <col min="10" max="10" width="10.42578125" customWidth="1"/>
    <col min="11" max="17" width="8.7109375" customWidth="1"/>
    <col min="18" max="18" width="11" customWidth="1"/>
    <col min="19" max="27" width="8.7109375" customWidth="1"/>
  </cols>
  <sheetData>
    <row r="1" spans="1:22" x14ac:dyDescent="0.25">
      <c r="A1" s="1"/>
      <c r="B1" s="1"/>
      <c r="C1" s="1"/>
      <c r="D1" s="1"/>
      <c r="E1" s="1"/>
    </row>
    <row r="2" spans="1:22" x14ac:dyDescent="0.25">
      <c r="A2" s="1"/>
      <c r="B2" s="2"/>
      <c r="C2" s="2"/>
      <c r="D2" s="3"/>
      <c r="E2" s="3"/>
    </row>
    <row r="3" spans="1:22" x14ac:dyDescent="0.25">
      <c r="A3" s="1"/>
      <c r="B3" s="3"/>
      <c r="C3" s="2"/>
      <c r="D3" s="3"/>
      <c r="E3" s="3"/>
    </row>
    <row r="4" spans="1:22" x14ac:dyDescent="0.25">
      <c r="A4" s="1"/>
      <c r="B4" s="2"/>
      <c r="C4" s="2"/>
      <c r="D4" s="2"/>
      <c r="E4" s="3"/>
    </row>
    <row r="5" spans="1:22" x14ac:dyDescent="0.25">
      <c r="A5" s="1"/>
      <c r="B5" s="3"/>
      <c r="C5" s="3"/>
      <c r="D5" s="3"/>
      <c r="E5" s="3"/>
    </row>
    <row r="6" spans="1:22" x14ac:dyDescent="0.25">
      <c r="A6" s="4"/>
    </row>
    <row r="9" spans="1:22" ht="23.25" x14ac:dyDescent="0.35">
      <c r="J9" s="5" t="s">
        <v>0</v>
      </c>
      <c r="K9" s="5"/>
      <c r="L9" s="5"/>
      <c r="M9" s="5"/>
      <c r="S9" s="6" t="s">
        <v>1</v>
      </c>
      <c r="T9" s="6" t="s">
        <v>2</v>
      </c>
    </row>
    <row r="10" spans="1:22" x14ac:dyDescent="0.25">
      <c r="J10" s="4"/>
      <c r="K10" s="7" t="s">
        <v>3</v>
      </c>
      <c r="L10" s="7" t="s">
        <v>4</v>
      </c>
      <c r="M10" s="7" t="s">
        <v>5</v>
      </c>
      <c r="N10" s="7" t="s">
        <v>6</v>
      </c>
      <c r="P10" s="8" t="s">
        <v>7</v>
      </c>
      <c r="Q10" s="8"/>
      <c r="R10" s="8"/>
      <c r="S10" s="9">
        <f t="shared" ref="S10:S13" si="0">(K11*L11*M11*N11)^(1/4)</f>
        <v>1.6265765616977856</v>
      </c>
      <c r="T10" s="9">
        <f>S10/S14</f>
        <v>0.27541950380067337</v>
      </c>
    </row>
    <row r="11" spans="1:22" x14ac:dyDescent="0.25">
      <c r="J11" s="7" t="s">
        <v>3</v>
      </c>
      <c r="K11" s="10">
        <v>1</v>
      </c>
      <c r="L11" s="10">
        <v>7</v>
      </c>
      <c r="M11" s="10">
        <v>0.33333333333333331</v>
      </c>
      <c r="N11" s="10">
        <v>3</v>
      </c>
      <c r="P11" s="8" t="s">
        <v>8</v>
      </c>
      <c r="Q11" s="8"/>
      <c r="R11" s="8"/>
      <c r="S11" s="9">
        <f t="shared" si="0"/>
        <v>0.53077121710724429</v>
      </c>
      <c r="T11" s="9">
        <f>S11/S14</f>
        <v>8.9872649520273559E-2</v>
      </c>
    </row>
    <row r="12" spans="1:22" x14ac:dyDescent="0.25">
      <c r="J12" s="7" t="s">
        <v>4</v>
      </c>
      <c r="K12" s="10">
        <v>0.14285714285714285</v>
      </c>
      <c r="L12" s="10">
        <v>1</v>
      </c>
      <c r="M12" s="10">
        <v>0.1111111111111111</v>
      </c>
      <c r="N12" s="10">
        <v>5</v>
      </c>
      <c r="P12" s="8" t="s">
        <v>9</v>
      </c>
      <c r="Q12" s="8"/>
      <c r="R12" s="8"/>
      <c r="S12" s="9">
        <f t="shared" si="0"/>
        <v>3.4086580994024982</v>
      </c>
      <c r="T12" s="9">
        <f>S12/S14</f>
        <v>0.57716983293037982</v>
      </c>
      <c r="U12" s="11" t="s">
        <v>10</v>
      </c>
      <c r="V12" s="11"/>
    </row>
    <row r="13" spans="1:22" x14ac:dyDescent="0.25">
      <c r="J13" s="7" t="s">
        <v>5</v>
      </c>
      <c r="K13" s="10">
        <v>3</v>
      </c>
      <c r="L13" s="10">
        <v>9</v>
      </c>
      <c r="M13" s="10">
        <v>1</v>
      </c>
      <c r="N13" s="10">
        <v>5</v>
      </c>
      <c r="P13" s="12" t="s">
        <v>11</v>
      </c>
      <c r="Q13" s="8"/>
      <c r="R13" s="8"/>
      <c r="S13" s="9">
        <f t="shared" si="0"/>
        <v>0.33980884896942454</v>
      </c>
      <c r="T13" s="9">
        <f>S13/S14</f>
        <v>5.7538013748673261E-2</v>
      </c>
    </row>
    <row r="14" spans="1:22" x14ac:dyDescent="0.25">
      <c r="J14" s="7" t="s">
        <v>6</v>
      </c>
      <c r="K14" s="10">
        <v>0.33333333333333331</v>
      </c>
      <c r="L14" s="10">
        <v>0.2</v>
      </c>
      <c r="M14" s="10">
        <v>0.2</v>
      </c>
      <c r="N14" s="10">
        <v>1</v>
      </c>
      <c r="R14" s="13" t="s">
        <v>12</v>
      </c>
      <c r="S14" s="14">
        <f>SUM(S10:S13)</f>
        <v>5.9058147271769528</v>
      </c>
    </row>
    <row r="16" spans="1:22" ht="23.25" x14ac:dyDescent="0.35">
      <c r="J16" s="15" t="s">
        <v>13</v>
      </c>
    </row>
    <row r="17" spans="2:18" ht="36" customHeight="1" x14ac:dyDescent="0.25">
      <c r="J17" s="16" t="s">
        <v>14</v>
      </c>
      <c r="K17" s="17" t="s">
        <v>15</v>
      </c>
      <c r="L17" s="18" t="s">
        <v>16</v>
      </c>
      <c r="M17" s="18" t="s">
        <v>17</v>
      </c>
      <c r="N17" s="18" t="s">
        <v>18</v>
      </c>
    </row>
    <row r="18" spans="2:18" x14ac:dyDescent="0.25">
      <c r="J18" s="19"/>
      <c r="K18" s="20">
        <f t="shared" ref="K18:N18" si="1">SUM(K11:K14)</f>
        <v>4.4761904761904754</v>
      </c>
      <c r="L18" s="21">
        <f t="shared" si="1"/>
        <v>17.2</v>
      </c>
      <c r="M18" s="21">
        <f t="shared" si="1"/>
        <v>1.6444444444444444</v>
      </c>
      <c r="N18" s="22">
        <f t="shared" si="1"/>
        <v>14</v>
      </c>
    </row>
    <row r="21" spans="2:18" ht="15.75" customHeight="1" x14ac:dyDescent="0.3">
      <c r="J21" s="23" t="s">
        <v>19</v>
      </c>
      <c r="K21" s="14">
        <f>SUM((K18*T10),(L18*T11),(M18*T12),(N18*T13))</f>
        <v>4.5332956493631027</v>
      </c>
    </row>
    <row r="22" spans="2:18" ht="15.75" customHeight="1" x14ac:dyDescent="0.3">
      <c r="J22" s="23" t="s">
        <v>20</v>
      </c>
      <c r="K22" s="14">
        <f>((K21-4)/(4-1))</f>
        <v>0.17776521645436758</v>
      </c>
    </row>
    <row r="23" spans="2:18" ht="15.75" customHeight="1" x14ac:dyDescent="0.3">
      <c r="J23" s="23" t="s">
        <v>21</v>
      </c>
      <c r="K23" s="24">
        <v>0.9</v>
      </c>
      <c r="L23" s="25" t="s">
        <v>22</v>
      </c>
      <c r="M23" s="25"/>
    </row>
    <row r="24" spans="2:18" ht="15.75" customHeight="1" x14ac:dyDescent="0.3">
      <c r="J24" s="23" t="s">
        <v>23</v>
      </c>
      <c r="K24" s="26">
        <f>(K22/K23)</f>
        <v>0.19751690717151951</v>
      </c>
      <c r="L24" s="27" t="s">
        <v>24</v>
      </c>
      <c r="M24" s="11"/>
      <c r="N24" s="11"/>
      <c r="O24" s="11"/>
      <c r="P24" s="11"/>
    </row>
    <row r="25" spans="2:18" ht="15.75" customHeight="1" x14ac:dyDescent="0.25"/>
    <row r="26" spans="2:18" ht="15.75" customHeight="1" x14ac:dyDescent="0.25"/>
    <row r="27" spans="2:18" ht="15.75" customHeight="1" x14ac:dyDescent="0.35">
      <c r="B27" s="4"/>
      <c r="C27" s="4"/>
      <c r="D27" s="4"/>
      <c r="E27" s="4"/>
      <c r="F27" s="4"/>
      <c r="G27" s="4"/>
      <c r="H27" s="4"/>
      <c r="I27" s="4"/>
      <c r="J27" s="28" t="s">
        <v>25</v>
      </c>
      <c r="K27" s="29"/>
      <c r="L27" s="29"/>
      <c r="M27" s="29"/>
      <c r="N27" s="29"/>
      <c r="O27" s="29"/>
      <c r="P27" s="29"/>
      <c r="Q27" s="29"/>
      <c r="R27" s="29"/>
    </row>
    <row r="28" spans="2:18" ht="15.75" customHeight="1" x14ac:dyDescent="0.25"/>
    <row r="29" spans="2:18" ht="15.75" customHeight="1" x14ac:dyDescent="0.3">
      <c r="J29" s="30" t="s">
        <v>26</v>
      </c>
      <c r="K29" s="30"/>
    </row>
    <row r="30" spans="2:18" ht="15.75" customHeight="1" x14ac:dyDescent="0.25">
      <c r="J30" s="31"/>
      <c r="K30" s="45" t="s">
        <v>27</v>
      </c>
      <c r="L30" s="46"/>
      <c r="M30" s="46"/>
      <c r="N30" s="47"/>
    </row>
    <row r="31" spans="2:18" ht="15.75" customHeight="1" x14ac:dyDescent="0.25">
      <c r="J31" s="31" t="s">
        <v>28</v>
      </c>
      <c r="K31" s="32" t="s">
        <v>3</v>
      </c>
      <c r="L31" s="32" t="s">
        <v>4</v>
      </c>
      <c r="M31" s="32" t="s">
        <v>5</v>
      </c>
      <c r="N31" s="32" t="s">
        <v>29</v>
      </c>
    </row>
    <row r="32" spans="2:18" ht="15.75" customHeight="1" x14ac:dyDescent="0.25">
      <c r="J32" s="31">
        <v>1</v>
      </c>
      <c r="K32" s="32">
        <v>2</v>
      </c>
      <c r="L32" s="32">
        <v>4</v>
      </c>
      <c r="M32" s="32">
        <v>1</v>
      </c>
      <c r="N32" s="32">
        <v>3</v>
      </c>
    </row>
    <row r="33" spans="10:15" ht="15.75" customHeight="1" x14ac:dyDescent="0.25">
      <c r="J33" s="31">
        <v>2</v>
      </c>
      <c r="K33" s="32">
        <v>1</v>
      </c>
      <c r="L33" s="32">
        <v>3</v>
      </c>
      <c r="M33" s="32">
        <v>2</v>
      </c>
      <c r="N33" s="32">
        <v>4</v>
      </c>
    </row>
    <row r="34" spans="10:15" ht="15.75" customHeight="1" x14ac:dyDescent="0.25">
      <c r="J34" s="31">
        <v>3</v>
      </c>
      <c r="K34" s="32">
        <v>3</v>
      </c>
      <c r="L34" s="32">
        <v>4</v>
      </c>
      <c r="M34" s="32">
        <v>1</v>
      </c>
      <c r="N34" s="32">
        <v>2</v>
      </c>
    </row>
    <row r="35" spans="10:15" ht="15.75" customHeight="1" x14ac:dyDescent="0.25"/>
    <row r="36" spans="10:15" ht="15.75" customHeight="1" x14ac:dyDescent="0.3">
      <c r="J36" s="30" t="s">
        <v>30</v>
      </c>
      <c r="K36" s="30"/>
      <c r="L36" s="30"/>
    </row>
    <row r="37" spans="10:15" ht="15.75" customHeight="1" x14ac:dyDescent="0.25">
      <c r="J37" s="31"/>
      <c r="K37" s="48" t="s">
        <v>27</v>
      </c>
      <c r="L37" s="46"/>
      <c r="M37" s="46"/>
      <c r="N37" s="47"/>
    </row>
    <row r="38" spans="10:15" ht="15.75" customHeight="1" x14ac:dyDescent="0.25">
      <c r="J38" s="31" t="s">
        <v>28</v>
      </c>
      <c r="K38" s="32" t="s">
        <v>3</v>
      </c>
      <c r="L38" s="32" t="s">
        <v>4</v>
      </c>
      <c r="M38" s="32" t="s">
        <v>5</v>
      </c>
      <c r="N38" s="32" t="s">
        <v>29</v>
      </c>
    </row>
    <row r="39" spans="10:15" ht="15.75" customHeight="1" x14ac:dyDescent="0.25">
      <c r="J39" s="31">
        <v>1</v>
      </c>
      <c r="K39" s="32">
        <v>2</v>
      </c>
      <c r="L39" s="32">
        <v>0</v>
      </c>
      <c r="M39" s="32">
        <v>3</v>
      </c>
      <c r="N39" s="32">
        <v>1</v>
      </c>
    </row>
    <row r="40" spans="10:15" ht="15.75" customHeight="1" x14ac:dyDescent="0.25">
      <c r="J40" s="31">
        <v>2</v>
      </c>
      <c r="K40" s="32">
        <v>3</v>
      </c>
      <c r="L40" s="32">
        <v>1</v>
      </c>
      <c r="M40" s="32">
        <v>2</v>
      </c>
      <c r="N40" s="32">
        <v>0</v>
      </c>
    </row>
    <row r="41" spans="10:15" ht="15.75" customHeight="1" x14ac:dyDescent="0.25">
      <c r="J41" s="31">
        <v>3</v>
      </c>
      <c r="K41" s="32">
        <v>1</v>
      </c>
      <c r="L41" s="32">
        <v>0</v>
      </c>
      <c r="M41" s="32">
        <v>3</v>
      </c>
      <c r="N41" s="32">
        <v>2</v>
      </c>
    </row>
    <row r="42" spans="10:15" ht="15.75" customHeight="1" x14ac:dyDescent="0.25"/>
    <row r="43" spans="10:15" ht="15.75" customHeight="1" x14ac:dyDescent="0.25">
      <c r="J43" s="4"/>
      <c r="K43" s="32" t="s">
        <v>31</v>
      </c>
      <c r="L43" s="32" t="s">
        <v>32</v>
      </c>
      <c r="M43" s="32" t="s">
        <v>33</v>
      </c>
      <c r="N43" s="33" t="s">
        <v>34</v>
      </c>
      <c r="O43" s="34" t="s">
        <v>35</v>
      </c>
    </row>
    <row r="44" spans="10:15" ht="15.75" customHeight="1" x14ac:dyDescent="0.25">
      <c r="K44" s="33">
        <f t="shared" ref="K44:N44" si="2">SUM(K39:K41)</f>
        <v>6</v>
      </c>
      <c r="L44" s="33">
        <f t="shared" si="2"/>
        <v>1</v>
      </c>
      <c r="M44" s="33">
        <f t="shared" si="2"/>
        <v>8</v>
      </c>
      <c r="N44" s="33">
        <f t="shared" si="2"/>
        <v>3</v>
      </c>
      <c r="O44" s="4">
        <f>SUM(K44:N44)</f>
        <v>18</v>
      </c>
    </row>
    <row r="45" spans="10:15" ht="15.75" customHeight="1" x14ac:dyDescent="0.25"/>
    <row r="46" spans="10:15" ht="15.75" customHeight="1" x14ac:dyDescent="0.25">
      <c r="K46" s="32" t="s">
        <v>36</v>
      </c>
      <c r="L46" s="32" t="s">
        <v>37</v>
      </c>
      <c r="M46" s="32" t="s">
        <v>38</v>
      </c>
      <c r="N46" s="32" t="s">
        <v>39</v>
      </c>
    </row>
    <row r="47" spans="10:15" ht="15.75" customHeight="1" x14ac:dyDescent="0.25">
      <c r="K47" s="9">
        <f>K44/O44</f>
        <v>0.33333333333333331</v>
      </c>
      <c r="L47" s="9">
        <f>L44/O44</f>
        <v>5.5555555555555552E-2</v>
      </c>
      <c r="M47" s="9">
        <f>M44/O44</f>
        <v>0.44444444444444442</v>
      </c>
      <c r="N47" s="9">
        <f>N44/O44</f>
        <v>0.16666666666666666</v>
      </c>
    </row>
    <row r="48" spans="10:15" ht="15.75" customHeight="1" x14ac:dyDescent="0.25"/>
    <row r="49" spans="10:16" ht="15.75" customHeight="1" x14ac:dyDescent="0.3">
      <c r="J49" s="30" t="s">
        <v>40</v>
      </c>
      <c r="K49" s="30"/>
      <c r="L49" s="30"/>
      <c r="M49" s="30"/>
    </row>
    <row r="50" spans="10:16" ht="15.75" customHeight="1" x14ac:dyDescent="0.25">
      <c r="J50" s="32" t="s">
        <v>41</v>
      </c>
      <c r="K50" s="32" t="s">
        <v>42</v>
      </c>
      <c r="L50" s="32" t="s">
        <v>43</v>
      </c>
      <c r="M50" s="32" t="s">
        <v>44</v>
      </c>
    </row>
    <row r="51" spans="10:16" ht="15.75" customHeight="1" x14ac:dyDescent="0.25">
      <c r="J51" s="33">
        <f t="shared" ref="J51:M51" si="3">SUM(K32:K34)</f>
        <v>6</v>
      </c>
      <c r="K51" s="33">
        <f t="shared" si="3"/>
        <v>11</v>
      </c>
      <c r="L51" s="33">
        <f t="shared" si="3"/>
        <v>4</v>
      </c>
      <c r="M51" s="33">
        <f t="shared" si="3"/>
        <v>9</v>
      </c>
    </row>
    <row r="52" spans="10:16" ht="15.75" customHeight="1" x14ac:dyDescent="0.25">
      <c r="J52" s="13" t="s">
        <v>45</v>
      </c>
      <c r="K52" s="26">
        <f>(3*(4+1))/2</f>
        <v>7.5</v>
      </c>
    </row>
    <row r="53" spans="10:16" ht="15.75" customHeight="1" x14ac:dyDescent="0.25">
      <c r="J53" s="13" t="s">
        <v>46</v>
      </c>
      <c r="K53" s="26">
        <f>((J51-K52)^2 + (K51-K52)^2 + (L51-K52)^2 + (M51-K52)^2)</f>
        <v>29</v>
      </c>
    </row>
    <row r="54" spans="10:16" ht="15.75" customHeight="1" x14ac:dyDescent="0.25">
      <c r="J54" s="13" t="s">
        <v>47</v>
      </c>
      <c r="K54" s="14">
        <f>(12*K53)/(3^2 * 4 * (4^2 - 1))</f>
        <v>0.64444444444444449</v>
      </c>
      <c r="L54" s="27" t="s">
        <v>48</v>
      </c>
      <c r="M54" s="11"/>
      <c r="N54" s="11"/>
      <c r="O54" s="11"/>
      <c r="P54" s="11"/>
    </row>
    <row r="55" spans="10:16" ht="15.75" customHeight="1" x14ac:dyDescent="0.25"/>
    <row r="56" spans="10:16" ht="15.75" customHeight="1" x14ac:dyDescent="0.25"/>
    <row r="57" spans="10:16" ht="15.75" customHeight="1" x14ac:dyDescent="0.25"/>
    <row r="58" spans="10:16" ht="15.75" customHeight="1" x14ac:dyDescent="0.3">
      <c r="J58" s="35" t="s">
        <v>49</v>
      </c>
      <c r="K58" s="35"/>
      <c r="L58" s="35"/>
      <c r="M58" s="35"/>
      <c r="N58" s="35"/>
    </row>
    <row r="59" spans="10:16" ht="15.75" customHeight="1" x14ac:dyDescent="0.25"/>
    <row r="60" spans="10:16" ht="15.75" customHeight="1" x14ac:dyDescent="0.25">
      <c r="J60" s="36"/>
      <c r="K60" s="37" t="s">
        <v>27</v>
      </c>
      <c r="L60" s="36"/>
      <c r="M60" s="36"/>
      <c r="N60" s="36"/>
    </row>
    <row r="61" spans="10:16" ht="15.75" customHeight="1" x14ac:dyDescent="0.25">
      <c r="J61" s="36" t="s">
        <v>28</v>
      </c>
      <c r="K61" s="38" t="s">
        <v>50</v>
      </c>
      <c r="L61" s="38" t="s">
        <v>51</v>
      </c>
      <c r="M61" s="38" t="s">
        <v>52</v>
      </c>
      <c r="N61" s="38" t="s">
        <v>29</v>
      </c>
    </row>
    <row r="62" spans="10:16" ht="15.75" customHeight="1" x14ac:dyDescent="0.25">
      <c r="J62" s="36">
        <v>1</v>
      </c>
      <c r="K62" s="33">
        <v>6</v>
      </c>
      <c r="L62" s="33">
        <v>2</v>
      </c>
      <c r="M62" s="33">
        <v>10</v>
      </c>
      <c r="N62" s="33">
        <v>4</v>
      </c>
    </row>
    <row r="63" spans="10:16" ht="15.75" customHeight="1" x14ac:dyDescent="0.25">
      <c r="J63" s="36">
        <v>2</v>
      </c>
      <c r="K63" s="33">
        <v>10</v>
      </c>
      <c r="L63" s="33">
        <v>6</v>
      </c>
      <c r="M63" s="33">
        <v>8</v>
      </c>
      <c r="N63" s="33">
        <v>4</v>
      </c>
    </row>
    <row r="64" spans="10:16" ht="15.75" customHeight="1" x14ac:dyDescent="0.25">
      <c r="J64" s="36">
        <v>3</v>
      </c>
      <c r="K64" s="33">
        <v>6</v>
      </c>
      <c r="L64" s="33">
        <v>2</v>
      </c>
      <c r="M64" s="33">
        <v>10</v>
      </c>
      <c r="N64" s="33">
        <v>8</v>
      </c>
    </row>
    <row r="65" spans="10:27" ht="15.75" customHeight="1" x14ac:dyDescent="0.25"/>
    <row r="66" spans="10:27" ht="15.75" customHeight="1" x14ac:dyDescent="0.25">
      <c r="K66" s="32" t="s">
        <v>53</v>
      </c>
      <c r="L66" s="32" t="s">
        <v>54</v>
      </c>
      <c r="M66" s="32" t="s">
        <v>55</v>
      </c>
      <c r="N66" s="32" t="s">
        <v>56</v>
      </c>
      <c r="O66" s="34" t="s">
        <v>57</v>
      </c>
      <c r="P66" s="4"/>
      <c r="Q66" s="4"/>
    </row>
    <row r="67" spans="10:27" ht="15.75" customHeight="1" x14ac:dyDescent="0.25">
      <c r="K67" s="33">
        <f t="shared" ref="K67:N67" si="4">SUM(K62:K64)</f>
        <v>22</v>
      </c>
      <c r="L67" s="33">
        <f t="shared" si="4"/>
        <v>10</v>
      </c>
      <c r="M67" s="33">
        <f t="shared" si="4"/>
        <v>28</v>
      </c>
      <c r="N67" s="33">
        <f t="shared" si="4"/>
        <v>16</v>
      </c>
      <c r="O67" s="4">
        <f>SUM(K67:N67)</f>
        <v>76</v>
      </c>
      <c r="P67" s="4"/>
      <c r="Q67" s="4"/>
    </row>
    <row r="68" spans="10:27" ht="15.75" customHeight="1" x14ac:dyDescent="0.25"/>
    <row r="69" spans="10:27" ht="15.75" customHeight="1" x14ac:dyDescent="0.25"/>
    <row r="70" spans="10:27" ht="15.75" customHeight="1" x14ac:dyDescent="0.25">
      <c r="K70" s="32" t="s">
        <v>36</v>
      </c>
      <c r="L70" s="32" t="s">
        <v>37</v>
      </c>
      <c r="M70" s="32" t="s">
        <v>38</v>
      </c>
      <c r="N70" s="32" t="s">
        <v>39</v>
      </c>
    </row>
    <row r="71" spans="10:27" ht="15.75" customHeight="1" x14ac:dyDescent="0.25">
      <c r="K71" s="9">
        <f>K67/O67</f>
        <v>0.28947368421052633</v>
      </c>
      <c r="L71" s="9">
        <f>L67/O67</f>
        <v>0.13157894736842105</v>
      </c>
      <c r="M71" s="9">
        <f>M67/O67</f>
        <v>0.36842105263157893</v>
      </c>
      <c r="N71" s="9">
        <f>N67/O67</f>
        <v>0.21052631578947367</v>
      </c>
    </row>
    <row r="72" spans="10:27" ht="15.75" customHeight="1" x14ac:dyDescent="0.3">
      <c r="K72" s="39" t="s">
        <v>58</v>
      </c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spans="10:27" ht="15.75" customHeight="1" x14ac:dyDescent="0.25"/>
    <row r="74" spans="10:27" ht="15.75" customHeight="1" x14ac:dyDescent="0.3">
      <c r="J74" s="30" t="s">
        <v>40</v>
      </c>
      <c r="K74" s="30"/>
      <c r="L74" s="30"/>
      <c r="M74" s="30"/>
    </row>
    <row r="75" spans="10:27" ht="15.75" customHeight="1" x14ac:dyDescent="0.25">
      <c r="J75" s="32" t="s">
        <v>59</v>
      </c>
      <c r="K75" s="32" t="s">
        <v>60</v>
      </c>
      <c r="L75" s="32" t="s">
        <v>61</v>
      </c>
      <c r="M75" s="32" t="s">
        <v>62</v>
      </c>
    </row>
    <row r="76" spans="10:27" ht="15.75" customHeight="1" x14ac:dyDescent="0.25">
      <c r="J76" s="9">
        <f t="shared" ref="J76:M76" si="5">SUM(K62:K64)/3</f>
        <v>7.333333333333333</v>
      </c>
      <c r="K76" s="9">
        <f t="shared" si="5"/>
        <v>3.3333333333333335</v>
      </c>
      <c r="L76" s="9">
        <f t="shared" si="5"/>
        <v>9.3333333333333339</v>
      </c>
      <c r="M76" s="9">
        <f t="shared" si="5"/>
        <v>5.333333333333333</v>
      </c>
    </row>
    <row r="77" spans="10:27" ht="15.75" customHeight="1" x14ac:dyDescent="0.3">
      <c r="J77" s="41" t="s">
        <v>63</v>
      </c>
      <c r="K77" s="42"/>
      <c r="L77" s="42"/>
      <c r="M77" s="42"/>
      <c r="N77" s="42"/>
    </row>
    <row r="78" spans="10:27" ht="15.75" customHeight="1" x14ac:dyDescent="0.25">
      <c r="J78" s="43" t="s">
        <v>64</v>
      </c>
      <c r="K78" s="43" t="s">
        <v>65</v>
      </c>
      <c r="L78" s="43" t="s">
        <v>66</v>
      </c>
    </row>
    <row r="79" spans="10:27" ht="15.75" customHeight="1" x14ac:dyDescent="0.25">
      <c r="J79" s="44">
        <f>((K62-J76)^2 + (L62-K76)^2 + (M62-L76)^2 +(N62-M76)^2) * 1/3</f>
        <v>1.9259259259259254</v>
      </c>
      <c r="K79" s="44">
        <f>((K63-J76)^2 + (L63-K76)^2 + (M63-L76)^2 + (N63-M76)^2)*1/3</f>
        <v>5.9259259259259274</v>
      </c>
      <c r="L79" s="44">
        <f>((K64-J76)^2 + (L64-K76)^2 + (M64-L76)^2 + (N64-M76)^2)*1/3</f>
        <v>3.7037037037037037</v>
      </c>
    </row>
    <row r="80" spans="10:27" ht="15.75" customHeight="1" x14ac:dyDescent="0.3">
      <c r="J80" s="41" t="s">
        <v>67</v>
      </c>
    </row>
    <row r="81" spans="10:13" ht="15.75" customHeight="1" x14ac:dyDescent="0.25">
      <c r="J81" s="43" t="s">
        <v>64</v>
      </c>
      <c r="K81" s="43" t="s">
        <v>65</v>
      </c>
      <c r="L81" s="43" t="s">
        <v>66</v>
      </c>
      <c r="M81" s="43" t="s">
        <v>68</v>
      </c>
    </row>
    <row r="82" spans="10:13" ht="15.75" customHeight="1" x14ac:dyDescent="0.25">
      <c r="J82" s="44">
        <f>((K62-J76)^2 + (K63-J76)^2 + (K64-J76)^2) * 1/2</f>
        <v>5.333333333333333</v>
      </c>
      <c r="K82" s="44">
        <f>((L62-K76)^2 + (L63-K76)^2 +(L64-K76)^2) *1/2</f>
        <v>5.3333333333333339</v>
      </c>
      <c r="L82" s="44">
        <f t="shared" ref="L82:M82" si="6">((M62-L76)^2 + (M63-L76)^2 + (M64-L76)^2) * 1/2</f>
        <v>1.3333333333333335</v>
      </c>
      <c r="M82" s="44">
        <f t="shared" si="6"/>
        <v>5.333333333333333</v>
      </c>
    </row>
    <row r="83" spans="10:13" ht="15.75" customHeight="1" x14ac:dyDescent="0.25"/>
    <row r="84" spans="10:13" ht="15.75" customHeight="1" x14ac:dyDescent="0.25"/>
    <row r="85" spans="10:13" ht="15.75" customHeight="1" x14ac:dyDescent="0.25"/>
    <row r="86" spans="10:13" ht="15.75" customHeight="1" x14ac:dyDescent="0.25"/>
    <row r="87" spans="10:13" ht="15.75" customHeight="1" x14ac:dyDescent="0.25"/>
    <row r="88" spans="10:13" ht="15.75" customHeight="1" x14ac:dyDescent="0.25"/>
    <row r="89" spans="10:13" ht="15.75" customHeight="1" x14ac:dyDescent="0.25"/>
    <row r="90" spans="10:13" ht="15.75" customHeight="1" x14ac:dyDescent="0.25"/>
    <row r="91" spans="10:13" ht="15.75" customHeight="1" x14ac:dyDescent="0.25"/>
    <row r="92" spans="10:13" ht="15.75" customHeight="1" x14ac:dyDescent="0.25"/>
    <row r="93" spans="10:13" ht="15.75" customHeight="1" x14ac:dyDescent="0.25"/>
    <row r="94" spans="10:13" ht="15.75" customHeight="1" x14ac:dyDescent="0.25"/>
    <row r="95" spans="10:13" ht="15.75" customHeight="1" x14ac:dyDescent="0.25"/>
    <row r="96" spans="10:1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K30:N30"/>
    <mergeCell ref="K37:N3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2022-02-08T15:48:55Z</dcterms:created>
  <dcterms:modified xsi:type="dcterms:W3CDTF">2022-02-13T16:13:36Z</dcterms:modified>
</cp:coreProperties>
</file>