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829"/>
  <workbookPr codeName="ThisWorkbook" defaultThemeVersion="124226"/>
  <bookViews>
    <workbookView xWindow="240" yWindow="90" windowWidth="14355" windowHeight="4680" tabRatio="659" firstSheet="1" activeTab="1" xr2:uid="{00000000-000D-0000-FFFF-FFFF00000000}"/>
  </bookViews>
  <sheets>
    <sheet name="Sheet1" sheetId="1" r:id="rId1"/>
    <sheet name="MAR 12" sheetId="2" r:id="rId2"/>
    <sheet name="FEB 12" sheetId="3" r:id="rId3"/>
    <sheet name="JAN 12" sheetId="4" r:id="rId4"/>
    <sheet name="DEC 11" sheetId="5" r:id="rId5"/>
  </sheets>
  <calcPr calcId="171026" calcCompleted="0"/>
</workbook>
</file>

<file path=xl/calcChain.xml><?xml version="1.0" encoding="utf-8"?>
<calcChain xmlns="http://schemas.openxmlformats.org/spreadsheetml/2006/main">
  <c r="C6" i="1" l="1"/>
  <c r="D6" i="1"/>
  <c r="E6" i="1"/>
  <c r="C14" i="1"/>
  <c r="D14" i="1"/>
  <c r="E14" i="1"/>
  <c r="C22" i="1"/>
  <c r="D22" i="1"/>
  <c r="E22" i="1"/>
  <c r="C30" i="1"/>
  <c r="D30" i="1"/>
  <c r="E30" i="1"/>
  <c r="C38" i="1"/>
  <c r="D38" i="1"/>
  <c r="E38" i="1"/>
  <c r="C46" i="1"/>
  <c r="D46" i="1"/>
  <c r="E46" i="1"/>
  <c r="C54" i="1"/>
  <c r="D54" i="1"/>
  <c r="E54" i="1"/>
  <c r="C62" i="1"/>
  <c r="D62" i="1"/>
  <c r="E62" i="1"/>
  <c r="C70" i="1"/>
  <c r="D70" i="1"/>
  <c r="E70" i="1"/>
  <c r="C78" i="1"/>
  <c r="D78" i="1"/>
  <c r="E78" i="1"/>
  <c r="C86" i="1"/>
  <c r="D86" i="1"/>
  <c r="E86" i="1"/>
  <c r="C94" i="1"/>
  <c r="D94" i="1"/>
  <c r="E94" i="1"/>
  <c r="C102" i="1"/>
  <c r="D102" i="1"/>
  <c r="E102" i="1"/>
  <c r="C110" i="1"/>
  <c r="D110" i="1"/>
  <c r="E110" i="1"/>
  <c r="C118" i="1"/>
  <c r="D118" i="1"/>
  <c r="E118" i="1"/>
  <c r="C126" i="1"/>
  <c r="D126" i="1"/>
  <c r="E126" i="1"/>
  <c r="C134" i="1"/>
  <c r="D134" i="1"/>
  <c r="E134" i="1"/>
  <c r="C4" i="1"/>
  <c r="D4" i="1"/>
  <c r="E4" i="1"/>
  <c r="C5" i="1"/>
  <c r="D5" i="1"/>
  <c r="E5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N23" i="1"/>
  <c r="N24" i="1"/>
  <c r="N25" i="1"/>
  <c r="N26" i="1"/>
  <c r="N16" i="1"/>
  <c r="N17" i="1"/>
  <c r="N18" i="1"/>
  <c r="N19" i="1"/>
  <c r="N20" i="1"/>
  <c r="N21" i="1"/>
  <c r="N22" i="1"/>
  <c r="N15" i="1"/>
  <c r="C3" i="1"/>
  <c r="D3" i="1"/>
  <c r="E3" i="1"/>
  <c r="B7" i="2"/>
  <c r="B6" i="3"/>
  <c r="C6" i="3"/>
  <c r="C7" i="2"/>
  <c r="B8" i="2"/>
  <c r="D7" i="2"/>
  <c r="B6" i="4"/>
  <c r="B7" i="3"/>
  <c r="D6" i="3"/>
  <c r="C6" i="4"/>
  <c r="C7" i="3"/>
  <c r="C8" i="2"/>
  <c r="D7" i="3"/>
  <c r="D8" i="2"/>
  <c r="D6" i="4"/>
  <c r="B8" i="3"/>
  <c r="B9" i="2"/>
  <c r="B6" i="5"/>
  <c r="B7" i="4"/>
  <c r="F6" i="3"/>
  <c r="F7" i="2"/>
  <c r="C6" i="5"/>
  <c r="C8" i="3"/>
  <c r="C7" i="4"/>
  <c r="C9" i="2"/>
  <c r="D7" i="4"/>
  <c r="D9" i="2"/>
  <c r="D6" i="5"/>
  <c r="D8" i="3"/>
  <c r="F7" i="3"/>
  <c r="F8" i="2"/>
  <c r="F6" i="4"/>
  <c r="B8" i="5"/>
  <c r="B10" i="3"/>
  <c r="G6" i="3"/>
  <c r="B11" i="2"/>
  <c r="G7" i="2"/>
  <c r="B9" i="4"/>
  <c r="C8" i="5"/>
  <c r="C10" i="3"/>
  <c r="C9" i="4"/>
  <c r="C11" i="2"/>
  <c r="F7" i="4"/>
  <c r="F9" i="2"/>
  <c r="F6" i="5"/>
  <c r="F8" i="3"/>
  <c r="E8" i="4"/>
  <c r="E7" i="5"/>
  <c r="E9" i="3"/>
  <c r="E10" i="2"/>
  <c r="D9" i="4"/>
  <c r="G6" i="4"/>
  <c r="D11" i="2"/>
  <c r="D8" i="5"/>
  <c r="D10" i="3"/>
  <c r="G7" i="3"/>
  <c r="G8" i="2"/>
  <c r="B10" i="5"/>
  <c r="B12" i="3"/>
  <c r="B13" i="2"/>
  <c r="B11" i="4"/>
  <c r="G6" i="5"/>
  <c r="G8" i="3"/>
  <c r="G7" i="4"/>
  <c r="G9" i="2"/>
  <c r="F9" i="4"/>
  <c r="F11" i="2"/>
  <c r="F8" i="5"/>
  <c r="F10" i="3"/>
  <c r="C10" i="5"/>
  <c r="C12" i="3"/>
  <c r="C11" i="4"/>
  <c r="C13" i="2"/>
  <c r="E10" i="4"/>
  <c r="E9" i="5"/>
  <c r="E11" i="3"/>
  <c r="E12" i="2"/>
  <c r="B12" i="4"/>
  <c r="D11" i="4"/>
  <c r="D13" i="2"/>
  <c r="B14" i="2"/>
  <c r="B11" i="5"/>
  <c r="D10" i="5"/>
  <c r="B13" i="3"/>
  <c r="D12" i="3"/>
  <c r="C12" i="4"/>
  <c r="C11" i="5"/>
  <c r="C13" i="3"/>
  <c r="C14" i="2"/>
  <c r="G8" i="5"/>
  <c r="G10" i="3"/>
  <c r="G9" i="4"/>
  <c r="G11" i="2"/>
  <c r="D11" i="5"/>
  <c r="D13" i="3"/>
  <c r="D14" i="2"/>
  <c r="D12" i="4"/>
  <c r="F11" i="4"/>
  <c r="F13" i="2"/>
  <c r="F10" i="5"/>
  <c r="F12" i="3"/>
  <c r="F11" i="5"/>
  <c r="F13" i="3"/>
  <c r="F14" i="2"/>
  <c r="F12" i="4"/>
  <c r="E12" i="5"/>
  <c r="G10" i="5"/>
  <c r="E14" i="3"/>
  <c r="G12" i="3"/>
  <c r="E13" i="4"/>
  <c r="G11" i="4"/>
  <c r="G13" i="2"/>
  <c r="E15" i="2"/>
  <c r="B14" i="5"/>
  <c r="B16" i="3"/>
  <c r="B17" i="2"/>
  <c r="B15" i="4"/>
  <c r="C14" i="5"/>
  <c r="C16" i="3"/>
  <c r="C17" i="2"/>
  <c r="C15" i="4"/>
  <c r="E14" i="4"/>
  <c r="G12" i="4"/>
  <c r="E13" i="5"/>
  <c r="G11" i="5"/>
  <c r="E15" i="3"/>
  <c r="G13" i="3"/>
  <c r="G14" i="2"/>
  <c r="E16" i="2"/>
  <c r="D15" i="4"/>
  <c r="D17" i="2"/>
  <c r="D14" i="5"/>
  <c r="D16" i="3"/>
  <c r="B16" i="4"/>
  <c r="B18" i="2"/>
  <c r="B15" i="5"/>
  <c r="B17" i="3"/>
  <c r="C16" i="4"/>
  <c r="C15" i="5"/>
  <c r="C17" i="3"/>
  <c r="C18" i="2"/>
  <c r="B16" i="5"/>
  <c r="D15" i="5"/>
  <c r="B18" i="3"/>
  <c r="D17" i="3"/>
  <c r="D18" i="2"/>
  <c r="B17" i="4"/>
  <c r="D16" i="4"/>
  <c r="F15" i="4"/>
  <c r="F17" i="2"/>
  <c r="F14" i="5"/>
  <c r="F16" i="3"/>
  <c r="C16" i="5"/>
  <c r="C18" i="3"/>
  <c r="C17" i="4"/>
  <c r="D17" i="4"/>
  <c r="D16" i="5"/>
  <c r="D18" i="3"/>
  <c r="F15" i="5"/>
  <c r="F17" i="3"/>
  <c r="F18" i="2"/>
  <c r="F16" i="4"/>
  <c r="G14" i="5"/>
  <c r="G16" i="3"/>
  <c r="G17" i="2"/>
  <c r="G15" i="4"/>
  <c r="F17" i="4"/>
  <c r="F16" i="5"/>
  <c r="F18" i="3"/>
  <c r="E18" i="4"/>
  <c r="E17" i="5"/>
  <c r="G16" i="4"/>
  <c r="G15" i="5"/>
  <c r="G17" i="3"/>
  <c r="G18" i="2"/>
  <c r="E18" i="5"/>
  <c r="G16" i="5"/>
  <c r="G18" i="3"/>
  <c r="G17" i="4"/>
  <c r="E6" i="2"/>
  <c r="E6" i="3"/>
  <c r="E7" i="2"/>
  <c r="E6" i="4"/>
  <c r="E7" i="3"/>
  <c r="E8" i="2"/>
  <c r="B8" i="4"/>
  <c r="B10" i="2"/>
  <c r="B7" i="5"/>
  <c r="B9" i="3"/>
  <c r="C8" i="4"/>
  <c r="C7" i="5"/>
  <c r="C9" i="3"/>
  <c r="C10" i="2"/>
  <c r="E6" i="5"/>
  <c r="E8" i="3"/>
  <c r="E7" i="4"/>
  <c r="E9" i="2"/>
  <c r="D7" i="5"/>
  <c r="D9" i="3"/>
  <c r="D10" i="2"/>
  <c r="D8" i="4"/>
  <c r="B10" i="4"/>
  <c r="B12" i="2"/>
  <c r="B9" i="5"/>
  <c r="B11" i="3"/>
  <c r="F7" i="5"/>
  <c r="C10" i="4"/>
  <c r="F9" i="3"/>
  <c r="F10" i="2"/>
  <c r="C9" i="5"/>
  <c r="F8" i="4"/>
  <c r="C11" i="3"/>
  <c r="C12" i="2"/>
  <c r="E8" i="5"/>
  <c r="E10" i="3"/>
  <c r="E9" i="4"/>
  <c r="E11" i="2"/>
  <c r="D9" i="5"/>
  <c r="D11" i="3"/>
  <c r="D12" i="2"/>
  <c r="D10" i="4"/>
  <c r="G8" i="4"/>
  <c r="G7" i="5"/>
  <c r="G9" i="3"/>
  <c r="G10" i="2"/>
  <c r="F9" i="5"/>
  <c r="F11" i="3"/>
  <c r="F12" i="2"/>
  <c r="F10" i="4"/>
  <c r="E10" i="5"/>
  <c r="E12" i="3"/>
  <c r="E11" i="4"/>
  <c r="E13" i="2"/>
  <c r="B12" i="5"/>
  <c r="B14" i="3"/>
  <c r="B15" i="2"/>
  <c r="B13" i="4"/>
  <c r="C12" i="5"/>
  <c r="E12" i="4"/>
  <c r="C14" i="3"/>
  <c r="E11" i="5"/>
  <c r="C13" i="4"/>
  <c r="E13" i="3"/>
  <c r="E14" i="2"/>
  <c r="C15" i="2"/>
  <c r="G10" i="4"/>
  <c r="G9" i="5"/>
  <c r="G11" i="3"/>
  <c r="G12" i="2"/>
  <c r="B14" i="4"/>
  <c r="D13" i="4"/>
  <c r="D15" i="2"/>
  <c r="B16" i="2"/>
  <c r="B13" i="5"/>
  <c r="D12" i="5"/>
  <c r="B15" i="3"/>
  <c r="D14" i="3"/>
  <c r="C14" i="4"/>
  <c r="C13" i="5"/>
  <c r="C15" i="3"/>
  <c r="C16" i="2"/>
  <c r="D13" i="5"/>
  <c r="D15" i="3"/>
  <c r="D16" i="2"/>
  <c r="D14" i="4"/>
  <c r="F13" i="4"/>
  <c r="F15" i="2"/>
  <c r="F12" i="5"/>
  <c r="F14" i="3"/>
  <c r="F13" i="5"/>
  <c r="F15" i="3"/>
  <c r="F16" i="2"/>
  <c r="F14" i="4"/>
  <c r="E14" i="5"/>
  <c r="E16" i="3"/>
  <c r="E15" i="4"/>
  <c r="E17" i="2"/>
  <c r="G12" i="5"/>
  <c r="G14" i="3"/>
  <c r="G13" i="4"/>
  <c r="G15" i="2"/>
  <c r="E16" i="4"/>
  <c r="E18" i="2"/>
  <c r="E15" i="5"/>
  <c r="E17" i="3"/>
  <c r="B18" i="4"/>
  <c r="G14" i="4"/>
  <c r="B17" i="5"/>
  <c r="G13" i="5"/>
  <c r="G15" i="3"/>
  <c r="G16" i="2"/>
  <c r="C18" i="4"/>
  <c r="C17" i="5"/>
  <c r="E16" i="5"/>
  <c r="E18" i="3"/>
  <c r="E17" i="4"/>
  <c r="D17" i="5"/>
  <c r="D18" i="4"/>
  <c r="B18" i="5"/>
  <c r="C18" i="5"/>
  <c r="D18" i="5"/>
  <c r="F17" i="5"/>
  <c r="F18" i="4"/>
  <c r="F18" i="5"/>
  <c r="G18" i="4"/>
  <c r="G17" i="5"/>
  <c r="G18" i="5"/>
  <c r="B6" i="2"/>
  <c r="C6" i="2"/>
  <c r="D6" i="2"/>
  <c r="F6" i="2"/>
  <c r="G6" i="2"/>
  <c r="F28" i="2"/>
  <c r="F24" i="2"/>
  <c r="F27" i="2"/>
  <c r="F21" i="2"/>
  <c r="C28" i="2"/>
  <c r="C21" i="2"/>
  <c r="C27" i="2"/>
  <c r="C24" i="2"/>
  <c r="E23" i="5"/>
  <c r="E26" i="5"/>
  <c r="E21" i="5"/>
  <c r="E25" i="5"/>
  <c r="G21" i="5"/>
  <c r="G25" i="5"/>
  <c r="G26" i="5"/>
  <c r="G23" i="5"/>
  <c r="G26" i="4"/>
  <c r="G21" i="4"/>
  <c r="G25" i="4"/>
  <c r="G23" i="4"/>
  <c r="F26" i="5"/>
  <c r="F23" i="5"/>
  <c r="F21" i="5"/>
  <c r="F25" i="5"/>
  <c r="G26" i="3"/>
  <c r="G23" i="3"/>
  <c r="G21" i="3"/>
  <c r="G25" i="3"/>
  <c r="D21" i="4"/>
  <c r="D25" i="4"/>
  <c r="D26" i="4"/>
  <c r="D23" i="4"/>
  <c r="D26" i="3"/>
  <c r="D23" i="3"/>
  <c r="D21" i="3"/>
  <c r="D25" i="3"/>
  <c r="B23" i="4"/>
  <c r="B26" i="4"/>
  <c r="B21" i="4"/>
  <c r="B25" i="4"/>
  <c r="C23" i="3"/>
  <c r="C26" i="3"/>
  <c r="C21" i="3"/>
  <c r="C25" i="3"/>
  <c r="G28" i="2"/>
  <c r="G21" i="2"/>
  <c r="G27" i="2"/>
  <c r="G24" i="2"/>
  <c r="D27" i="2"/>
  <c r="D28" i="2"/>
  <c r="D21" i="2"/>
  <c r="D24" i="2"/>
  <c r="D26" i="2"/>
  <c r="B21" i="2"/>
  <c r="B24" i="2"/>
  <c r="B27" i="2"/>
  <c r="B28" i="2"/>
  <c r="E26" i="4"/>
  <c r="E23" i="4"/>
  <c r="E21" i="4"/>
  <c r="E25" i="4"/>
  <c r="E21" i="3"/>
  <c r="E25" i="3"/>
  <c r="E26" i="3"/>
  <c r="E23" i="3"/>
  <c r="E21" i="2"/>
  <c r="E27" i="2"/>
  <c r="E24" i="2"/>
  <c r="E28" i="2"/>
  <c r="F26" i="4"/>
  <c r="F23" i="4"/>
  <c r="F21" i="4"/>
  <c r="F25" i="4"/>
  <c r="D21" i="5"/>
  <c r="D25" i="5"/>
  <c r="D26" i="5"/>
  <c r="D23" i="5"/>
  <c r="C26" i="5"/>
  <c r="C21" i="5"/>
  <c r="C25" i="5"/>
  <c r="C23" i="5"/>
  <c r="F21" i="3"/>
  <c r="F25" i="3"/>
  <c r="F26" i="3"/>
  <c r="F23" i="3"/>
  <c r="B23" i="5"/>
  <c r="B26" i="5"/>
  <c r="B21" i="5"/>
  <c r="B25" i="5"/>
  <c r="C21" i="4"/>
  <c r="C25" i="4"/>
  <c r="C26" i="4"/>
  <c r="C23" i="4"/>
  <c r="B26" i="3"/>
  <c r="B21" i="3"/>
  <c r="B25" i="3"/>
  <c r="B23" i="3"/>
  <c r="F26" i="2"/>
  <c r="E26" i="2"/>
  <c r="G22" i="2"/>
  <c r="G26" i="2"/>
  <c r="C22" i="2"/>
  <c r="C26" i="2"/>
  <c r="D22" i="2"/>
  <c r="B26" i="2"/>
  <c r="F22" i="2"/>
  <c r="E22" i="2"/>
  <c r="B22" i="2"/>
  <c r="B25" i="2"/>
  <c r="C25" i="2"/>
  <c r="E25" i="2"/>
  <c r="D25" i="2"/>
  <c r="F25" i="2"/>
  <c r="G23" i="2"/>
  <c r="G25" i="2"/>
  <c r="F23" i="2"/>
  <c r="E23" i="2"/>
  <c r="D23" i="2"/>
  <c r="C23" i="2"/>
  <c r="B23" i="2"/>
  <c r="B22" i="3"/>
  <c r="B24" i="3"/>
  <c r="C22" i="4"/>
  <c r="C24" i="4"/>
  <c r="F22" i="3"/>
  <c r="F24" i="3"/>
  <c r="C22" i="5"/>
  <c r="C24" i="5"/>
  <c r="D22" i="5"/>
  <c r="D24" i="5"/>
  <c r="F22" i="4"/>
  <c r="F24" i="4"/>
  <c r="E22" i="3"/>
  <c r="E24" i="3"/>
  <c r="E22" i="4"/>
  <c r="E24" i="4"/>
  <c r="C22" i="3"/>
  <c r="C24" i="3"/>
  <c r="B22" i="4"/>
  <c r="B24" i="4"/>
  <c r="E22" i="5"/>
  <c r="E24" i="5"/>
  <c r="B22" i="5"/>
  <c r="B24" i="5"/>
  <c r="D22" i="3"/>
  <c r="D24" i="3"/>
  <c r="D22" i="4"/>
  <c r="D24" i="4"/>
  <c r="G24" i="3"/>
  <c r="G22" i="3"/>
  <c r="F22" i="5"/>
  <c r="F24" i="5"/>
  <c r="G22" i="4"/>
  <c r="G24" i="4"/>
  <c r="G22" i="5"/>
  <c r="G24" i="5"/>
</calcChain>
</file>

<file path=xl/sharedStrings.xml><?xml version="1.0" encoding="utf-8"?>
<sst xmlns="http://schemas.openxmlformats.org/spreadsheetml/2006/main" count="49" uniqueCount="22">
  <si>
    <t>Date</t>
  </si>
  <si>
    <t>TCS</t>
  </si>
  <si>
    <t>xi</t>
  </si>
  <si>
    <t>xi-x1</t>
  </si>
  <si>
    <t>(xi-x1)^2</t>
  </si>
  <si>
    <t>Implied Volatility</t>
  </si>
  <si>
    <t>For</t>
  </si>
  <si>
    <t>Start Date</t>
  </si>
  <si>
    <t>End Date</t>
  </si>
  <si>
    <t>x1</t>
  </si>
  <si>
    <t>mean</t>
  </si>
  <si>
    <t>Days to Exp</t>
  </si>
  <si>
    <t>Max</t>
  </si>
  <si>
    <t>SD 2</t>
  </si>
  <si>
    <t>SD    1</t>
  </si>
  <si>
    <t>Mean</t>
  </si>
  <si>
    <t>SD  -1</t>
  </si>
  <si>
    <t>SD -2</t>
  </si>
  <si>
    <t>Min</t>
  </si>
  <si>
    <t>SD</t>
  </si>
  <si>
    <t>SD    1.5</t>
  </si>
  <si>
    <t>SD  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</si>
</sst>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5" fontId="0" fillId="0" borderId="0" xfId="0" applyNumberFormat="1"/>
    <xf numFmtId="17" fontId="0" fillId="0" borderId="0" xfId="0" applyNumberFormat="1"/>
    <xf numFmtId="0" fontId="18" fillId="0" borderId="0" xfId="0" applyFont="1"/>
    <xf numFmtId="0" fontId="0" fillId="0" borderId="0" xfId="0" applyNumberFormat="1"/>
    <xf numFmtId="0" fontId="19" fillId="0" borderId="0" xfId="0" applyFont="1"/>
    <xf numFmtId="10" fontId="0" fillId="0" borderId="0" xfId="0" applyNumberFormat="1"/>
    <xf numFmtId="1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 12'!$A$21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'MAR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'MAR 12'!$B$21:$G$21</c:f>
              <c:numCache>
                <c:formatCode>0.00%</c:formatCode>
                <c:ptCount val="6"/>
                <c:pt idx="0">
                  <c:v>0.52256740506396193</c:v>
                </c:pt>
                <c:pt idx="1">
                  <c:v>0.46495065929536034</c:v>
                </c:pt>
                <c:pt idx="2">
                  <c:v>0.44579348401694213</c:v>
                </c:pt>
                <c:pt idx="3">
                  <c:v>0.43418520780325309</c:v>
                </c:pt>
                <c:pt idx="4">
                  <c:v>0.43187758655481917</c:v>
                </c:pt>
                <c:pt idx="5">
                  <c:v>0.38925096975154555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4-480D-AB17-809D5F25C719}"/>
            </c:ext>
          </c:extLst>
        </c:ser>
        <c:ser>
          <c:idx val="5"/>
          <c:order val="1"/>
          <c:tx>
            <c:strRef>
              <c:f>'MAR 12'!$A$22</c:f>
              <c:strCache>
                <c:ptCount val="1"/>
                <c:pt idx="0">
                  <c:v>SD 2</c:v>
                </c:pt>
              </c:strCache>
            </c:strRef>
          </c:tx>
          <c:marker>
            <c:symbol val="none"/>
          </c:marker>
          <c:val>
            <c:numRef>
              <c:f>'MAR 12'!$B$22:$G$22</c:f>
              <c:numCache>
                <c:formatCode>0.00%</c:formatCode>
                <c:ptCount val="6"/>
                <c:pt idx="0">
                  <c:v>0.55631513315972991</c:v>
                </c:pt>
                <c:pt idx="1">
                  <c:v>0.46196034624337357</c:v>
                </c:pt>
                <c:pt idx="2">
                  <c:v>0.44645911759141965</c:v>
                </c:pt>
                <c:pt idx="3">
                  <c:v>0.43880688002845003</c:v>
                </c:pt>
                <c:pt idx="4">
                  <c:v>0.42374613432686226</c:v>
                </c:pt>
                <c:pt idx="5">
                  <c:v>0.39501406041126136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4-480D-AB17-809D5F25C719}"/>
            </c:ext>
          </c:extLst>
        </c:ser>
        <c:ser>
          <c:idx val="1"/>
          <c:order val="2"/>
          <c:tx>
            <c:strRef>
              <c:f>'MAR 12'!$A$23</c:f>
              <c:strCache>
                <c:ptCount val="1"/>
                <c:pt idx="0">
                  <c:v>SD    1</c:v>
                </c:pt>
              </c:strCache>
            </c:strRef>
          </c:tx>
          <c:marker>
            <c:symbol val="none"/>
          </c:marker>
          <c:cat>
            <c:numRef>
              <c:f>'MAR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'MAR 12'!$B$23:$G$23</c:f>
              <c:numCache>
                <c:formatCode>0.00%</c:formatCode>
                <c:ptCount val="6"/>
                <c:pt idx="0">
                  <c:v>0.43422480723077134</c:v>
                </c:pt>
                <c:pt idx="1">
                  <c:v>0.3742044074134232</c:v>
                </c:pt>
                <c:pt idx="2">
                  <c:v>0.37964235708374161</c:v>
                </c:pt>
                <c:pt idx="3">
                  <c:v>0.36989792559037971</c:v>
                </c:pt>
                <c:pt idx="4">
                  <c:v>0.36305782127604064</c:v>
                </c:pt>
                <c:pt idx="5">
                  <c:v>0.35188000643015394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4-480D-AB17-809D5F25C719}"/>
            </c:ext>
          </c:extLst>
        </c:ser>
        <c:ser>
          <c:idx val="2"/>
          <c:order val="3"/>
          <c:tx>
            <c:strRef>
              <c:f>'MAR 12'!$A$24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'MAR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'MAR 12'!$B$24:$G$24</c:f>
              <c:numCache>
                <c:formatCode>0.00%</c:formatCode>
                <c:ptCount val="6"/>
                <c:pt idx="0">
                  <c:v>0.31213448130181276</c:v>
                </c:pt>
                <c:pt idx="1">
                  <c:v>0.28644846858347284</c:v>
                </c:pt>
                <c:pt idx="2">
                  <c:v>0.31282559657606362</c:v>
                </c:pt>
                <c:pt idx="3">
                  <c:v>0.30098897115230944</c:v>
                </c:pt>
                <c:pt idx="4">
                  <c:v>0.30236950822521902</c:v>
                </c:pt>
                <c:pt idx="5">
                  <c:v>0.30874595244904651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4-480D-AB17-809D5F25C719}"/>
            </c:ext>
          </c:extLst>
        </c:ser>
        <c:ser>
          <c:idx val="3"/>
          <c:order val="4"/>
          <c:tx>
            <c:strRef>
              <c:f>'MAR 12'!$A$25</c:f>
              <c:strCache>
                <c:ptCount val="1"/>
                <c:pt idx="0">
                  <c:v>SD  -1</c:v>
                </c:pt>
              </c:strCache>
            </c:strRef>
          </c:tx>
          <c:marker>
            <c:symbol val="none"/>
          </c:marker>
          <c:cat>
            <c:numRef>
              <c:f>'MAR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'MAR 12'!$B$25:$G$25</c:f>
              <c:numCache>
                <c:formatCode>0.00%</c:formatCode>
                <c:ptCount val="6"/>
                <c:pt idx="0">
                  <c:v>0.19004415537285418</c:v>
                </c:pt>
                <c:pt idx="1">
                  <c:v>0.19869252975352247</c:v>
                </c:pt>
                <c:pt idx="2">
                  <c:v>0.24600883606838564</c:v>
                </c:pt>
                <c:pt idx="3">
                  <c:v>0.23208001671423917</c:v>
                </c:pt>
                <c:pt idx="4">
                  <c:v>0.2416811951743974</c:v>
                </c:pt>
                <c:pt idx="5">
                  <c:v>0.26561189846793909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4-480D-AB17-809D5F25C719}"/>
            </c:ext>
          </c:extLst>
        </c:ser>
        <c:ser>
          <c:idx val="6"/>
          <c:order val="5"/>
          <c:tx>
            <c:strRef>
              <c:f>'MAR 12'!$A$26</c:f>
              <c:strCache>
                <c:ptCount val="1"/>
                <c:pt idx="0">
                  <c:v>SD -2</c:v>
                </c:pt>
              </c:strCache>
            </c:strRef>
          </c:tx>
          <c:marker>
            <c:symbol val="none"/>
          </c:marker>
          <c:val>
            <c:numRef>
              <c:f>'MAR 12'!$B$26:$G$26</c:f>
              <c:numCache>
                <c:formatCode>0.00%</c:formatCode>
                <c:ptCount val="6"/>
                <c:pt idx="0">
                  <c:v>6.7953829443895636E-2</c:v>
                </c:pt>
                <c:pt idx="1">
                  <c:v>0.11093659092357211</c:v>
                </c:pt>
                <c:pt idx="2">
                  <c:v>0.17919207556070763</c:v>
                </c:pt>
                <c:pt idx="3">
                  <c:v>0.16317106227616887</c:v>
                </c:pt>
                <c:pt idx="4">
                  <c:v>0.18099288212357578</c:v>
                </c:pt>
                <c:pt idx="5">
                  <c:v>0.22247784448683167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4-480D-AB17-809D5F25C719}"/>
            </c:ext>
          </c:extLst>
        </c:ser>
        <c:ser>
          <c:idx val="4"/>
          <c:order val="6"/>
          <c:tx>
            <c:strRef>
              <c:f>'MAR 12'!$A$27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'MAR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'MAR 12'!$B$27:$G$27</c:f>
              <c:numCache>
                <c:formatCode>0.00%</c:formatCode>
                <c:ptCount val="6"/>
                <c:pt idx="0">
                  <c:v>0.14639456346806895</c:v>
                </c:pt>
                <c:pt idx="1">
                  <c:v>0.18657174913734442</c:v>
                </c:pt>
                <c:pt idx="2">
                  <c:v>0.23300067626621906</c:v>
                </c:pt>
                <c:pt idx="3">
                  <c:v>0.21630425727807853</c:v>
                </c:pt>
                <c:pt idx="4">
                  <c:v>0.225249740615454</c:v>
                </c:pt>
                <c:pt idx="5">
                  <c:v>0.26585457185420264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94-480D-AB17-809D5F25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9488"/>
        <c:axId val="152881024"/>
      </c:lineChart>
      <c:catAx>
        <c:axId val="1528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2881024"/>
        <c:crosses val="autoZero"/>
        <c:auto val="1"/>
        <c:lblAlgn val="ctr"/>
        <c:lblOffset val="100"/>
        <c:noMultiLvlLbl val="0"/>
      </c:catAx>
      <c:valAx>
        <c:axId val="152881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2879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12'!$A$21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'FEB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'FEB 12'!$B$21:$G$21</c:f>
              <c:numCache>
                <c:formatCode>0.00%</c:formatCode>
                <c:ptCount val="6"/>
                <c:pt idx="0">
                  <c:v>0.52256740506396193</c:v>
                </c:pt>
                <c:pt idx="1">
                  <c:v>0.46495065929536034</c:v>
                </c:pt>
                <c:pt idx="2">
                  <c:v>0.44579348401694213</c:v>
                </c:pt>
                <c:pt idx="3">
                  <c:v>0.43418520780325309</c:v>
                </c:pt>
                <c:pt idx="4">
                  <c:v>0.43187758655481917</c:v>
                </c:pt>
                <c:pt idx="5">
                  <c:v>0.38925096975154555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5-4904-B98F-97371339B70C}"/>
            </c:ext>
          </c:extLst>
        </c:ser>
        <c:ser>
          <c:idx val="1"/>
          <c:order val="1"/>
          <c:tx>
            <c:strRef>
              <c:f>'FEB 12'!$A$22</c:f>
              <c:strCache>
                <c:ptCount val="1"/>
                <c:pt idx="0">
                  <c:v>SD    1.5</c:v>
                </c:pt>
              </c:strCache>
            </c:strRef>
          </c:tx>
          <c:marker>
            <c:symbol val="none"/>
          </c:marker>
          <c:cat>
            <c:numRef>
              <c:f>'FEB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'FEB 12'!$B$22:$G$22</c:f>
              <c:numCache>
                <c:formatCode>0.00%</c:formatCode>
                <c:ptCount val="6"/>
                <c:pt idx="0">
                  <c:v>0.49298650133842764</c:v>
                </c:pt>
                <c:pt idx="1">
                  <c:v>0.41947101292471889</c:v>
                </c:pt>
                <c:pt idx="2">
                  <c:v>0.41148992231404713</c:v>
                </c:pt>
                <c:pt idx="3">
                  <c:v>0.40245150547894298</c:v>
                </c:pt>
                <c:pt idx="4">
                  <c:v>0.39168878113360794</c:v>
                </c:pt>
                <c:pt idx="5">
                  <c:v>0.37318483172806222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5-4904-B98F-97371339B70C}"/>
            </c:ext>
          </c:extLst>
        </c:ser>
        <c:ser>
          <c:idx val="2"/>
          <c:order val="2"/>
          <c:tx>
            <c:strRef>
              <c:f>'FEB 12'!$A$23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'FEB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'FEB 12'!$B$23:$G$23</c:f>
              <c:numCache>
                <c:formatCode>0.00%</c:formatCode>
                <c:ptCount val="6"/>
                <c:pt idx="0">
                  <c:v>0.32577502812755144</c:v>
                </c:pt>
                <c:pt idx="1">
                  <c:v>0.29567611890810386</c:v>
                </c:pt>
                <c:pt idx="2">
                  <c:v>0.31695368126894075</c:v>
                </c:pt>
                <c:pt idx="3">
                  <c:v>0.30455988325465244</c:v>
                </c:pt>
                <c:pt idx="4">
                  <c:v>0.30473960706734027</c:v>
                </c:pt>
                <c:pt idx="5">
                  <c:v>0.30983526134704698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5-4904-B98F-97371339B70C}"/>
            </c:ext>
          </c:extLst>
        </c:ser>
        <c:ser>
          <c:idx val="3"/>
          <c:order val="3"/>
          <c:tx>
            <c:strRef>
              <c:f>'FEB 12'!$A$24</c:f>
              <c:strCache>
                <c:ptCount val="1"/>
                <c:pt idx="0">
                  <c:v>SD  -1.5</c:v>
                </c:pt>
              </c:strCache>
            </c:strRef>
          </c:tx>
          <c:marker>
            <c:symbol val="none"/>
          </c:marker>
          <c:cat>
            <c:numRef>
              <c:f>'FEB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'FEB 12'!$B$24:$G$24</c:f>
              <c:numCache>
                <c:formatCode>0.00%</c:formatCode>
                <c:ptCount val="6"/>
                <c:pt idx="0">
                  <c:v>0.15856355491667523</c:v>
                </c:pt>
                <c:pt idx="1">
                  <c:v>0.17188122489148883</c:v>
                </c:pt>
                <c:pt idx="2">
                  <c:v>0.22241744022383433</c:v>
                </c:pt>
                <c:pt idx="3">
                  <c:v>0.2066682610303619</c:v>
                </c:pt>
                <c:pt idx="4">
                  <c:v>0.21779043300107256</c:v>
                </c:pt>
                <c:pt idx="5">
                  <c:v>0.24648569096603173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5-4904-B98F-97371339B70C}"/>
            </c:ext>
          </c:extLst>
        </c:ser>
        <c:ser>
          <c:idx val="4"/>
          <c:order val="4"/>
          <c:tx>
            <c:strRef>
              <c:f>'FEB 12'!$A$25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'FEB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'FEB 12'!$B$25:$G$25</c:f>
              <c:numCache>
                <c:formatCode>0.00%</c:formatCode>
                <c:ptCount val="6"/>
                <c:pt idx="0">
                  <c:v>0.17516751661996713</c:v>
                </c:pt>
                <c:pt idx="1">
                  <c:v>0.18883832912018353</c:v>
                </c:pt>
                <c:pt idx="2">
                  <c:v>0.24606111327827446</c:v>
                </c:pt>
                <c:pt idx="3">
                  <c:v>0.23935832978384317</c:v>
                </c:pt>
                <c:pt idx="4">
                  <c:v>0.23660325118500966</c:v>
                </c:pt>
                <c:pt idx="5">
                  <c:v>0.26585457185420264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5-4904-B98F-97371339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25632"/>
        <c:axId val="153127168"/>
      </c:lineChart>
      <c:catAx>
        <c:axId val="1531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127168"/>
        <c:crosses val="autoZero"/>
        <c:auto val="1"/>
        <c:lblAlgn val="ctr"/>
        <c:lblOffset val="100"/>
        <c:noMultiLvlLbl val="0"/>
      </c:catAx>
      <c:valAx>
        <c:axId val="153127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125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12'!$A$21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'JAN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'JAN 12'!$B$21:$G$21</c:f>
              <c:numCache>
                <c:formatCode>0.00%</c:formatCode>
                <c:ptCount val="6"/>
                <c:pt idx="0">
                  <c:v>0.52256740506396193</c:v>
                </c:pt>
                <c:pt idx="1">
                  <c:v>0.46495065929536034</c:v>
                </c:pt>
                <c:pt idx="2">
                  <c:v>0.44579348401694213</c:v>
                </c:pt>
                <c:pt idx="3">
                  <c:v>0.43418520780325309</c:v>
                </c:pt>
                <c:pt idx="4">
                  <c:v>0.43187758655481917</c:v>
                </c:pt>
                <c:pt idx="5">
                  <c:v>0.38925096975154555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F-4251-A2C1-40F9348596C0}"/>
            </c:ext>
          </c:extLst>
        </c:ser>
        <c:ser>
          <c:idx val="1"/>
          <c:order val="1"/>
          <c:tx>
            <c:strRef>
              <c:f>'JAN 12'!$A$22</c:f>
              <c:strCache>
                <c:ptCount val="1"/>
                <c:pt idx="0">
                  <c:v>SD    1.5</c:v>
                </c:pt>
              </c:strCache>
            </c:strRef>
          </c:tx>
          <c:marker>
            <c:symbol val="none"/>
          </c:marker>
          <c:cat>
            <c:numRef>
              <c:f>'JAN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'JAN 12'!$B$22:$G$22</c:f>
              <c:numCache>
                <c:formatCode>0.00%</c:formatCode>
                <c:ptCount val="6"/>
                <c:pt idx="0">
                  <c:v>0.49298732280790969</c:v>
                </c:pt>
                <c:pt idx="1">
                  <c:v>0.42128550098840811</c:v>
                </c:pt>
                <c:pt idx="2">
                  <c:v>0.41263248010989578</c:v>
                </c:pt>
                <c:pt idx="3">
                  <c:v>0.40418272743661421</c:v>
                </c:pt>
                <c:pt idx="4">
                  <c:v>0.39036882534407996</c:v>
                </c:pt>
                <c:pt idx="5">
                  <c:v>0.37297718764510868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F-4251-A2C1-40F9348596C0}"/>
            </c:ext>
          </c:extLst>
        </c:ser>
        <c:ser>
          <c:idx val="2"/>
          <c:order val="2"/>
          <c:tx>
            <c:strRef>
              <c:f>'JAN 12'!$A$23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'JAN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'JAN 12'!$B$23:$G$23</c:f>
              <c:numCache>
                <c:formatCode>0.00%</c:formatCode>
                <c:ptCount val="6"/>
                <c:pt idx="0">
                  <c:v>0.32142439600072448</c:v>
                </c:pt>
                <c:pt idx="1">
                  <c:v>0.29162325207601303</c:v>
                </c:pt>
                <c:pt idx="2">
                  <c:v>0.31579188074187076</c:v>
                </c:pt>
                <c:pt idx="3">
                  <c:v>0.3019375391677307</c:v>
                </c:pt>
                <c:pt idx="4">
                  <c:v>0.30737080506807435</c:v>
                </c:pt>
                <c:pt idx="5">
                  <c:v>0.30716659380982969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F-4251-A2C1-40F9348596C0}"/>
            </c:ext>
          </c:extLst>
        </c:ser>
        <c:ser>
          <c:idx val="3"/>
          <c:order val="3"/>
          <c:tx>
            <c:strRef>
              <c:f>'JAN 12'!$A$24</c:f>
              <c:strCache>
                <c:ptCount val="1"/>
                <c:pt idx="0">
                  <c:v>SD  -1.5</c:v>
                </c:pt>
              </c:strCache>
            </c:strRef>
          </c:tx>
          <c:marker>
            <c:symbol val="none"/>
          </c:marker>
          <c:cat>
            <c:numRef>
              <c:f>'JAN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'JAN 12'!$B$24:$G$24</c:f>
              <c:numCache>
                <c:formatCode>0.00%</c:formatCode>
                <c:ptCount val="6"/>
                <c:pt idx="0">
                  <c:v>0.14986146919353929</c:v>
                </c:pt>
                <c:pt idx="1">
                  <c:v>0.16196100316361792</c:v>
                </c:pt>
                <c:pt idx="2">
                  <c:v>0.21895128137384573</c:v>
                </c:pt>
                <c:pt idx="3">
                  <c:v>0.19969235089884721</c:v>
                </c:pt>
                <c:pt idx="4">
                  <c:v>0.22437278479206874</c:v>
                </c:pt>
                <c:pt idx="5">
                  <c:v>0.24135599997455071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F-4251-A2C1-40F9348596C0}"/>
            </c:ext>
          </c:extLst>
        </c:ser>
        <c:ser>
          <c:idx val="4"/>
          <c:order val="4"/>
          <c:tx>
            <c:strRef>
              <c:f>'JAN 12'!$A$25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'JAN 12'!$B$20:$G$20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'JAN 12'!$B$25:$G$25</c:f>
              <c:numCache>
                <c:formatCode>0.00%</c:formatCode>
                <c:ptCount val="6"/>
                <c:pt idx="0">
                  <c:v>0.17516751661996713</c:v>
                </c:pt>
                <c:pt idx="1">
                  <c:v>0.18883832912018353</c:v>
                </c:pt>
                <c:pt idx="2">
                  <c:v>0.23095770642636404</c:v>
                </c:pt>
                <c:pt idx="3">
                  <c:v>0.2180468907142675</c:v>
                </c:pt>
                <c:pt idx="4">
                  <c:v>0.24329479452158029</c:v>
                </c:pt>
                <c:pt idx="5">
                  <c:v>0.26585457185420264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4F-4251-A2C1-40F93485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14432"/>
        <c:axId val="153315968"/>
      </c:lineChart>
      <c:catAx>
        <c:axId val="153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315968"/>
        <c:crosses val="autoZero"/>
        <c:auto val="1"/>
        <c:lblAlgn val="ctr"/>
        <c:lblOffset val="100"/>
        <c:noMultiLvlLbl val="0"/>
      </c:catAx>
      <c:valAx>
        <c:axId val="153315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314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11'!$A$21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'DEC 11'!$B$20:$G$20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'DEC 11'!$B$21:$G$21</c:f>
              <c:numCache>
                <c:formatCode>0.00%</c:formatCode>
                <c:ptCount val="6"/>
                <c:pt idx="0">
                  <c:v>0.52256740506396193</c:v>
                </c:pt>
                <c:pt idx="1">
                  <c:v>0.46495065929536034</c:v>
                </c:pt>
                <c:pt idx="2">
                  <c:v>0.44579348401694213</c:v>
                </c:pt>
                <c:pt idx="3">
                  <c:v>0.43418520780325309</c:v>
                </c:pt>
                <c:pt idx="4">
                  <c:v>0.43187758655481917</c:v>
                </c:pt>
                <c:pt idx="5">
                  <c:v>0.38925096975154555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7-4DE5-80E4-4360A5AB36BD}"/>
            </c:ext>
          </c:extLst>
        </c:ser>
        <c:ser>
          <c:idx val="1"/>
          <c:order val="1"/>
          <c:tx>
            <c:strRef>
              <c:f>'DEC 11'!$A$22</c:f>
              <c:strCache>
                <c:ptCount val="1"/>
                <c:pt idx="0">
                  <c:v>SD    1.5</c:v>
                </c:pt>
              </c:strCache>
            </c:strRef>
          </c:tx>
          <c:marker>
            <c:symbol val="none"/>
          </c:marker>
          <c:cat>
            <c:numRef>
              <c:f>'DEC 11'!$B$20:$G$20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'DEC 11'!$B$22:$G$22</c:f>
              <c:numCache>
                <c:formatCode>0.00%</c:formatCode>
                <c:ptCount val="6"/>
                <c:pt idx="0">
                  <c:v>0.49370903577522818</c:v>
                </c:pt>
                <c:pt idx="1">
                  <c:v>0.42129285060761401</c:v>
                </c:pt>
                <c:pt idx="2">
                  <c:v>0.41305802315144391</c:v>
                </c:pt>
                <c:pt idx="3">
                  <c:v>0.40433852626810873</c:v>
                </c:pt>
                <c:pt idx="4">
                  <c:v>0.39008355855486809</c:v>
                </c:pt>
                <c:pt idx="5">
                  <c:v>0.3643815244831794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7-4DE5-80E4-4360A5AB36BD}"/>
            </c:ext>
          </c:extLst>
        </c:ser>
        <c:ser>
          <c:idx val="2"/>
          <c:order val="2"/>
          <c:tx>
            <c:strRef>
              <c:f>'DEC 11'!$A$23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'DEC 11'!$B$20:$G$20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'DEC 11'!$B$23:$G$23</c:f>
              <c:numCache>
                <c:formatCode>0.00%</c:formatCode>
                <c:ptCount val="6"/>
                <c:pt idx="0">
                  <c:v>0.3245687979410174</c:v>
                </c:pt>
                <c:pt idx="1">
                  <c:v>0.29157328849322839</c:v>
                </c:pt>
                <c:pt idx="2">
                  <c:v>0.31919587670888611</c:v>
                </c:pt>
                <c:pt idx="3">
                  <c:v>0.30578065327326259</c:v>
                </c:pt>
                <c:pt idx="4">
                  <c:v>0.30695667283740696</c:v>
                </c:pt>
                <c:pt idx="5">
                  <c:v>0.30047514699873046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7-4DE5-80E4-4360A5AB36BD}"/>
            </c:ext>
          </c:extLst>
        </c:ser>
        <c:ser>
          <c:idx val="3"/>
          <c:order val="3"/>
          <c:tx>
            <c:strRef>
              <c:f>'DEC 11'!$A$24</c:f>
              <c:strCache>
                <c:ptCount val="1"/>
                <c:pt idx="0">
                  <c:v>SD  -1.5</c:v>
                </c:pt>
              </c:strCache>
            </c:strRef>
          </c:tx>
          <c:marker>
            <c:symbol val="none"/>
          </c:marker>
          <c:cat>
            <c:numRef>
              <c:f>'DEC 11'!$B$20:$G$20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'DEC 11'!$B$24:$G$24</c:f>
              <c:numCache>
                <c:formatCode>0.00%</c:formatCode>
                <c:ptCount val="6"/>
                <c:pt idx="0">
                  <c:v>0.15542856010680661</c:v>
                </c:pt>
                <c:pt idx="1">
                  <c:v>0.16185372637884277</c:v>
                </c:pt>
                <c:pt idx="2">
                  <c:v>0.22533373026632833</c:v>
                </c:pt>
                <c:pt idx="3">
                  <c:v>0.20722278027841645</c:v>
                </c:pt>
                <c:pt idx="4">
                  <c:v>0.22382978711994583</c:v>
                </c:pt>
                <c:pt idx="5">
                  <c:v>0.23656876951428152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7-4DE5-80E4-4360A5AB36BD}"/>
            </c:ext>
          </c:extLst>
        </c:ser>
        <c:ser>
          <c:idx val="4"/>
          <c:order val="4"/>
          <c:tx>
            <c:strRef>
              <c:f>'DEC 11'!$A$25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'DEC 11'!$B$20:$G$20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</c:numCache>
            </c:numRef>
          </c:cat>
          <c:val>
            <c:numRef>
              <c:f>'DEC 11'!$B$25:$G$25</c:f>
              <c:numCache>
                <c:formatCode>0.00%</c:formatCode>
                <c:ptCount val="6"/>
                <c:pt idx="0">
                  <c:v>0.17516751661996713</c:v>
                </c:pt>
                <c:pt idx="1">
                  <c:v>0.18883832912018353</c:v>
                </c:pt>
                <c:pt idx="2">
                  <c:v>0.23095770642636404</c:v>
                </c:pt>
                <c:pt idx="3">
                  <c:v>0.2180468907142675</c:v>
                </c:pt>
                <c:pt idx="4">
                  <c:v>0.24329479452158029</c:v>
                </c:pt>
                <c:pt idx="5">
                  <c:v>0.26585457185420264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7-4DE5-80E4-4360A5AB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81440"/>
        <c:axId val="153582976"/>
      </c:lineChart>
      <c:catAx>
        <c:axId val="15358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582976"/>
        <c:crosses val="autoZero"/>
        <c:auto val="1"/>
        <c:lblAlgn val="ctr"/>
        <c:lblOffset val="100"/>
        <c:noMultiLvlLbl val="0"/>
      </c:catAx>
      <c:valAx>
        <c:axId val="153582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53581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5</xdr:row>
      <xdr:rowOff>104775</xdr:rowOff>
    </xdr:from>
    <xdr:to>
      <xdr:col>15</xdr:col>
      <xdr:colOff>504825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152400</xdr:rowOff>
    </xdr:from>
    <xdr:to>
      <xdr:col>16</xdr:col>
      <xdr:colOff>76200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9</xdr:row>
      <xdr:rowOff>152400</xdr:rowOff>
    </xdr:from>
    <xdr:to>
      <xdr:col>16</xdr:col>
      <xdr:colOff>209550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11</xdr:row>
      <xdr:rowOff>66675</xdr:rowOff>
    </xdr:from>
    <xdr:to>
      <xdr:col>15</xdr:col>
      <xdr:colOff>581025</xdr:colOff>
      <xdr:row>25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10"/>
  <sheetViews>
    <sheetView workbookViewId="0" xr3:uid="{AEA406A1-0E4B-5B11-9CD5-51D6E497D94C}">
      <selection activeCell="E3" sqref="E3"/>
    </sheetView>
  </sheetViews>
  <sheetFormatPr defaultRowHeight="15"/>
  <cols>
    <col min="1" max="1" width="10.140625" bestFit="1" customWidth="1"/>
    <col min="2" max="2" width="10.7109375" bestFit="1" customWidth="1"/>
    <col min="6" max="6" width="16.5703125" bestFit="1" customWidth="1"/>
    <col min="7" max="7" width="13.28515625" customWidth="1"/>
    <col min="8" max="8" width="10.140625" bestFit="1" customWidth="1"/>
    <col min="13" max="14" width="10.140625" bestFit="1" customWidth="1"/>
    <col min="15" max="15" width="9.7109375" bestFit="1" customWidth="1"/>
    <col min="16" max="16" width="10" bestFit="1" customWidth="1"/>
    <col min="18" max="18" width="9.85546875" bestFit="1" customWidth="1"/>
    <col min="19" max="19" width="8.85546875" bestFit="1" customWidth="1"/>
    <col min="21" max="21" width="10.140625" bestFit="1" customWidth="1"/>
    <col min="22" max="22" width="9.5703125" bestFit="1" customWidth="1"/>
    <col min="23" max="23" width="9.85546875" bestFit="1" customWidth="1"/>
  </cols>
  <sheetData>
    <row r="1" spans="1:15">
      <c r="A1" s="9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1"/>
      <c r="H1" s="1"/>
      <c r="I1" s="1"/>
      <c r="J1" s="1"/>
      <c r="K1" s="1"/>
      <c r="L1" s="1"/>
      <c r="M1" s="1"/>
      <c r="N1" s="1"/>
      <c r="O1" s="1"/>
    </row>
    <row r="2" spans="1:15">
      <c r="A2" s="10">
        <v>40259</v>
      </c>
      <c r="B2" s="1">
        <v>827.6</v>
      </c>
      <c r="C2" s="9"/>
      <c r="D2" s="9"/>
      <c r="E2" s="9"/>
      <c r="F2" s="1"/>
      <c r="G2" s="1"/>
      <c r="H2" s="1"/>
      <c r="I2" s="1"/>
      <c r="J2" s="1"/>
      <c r="K2" s="1"/>
      <c r="L2" s="1" t="s">
        <v>6</v>
      </c>
      <c r="M2" s="1" t="s">
        <v>7</v>
      </c>
      <c r="N2" s="1" t="s">
        <v>8</v>
      </c>
      <c r="O2" s="1"/>
    </row>
    <row r="3" spans="1:15">
      <c r="A3" s="10">
        <v>40260</v>
      </c>
      <c r="B3" s="1">
        <v>828.65</v>
      </c>
      <c r="C3" s="9">
        <f>LN(B3/B2)</f>
        <v>1.2679246981649125E-3</v>
      </c>
      <c r="D3" s="9">
        <f>C3-J4</f>
        <v>1.2679246981649125E-3</v>
      </c>
      <c r="E3" s="9">
        <f>D3^2</f>
        <v>1.6076330402165845E-6</v>
      </c>
      <c r="F3" s="1"/>
      <c r="G3" s="1"/>
      <c r="H3" s="2"/>
      <c r="I3" s="1"/>
      <c r="J3" s="1"/>
      <c r="K3" s="1"/>
      <c r="L3" s="3">
        <v>40969</v>
      </c>
      <c r="M3" s="2">
        <v>40598</v>
      </c>
      <c r="N3" s="2">
        <v>40962</v>
      </c>
      <c r="O3" s="1"/>
    </row>
    <row r="4" spans="1:15">
      <c r="A4" s="10">
        <v>40262</v>
      </c>
      <c r="B4" s="1">
        <v>829.8</v>
      </c>
      <c r="C4" s="9">
        <f t="shared" ref="C4:C67" si="0">LN(B4/B3)</f>
        <v>1.3868373292145793E-3</v>
      </c>
      <c r="D4" s="9">
        <f t="shared" ref="D4:D67" si="1">C4-J5</f>
        <v>1.3868373292145793E-3</v>
      </c>
      <c r="E4" s="9">
        <f t="shared" ref="E4:E67" si="2">D4^2</f>
        <v>1.9233177777030275E-6</v>
      </c>
      <c r="F4" s="1"/>
      <c r="G4" s="1"/>
      <c r="H4" s="2" t="s">
        <v>9</v>
      </c>
      <c r="I4" s="1" t="s">
        <v>10</v>
      </c>
      <c r="J4" s="1">
        <v>0</v>
      </c>
      <c r="K4" s="1"/>
      <c r="L4" s="3">
        <v>40940</v>
      </c>
      <c r="M4" s="2">
        <v>40570</v>
      </c>
      <c r="N4" s="2">
        <v>40933</v>
      </c>
      <c r="O4" s="1"/>
    </row>
    <row r="5" spans="1:15">
      <c r="A5" s="10">
        <v>40263</v>
      </c>
      <c r="B5" s="1">
        <v>825.05</v>
      </c>
      <c r="C5" s="9">
        <f t="shared" si="0"/>
        <v>-5.740717339953569E-3</v>
      </c>
      <c r="D5" s="9">
        <f t="shared" si="1"/>
        <v>-5.740717339953569E-3</v>
      </c>
      <c r="E5" s="9">
        <f t="shared" si="2"/>
        <v>3.2955835577243578E-5</v>
      </c>
      <c r="F5" s="1"/>
      <c r="G5" s="1"/>
      <c r="H5" s="2"/>
      <c r="I5" s="1"/>
      <c r="J5" s="1"/>
      <c r="K5" s="1"/>
      <c r="L5" s="3">
        <v>40909</v>
      </c>
      <c r="M5" s="2">
        <v>40542</v>
      </c>
      <c r="N5" s="2">
        <v>40906</v>
      </c>
      <c r="O5" s="1"/>
    </row>
    <row r="6" spans="1:15">
      <c r="A6" s="10">
        <v>40266</v>
      </c>
      <c r="B6" s="1">
        <v>811.95</v>
      </c>
      <c r="C6" s="9">
        <f t="shared" si="0"/>
        <v>-1.6005228647717258E-2</v>
      </c>
      <c r="D6" s="9">
        <f t="shared" si="1"/>
        <v>-1.6005228647717258E-2</v>
      </c>
      <c r="E6" s="9">
        <f t="shared" si="2"/>
        <v>2.5616734406570921E-4</v>
      </c>
      <c r="F6" s="1"/>
      <c r="G6" s="1"/>
      <c r="H6" s="2"/>
      <c r="I6" s="1"/>
      <c r="J6" s="1"/>
      <c r="K6" s="1"/>
      <c r="L6" s="3">
        <v>40878</v>
      </c>
      <c r="M6" s="2">
        <v>40507</v>
      </c>
      <c r="N6" s="2">
        <v>40871</v>
      </c>
      <c r="O6" s="1"/>
    </row>
    <row r="7" spans="1:15">
      <c r="A7" s="10">
        <v>40267</v>
      </c>
      <c r="B7" s="1">
        <v>800</v>
      </c>
      <c r="C7" s="9">
        <f t="shared" si="0"/>
        <v>-1.4827034243169357E-2</v>
      </c>
      <c r="D7" s="9">
        <f t="shared" si="1"/>
        <v>-1.4827034243169357E-2</v>
      </c>
      <c r="E7" s="9">
        <f t="shared" si="2"/>
        <v>2.1984094444811673E-4</v>
      </c>
      <c r="F7" s="1"/>
      <c r="G7" s="1"/>
      <c r="H7" s="5"/>
      <c r="I7" s="1"/>
      <c r="J7" s="1"/>
      <c r="K7" s="1"/>
      <c r="L7" s="3">
        <v>40848</v>
      </c>
      <c r="M7" s="2">
        <v>40479</v>
      </c>
      <c r="N7" s="2">
        <v>40841</v>
      </c>
      <c r="O7" s="1"/>
    </row>
    <row r="8" spans="1:15">
      <c r="A8" s="10">
        <v>40268</v>
      </c>
      <c r="B8" s="1">
        <v>780.65</v>
      </c>
      <c r="C8" s="9">
        <f t="shared" si="0"/>
        <v>-2.448482168039804E-2</v>
      </c>
      <c r="D8" s="9">
        <f t="shared" si="1"/>
        <v>-2.448482168039804E-2</v>
      </c>
      <c r="E8" s="9">
        <f t="shared" si="2"/>
        <v>5.9950649272088989E-4</v>
      </c>
      <c r="F8" s="1"/>
      <c r="G8" s="1"/>
      <c r="H8" s="4"/>
      <c r="I8" s="2"/>
      <c r="J8" s="1"/>
      <c r="K8" s="1"/>
      <c r="L8" s="3">
        <v>40817</v>
      </c>
      <c r="M8" s="2">
        <v>40451</v>
      </c>
      <c r="N8" s="2">
        <v>40815</v>
      </c>
      <c r="O8" s="1"/>
    </row>
    <row r="9" spans="1:15">
      <c r="A9" s="10">
        <v>40269</v>
      </c>
      <c r="B9" s="1">
        <v>807.8</v>
      </c>
      <c r="C9" s="9">
        <f t="shared" si="0"/>
        <v>3.4187597141783099E-2</v>
      </c>
      <c r="D9" s="9">
        <f t="shared" si="1"/>
        <v>3.4187597141783099E-2</v>
      </c>
      <c r="E9" s="9">
        <f t="shared" si="2"/>
        <v>1.1687917983288559E-3</v>
      </c>
      <c r="F9" s="1"/>
      <c r="G9" s="1"/>
      <c r="H9" s="2"/>
      <c r="I9" s="1"/>
      <c r="J9" s="1"/>
      <c r="K9" s="1"/>
      <c r="L9" s="3">
        <v>40787</v>
      </c>
      <c r="M9" s="2">
        <v>40416</v>
      </c>
      <c r="N9" s="2">
        <v>40780</v>
      </c>
      <c r="O9" s="1"/>
    </row>
    <row r="10" spans="1:15">
      <c r="A10" s="10">
        <v>40273</v>
      </c>
      <c r="B10" s="1">
        <v>803.35</v>
      </c>
      <c r="C10" s="9">
        <f t="shared" si="0"/>
        <v>-5.5240186399682758E-3</v>
      </c>
      <c r="D10" s="9">
        <f t="shared" si="1"/>
        <v>-5.5240186399682758E-3</v>
      </c>
      <c r="E10" s="9">
        <f t="shared" si="2"/>
        <v>3.051478193471696E-5</v>
      </c>
      <c r="F10" s="1"/>
      <c r="G10" s="5"/>
      <c r="H10" s="2"/>
      <c r="I10" s="1"/>
      <c r="J10" s="1"/>
      <c r="K10" s="1"/>
      <c r="L10" s="3">
        <v>40756</v>
      </c>
      <c r="M10" s="2">
        <v>40388</v>
      </c>
      <c r="N10" s="2">
        <v>40752</v>
      </c>
      <c r="O10" s="1"/>
    </row>
    <row r="11" spans="1:15">
      <c r="A11" s="10">
        <v>40274</v>
      </c>
      <c r="B11" s="1">
        <v>796.05</v>
      </c>
      <c r="C11" s="9">
        <f t="shared" si="0"/>
        <v>-9.128486547330502E-3</v>
      </c>
      <c r="D11" s="9">
        <f t="shared" si="1"/>
        <v>-9.128486547330502E-3</v>
      </c>
      <c r="E11" s="9">
        <f t="shared" si="2"/>
        <v>8.3329266644793947E-5</v>
      </c>
      <c r="F11" s="1"/>
      <c r="G11" s="1"/>
      <c r="H11" s="2"/>
      <c r="I11" s="1"/>
      <c r="J11" s="1"/>
      <c r="K11" s="1"/>
      <c r="L11" s="3">
        <v>40725</v>
      </c>
      <c r="M11" s="2">
        <v>40353</v>
      </c>
      <c r="N11" s="2">
        <v>40724</v>
      </c>
      <c r="O11" s="1"/>
    </row>
    <row r="12" spans="1:15">
      <c r="A12" s="10">
        <v>40275</v>
      </c>
      <c r="B12" s="1">
        <v>798.05</v>
      </c>
      <c r="C12" s="9">
        <f t="shared" si="0"/>
        <v>2.5092541865536404E-3</v>
      </c>
      <c r="D12" s="9">
        <f t="shared" si="1"/>
        <v>2.5092541865536404E-3</v>
      </c>
      <c r="E12" s="9">
        <f t="shared" si="2"/>
        <v>6.296356572736972E-6</v>
      </c>
      <c r="F12" s="1"/>
      <c r="G12" s="1"/>
      <c r="H12" s="5"/>
      <c r="I12" s="1"/>
      <c r="J12" s="1"/>
      <c r="K12" s="1"/>
      <c r="L12" s="3">
        <v>40695</v>
      </c>
      <c r="M12" s="2">
        <v>40325</v>
      </c>
      <c r="N12" s="2">
        <v>40689</v>
      </c>
      <c r="O12" s="1"/>
    </row>
    <row r="13" spans="1:15">
      <c r="A13" s="10">
        <v>40276</v>
      </c>
      <c r="B13" s="1">
        <v>799.45</v>
      </c>
      <c r="C13" s="9">
        <f t="shared" si="0"/>
        <v>1.7527391028621055E-3</v>
      </c>
      <c r="D13" s="9">
        <f t="shared" si="1"/>
        <v>1.7527391028621055E-3</v>
      </c>
      <c r="E13" s="9">
        <f t="shared" si="2"/>
        <v>3.0720943627018581E-6</v>
      </c>
      <c r="F13" s="1"/>
      <c r="G13" s="1"/>
      <c r="H13" s="2"/>
      <c r="I13" s="1"/>
      <c r="J13" s="1"/>
      <c r="K13" s="1"/>
      <c r="L13" s="3">
        <v>40664</v>
      </c>
      <c r="M13" s="2">
        <v>40297</v>
      </c>
      <c r="N13" s="2">
        <v>40661</v>
      </c>
      <c r="O13" s="1"/>
    </row>
    <row r="14" spans="1:15">
      <c r="A14" s="10">
        <v>40277</v>
      </c>
      <c r="B14" s="1">
        <v>791.6</v>
      </c>
      <c r="C14" s="9">
        <f t="shared" si="0"/>
        <v>-9.8677775030186782E-3</v>
      </c>
      <c r="D14" s="9">
        <f t="shared" si="1"/>
        <v>-9.8677775030186782E-3</v>
      </c>
      <c r="E14" s="9">
        <f t="shared" si="2"/>
        <v>9.7373032849081546E-5</v>
      </c>
      <c r="F14" s="1"/>
      <c r="G14" s="1"/>
      <c r="H14" s="2"/>
      <c r="I14" s="1"/>
      <c r="J14" s="1"/>
      <c r="K14" s="1"/>
      <c r="L14" s="3">
        <v>40634</v>
      </c>
      <c r="M14" s="2">
        <v>40262</v>
      </c>
      <c r="N14" s="2">
        <v>40633</v>
      </c>
      <c r="O14" s="1"/>
    </row>
    <row r="15" spans="1:15">
      <c r="A15" s="10">
        <v>40280</v>
      </c>
      <c r="B15" s="1">
        <v>798.1</v>
      </c>
      <c r="C15" s="9">
        <f t="shared" si="0"/>
        <v>8.177689153552584E-3</v>
      </c>
      <c r="D15" s="9">
        <f t="shared" si="1"/>
        <v>8.177689153552584E-3</v>
      </c>
      <c r="E15" s="9">
        <f t="shared" si="2"/>
        <v>6.6874599892131572E-5</v>
      </c>
      <c r="F15" s="1"/>
      <c r="G15" s="1"/>
      <c r="H15" s="6"/>
      <c r="I15" s="1"/>
      <c r="J15" s="1"/>
      <c r="K15" s="1"/>
      <c r="L15" s="1"/>
      <c r="M15" s="1"/>
      <c r="N15" s="2">
        <f>M3</f>
        <v>40598</v>
      </c>
      <c r="O15" s="1"/>
    </row>
    <row r="16" spans="1:15">
      <c r="A16" s="10">
        <v>40281</v>
      </c>
      <c r="B16" s="1">
        <v>820.85</v>
      </c>
      <c r="C16" s="9">
        <f t="shared" si="0"/>
        <v>2.810648585856395E-2</v>
      </c>
      <c r="D16" s="9">
        <f t="shared" si="1"/>
        <v>2.810648585856395E-2</v>
      </c>
      <c r="E16" s="9">
        <f t="shared" si="2"/>
        <v>7.8997454731765532E-4</v>
      </c>
      <c r="F16" s="1"/>
      <c r="G16" s="1"/>
      <c r="H16" s="1"/>
      <c r="I16" s="1"/>
      <c r="J16" s="1"/>
      <c r="K16" s="1"/>
      <c r="L16" s="1"/>
      <c r="M16" s="1"/>
      <c r="N16" s="2">
        <f t="shared" ref="N16:N26" si="3">M4</f>
        <v>40570</v>
      </c>
      <c r="O16" s="1"/>
    </row>
    <row r="17" spans="1:23">
      <c r="A17" s="10">
        <v>40283</v>
      </c>
      <c r="B17" s="1">
        <v>821.7</v>
      </c>
      <c r="C17" s="9">
        <f t="shared" si="0"/>
        <v>1.0349761966150224E-3</v>
      </c>
      <c r="D17" s="9">
        <f t="shared" si="1"/>
        <v>1.0349761966150224E-3</v>
      </c>
      <c r="E17" s="9">
        <f t="shared" si="2"/>
        <v>1.0711757275596975E-6</v>
      </c>
      <c r="F17" s="1"/>
      <c r="G17" s="1"/>
      <c r="H17" s="1"/>
      <c r="I17" s="1"/>
      <c r="J17" s="1"/>
      <c r="K17" s="1"/>
      <c r="L17" s="1"/>
      <c r="M17" s="1"/>
      <c r="N17" s="2">
        <f t="shared" si="3"/>
        <v>40542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0">
        <v>40284</v>
      </c>
      <c r="B18" s="1">
        <v>815.1</v>
      </c>
      <c r="C18" s="9">
        <f t="shared" si="0"/>
        <v>-8.0645598367304078E-3</v>
      </c>
      <c r="D18" s="9">
        <f t="shared" si="1"/>
        <v>-8.0645598367304078E-3</v>
      </c>
      <c r="E18" s="9">
        <f t="shared" si="2"/>
        <v>6.5037125360205189E-5</v>
      </c>
      <c r="F18" s="1"/>
      <c r="G18" s="1"/>
      <c r="H18" s="1"/>
      <c r="I18" s="1"/>
      <c r="J18" s="1"/>
      <c r="K18" s="1"/>
      <c r="L18" s="1"/>
      <c r="M18" s="1"/>
      <c r="N18" s="2">
        <f t="shared" si="3"/>
        <v>40507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0">
        <v>40287</v>
      </c>
      <c r="B19" s="1">
        <v>811.95</v>
      </c>
      <c r="C19" s="9">
        <f t="shared" si="0"/>
        <v>-3.8720431893150861E-3</v>
      </c>
      <c r="D19" s="9">
        <f t="shared" si="1"/>
        <v>-3.8720431893150861E-3</v>
      </c>
      <c r="E19" s="9">
        <f t="shared" si="2"/>
        <v>1.4992718459921344E-5</v>
      </c>
      <c r="F19" s="1"/>
      <c r="G19" s="1"/>
      <c r="H19" s="1"/>
      <c r="I19" s="1"/>
      <c r="J19" s="1"/>
      <c r="K19" s="1"/>
      <c r="L19" s="1"/>
      <c r="M19" s="2"/>
      <c r="N19" s="2">
        <f t="shared" si="3"/>
        <v>40479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10">
        <v>40288</v>
      </c>
      <c r="B20" s="1">
        <v>789.5</v>
      </c>
      <c r="C20" s="9">
        <f t="shared" si="0"/>
        <v>-2.8038928215399904E-2</v>
      </c>
      <c r="D20" s="9">
        <f t="shared" si="1"/>
        <v>-2.8038928215399904E-2</v>
      </c>
      <c r="E20" s="9">
        <f t="shared" si="2"/>
        <v>7.861814954683488E-4</v>
      </c>
      <c r="F20" s="1"/>
      <c r="G20" s="1"/>
      <c r="H20" s="1"/>
      <c r="I20" s="1"/>
      <c r="J20" s="1"/>
      <c r="K20" s="1"/>
      <c r="L20" s="1"/>
      <c r="M20" s="1"/>
      <c r="N20" s="2">
        <f t="shared" si="3"/>
        <v>40451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0">
        <v>40289</v>
      </c>
      <c r="B21" s="1">
        <v>785</v>
      </c>
      <c r="C21" s="9">
        <f t="shared" si="0"/>
        <v>-5.7161159132883554E-3</v>
      </c>
      <c r="D21" s="9">
        <f t="shared" si="1"/>
        <v>-5.7161159132883554E-3</v>
      </c>
      <c r="E21" s="9">
        <f t="shared" si="2"/>
        <v>3.2673981134148369E-5</v>
      </c>
      <c r="F21" s="1"/>
      <c r="G21" s="1"/>
      <c r="H21" s="1"/>
      <c r="I21" s="1"/>
      <c r="J21" s="1"/>
      <c r="K21" s="1"/>
      <c r="L21" s="1"/>
      <c r="M21" s="1"/>
      <c r="N21" s="2">
        <f t="shared" si="3"/>
        <v>40416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0">
        <v>40290</v>
      </c>
      <c r="B22" s="1">
        <v>785.95</v>
      </c>
      <c r="C22" s="9">
        <f t="shared" si="0"/>
        <v>1.2094593918386023E-3</v>
      </c>
      <c r="D22" s="9">
        <f t="shared" si="1"/>
        <v>1.2094593918386023E-3</v>
      </c>
      <c r="E22" s="9">
        <f t="shared" si="2"/>
        <v>1.4627920205066018E-6</v>
      </c>
      <c r="F22" s="1"/>
      <c r="G22" s="1"/>
      <c r="H22" s="1"/>
      <c r="I22" s="1"/>
      <c r="J22" s="1"/>
      <c r="K22" s="1"/>
      <c r="L22" s="1"/>
      <c r="M22" s="1"/>
      <c r="N22" s="2">
        <f t="shared" si="3"/>
        <v>40388</v>
      </c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0">
        <v>40291</v>
      </c>
      <c r="B23" s="1">
        <v>780.2</v>
      </c>
      <c r="C23" s="9">
        <f t="shared" si="0"/>
        <v>-7.3428801016907691E-3</v>
      </c>
      <c r="D23" s="9">
        <f t="shared" si="1"/>
        <v>-7.3428801016907691E-3</v>
      </c>
      <c r="E23" s="9">
        <f t="shared" si="2"/>
        <v>5.391788818780624E-5</v>
      </c>
      <c r="F23" s="1"/>
      <c r="G23" s="1"/>
      <c r="H23" s="1"/>
      <c r="I23" s="1"/>
      <c r="J23" s="1"/>
      <c r="K23" s="1"/>
      <c r="L23" s="1"/>
      <c r="M23" s="1"/>
      <c r="N23" s="2">
        <f>M11</f>
        <v>40353</v>
      </c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0">
        <v>40294</v>
      </c>
      <c r="B24" s="1">
        <v>785.1</v>
      </c>
      <c r="C24" s="9">
        <f t="shared" si="0"/>
        <v>6.2608011316537173E-3</v>
      </c>
      <c r="D24" s="9">
        <f t="shared" si="1"/>
        <v>6.2608011316537173E-3</v>
      </c>
      <c r="E24" s="9">
        <f t="shared" si="2"/>
        <v>3.9197630810116467E-5</v>
      </c>
      <c r="F24" s="1"/>
      <c r="G24" s="1"/>
      <c r="H24" s="1"/>
      <c r="I24" s="1"/>
      <c r="J24" s="1"/>
      <c r="K24" s="1"/>
      <c r="L24" s="1"/>
      <c r="M24" s="1"/>
      <c r="N24" s="2">
        <f t="shared" si="3"/>
        <v>40325</v>
      </c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0">
        <v>40295</v>
      </c>
      <c r="B25" s="1">
        <v>787.3</v>
      </c>
      <c r="C25" s="9">
        <f t="shared" si="0"/>
        <v>2.7982719862116186E-3</v>
      </c>
      <c r="D25" s="9">
        <f t="shared" si="1"/>
        <v>2.7982719862116186E-3</v>
      </c>
      <c r="E25" s="9">
        <f t="shared" si="2"/>
        <v>7.8303261088167164E-6</v>
      </c>
      <c r="F25" s="1"/>
      <c r="G25" s="1"/>
      <c r="H25" s="1"/>
      <c r="I25" s="1"/>
      <c r="J25" s="1"/>
      <c r="K25" s="1"/>
      <c r="L25" s="1"/>
      <c r="M25" s="1"/>
      <c r="N25" s="2">
        <f t="shared" si="3"/>
        <v>40297</v>
      </c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0">
        <v>40296</v>
      </c>
      <c r="B26" s="1">
        <v>770.3</v>
      </c>
      <c r="C26" s="9">
        <f t="shared" si="0"/>
        <v>-2.1829320831501381E-2</v>
      </c>
      <c r="D26" s="9">
        <f t="shared" si="1"/>
        <v>-2.1829320831501381E-2</v>
      </c>
      <c r="E26" s="9">
        <f t="shared" si="2"/>
        <v>4.7651924796462015E-4</v>
      </c>
      <c r="F26" s="1"/>
      <c r="G26" s="1"/>
      <c r="H26" s="1"/>
      <c r="I26" s="1"/>
      <c r="J26" s="1"/>
      <c r="K26" s="1"/>
      <c r="L26" s="1"/>
      <c r="M26" s="1"/>
      <c r="N26" s="2">
        <f t="shared" si="3"/>
        <v>40262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0">
        <v>40297</v>
      </c>
      <c r="B27" s="1">
        <v>759.75</v>
      </c>
      <c r="C27" s="9">
        <f t="shared" si="0"/>
        <v>-1.3790617562017559E-2</v>
      </c>
      <c r="D27" s="9">
        <f t="shared" si="1"/>
        <v>-1.3790617562017559E-2</v>
      </c>
      <c r="E27" s="9">
        <f t="shared" si="2"/>
        <v>1.9018113274182712E-4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0">
        <v>40298</v>
      </c>
      <c r="B28" s="1">
        <v>765.4</v>
      </c>
      <c r="C28" s="9">
        <f t="shared" si="0"/>
        <v>7.4091411946994659E-3</v>
      </c>
      <c r="D28" s="9">
        <f t="shared" si="1"/>
        <v>7.4091411946994659E-3</v>
      </c>
      <c r="E28" s="9">
        <f t="shared" si="2"/>
        <v>5.4895373242992627E-5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0">
        <v>40301</v>
      </c>
      <c r="B29" s="1">
        <v>766.8</v>
      </c>
      <c r="C29" s="9">
        <f t="shared" si="0"/>
        <v>1.8274381798875116E-3</v>
      </c>
      <c r="D29" s="9">
        <f t="shared" si="1"/>
        <v>1.8274381798875116E-3</v>
      </c>
      <c r="E29" s="9">
        <f t="shared" si="2"/>
        <v>3.3395303013105812E-6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0">
        <v>40302</v>
      </c>
      <c r="B30" s="1">
        <v>761</v>
      </c>
      <c r="C30" s="9">
        <f t="shared" si="0"/>
        <v>-7.5926533098035175E-3</v>
      </c>
      <c r="D30" s="9">
        <f t="shared" si="1"/>
        <v>-7.5926533098035175E-3</v>
      </c>
      <c r="E30" s="9">
        <f t="shared" si="2"/>
        <v>5.764838428287031E-5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0">
        <v>40303</v>
      </c>
      <c r="B31" s="1">
        <v>765.75</v>
      </c>
      <c r="C31" s="9">
        <f t="shared" si="0"/>
        <v>6.2223878511987463E-3</v>
      </c>
      <c r="D31" s="9">
        <f t="shared" si="1"/>
        <v>6.2223878511987463E-3</v>
      </c>
      <c r="E31" s="9">
        <f t="shared" si="2"/>
        <v>3.8718110570745754E-5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0">
        <v>40304</v>
      </c>
      <c r="B32" s="1">
        <v>767.1</v>
      </c>
      <c r="C32" s="9">
        <f t="shared" si="0"/>
        <v>1.7614252523660177E-3</v>
      </c>
      <c r="D32" s="9">
        <f t="shared" si="1"/>
        <v>1.7614252523660177E-3</v>
      </c>
      <c r="E32" s="9">
        <f t="shared" si="2"/>
        <v>3.1026189196726889E-6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5">
      <c r="A33" s="10">
        <v>40305</v>
      </c>
      <c r="B33" s="1">
        <v>741.4</v>
      </c>
      <c r="C33" s="9">
        <f t="shared" si="0"/>
        <v>-3.4076880248618768E-2</v>
      </c>
      <c r="D33" s="9">
        <f t="shared" si="1"/>
        <v>-3.4076880248618768E-2</v>
      </c>
      <c r="E33" s="9">
        <f t="shared" si="2"/>
        <v>1.1612337674787039E-3</v>
      </c>
    </row>
    <row r="34" spans="1:5">
      <c r="A34" s="10">
        <v>40308</v>
      </c>
      <c r="B34" s="1">
        <v>770.25</v>
      </c>
      <c r="C34" s="9">
        <f t="shared" si="0"/>
        <v>3.81748467601455E-2</v>
      </c>
      <c r="D34" s="9">
        <f t="shared" si="1"/>
        <v>3.81748467601455E-2</v>
      </c>
      <c r="E34" s="9">
        <f t="shared" si="2"/>
        <v>1.4573189251605913E-3</v>
      </c>
    </row>
    <row r="35" spans="1:5">
      <c r="A35" s="10">
        <v>40309</v>
      </c>
      <c r="B35" s="1">
        <v>756.3</v>
      </c>
      <c r="C35" s="9">
        <f t="shared" si="0"/>
        <v>-1.8277014614793516E-2</v>
      </c>
      <c r="D35" s="9">
        <f t="shared" si="1"/>
        <v>-1.8277014614793516E-2</v>
      </c>
      <c r="E35" s="9">
        <f t="shared" si="2"/>
        <v>3.340492632293758E-4</v>
      </c>
    </row>
    <row r="36" spans="1:5">
      <c r="A36" s="10">
        <v>40310</v>
      </c>
      <c r="B36" s="1">
        <v>759.45</v>
      </c>
      <c r="C36" s="9">
        <f t="shared" si="0"/>
        <v>4.1563642220441791E-3</v>
      </c>
      <c r="D36" s="9">
        <f t="shared" si="1"/>
        <v>4.1563642220441791E-3</v>
      </c>
      <c r="E36" s="9">
        <f t="shared" si="2"/>
        <v>1.7275363546288915E-5</v>
      </c>
    </row>
    <row r="37" spans="1:5">
      <c r="A37" s="10">
        <v>40311</v>
      </c>
      <c r="B37" s="1">
        <v>765.6</v>
      </c>
      <c r="C37" s="9">
        <f t="shared" si="0"/>
        <v>8.0653530547165238E-3</v>
      </c>
      <c r="D37" s="9">
        <f t="shared" si="1"/>
        <v>8.0653530547165238E-3</v>
      </c>
      <c r="E37" s="9">
        <f t="shared" si="2"/>
        <v>6.5049919897225159E-5</v>
      </c>
    </row>
    <row r="38" spans="1:5">
      <c r="A38" s="10">
        <v>40312</v>
      </c>
      <c r="B38" s="1">
        <v>763.85</v>
      </c>
      <c r="C38" s="9">
        <f t="shared" si="0"/>
        <v>-2.2884053270127314E-3</v>
      </c>
      <c r="D38" s="9">
        <f t="shared" si="1"/>
        <v>-2.2884053270127314E-3</v>
      </c>
      <c r="E38" s="9">
        <f t="shared" si="2"/>
        <v>5.2367989407002459E-6</v>
      </c>
    </row>
    <row r="39" spans="1:5">
      <c r="A39" s="10">
        <v>40315</v>
      </c>
      <c r="B39" s="1">
        <v>745.75</v>
      </c>
      <c r="C39" s="9">
        <f t="shared" si="0"/>
        <v>-2.3981011416873928E-2</v>
      </c>
      <c r="D39" s="9">
        <f t="shared" si="1"/>
        <v>-2.3981011416873928E-2</v>
      </c>
      <c r="E39" s="9">
        <f t="shared" si="2"/>
        <v>5.7508890857623765E-4</v>
      </c>
    </row>
    <row r="40" spans="1:5">
      <c r="A40" s="10">
        <v>40316</v>
      </c>
      <c r="B40" s="1">
        <v>735.1</v>
      </c>
      <c r="C40" s="9">
        <f t="shared" si="0"/>
        <v>-1.4383879014815953E-2</v>
      </c>
      <c r="D40" s="9">
        <f t="shared" si="1"/>
        <v>-1.4383879014815953E-2</v>
      </c>
      <c r="E40" s="9">
        <f t="shared" si="2"/>
        <v>2.0689597551286275E-4</v>
      </c>
    </row>
    <row r="41" spans="1:5">
      <c r="A41" s="10">
        <v>40317</v>
      </c>
      <c r="B41" s="1">
        <v>721.5</v>
      </c>
      <c r="C41" s="9">
        <f t="shared" si="0"/>
        <v>-1.8674166166116411E-2</v>
      </c>
      <c r="D41" s="9">
        <f t="shared" si="1"/>
        <v>-1.8674166166116411E-2</v>
      </c>
      <c r="E41" s="9">
        <f t="shared" si="2"/>
        <v>3.4872448199972693E-4</v>
      </c>
    </row>
    <row r="42" spans="1:5">
      <c r="A42" s="10">
        <v>40318</v>
      </c>
      <c r="B42" s="1">
        <v>730</v>
      </c>
      <c r="C42" s="9">
        <f t="shared" si="0"/>
        <v>1.1712155928511233E-2</v>
      </c>
      <c r="D42" s="9">
        <f t="shared" si="1"/>
        <v>1.1712155928511233E-2</v>
      </c>
      <c r="E42" s="9">
        <f t="shared" si="2"/>
        <v>1.3717459649376082E-4</v>
      </c>
    </row>
    <row r="43" spans="1:5">
      <c r="A43" s="10">
        <v>40319</v>
      </c>
      <c r="B43" s="1">
        <v>718.7</v>
      </c>
      <c r="C43" s="9">
        <f t="shared" si="0"/>
        <v>-1.5600509668039865E-2</v>
      </c>
      <c r="D43" s="9">
        <f t="shared" si="1"/>
        <v>-1.5600509668039865E-2</v>
      </c>
      <c r="E43" s="9">
        <f t="shared" si="2"/>
        <v>2.433759019026053E-4</v>
      </c>
    </row>
    <row r="44" spans="1:5">
      <c r="A44" s="10">
        <v>40322</v>
      </c>
      <c r="B44" s="1">
        <v>717.6</v>
      </c>
      <c r="C44" s="9">
        <f t="shared" si="0"/>
        <v>-1.5317137298105582E-3</v>
      </c>
      <c r="D44" s="9">
        <f t="shared" si="1"/>
        <v>-1.5317137298105582E-3</v>
      </c>
      <c r="E44" s="9">
        <f t="shared" si="2"/>
        <v>2.3461469500901719E-6</v>
      </c>
    </row>
    <row r="45" spans="1:5">
      <c r="A45" s="10">
        <v>40323</v>
      </c>
      <c r="B45" s="1">
        <v>699.55</v>
      </c>
      <c r="C45" s="9">
        <f t="shared" si="0"/>
        <v>-2.5475039565291565E-2</v>
      </c>
      <c r="D45" s="9">
        <f t="shared" si="1"/>
        <v>-2.5475039565291565E-2</v>
      </c>
      <c r="E45" s="9">
        <f t="shared" si="2"/>
        <v>6.4897764085317068E-4</v>
      </c>
    </row>
    <row r="46" spans="1:5">
      <c r="A46" s="10">
        <v>40324</v>
      </c>
      <c r="B46" s="1">
        <v>738</v>
      </c>
      <c r="C46" s="9">
        <f t="shared" si="0"/>
        <v>5.3506553421177626E-2</v>
      </c>
      <c r="D46" s="9">
        <f t="shared" si="1"/>
        <v>5.3506553421177626E-2</v>
      </c>
      <c r="E46" s="9">
        <f t="shared" si="2"/>
        <v>2.8629512590133349E-3</v>
      </c>
    </row>
    <row r="47" spans="1:5">
      <c r="A47" s="10">
        <v>40325</v>
      </c>
      <c r="B47" s="1">
        <v>741.85</v>
      </c>
      <c r="C47" s="9">
        <f t="shared" si="0"/>
        <v>5.2032417963301329E-3</v>
      </c>
      <c r="D47" s="9">
        <f t="shared" si="1"/>
        <v>5.2032417963301329E-3</v>
      </c>
      <c r="E47" s="9">
        <f t="shared" si="2"/>
        <v>2.7073725191076829E-5</v>
      </c>
    </row>
    <row r="48" spans="1:5">
      <c r="A48" s="10">
        <v>40326</v>
      </c>
      <c r="B48" s="1">
        <v>750.8</v>
      </c>
      <c r="C48" s="9">
        <f t="shared" si="0"/>
        <v>1.1992238315551107E-2</v>
      </c>
      <c r="D48" s="9">
        <f t="shared" si="1"/>
        <v>1.1992238315551107E-2</v>
      </c>
      <c r="E48" s="9">
        <f t="shared" si="2"/>
        <v>1.4381377981697205E-4</v>
      </c>
    </row>
    <row r="49" spans="1:5">
      <c r="A49" s="10">
        <v>40329</v>
      </c>
      <c r="B49" s="1">
        <v>743.05</v>
      </c>
      <c r="C49" s="9">
        <f t="shared" si="0"/>
        <v>-1.0375967507775299E-2</v>
      </c>
      <c r="D49" s="9">
        <f t="shared" si="1"/>
        <v>-1.0375967507775299E-2</v>
      </c>
      <c r="E49" s="9">
        <f t="shared" si="2"/>
        <v>1.0766070172240875E-4</v>
      </c>
    </row>
    <row r="50" spans="1:5">
      <c r="A50" s="10">
        <v>40330</v>
      </c>
      <c r="B50" s="1">
        <v>739.2</v>
      </c>
      <c r="C50" s="9">
        <f t="shared" si="0"/>
        <v>-5.1948168771039109E-3</v>
      </c>
      <c r="D50" s="9">
        <f t="shared" si="1"/>
        <v>-5.1948168771039109E-3</v>
      </c>
      <c r="E50" s="9">
        <f t="shared" si="2"/>
        <v>2.6986122386643628E-5</v>
      </c>
    </row>
    <row r="51" spans="1:5">
      <c r="A51" s="10">
        <v>40331</v>
      </c>
      <c r="B51" s="1">
        <v>754.25</v>
      </c>
      <c r="C51" s="9">
        <f t="shared" si="0"/>
        <v>2.0155357711695986E-2</v>
      </c>
      <c r="D51" s="9">
        <f t="shared" si="1"/>
        <v>2.0155357711695986E-2</v>
      </c>
      <c r="E51" s="9">
        <f t="shared" si="2"/>
        <v>4.0623844448642283E-4</v>
      </c>
    </row>
    <row r="52" spans="1:5">
      <c r="A52" s="10">
        <v>40332</v>
      </c>
      <c r="B52" s="1">
        <v>765.45</v>
      </c>
      <c r="C52" s="9">
        <f t="shared" si="0"/>
        <v>1.4740018138919633E-2</v>
      </c>
      <c r="D52" s="9">
        <f t="shared" si="1"/>
        <v>1.4740018138919633E-2</v>
      </c>
      <c r="E52" s="9">
        <f t="shared" si="2"/>
        <v>2.1726813473567981E-4</v>
      </c>
    </row>
    <row r="53" spans="1:5">
      <c r="A53" s="10">
        <v>40333</v>
      </c>
      <c r="B53" s="1">
        <v>765.35</v>
      </c>
      <c r="C53" s="9">
        <f t="shared" si="0"/>
        <v>-1.3065064037405289E-4</v>
      </c>
      <c r="D53" s="9">
        <f t="shared" si="1"/>
        <v>-1.3065064037405289E-4</v>
      </c>
      <c r="E53" s="9">
        <f t="shared" si="2"/>
        <v>1.70695898301501E-8</v>
      </c>
    </row>
    <row r="54" spans="1:5">
      <c r="A54" s="10">
        <v>40336</v>
      </c>
      <c r="B54" s="1">
        <v>753.25</v>
      </c>
      <c r="C54" s="9">
        <f t="shared" si="0"/>
        <v>-1.5936067527305586E-2</v>
      </c>
      <c r="D54" s="9">
        <f t="shared" si="1"/>
        <v>-1.5936067527305586E-2</v>
      </c>
      <c r="E54" s="9">
        <f t="shared" si="2"/>
        <v>2.5395824823484358E-4</v>
      </c>
    </row>
    <row r="55" spans="1:5">
      <c r="A55" s="10">
        <v>40337</v>
      </c>
      <c r="B55" s="1">
        <v>750.2</v>
      </c>
      <c r="C55" s="9">
        <f t="shared" si="0"/>
        <v>-4.0573403626236182E-3</v>
      </c>
      <c r="D55" s="9">
        <f t="shared" si="1"/>
        <v>-4.0573403626236182E-3</v>
      </c>
      <c r="E55" s="9">
        <f t="shared" si="2"/>
        <v>1.6462010818174755E-5</v>
      </c>
    </row>
    <row r="56" spans="1:5">
      <c r="A56" s="10">
        <v>40338</v>
      </c>
      <c r="B56" s="1">
        <v>733.05</v>
      </c>
      <c r="C56" s="9">
        <f t="shared" si="0"/>
        <v>-2.3125925263513595E-2</v>
      </c>
      <c r="D56" s="9">
        <f t="shared" si="1"/>
        <v>-2.3125925263513595E-2</v>
      </c>
      <c r="E56" s="9">
        <f t="shared" si="2"/>
        <v>5.3480841929361633E-4</v>
      </c>
    </row>
    <row r="57" spans="1:5">
      <c r="A57" s="10">
        <v>40339</v>
      </c>
      <c r="B57" s="1">
        <v>750.5</v>
      </c>
      <c r="C57" s="9">
        <f t="shared" si="0"/>
        <v>2.3525738689243222E-2</v>
      </c>
      <c r="D57" s="9">
        <f t="shared" si="1"/>
        <v>2.3525738689243222E-2</v>
      </c>
      <c r="E57" s="9">
        <f t="shared" si="2"/>
        <v>5.534603808745554E-4</v>
      </c>
    </row>
    <row r="58" spans="1:5">
      <c r="A58" s="10">
        <v>40340</v>
      </c>
      <c r="B58" s="1">
        <v>759.1</v>
      </c>
      <c r="C58" s="9">
        <f t="shared" si="0"/>
        <v>1.139386994920601E-2</v>
      </c>
      <c r="D58" s="9">
        <f t="shared" si="1"/>
        <v>1.139386994920601E-2</v>
      </c>
      <c r="E58" s="9">
        <f t="shared" si="2"/>
        <v>1.2982027241941976E-4</v>
      </c>
    </row>
    <row r="59" spans="1:5">
      <c r="A59" s="10">
        <v>40343</v>
      </c>
      <c r="B59" s="1">
        <v>781</v>
      </c>
      <c r="C59" s="9">
        <f t="shared" si="0"/>
        <v>2.8441628816963476E-2</v>
      </c>
      <c r="D59" s="9">
        <f t="shared" si="1"/>
        <v>2.8441628816963476E-2</v>
      </c>
      <c r="E59" s="9">
        <f t="shared" si="2"/>
        <v>8.0892624976192725E-4</v>
      </c>
    </row>
    <row r="60" spans="1:5">
      <c r="A60" s="10">
        <v>40344</v>
      </c>
      <c r="B60" s="1">
        <v>766.1</v>
      </c>
      <c r="C60" s="9">
        <f t="shared" si="0"/>
        <v>-1.9262440316910743E-2</v>
      </c>
      <c r="D60" s="9">
        <f t="shared" si="1"/>
        <v>-1.9262440316910743E-2</v>
      </c>
      <c r="E60" s="9">
        <f t="shared" si="2"/>
        <v>3.7104160696254843E-4</v>
      </c>
    </row>
    <row r="61" spans="1:5">
      <c r="A61" s="10">
        <v>40345</v>
      </c>
      <c r="B61" s="1">
        <v>774.8</v>
      </c>
      <c r="C61" s="9">
        <f t="shared" si="0"/>
        <v>1.1292222010065486E-2</v>
      </c>
      <c r="D61" s="9">
        <f t="shared" si="1"/>
        <v>1.1292222010065486E-2</v>
      </c>
      <c r="E61" s="9">
        <f t="shared" si="2"/>
        <v>1.2751427792460741E-4</v>
      </c>
    </row>
    <row r="62" spans="1:5">
      <c r="A62" s="10">
        <v>40346</v>
      </c>
      <c r="B62" s="1">
        <v>775.3</v>
      </c>
      <c r="C62" s="9">
        <f t="shared" si="0"/>
        <v>6.4511969207256689E-4</v>
      </c>
      <c r="D62" s="9">
        <f t="shared" si="1"/>
        <v>6.4511969207256689E-4</v>
      </c>
      <c r="E62" s="9">
        <f t="shared" si="2"/>
        <v>4.1617941709980352E-7</v>
      </c>
    </row>
    <row r="63" spans="1:5">
      <c r="A63" s="10">
        <v>40347</v>
      </c>
      <c r="B63" s="1">
        <v>783.2</v>
      </c>
      <c r="C63" s="9">
        <f t="shared" si="0"/>
        <v>1.0138039991387456E-2</v>
      </c>
      <c r="D63" s="9">
        <f t="shared" si="1"/>
        <v>1.0138039991387456E-2</v>
      </c>
      <c r="E63" s="9">
        <f t="shared" si="2"/>
        <v>1.0277985486697137E-4</v>
      </c>
    </row>
    <row r="64" spans="1:5">
      <c r="A64" s="10">
        <v>40350</v>
      </c>
      <c r="B64" s="1">
        <v>787.7</v>
      </c>
      <c r="C64" s="9">
        <f t="shared" si="0"/>
        <v>5.7292154929779867E-3</v>
      </c>
      <c r="D64" s="9">
        <f t="shared" si="1"/>
        <v>5.7292154929779867E-3</v>
      </c>
      <c r="E64" s="9">
        <f t="shared" si="2"/>
        <v>3.2823910164978996E-5</v>
      </c>
    </row>
    <row r="65" spans="1:5">
      <c r="A65" s="10">
        <v>40351</v>
      </c>
      <c r="B65" s="1">
        <v>778.65</v>
      </c>
      <c r="C65" s="9">
        <f t="shared" si="0"/>
        <v>-1.1555655767930975E-2</v>
      </c>
      <c r="D65" s="9">
        <f t="shared" si="1"/>
        <v>-1.1555655767930975E-2</v>
      </c>
      <c r="E65" s="9">
        <f t="shared" si="2"/>
        <v>1.3353318022691642E-4</v>
      </c>
    </row>
    <row r="66" spans="1:5">
      <c r="A66" s="10">
        <v>40352</v>
      </c>
      <c r="B66" s="1">
        <v>786.3</v>
      </c>
      <c r="C66" s="9">
        <f t="shared" si="0"/>
        <v>9.7767480561226916E-3</v>
      </c>
      <c r="D66" s="9">
        <f t="shared" si="1"/>
        <v>9.7767480561226916E-3</v>
      </c>
      <c r="E66" s="9">
        <f t="shared" si="2"/>
        <v>9.5584802552898824E-5</v>
      </c>
    </row>
    <row r="67" spans="1:5">
      <c r="A67" s="10">
        <v>40353</v>
      </c>
      <c r="B67" s="1">
        <v>773.45</v>
      </c>
      <c r="C67" s="9">
        <f t="shared" si="0"/>
        <v>-1.6477372314796349E-2</v>
      </c>
      <c r="D67" s="9">
        <f t="shared" si="1"/>
        <v>-1.6477372314796349E-2</v>
      </c>
      <c r="E67" s="9">
        <f t="shared" si="2"/>
        <v>2.7150379840041721E-4</v>
      </c>
    </row>
    <row r="68" spans="1:5">
      <c r="A68" s="10">
        <v>40354</v>
      </c>
      <c r="B68" s="1">
        <v>758.5</v>
      </c>
      <c r="C68" s="9">
        <f t="shared" ref="C68:C131" si="4">LN(B68/B67)</f>
        <v>-1.9518227894087074E-2</v>
      </c>
      <c r="D68" s="9">
        <f t="shared" ref="D68:D131" si="5">C68-J69</f>
        <v>-1.9518227894087074E-2</v>
      </c>
      <c r="E68" s="9">
        <f t="shared" ref="E68:E131" si="6">D68^2</f>
        <v>3.8096122012551875E-4</v>
      </c>
    </row>
    <row r="69" spans="1:5">
      <c r="A69" s="10">
        <v>40357</v>
      </c>
      <c r="B69" s="1">
        <v>764.75</v>
      </c>
      <c r="C69" s="9">
        <f t="shared" si="4"/>
        <v>8.206184242425911E-3</v>
      </c>
      <c r="D69" s="9">
        <f t="shared" si="5"/>
        <v>8.206184242425911E-3</v>
      </c>
      <c r="E69" s="9">
        <f t="shared" si="6"/>
        <v>6.7341459820639319E-5</v>
      </c>
    </row>
    <row r="70" spans="1:5">
      <c r="A70" s="10">
        <v>40358</v>
      </c>
      <c r="B70" s="1">
        <v>753.8</v>
      </c>
      <c r="C70" s="9">
        <f t="shared" si="4"/>
        <v>-1.4421902197977796E-2</v>
      </c>
      <c r="D70" s="9">
        <f t="shared" si="5"/>
        <v>-1.4421902197977796E-2</v>
      </c>
      <c r="E70" s="9">
        <f t="shared" si="6"/>
        <v>2.0799126300803677E-4</v>
      </c>
    </row>
    <row r="71" spans="1:5">
      <c r="A71" s="10">
        <v>40359</v>
      </c>
      <c r="B71" s="1">
        <v>751</v>
      </c>
      <c r="C71" s="9">
        <f t="shared" si="4"/>
        <v>-3.7214290689002141E-3</v>
      </c>
      <c r="D71" s="9">
        <f t="shared" si="5"/>
        <v>-3.7214290689002141E-3</v>
      </c>
      <c r="E71" s="9">
        <f t="shared" si="6"/>
        <v>1.3849034314855515E-5</v>
      </c>
    </row>
    <row r="72" spans="1:5">
      <c r="A72" s="10">
        <v>40360</v>
      </c>
      <c r="B72" s="1">
        <v>732</v>
      </c>
      <c r="C72" s="9">
        <f t="shared" si="4"/>
        <v>-2.5625137802823161E-2</v>
      </c>
      <c r="D72" s="9">
        <f t="shared" si="5"/>
        <v>-2.5625137802823161E-2</v>
      </c>
      <c r="E72" s="9">
        <f t="shared" si="6"/>
        <v>6.5664768741367666E-4</v>
      </c>
    </row>
    <row r="73" spans="1:5">
      <c r="A73" s="10">
        <v>40361</v>
      </c>
      <c r="B73" s="1">
        <v>743.8</v>
      </c>
      <c r="C73" s="9">
        <f t="shared" si="4"/>
        <v>1.5991667529657985E-2</v>
      </c>
      <c r="D73" s="9">
        <f t="shared" si="5"/>
        <v>1.5991667529657985E-2</v>
      </c>
      <c r="E73" s="9">
        <f t="shared" si="6"/>
        <v>2.557334303791175E-4</v>
      </c>
    </row>
    <row r="74" spans="1:5">
      <c r="A74" s="10">
        <v>40364</v>
      </c>
      <c r="B74" s="1">
        <v>739</v>
      </c>
      <c r="C74" s="9">
        <f t="shared" si="4"/>
        <v>-6.4742605427678323E-3</v>
      </c>
      <c r="D74" s="9">
        <f t="shared" si="5"/>
        <v>-6.4742605427678323E-3</v>
      </c>
      <c r="E74" s="9">
        <f t="shared" si="6"/>
        <v>4.1916049575640424E-5</v>
      </c>
    </row>
    <row r="75" spans="1:5">
      <c r="A75" s="10">
        <v>40365</v>
      </c>
      <c r="B75" s="1">
        <v>759.15</v>
      </c>
      <c r="C75" s="9">
        <f t="shared" si="4"/>
        <v>2.6901465379994903E-2</v>
      </c>
      <c r="D75" s="9">
        <f t="shared" si="5"/>
        <v>2.6901465379994903E-2</v>
      </c>
      <c r="E75" s="9">
        <f t="shared" si="6"/>
        <v>7.2368883959106432E-4</v>
      </c>
    </row>
    <row r="76" spans="1:5">
      <c r="A76" s="10">
        <v>40366</v>
      </c>
      <c r="B76" s="1">
        <v>764.6</v>
      </c>
      <c r="C76" s="9">
        <f t="shared" si="4"/>
        <v>7.1534349341157025E-3</v>
      </c>
      <c r="D76" s="9">
        <f t="shared" si="5"/>
        <v>7.1534349341157025E-3</v>
      </c>
      <c r="E76" s="9">
        <f t="shared" si="6"/>
        <v>5.1171631356626927E-5</v>
      </c>
    </row>
    <row r="77" spans="1:5">
      <c r="A77" s="10">
        <v>40367</v>
      </c>
      <c r="B77" s="1">
        <v>776.8</v>
      </c>
      <c r="C77" s="9">
        <f t="shared" si="4"/>
        <v>1.5830095714802719E-2</v>
      </c>
      <c r="D77" s="9">
        <f t="shared" si="5"/>
        <v>1.5830095714802719E-2</v>
      </c>
      <c r="E77" s="9">
        <f t="shared" si="6"/>
        <v>2.5059193033981543E-4</v>
      </c>
    </row>
    <row r="78" spans="1:5">
      <c r="A78" s="10">
        <v>40368</v>
      </c>
      <c r="B78" s="1">
        <v>774.45</v>
      </c>
      <c r="C78" s="9">
        <f t="shared" si="4"/>
        <v>-3.0298169833472737E-3</v>
      </c>
      <c r="D78" s="9">
        <f t="shared" si="5"/>
        <v>-3.0298169833472737E-3</v>
      </c>
      <c r="E78" s="9">
        <f t="shared" si="6"/>
        <v>9.1797909525795738E-6</v>
      </c>
    </row>
    <row r="79" spans="1:5">
      <c r="A79" s="10">
        <v>40371</v>
      </c>
      <c r="B79" s="1">
        <v>791.7</v>
      </c>
      <c r="C79" s="9">
        <f t="shared" si="4"/>
        <v>2.2029432183620249E-2</v>
      </c>
      <c r="D79" s="9">
        <f t="shared" si="5"/>
        <v>2.2029432183620249E-2</v>
      </c>
      <c r="E79" s="9">
        <f t="shared" si="6"/>
        <v>4.852958823327236E-4</v>
      </c>
    </row>
    <row r="80" spans="1:5">
      <c r="A80" s="10">
        <v>40372</v>
      </c>
      <c r="B80" s="1">
        <v>774.65</v>
      </c>
      <c r="C80" s="9">
        <f t="shared" si="4"/>
        <v>-2.1771217735087337E-2</v>
      </c>
      <c r="D80" s="9">
        <f t="shared" si="5"/>
        <v>-2.1771217735087337E-2</v>
      </c>
      <c r="E80" s="9">
        <f t="shared" si="6"/>
        <v>4.7398592166858142E-4</v>
      </c>
    </row>
    <row r="81" spans="1:5">
      <c r="A81" s="10">
        <v>40373</v>
      </c>
      <c r="B81" s="1">
        <v>774.65</v>
      </c>
      <c r="C81" s="9">
        <f t="shared" si="4"/>
        <v>0</v>
      </c>
      <c r="D81" s="9">
        <f t="shared" si="5"/>
        <v>0</v>
      </c>
      <c r="E81" s="9">
        <f t="shared" si="6"/>
        <v>0</v>
      </c>
    </row>
    <row r="82" spans="1:5">
      <c r="A82" s="10">
        <v>40374</v>
      </c>
      <c r="B82" s="1">
        <v>782.1</v>
      </c>
      <c r="C82" s="9">
        <f t="shared" si="4"/>
        <v>9.5712951652650487E-3</v>
      </c>
      <c r="D82" s="9">
        <f t="shared" si="5"/>
        <v>9.5712951652650487E-3</v>
      </c>
      <c r="E82" s="9">
        <f t="shared" si="6"/>
        <v>9.1609691140626091E-5</v>
      </c>
    </row>
    <row r="83" spans="1:5">
      <c r="A83" s="10">
        <v>40375</v>
      </c>
      <c r="B83" s="1">
        <v>833.65</v>
      </c>
      <c r="C83" s="9">
        <f t="shared" si="4"/>
        <v>6.3831040398902125E-2</v>
      </c>
      <c r="D83" s="9">
        <f t="shared" si="5"/>
        <v>6.3831040398902125E-2</v>
      </c>
      <c r="E83" s="9">
        <f t="shared" si="6"/>
        <v>4.0744017184062755E-3</v>
      </c>
    </row>
    <row r="84" spans="1:5">
      <c r="A84" s="10">
        <v>40378</v>
      </c>
      <c r="B84" s="1">
        <v>826.7</v>
      </c>
      <c r="C84" s="9">
        <f t="shared" si="4"/>
        <v>-8.3717777478379152E-3</v>
      </c>
      <c r="D84" s="9">
        <f t="shared" si="5"/>
        <v>-8.3717777478379152E-3</v>
      </c>
      <c r="E84" s="9">
        <f t="shared" si="6"/>
        <v>7.0086662659194071E-5</v>
      </c>
    </row>
    <row r="85" spans="1:5">
      <c r="A85" s="10">
        <v>40379</v>
      </c>
      <c r="B85" s="1">
        <v>827.25</v>
      </c>
      <c r="C85" s="9">
        <f t="shared" si="4"/>
        <v>6.650745430916451E-4</v>
      </c>
      <c r="D85" s="9">
        <f t="shared" si="5"/>
        <v>6.650745430916451E-4</v>
      </c>
      <c r="E85" s="9">
        <f t="shared" si="6"/>
        <v>4.4232414786856052E-7</v>
      </c>
    </row>
    <row r="86" spans="1:5">
      <c r="A86" s="10">
        <v>40380</v>
      </c>
      <c r="B86" s="1">
        <v>843</v>
      </c>
      <c r="C86" s="9">
        <f t="shared" si="4"/>
        <v>1.8860011200134006E-2</v>
      </c>
      <c r="D86" s="9">
        <f t="shared" si="5"/>
        <v>1.8860011200134006E-2</v>
      </c>
      <c r="E86" s="9">
        <f t="shared" si="6"/>
        <v>3.5570002246918013E-4</v>
      </c>
    </row>
    <row r="87" spans="1:5">
      <c r="A87" s="10">
        <v>40381</v>
      </c>
      <c r="B87" s="1">
        <v>843.7</v>
      </c>
      <c r="C87" s="9">
        <f t="shared" si="4"/>
        <v>8.3002316972573178E-4</v>
      </c>
      <c r="D87" s="9">
        <f t="shared" si="5"/>
        <v>8.3002316972573178E-4</v>
      </c>
      <c r="E87" s="9">
        <f t="shared" si="6"/>
        <v>6.8893846228155095E-7</v>
      </c>
    </row>
    <row r="88" spans="1:5">
      <c r="A88" s="10">
        <v>40382</v>
      </c>
      <c r="B88" s="1">
        <v>839.3</v>
      </c>
      <c r="C88" s="9">
        <f t="shared" si="4"/>
        <v>-5.2287700827992872E-3</v>
      </c>
      <c r="D88" s="9">
        <f t="shared" si="5"/>
        <v>-5.2287700827992872E-3</v>
      </c>
      <c r="E88" s="9">
        <f t="shared" si="6"/>
        <v>2.7340036578776865E-5</v>
      </c>
    </row>
    <row r="89" spans="1:5">
      <c r="A89" s="10">
        <v>40385</v>
      </c>
      <c r="B89" s="1">
        <v>849.25</v>
      </c>
      <c r="C89" s="9">
        <f t="shared" si="4"/>
        <v>1.1785395951911488E-2</v>
      </c>
      <c r="D89" s="9">
        <f t="shared" si="5"/>
        <v>1.1785395951911488E-2</v>
      </c>
      <c r="E89" s="9">
        <f t="shared" si="6"/>
        <v>1.3889555774333168E-4</v>
      </c>
    </row>
    <row r="90" spans="1:5">
      <c r="A90" s="10">
        <v>40386</v>
      </c>
      <c r="B90" s="1">
        <v>849.15</v>
      </c>
      <c r="C90" s="9">
        <f t="shared" si="4"/>
        <v>-1.1775788991467341E-4</v>
      </c>
      <c r="D90" s="9">
        <f t="shared" si="5"/>
        <v>-1.1775788991467341E-4</v>
      </c>
      <c r="E90" s="9">
        <f t="shared" si="6"/>
        <v>1.3866920637156342E-8</v>
      </c>
    </row>
    <row r="91" spans="1:5">
      <c r="A91" s="10">
        <v>40387</v>
      </c>
      <c r="B91" s="1">
        <v>854.45</v>
      </c>
      <c r="C91" s="9">
        <f t="shared" si="4"/>
        <v>6.222137942139442E-3</v>
      </c>
      <c r="D91" s="9">
        <f t="shared" si="5"/>
        <v>6.222137942139442E-3</v>
      </c>
      <c r="E91" s="9">
        <f t="shared" si="6"/>
        <v>3.8715000571011247E-5</v>
      </c>
    </row>
    <row r="92" spans="1:5">
      <c r="A92" s="10">
        <v>40388</v>
      </c>
      <c r="B92" s="1">
        <v>850</v>
      </c>
      <c r="C92" s="9">
        <f t="shared" si="4"/>
        <v>-5.2216376085557868E-3</v>
      </c>
      <c r="D92" s="9">
        <f t="shared" si="5"/>
        <v>-5.2216376085557868E-3</v>
      </c>
      <c r="E92" s="9">
        <f t="shared" si="6"/>
        <v>2.7265499315084197E-5</v>
      </c>
    </row>
    <row r="93" spans="1:5">
      <c r="A93" s="10">
        <v>40389</v>
      </c>
      <c r="B93" s="1">
        <v>839.8</v>
      </c>
      <c r="C93" s="9">
        <f t="shared" si="4"/>
        <v>-1.2072581234269249E-2</v>
      </c>
      <c r="D93" s="9">
        <f t="shared" si="5"/>
        <v>-1.2072581234269249E-2</v>
      </c>
      <c r="E93" s="9">
        <f t="shared" si="6"/>
        <v>1.4574721765803003E-4</v>
      </c>
    </row>
    <row r="94" spans="1:5">
      <c r="A94" s="10">
        <v>40392</v>
      </c>
      <c r="B94" s="1">
        <v>838.3</v>
      </c>
      <c r="C94" s="9">
        <f t="shared" si="4"/>
        <v>-1.7877366062812577E-3</v>
      </c>
      <c r="D94" s="9">
        <f t="shared" si="5"/>
        <v>-1.7877366062812577E-3</v>
      </c>
      <c r="E94" s="9">
        <f t="shared" si="6"/>
        <v>3.1960021734380284E-6</v>
      </c>
    </row>
    <row r="95" spans="1:5">
      <c r="A95" s="10">
        <v>40393</v>
      </c>
      <c r="B95" s="1">
        <v>832.05</v>
      </c>
      <c r="C95" s="9">
        <f t="shared" si="4"/>
        <v>-7.4834964744584379E-3</v>
      </c>
      <c r="D95" s="9">
        <f t="shared" si="5"/>
        <v>-7.4834964744584379E-3</v>
      </c>
      <c r="E95" s="9">
        <f t="shared" si="6"/>
        <v>5.6002719483231866E-5</v>
      </c>
    </row>
    <row r="96" spans="1:5">
      <c r="A96" s="10">
        <v>40394</v>
      </c>
      <c r="B96" s="1">
        <v>868.8</v>
      </c>
      <c r="C96" s="9">
        <f t="shared" si="4"/>
        <v>4.3220414010317815E-2</v>
      </c>
      <c r="D96" s="9">
        <f t="shared" si="5"/>
        <v>4.3220414010317815E-2</v>
      </c>
      <c r="E96" s="9">
        <f t="shared" si="6"/>
        <v>1.8680041872232765E-3</v>
      </c>
    </row>
    <row r="97" spans="1:5">
      <c r="A97" s="10">
        <v>40395</v>
      </c>
      <c r="B97" s="1">
        <v>877.85</v>
      </c>
      <c r="C97" s="9">
        <f t="shared" si="4"/>
        <v>1.0362787035546658E-2</v>
      </c>
      <c r="D97" s="9">
        <f t="shared" si="5"/>
        <v>1.0362787035546658E-2</v>
      </c>
      <c r="E97" s="9">
        <f t="shared" si="6"/>
        <v>1.0738735514409388E-4</v>
      </c>
    </row>
    <row r="98" spans="1:5">
      <c r="A98" s="10">
        <v>40396</v>
      </c>
      <c r="B98" s="1">
        <v>864.7</v>
      </c>
      <c r="C98" s="9">
        <f t="shared" si="4"/>
        <v>-1.5093110248832997E-2</v>
      </c>
      <c r="D98" s="9">
        <f t="shared" si="5"/>
        <v>-1.5093110248832997E-2</v>
      </c>
      <c r="E98" s="9">
        <f t="shared" si="6"/>
        <v>2.2780197698342767E-4</v>
      </c>
    </row>
    <row r="99" spans="1:5">
      <c r="A99" s="10">
        <v>40399</v>
      </c>
      <c r="B99" s="1">
        <v>879.85</v>
      </c>
      <c r="C99" s="9">
        <f t="shared" si="4"/>
        <v>1.736881243138591E-2</v>
      </c>
      <c r="D99" s="9">
        <f t="shared" si="5"/>
        <v>1.736881243138591E-2</v>
      </c>
      <c r="E99" s="9">
        <f t="shared" si="6"/>
        <v>3.0167564527666576E-4</v>
      </c>
    </row>
    <row r="100" spans="1:5">
      <c r="A100" s="10">
        <v>40400</v>
      </c>
      <c r="B100" s="1">
        <v>864.5</v>
      </c>
      <c r="C100" s="9">
        <f t="shared" si="4"/>
        <v>-1.7600133274425334E-2</v>
      </c>
      <c r="D100" s="9">
        <f t="shared" si="5"/>
        <v>-1.7600133274425334E-2</v>
      </c>
      <c r="E100" s="9">
        <f t="shared" si="6"/>
        <v>3.0976469127753383E-4</v>
      </c>
    </row>
    <row r="101" spans="1:5">
      <c r="A101" s="10">
        <v>40401</v>
      </c>
      <c r="B101" s="1">
        <v>858.15</v>
      </c>
      <c r="C101" s="9">
        <f t="shared" si="4"/>
        <v>-7.372395740697763E-3</v>
      </c>
      <c r="D101" s="9">
        <f t="shared" si="5"/>
        <v>-7.372395740697763E-3</v>
      </c>
      <c r="E101" s="9">
        <f t="shared" si="6"/>
        <v>5.4352218957458519E-5</v>
      </c>
    </row>
    <row r="102" spans="1:5">
      <c r="A102" s="10">
        <v>40402</v>
      </c>
      <c r="B102" s="1">
        <v>853.45</v>
      </c>
      <c r="C102" s="9">
        <f t="shared" si="4"/>
        <v>-5.4919511723054157E-3</v>
      </c>
      <c r="D102" s="9">
        <f t="shared" si="5"/>
        <v>-5.4919511723054157E-3</v>
      </c>
      <c r="E102" s="9">
        <f t="shared" si="6"/>
        <v>3.0161527678986831E-5</v>
      </c>
    </row>
    <row r="103" spans="1:5">
      <c r="A103" s="10">
        <v>40403</v>
      </c>
      <c r="B103" s="1">
        <v>854.4</v>
      </c>
      <c r="C103" s="9">
        <f t="shared" si="4"/>
        <v>1.1125099955882779E-3</v>
      </c>
      <c r="D103" s="9">
        <f t="shared" si="5"/>
        <v>1.1125099955882779E-3</v>
      </c>
      <c r="E103" s="9">
        <f t="shared" si="6"/>
        <v>1.2376784902838301E-6</v>
      </c>
    </row>
    <row r="104" spans="1:5">
      <c r="A104" s="10">
        <v>40406</v>
      </c>
      <c r="B104" s="1">
        <v>854.1</v>
      </c>
      <c r="C104" s="9">
        <f t="shared" si="4"/>
        <v>-3.5118525382880889E-4</v>
      </c>
      <c r="D104" s="9">
        <f t="shared" si="5"/>
        <v>-3.5118525382880889E-4</v>
      </c>
      <c r="E104" s="9">
        <f t="shared" si="6"/>
        <v>1.2333108250680492E-7</v>
      </c>
    </row>
    <row r="105" spans="1:5">
      <c r="A105" s="10">
        <v>40407</v>
      </c>
      <c r="B105" s="1">
        <v>850.2</v>
      </c>
      <c r="C105" s="9">
        <f t="shared" si="4"/>
        <v>-4.5766670274117547E-3</v>
      </c>
      <c r="D105" s="9">
        <f t="shared" si="5"/>
        <v>-4.5766670274117547E-3</v>
      </c>
      <c r="E105" s="9">
        <f t="shared" si="6"/>
        <v>2.0945881079797948E-5</v>
      </c>
    </row>
    <row r="106" spans="1:5">
      <c r="A106" s="10">
        <v>40408</v>
      </c>
      <c r="B106" s="1">
        <v>871.1</v>
      </c>
      <c r="C106" s="9">
        <f t="shared" si="4"/>
        <v>2.4285164900156565E-2</v>
      </c>
      <c r="D106" s="9">
        <f t="shared" si="5"/>
        <v>2.4285164900156565E-2</v>
      </c>
      <c r="E106" s="9">
        <f t="shared" si="6"/>
        <v>5.8976923422779642E-4</v>
      </c>
    </row>
    <row r="107" spans="1:5">
      <c r="A107" s="10">
        <v>40409</v>
      </c>
      <c r="B107" s="1">
        <v>872.05</v>
      </c>
      <c r="C107" s="9">
        <f t="shared" si="4"/>
        <v>1.0899808898311243E-3</v>
      </c>
      <c r="D107" s="9">
        <f t="shared" si="5"/>
        <v>1.0899808898311243E-3</v>
      </c>
      <c r="E107" s="9">
        <f t="shared" si="6"/>
        <v>1.1880583401970495E-6</v>
      </c>
    </row>
    <row r="108" spans="1:5">
      <c r="A108" s="10">
        <v>40410</v>
      </c>
      <c r="B108" s="1">
        <v>868.95</v>
      </c>
      <c r="C108" s="9">
        <f t="shared" si="4"/>
        <v>-3.5611755039345601E-3</v>
      </c>
      <c r="D108" s="9">
        <f t="shared" si="5"/>
        <v>-3.5611755039345601E-3</v>
      </c>
      <c r="E108" s="9">
        <f t="shared" si="6"/>
        <v>1.2681970969823568E-5</v>
      </c>
    </row>
    <row r="109" spans="1:5">
      <c r="A109" s="10">
        <v>40413</v>
      </c>
      <c r="B109" s="1">
        <v>870.4</v>
      </c>
      <c r="C109" s="9">
        <f t="shared" si="4"/>
        <v>1.6672898909353294E-3</v>
      </c>
      <c r="D109" s="9">
        <f t="shared" si="5"/>
        <v>1.6672898909353294E-3</v>
      </c>
      <c r="E109" s="9">
        <f t="shared" si="6"/>
        <v>2.7798555804151424E-6</v>
      </c>
    </row>
    <row r="110" spans="1:5">
      <c r="A110" s="10">
        <v>40414</v>
      </c>
      <c r="B110" s="1">
        <v>870.7</v>
      </c>
      <c r="C110" s="9">
        <f t="shared" si="4"/>
        <v>3.446097328918619E-4</v>
      </c>
      <c r="D110" s="9">
        <f t="shared" si="5"/>
        <v>3.446097328918619E-4</v>
      </c>
      <c r="E110" s="9">
        <f t="shared" si="6"/>
        <v>1.187558680038004E-7</v>
      </c>
    </row>
    <row r="111" spans="1:5">
      <c r="A111" s="10">
        <v>40415</v>
      </c>
      <c r="B111" s="1">
        <v>871.2</v>
      </c>
      <c r="C111" s="9">
        <f t="shared" si="4"/>
        <v>5.7408578418079203E-4</v>
      </c>
      <c r="D111" s="9">
        <f t="shared" si="5"/>
        <v>5.7408578418079203E-4</v>
      </c>
      <c r="E111" s="9">
        <f t="shared" si="6"/>
        <v>3.2957448759847492E-7</v>
      </c>
    </row>
    <row r="112" spans="1:5">
      <c r="A112" s="10">
        <v>40416</v>
      </c>
      <c r="B112" s="1">
        <v>876.5</v>
      </c>
      <c r="C112" s="9">
        <f t="shared" si="4"/>
        <v>6.065132742538365E-3</v>
      </c>
      <c r="D112" s="9">
        <f t="shared" si="5"/>
        <v>6.065132742538365E-3</v>
      </c>
      <c r="E112" s="9">
        <f t="shared" si="6"/>
        <v>3.6785835184610951E-5</v>
      </c>
    </row>
    <row r="113" spans="1:5">
      <c r="A113" s="10">
        <v>40417</v>
      </c>
      <c r="B113" s="1">
        <v>856.05</v>
      </c>
      <c r="C113" s="9">
        <f t="shared" si="4"/>
        <v>-2.360791871046241E-2</v>
      </c>
      <c r="D113" s="9">
        <f t="shared" si="5"/>
        <v>-2.360791871046241E-2</v>
      </c>
      <c r="E113" s="9">
        <f t="shared" si="6"/>
        <v>5.5733382583980108E-4</v>
      </c>
    </row>
    <row r="114" spans="1:5">
      <c r="A114" s="10">
        <v>40420</v>
      </c>
      <c r="B114" s="1">
        <v>845.65</v>
      </c>
      <c r="C114" s="9">
        <f t="shared" si="4"/>
        <v>-1.2223223230775793E-2</v>
      </c>
      <c r="D114" s="9">
        <f t="shared" si="5"/>
        <v>-1.2223223230775793E-2</v>
      </c>
      <c r="E114" s="9">
        <f t="shared" si="6"/>
        <v>1.49407186149377E-4</v>
      </c>
    </row>
    <row r="115" spans="1:5">
      <c r="A115" s="10">
        <v>40421</v>
      </c>
      <c r="B115" s="1">
        <v>843.75</v>
      </c>
      <c r="C115" s="9">
        <f t="shared" si="4"/>
        <v>-2.2493202333114214E-3</v>
      </c>
      <c r="D115" s="9">
        <f t="shared" si="5"/>
        <v>-2.2493202333114214E-3</v>
      </c>
      <c r="E115" s="9">
        <f t="shared" si="6"/>
        <v>5.059441511984147E-6</v>
      </c>
    </row>
    <row r="116" spans="1:5">
      <c r="A116" s="10">
        <v>40422</v>
      </c>
      <c r="B116" s="1">
        <v>858.4</v>
      </c>
      <c r="C116" s="9">
        <f t="shared" si="4"/>
        <v>1.7213949129749197E-2</v>
      </c>
      <c r="D116" s="9">
        <f t="shared" si="5"/>
        <v>1.7213949129749197E-2</v>
      </c>
      <c r="E116" s="9">
        <f t="shared" si="6"/>
        <v>2.9632004464159314E-4</v>
      </c>
    </row>
    <row r="117" spans="1:5">
      <c r="A117" s="10">
        <v>40423</v>
      </c>
      <c r="B117" s="1">
        <v>844.1</v>
      </c>
      <c r="C117" s="9">
        <f t="shared" si="4"/>
        <v>-1.6799220326814329E-2</v>
      </c>
      <c r="D117" s="9">
        <f t="shared" si="5"/>
        <v>-1.6799220326814329E-2</v>
      </c>
      <c r="E117" s="9">
        <f t="shared" si="6"/>
        <v>2.8221380358885173E-4</v>
      </c>
    </row>
    <row r="118" spans="1:5">
      <c r="A118" s="10">
        <v>40424</v>
      </c>
      <c r="B118" s="1">
        <v>837.3</v>
      </c>
      <c r="C118" s="9">
        <f t="shared" si="4"/>
        <v>-8.0885417792882167E-3</v>
      </c>
      <c r="D118" s="9">
        <f t="shared" si="5"/>
        <v>-8.0885417792882167E-3</v>
      </c>
      <c r="E118" s="9">
        <f t="shared" si="6"/>
        <v>6.5424508115290988E-5</v>
      </c>
    </row>
    <row r="119" spans="1:5">
      <c r="A119" s="10">
        <v>40427</v>
      </c>
      <c r="B119" s="1">
        <v>855.35</v>
      </c>
      <c r="C119" s="9">
        <f t="shared" si="4"/>
        <v>2.1328312687914727E-2</v>
      </c>
      <c r="D119" s="9">
        <f t="shared" si="5"/>
        <v>2.1328312687914727E-2</v>
      </c>
      <c r="E119" s="9">
        <f t="shared" si="6"/>
        <v>4.5489692211346435E-4</v>
      </c>
    </row>
    <row r="120" spans="1:5">
      <c r="A120" s="10">
        <v>40428</v>
      </c>
      <c r="B120" s="1">
        <v>871.35</v>
      </c>
      <c r="C120" s="9">
        <f t="shared" si="4"/>
        <v>1.8532991208350346E-2</v>
      </c>
      <c r="D120" s="9">
        <f t="shared" si="5"/>
        <v>1.8532991208350346E-2</v>
      </c>
      <c r="E120" s="9">
        <f t="shared" si="6"/>
        <v>3.434717631287912E-4</v>
      </c>
    </row>
    <row r="121" spans="1:5">
      <c r="A121" s="10">
        <v>40429</v>
      </c>
      <c r="B121" s="1">
        <v>879.05</v>
      </c>
      <c r="C121" s="9">
        <f t="shared" si="4"/>
        <v>8.7980457821473408E-3</v>
      </c>
      <c r="D121" s="9">
        <f t="shared" si="5"/>
        <v>8.7980457821473408E-3</v>
      </c>
      <c r="E121" s="9">
        <f t="shared" si="6"/>
        <v>7.7405609584760607E-5</v>
      </c>
    </row>
    <row r="122" spans="1:5">
      <c r="A122" s="10">
        <v>40430</v>
      </c>
      <c r="B122" s="1">
        <v>874.7</v>
      </c>
      <c r="C122" s="9">
        <f t="shared" si="4"/>
        <v>-4.9608084629892361E-3</v>
      </c>
      <c r="D122" s="9">
        <f t="shared" si="5"/>
        <v>-4.9608084629892361E-3</v>
      </c>
      <c r="E122" s="9">
        <f t="shared" si="6"/>
        <v>2.4609620606465626E-5</v>
      </c>
    </row>
    <row r="123" spans="1:5">
      <c r="A123" s="10">
        <v>40434</v>
      </c>
      <c r="B123" s="1">
        <v>879.75</v>
      </c>
      <c r="C123" s="9">
        <f t="shared" si="4"/>
        <v>5.7568057758851932E-3</v>
      </c>
      <c r="D123" s="9">
        <f t="shared" si="5"/>
        <v>5.7568057758851932E-3</v>
      </c>
      <c r="E123" s="9">
        <f t="shared" si="6"/>
        <v>3.3140812741265121E-5</v>
      </c>
    </row>
    <row r="124" spans="1:5">
      <c r="A124" s="10">
        <v>40435</v>
      </c>
      <c r="B124" s="1">
        <v>895.35</v>
      </c>
      <c r="C124" s="9">
        <f t="shared" si="4"/>
        <v>1.7576927081074046E-2</v>
      </c>
      <c r="D124" s="9">
        <f t="shared" si="5"/>
        <v>1.7576927081074046E-2</v>
      </c>
      <c r="E124" s="9">
        <f t="shared" si="6"/>
        <v>3.0894836561339418E-4</v>
      </c>
    </row>
    <row r="125" spans="1:5">
      <c r="A125" s="10">
        <v>40436</v>
      </c>
      <c r="B125" s="1">
        <v>914.8</v>
      </c>
      <c r="C125" s="9">
        <f t="shared" si="4"/>
        <v>2.1490758865857485E-2</v>
      </c>
      <c r="D125" s="9">
        <f t="shared" si="5"/>
        <v>2.1490758865857485E-2</v>
      </c>
      <c r="E125" s="9">
        <f t="shared" si="6"/>
        <v>4.6185271663043209E-4</v>
      </c>
    </row>
    <row r="126" spans="1:5">
      <c r="A126" s="10">
        <v>40437</v>
      </c>
      <c r="B126" s="1">
        <v>895.4</v>
      </c>
      <c r="C126" s="9">
        <f t="shared" si="4"/>
        <v>-2.1434916341760847E-2</v>
      </c>
      <c r="D126" s="9">
        <f t="shared" si="5"/>
        <v>-2.1434916341760847E-2</v>
      </c>
      <c r="E126" s="9">
        <f t="shared" si="6"/>
        <v>4.5945563857828622E-4</v>
      </c>
    </row>
    <row r="127" spans="1:5">
      <c r="A127" s="10">
        <v>40438</v>
      </c>
      <c r="B127" s="1">
        <v>913.8</v>
      </c>
      <c r="C127" s="9">
        <f t="shared" si="4"/>
        <v>2.0341183322305879E-2</v>
      </c>
      <c r="D127" s="9">
        <f t="shared" si="5"/>
        <v>2.0341183322305879E-2</v>
      </c>
      <c r="E127" s="9">
        <f t="shared" si="6"/>
        <v>4.1376373895165485E-4</v>
      </c>
    </row>
    <row r="128" spans="1:5">
      <c r="A128" s="10">
        <v>40441</v>
      </c>
      <c r="B128" s="1">
        <v>912.25</v>
      </c>
      <c r="C128" s="9">
        <f t="shared" si="4"/>
        <v>-1.6976538126140977E-3</v>
      </c>
      <c r="D128" s="9">
        <f t="shared" si="5"/>
        <v>-1.6976538126140977E-3</v>
      </c>
      <c r="E128" s="9">
        <f t="shared" si="6"/>
        <v>2.882028467483182E-6</v>
      </c>
    </row>
    <row r="129" spans="1:5">
      <c r="A129" s="10">
        <v>40442</v>
      </c>
      <c r="B129" s="1">
        <v>953.95</v>
      </c>
      <c r="C129" s="9">
        <f t="shared" si="4"/>
        <v>4.4697183856762676E-2</v>
      </c>
      <c r="D129" s="9">
        <f t="shared" si="5"/>
        <v>4.4697183856762676E-2</v>
      </c>
      <c r="E129" s="9">
        <f t="shared" si="6"/>
        <v>1.9978382447252462E-3</v>
      </c>
    </row>
    <row r="130" spans="1:5">
      <c r="A130" s="10">
        <v>40443</v>
      </c>
      <c r="B130" s="1">
        <v>935.25</v>
      </c>
      <c r="C130" s="9">
        <f t="shared" si="4"/>
        <v>-1.9797385945064267E-2</v>
      </c>
      <c r="D130" s="9">
        <f t="shared" si="5"/>
        <v>-1.9797385945064267E-2</v>
      </c>
      <c r="E130" s="9">
        <f t="shared" si="6"/>
        <v>3.9193649025782816E-4</v>
      </c>
    </row>
    <row r="131" spans="1:5">
      <c r="A131" s="10">
        <v>40444</v>
      </c>
      <c r="B131" s="1">
        <v>931.35</v>
      </c>
      <c r="C131" s="9">
        <f t="shared" si="4"/>
        <v>-4.1787267492440017E-3</v>
      </c>
      <c r="D131" s="9">
        <f t="shared" si="5"/>
        <v>-4.1787267492440017E-3</v>
      </c>
      <c r="E131" s="9">
        <f t="shared" si="6"/>
        <v>1.7461757244847344E-5</v>
      </c>
    </row>
    <row r="132" spans="1:5">
      <c r="A132" s="10">
        <v>40445</v>
      </c>
      <c r="B132" s="1">
        <v>931.95</v>
      </c>
      <c r="C132" s="9">
        <f t="shared" ref="C132:C195" si="7">LN(B132/B131)</f>
        <v>6.440186988009829E-4</v>
      </c>
      <c r="D132" s="9">
        <f t="shared" ref="D132:D195" si="8">C132-J133</f>
        <v>6.440186988009829E-4</v>
      </c>
      <c r="E132" s="9">
        <f t="shared" ref="E132:E195" si="9">D132^2</f>
        <v>4.1476008440531112E-7</v>
      </c>
    </row>
    <row r="133" spans="1:5">
      <c r="A133" s="10">
        <v>40448</v>
      </c>
      <c r="B133" s="1">
        <v>927.6</v>
      </c>
      <c r="C133" s="9">
        <f t="shared" si="7"/>
        <v>-4.6785597964359845E-3</v>
      </c>
      <c r="D133" s="9">
        <f t="shared" si="8"/>
        <v>-4.6785597964359845E-3</v>
      </c>
      <c r="E133" s="9">
        <f t="shared" si="9"/>
        <v>2.1888921768827121E-5</v>
      </c>
    </row>
    <row r="134" spans="1:5">
      <c r="A134" s="10">
        <v>40449</v>
      </c>
      <c r="B134" s="1">
        <v>919.65</v>
      </c>
      <c r="C134" s="9">
        <f t="shared" si="7"/>
        <v>-8.6074425045699621E-3</v>
      </c>
      <c r="D134" s="9">
        <f t="shared" si="8"/>
        <v>-8.6074425045699621E-3</v>
      </c>
      <c r="E134" s="9">
        <f t="shared" si="9"/>
        <v>7.4088066469477627E-5</v>
      </c>
    </row>
    <row r="135" spans="1:5">
      <c r="A135" s="10">
        <v>40450</v>
      </c>
      <c r="B135" s="1">
        <v>920.35</v>
      </c>
      <c r="C135" s="9">
        <f t="shared" si="7"/>
        <v>7.608696019244807E-4</v>
      </c>
      <c r="D135" s="9">
        <f t="shared" si="8"/>
        <v>7.608696019244807E-4</v>
      </c>
      <c r="E135" s="9">
        <f t="shared" si="9"/>
        <v>5.7892255113271772E-7</v>
      </c>
    </row>
    <row r="136" spans="1:5">
      <c r="A136" s="10">
        <v>40451</v>
      </c>
      <c r="B136" s="1">
        <v>926.95</v>
      </c>
      <c r="C136" s="9">
        <f t="shared" si="7"/>
        <v>7.1455941998701741E-3</v>
      </c>
      <c r="D136" s="9">
        <f t="shared" si="8"/>
        <v>7.1455941998701741E-3</v>
      </c>
      <c r="E136" s="9">
        <f t="shared" si="9"/>
        <v>5.1059516469218277E-5</v>
      </c>
    </row>
    <row r="137" spans="1:5">
      <c r="A137" s="10">
        <v>40452</v>
      </c>
      <c r="B137" s="1">
        <v>961.6</v>
      </c>
      <c r="C137" s="9">
        <f t="shared" si="7"/>
        <v>3.6698937102341712E-2</v>
      </c>
      <c r="D137" s="9">
        <f t="shared" si="8"/>
        <v>3.6698937102341712E-2</v>
      </c>
      <c r="E137" s="9">
        <f t="shared" si="9"/>
        <v>1.3468119844416331E-3</v>
      </c>
    </row>
    <row r="138" spans="1:5">
      <c r="A138" s="10">
        <v>40455</v>
      </c>
      <c r="B138" s="1">
        <v>955.8</v>
      </c>
      <c r="C138" s="9">
        <f t="shared" si="7"/>
        <v>-6.0498776368853972E-3</v>
      </c>
      <c r="D138" s="9">
        <f t="shared" si="8"/>
        <v>-6.0498776368853972E-3</v>
      </c>
      <c r="E138" s="9">
        <f t="shared" si="9"/>
        <v>3.6601019421286035E-5</v>
      </c>
    </row>
    <row r="139" spans="1:5">
      <c r="A139" s="10">
        <v>40456</v>
      </c>
      <c r="B139" s="1">
        <v>950.25</v>
      </c>
      <c r="C139" s="9">
        <f t="shared" si="7"/>
        <v>-5.8235782746997224E-3</v>
      </c>
      <c r="D139" s="9">
        <f t="shared" si="8"/>
        <v>-5.8235782746997224E-3</v>
      </c>
      <c r="E139" s="9">
        <f t="shared" si="9"/>
        <v>3.3914063921554594E-5</v>
      </c>
    </row>
    <row r="140" spans="1:5">
      <c r="A140" s="10">
        <v>40457</v>
      </c>
      <c r="B140" s="1">
        <v>959.65</v>
      </c>
      <c r="C140" s="9">
        <f t="shared" si="7"/>
        <v>9.8435267825288785E-3</v>
      </c>
      <c r="D140" s="9">
        <f t="shared" si="8"/>
        <v>9.8435267825288785E-3</v>
      </c>
      <c r="E140" s="9">
        <f t="shared" si="9"/>
        <v>9.6895019518363339E-5</v>
      </c>
    </row>
    <row r="141" spans="1:5">
      <c r="A141" s="10">
        <v>40458</v>
      </c>
      <c r="B141" s="1">
        <v>948.8</v>
      </c>
      <c r="C141" s="9">
        <f t="shared" si="7"/>
        <v>-1.137060640842609E-2</v>
      </c>
      <c r="D141" s="9">
        <f t="shared" si="8"/>
        <v>-1.137060640842609E-2</v>
      </c>
      <c r="E141" s="9">
        <f t="shared" si="9"/>
        <v>1.2929069009534047E-4</v>
      </c>
    </row>
    <row r="142" spans="1:5">
      <c r="A142" s="10">
        <v>40459</v>
      </c>
      <c r="B142" s="1">
        <v>942.6</v>
      </c>
      <c r="C142" s="9">
        <f t="shared" si="7"/>
        <v>-6.5560137538304445E-3</v>
      </c>
      <c r="D142" s="9">
        <f t="shared" si="8"/>
        <v>-6.5560137538304445E-3</v>
      </c>
      <c r="E142" s="9">
        <f t="shared" si="9"/>
        <v>4.2981316340413954E-5</v>
      </c>
    </row>
    <row r="143" spans="1:5">
      <c r="A143" s="10">
        <v>40462</v>
      </c>
      <c r="B143" s="1">
        <v>940.9</v>
      </c>
      <c r="C143" s="9">
        <f t="shared" si="7"/>
        <v>-1.8051504769105884E-3</v>
      </c>
      <c r="D143" s="9">
        <f t="shared" si="8"/>
        <v>-1.8051504769105884E-3</v>
      </c>
      <c r="E143" s="9">
        <f t="shared" si="9"/>
        <v>3.2585682442905247E-6</v>
      </c>
    </row>
    <row r="144" spans="1:5">
      <c r="A144" s="10">
        <v>40463</v>
      </c>
      <c r="B144" s="1">
        <v>950.7</v>
      </c>
      <c r="C144" s="9">
        <f t="shared" si="7"/>
        <v>1.0361691352264822E-2</v>
      </c>
      <c r="D144" s="9">
        <f t="shared" si="8"/>
        <v>1.0361691352264822E-2</v>
      </c>
      <c r="E144" s="9">
        <f t="shared" si="9"/>
        <v>1.0736464767959961E-4</v>
      </c>
    </row>
    <row r="145" spans="1:5">
      <c r="A145" s="10">
        <v>40464</v>
      </c>
      <c r="B145" s="1">
        <v>992.85</v>
      </c>
      <c r="C145" s="9">
        <f t="shared" si="7"/>
        <v>4.3381039868056609E-2</v>
      </c>
      <c r="D145" s="9">
        <f t="shared" si="8"/>
        <v>4.3381039868056609E-2</v>
      </c>
      <c r="E145" s="9">
        <f t="shared" si="9"/>
        <v>1.8819146200339169E-3</v>
      </c>
    </row>
    <row r="146" spans="1:5">
      <c r="A146" s="10">
        <v>40465</v>
      </c>
      <c r="B146" s="1">
        <v>986.05</v>
      </c>
      <c r="C146" s="9">
        <f t="shared" si="7"/>
        <v>-6.8725319769635963E-3</v>
      </c>
      <c r="D146" s="9">
        <f t="shared" si="8"/>
        <v>-6.8725319769635963E-3</v>
      </c>
      <c r="E146" s="9">
        <f t="shared" si="9"/>
        <v>4.7231695774387156E-5</v>
      </c>
    </row>
    <row r="147" spans="1:5">
      <c r="A147" s="10">
        <v>40466</v>
      </c>
      <c r="B147" s="1">
        <v>950.3</v>
      </c>
      <c r="C147" s="9">
        <f t="shared" si="7"/>
        <v>-3.6929339038808448E-2</v>
      </c>
      <c r="D147" s="9">
        <f t="shared" si="8"/>
        <v>-3.6929339038808448E-2</v>
      </c>
      <c r="E147" s="9">
        <f t="shared" si="9"/>
        <v>1.3637760818432617E-3</v>
      </c>
    </row>
    <row r="148" spans="1:5">
      <c r="A148" s="10">
        <v>40469</v>
      </c>
      <c r="B148" s="1">
        <v>981.25</v>
      </c>
      <c r="C148" s="9">
        <f t="shared" si="7"/>
        <v>3.204954487934869E-2</v>
      </c>
      <c r="D148" s="9">
        <f t="shared" si="8"/>
        <v>3.204954487934869E-2</v>
      </c>
      <c r="E148" s="9">
        <f t="shared" si="9"/>
        <v>1.0271733269733858E-3</v>
      </c>
    </row>
    <row r="149" spans="1:5">
      <c r="A149" s="10">
        <v>40470</v>
      </c>
      <c r="B149" s="1">
        <v>967.75</v>
      </c>
      <c r="C149" s="9">
        <f t="shared" si="7"/>
        <v>-1.3853479638860676E-2</v>
      </c>
      <c r="D149" s="9">
        <f t="shared" si="8"/>
        <v>-1.3853479638860676E-2</v>
      </c>
      <c r="E149" s="9">
        <f t="shared" si="9"/>
        <v>1.9191889810432733E-4</v>
      </c>
    </row>
    <row r="150" spans="1:5">
      <c r="A150" s="10">
        <v>40471</v>
      </c>
      <c r="B150" s="1">
        <v>963.25</v>
      </c>
      <c r="C150" s="9">
        <f t="shared" si="7"/>
        <v>-4.6608059514905128E-3</v>
      </c>
      <c r="D150" s="9">
        <f t="shared" si="8"/>
        <v>-4.6608059514905128E-3</v>
      </c>
      <c r="E150" s="9">
        <f t="shared" si="9"/>
        <v>2.1723112117449383E-5</v>
      </c>
    </row>
    <row r="151" spans="1:5">
      <c r="A151" s="10">
        <v>40472</v>
      </c>
      <c r="B151" s="1">
        <v>986.2</v>
      </c>
      <c r="C151" s="9">
        <f t="shared" si="7"/>
        <v>2.3546190283758778E-2</v>
      </c>
      <c r="D151" s="9">
        <f t="shared" si="8"/>
        <v>2.3546190283758778E-2</v>
      </c>
      <c r="E151" s="9">
        <f t="shared" si="9"/>
        <v>5.5442307687897634E-4</v>
      </c>
    </row>
    <row r="152" spans="1:5">
      <c r="A152" s="10">
        <v>40473</v>
      </c>
      <c r="B152" s="1">
        <v>1040.2</v>
      </c>
      <c r="C152" s="9">
        <f t="shared" si="7"/>
        <v>5.3309107548946272E-2</v>
      </c>
      <c r="D152" s="9">
        <f t="shared" si="8"/>
        <v>5.3309107548946272E-2</v>
      </c>
      <c r="E152" s="9">
        <f t="shared" si="9"/>
        <v>2.8418609476651203E-3</v>
      </c>
    </row>
    <row r="153" spans="1:5">
      <c r="A153" s="10">
        <v>40476</v>
      </c>
      <c r="B153" s="1">
        <v>1066.95</v>
      </c>
      <c r="C153" s="9">
        <f t="shared" si="7"/>
        <v>2.5391108508661858E-2</v>
      </c>
      <c r="D153" s="9">
        <f t="shared" si="8"/>
        <v>2.5391108508661858E-2</v>
      </c>
      <c r="E153" s="9">
        <f t="shared" si="9"/>
        <v>6.4470839129864065E-4</v>
      </c>
    </row>
    <row r="154" spans="1:5">
      <c r="A154" s="10">
        <v>40477</v>
      </c>
      <c r="B154" s="1">
        <v>1062.5999999999999</v>
      </c>
      <c r="C154" s="9">
        <f t="shared" si="7"/>
        <v>-4.085375830791103E-3</v>
      </c>
      <c r="D154" s="9">
        <f t="shared" si="8"/>
        <v>-4.085375830791103E-3</v>
      </c>
      <c r="E154" s="9">
        <f t="shared" si="9"/>
        <v>1.6690295678812097E-5</v>
      </c>
    </row>
    <row r="155" spans="1:5">
      <c r="A155" s="10">
        <v>40478</v>
      </c>
      <c r="B155" s="1">
        <v>1048.2</v>
      </c>
      <c r="C155" s="9">
        <f t="shared" si="7"/>
        <v>-1.3644327648776848E-2</v>
      </c>
      <c r="D155" s="9">
        <f t="shared" si="8"/>
        <v>-1.3644327648776848E-2</v>
      </c>
      <c r="E155" s="9">
        <f t="shared" si="9"/>
        <v>1.8616767698717633E-4</v>
      </c>
    </row>
    <row r="156" spans="1:5">
      <c r="A156" s="10">
        <v>40479</v>
      </c>
      <c r="B156" s="1">
        <v>1052.9000000000001</v>
      </c>
      <c r="C156" s="9">
        <f t="shared" si="7"/>
        <v>4.4738544946477587E-3</v>
      </c>
      <c r="D156" s="9">
        <f t="shared" si="8"/>
        <v>4.4738544946477587E-3</v>
      </c>
      <c r="E156" s="9">
        <f t="shared" si="9"/>
        <v>2.0015374039279954E-5</v>
      </c>
    </row>
    <row r="157" spans="1:5">
      <c r="A157" s="10">
        <v>40480</v>
      </c>
      <c r="B157" s="1">
        <v>1052.9000000000001</v>
      </c>
      <c r="C157" s="9">
        <f t="shared" si="7"/>
        <v>0</v>
      </c>
      <c r="D157" s="9">
        <f t="shared" si="8"/>
        <v>0</v>
      </c>
      <c r="E157" s="9">
        <f t="shared" si="9"/>
        <v>0</v>
      </c>
    </row>
    <row r="158" spans="1:5">
      <c r="A158" s="10">
        <v>40483</v>
      </c>
      <c r="B158" s="1">
        <v>1053.4000000000001</v>
      </c>
      <c r="C158" s="9">
        <f t="shared" si="7"/>
        <v>4.7476618657536047E-4</v>
      </c>
      <c r="D158" s="9">
        <f t="shared" si="8"/>
        <v>4.7476618657536047E-4</v>
      </c>
      <c r="E158" s="9">
        <f t="shared" si="9"/>
        <v>2.2540293191530998E-7</v>
      </c>
    </row>
    <row r="159" spans="1:5">
      <c r="A159" s="10">
        <v>40484</v>
      </c>
      <c r="B159" s="1">
        <v>1049.45</v>
      </c>
      <c r="C159" s="9">
        <f t="shared" si="7"/>
        <v>-3.7568106576639014E-3</v>
      </c>
      <c r="D159" s="9">
        <f t="shared" si="8"/>
        <v>-3.7568106576639014E-3</v>
      </c>
      <c r="E159" s="9">
        <f t="shared" si="9"/>
        <v>1.4113626317537076E-5</v>
      </c>
    </row>
    <row r="160" spans="1:5">
      <c r="A160" s="10">
        <v>40485</v>
      </c>
      <c r="B160" s="1">
        <v>1052.8</v>
      </c>
      <c r="C160" s="9">
        <f t="shared" si="7"/>
        <v>3.1870641794275018E-3</v>
      </c>
      <c r="D160" s="9">
        <f t="shared" si="8"/>
        <v>3.1870641794275018E-3</v>
      </c>
      <c r="E160" s="9">
        <f t="shared" si="9"/>
        <v>1.0157378083789895E-5</v>
      </c>
    </row>
    <row r="161" spans="1:5">
      <c r="A161" s="10">
        <v>40486</v>
      </c>
      <c r="B161" s="1">
        <v>1069.1500000000001</v>
      </c>
      <c r="C161" s="9">
        <f t="shared" si="7"/>
        <v>1.5410658664591617E-2</v>
      </c>
      <c r="D161" s="9">
        <f t="shared" si="8"/>
        <v>1.5410658664591617E-2</v>
      </c>
      <c r="E161" s="9">
        <f t="shared" si="9"/>
        <v>2.3748840047655266E-4</v>
      </c>
    </row>
    <row r="162" spans="1:5">
      <c r="A162" s="10">
        <v>40487</v>
      </c>
      <c r="B162" s="1">
        <v>1077.75</v>
      </c>
      <c r="C162" s="9">
        <f t="shared" si="7"/>
        <v>8.0115943915997495E-3</v>
      </c>
      <c r="D162" s="9">
        <f t="shared" si="8"/>
        <v>8.0115943915997495E-3</v>
      </c>
      <c r="E162" s="9">
        <f t="shared" si="9"/>
        <v>6.4185644695512561E-5</v>
      </c>
    </row>
    <row r="163" spans="1:5">
      <c r="A163" s="10">
        <v>40490</v>
      </c>
      <c r="B163" s="1">
        <v>1068.1500000000001</v>
      </c>
      <c r="C163" s="9">
        <f t="shared" si="7"/>
        <v>-8.9473545310005086E-3</v>
      </c>
      <c r="D163" s="9">
        <f t="shared" si="8"/>
        <v>-8.9473545310005086E-3</v>
      </c>
      <c r="E163" s="9">
        <f t="shared" si="9"/>
        <v>8.0055153103415327E-5</v>
      </c>
    </row>
    <row r="164" spans="1:5">
      <c r="A164" s="10">
        <v>40491</v>
      </c>
      <c r="B164" s="1">
        <v>1091.0999999999999</v>
      </c>
      <c r="C164" s="9">
        <f t="shared" si="7"/>
        <v>2.1258181564809384E-2</v>
      </c>
      <c r="D164" s="9">
        <f t="shared" si="8"/>
        <v>2.1258181564809384E-2</v>
      </c>
      <c r="E164" s="9">
        <f t="shared" si="9"/>
        <v>4.5191028344240158E-4</v>
      </c>
    </row>
    <row r="165" spans="1:5">
      <c r="A165" s="10">
        <v>40492</v>
      </c>
      <c r="B165" s="1">
        <v>1092.3</v>
      </c>
      <c r="C165" s="9">
        <f t="shared" si="7"/>
        <v>1.099203188444467E-3</v>
      </c>
      <c r="D165" s="9">
        <f t="shared" si="8"/>
        <v>1.099203188444467E-3</v>
      </c>
      <c r="E165" s="9">
        <f t="shared" si="9"/>
        <v>1.2082476494864824E-6</v>
      </c>
    </row>
    <row r="166" spans="1:5">
      <c r="A166" s="10">
        <v>40493</v>
      </c>
      <c r="B166" s="1">
        <v>1064.75</v>
      </c>
      <c r="C166" s="9">
        <f t="shared" si="7"/>
        <v>-2.554553504617452E-2</v>
      </c>
      <c r="D166" s="9">
        <f t="shared" si="8"/>
        <v>-2.554553504617452E-2</v>
      </c>
      <c r="E166" s="9">
        <f t="shared" si="9"/>
        <v>6.5257436079533063E-4</v>
      </c>
    </row>
    <row r="167" spans="1:5">
      <c r="A167" s="10">
        <v>40494</v>
      </c>
      <c r="B167" s="1">
        <v>1055.9000000000001</v>
      </c>
      <c r="C167" s="9">
        <f t="shared" si="7"/>
        <v>-8.3465459908541421E-3</v>
      </c>
      <c r="D167" s="9">
        <f t="shared" si="8"/>
        <v>-8.3465459908541421E-3</v>
      </c>
      <c r="E167" s="9">
        <f t="shared" si="9"/>
        <v>6.9664829977443356E-5</v>
      </c>
    </row>
    <row r="168" spans="1:5">
      <c r="A168" s="10">
        <v>40497</v>
      </c>
      <c r="B168" s="1">
        <v>1066</v>
      </c>
      <c r="C168" s="9">
        <f t="shared" si="7"/>
        <v>9.5198419133210657E-3</v>
      </c>
      <c r="D168" s="9">
        <f t="shared" si="8"/>
        <v>9.5198419133210657E-3</v>
      </c>
      <c r="E168" s="9">
        <f t="shared" si="9"/>
        <v>9.0627390054624489E-5</v>
      </c>
    </row>
    <row r="169" spans="1:5">
      <c r="A169" s="10">
        <v>40498</v>
      </c>
      <c r="B169" s="1">
        <v>1048.9000000000001</v>
      </c>
      <c r="C169" s="9">
        <f t="shared" si="7"/>
        <v>-1.6171329758231524E-2</v>
      </c>
      <c r="D169" s="9">
        <f t="shared" si="8"/>
        <v>-1.6171329758231524E-2</v>
      </c>
      <c r="E169" s="9">
        <f t="shared" si="9"/>
        <v>2.6151190614946446E-4</v>
      </c>
    </row>
    <row r="170" spans="1:5">
      <c r="A170" s="10">
        <v>40500</v>
      </c>
      <c r="B170" s="1">
        <v>1042.8</v>
      </c>
      <c r="C170" s="9">
        <f t="shared" si="7"/>
        <v>-5.832592908211638E-3</v>
      </c>
      <c r="D170" s="9">
        <f t="shared" si="8"/>
        <v>-5.832592908211638E-3</v>
      </c>
      <c r="E170" s="9">
        <f t="shared" si="9"/>
        <v>3.4019140032920691E-5</v>
      </c>
    </row>
    <row r="171" spans="1:5">
      <c r="A171" s="10">
        <v>40501</v>
      </c>
      <c r="B171" s="1">
        <v>1015.4</v>
      </c>
      <c r="C171" s="9">
        <f t="shared" si="7"/>
        <v>-2.6626779546052651E-2</v>
      </c>
      <c r="D171" s="9">
        <f t="shared" si="8"/>
        <v>-2.6626779546052651E-2</v>
      </c>
      <c r="E171" s="9">
        <f t="shared" si="9"/>
        <v>7.0898538899408778E-4</v>
      </c>
    </row>
    <row r="172" spans="1:5">
      <c r="A172" s="10">
        <v>40504</v>
      </c>
      <c r="B172" s="1">
        <v>1039.0999999999999</v>
      </c>
      <c r="C172" s="9">
        <f t="shared" si="7"/>
        <v>2.3072330345306934E-2</v>
      </c>
      <c r="D172" s="9">
        <f t="shared" si="8"/>
        <v>2.3072330345306934E-2</v>
      </c>
      <c r="E172" s="9">
        <f t="shared" si="9"/>
        <v>5.3233242756297119E-4</v>
      </c>
    </row>
    <row r="173" spans="1:5">
      <c r="A173" s="10">
        <v>40505</v>
      </c>
      <c r="B173" s="1">
        <v>1030.05</v>
      </c>
      <c r="C173" s="9">
        <f t="shared" si="7"/>
        <v>-8.7476091238059255E-3</v>
      </c>
      <c r="D173" s="9">
        <f t="shared" si="8"/>
        <v>-8.7476091238059255E-3</v>
      </c>
      <c r="E173" s="9">
        <f t="shared" si="9"/>
        <v>7.652066538289267E-5</v>
      </c>
    </row>
    <row r="174" spans="1:5">
      <c r="A174" s="10">
        <v>40506</v>
      </c>
      <c r="B174" s="1">
        <v>1004.75</v>
      </c>
      <c r="C174" s="9">
        <f t="shared" si="7"/>
        <v>-2.4868590405484552E-2</v>
      </c>
      <c r="D174" s="9">
        <f t="shared" si="8"/>
        <v>-2.4868590405484552E-2</v>
      </c>
      <c r="E174" s="9">
        <f t="shared" si="9"/>
        <v>6.1844678875575833E-4</v>
      </c>
    </row>
    <row r="175" spans="1:5">
      <c r="A175" s="10">
        <v>40507</v>
      </c>
      <c r="B175" s="1">
        <v>1021.8</v>
      </c>
      <c r="C175" s="9">
        <f t="shared" si="7"/>
        <v>1.6827023567386971E-2</v>
      </c>
      <c r="D175" s="9">
        <f t="shared" si="8"/>
        <v>1.6827023567386971E-2</v>
      </c>
      <c r="E175" s="9">
        <f t="shared" si="9"/>
        <v>2.8314872213739653E-4</v>
      </c>
    </row>
    <row r="176" spans="1:5">
      <c r="A176" s="10">
        <v>40508</v>
      </c>
      <c r="B176" s="1">
        <v>1047.25</v>
      </c>
      <c r="C176" s="9">
        <f t="shared" si="7"/>
        <v>2.4601902930446784E-2</v>
      </c>
      <c r="D176" s="9">
        <f t="shared" si="8"/>
        <v>2.4601902930446784E-2</v>
      </c>
      <c r="E176" s="9">
        <f t="shared" si="9"/>
        <v>6.0525362779912609E-4</v>
      </c>
    </row>
    <row r="177" spans="1:5">
      <c r="A177" s="10">
        <v>40511</v>
      </c>
      <c r="B177" s="1">
        <v>1071.3</v>
      </c>
      <c r="C177" s="9">
        <f t="shared" si="7"/>
        <v>2.2705183441368185E-2</v>
      </c>
      <c r="D177" s="9">
        <f t="shared" si="8"/>
        <v>2.2705183441368185E-2</v>
      </c>
      <c r="E177" s="9">
        <f t="shared" si="9"/>
        <v>5.1552535510618E-4</v>
      </c>
    </row>
    <row r="178" spans="1:5">
      <c r="A178" s="10">
        <v>40512</v>
      </c>
      <c r="B178" s="1">
        <v>1076</v>
      </c>
      <c r="C178" s="9">
        <f t="shared" si="7"/>
        <v>4.3775974532172853E-3</v>
      </c>
      <c r="D178" s="9">
        <f t="shared" si="8"/>
        <v>4.3775974532172853E-3</v>
      </c>
      <c r="E178" s="9">
        <f t="shared" si="9"/>
        <v>1.9163359462414464E-5</v>
      </c>
    </row>
    <row r="179" spans="1:5">
      <c r="A179" s="10">
        <v>40513</v>
      </c>
      <c r="B179" s="1">
        <v>1081.9000000000001</v>
      </c>
      <c r="C179" s="9">
        <f t="shared" si="7"/>
        <v>5.4682929717979872E-3</v>
      </c>
      <c r="D179" s="9">
        <f t="shared" si="8"/>
        <v>5.4682929717979872E-3</v>
      </c>
      <c r="E179" s="9">
        <f t="shared" si="9"/>
        <v>2.9902228025415261E-5</v>
      </c>
    </row>
    <row r="180" spans="1:5">
      <c r="A180" s="10">
        <v>40514</v>
      </c>
      <c r="B180" s="1">
        <v>1095.8</v>
      </c>
      <c r="C180" s="9">
        <f t="shared" si="7"/>
        <v>1.276593541078753E-2</v>
      </c>
      <c r="D180" s="9">
        <f t="shared" si="8"/>
        <v>1.276593541078753E-2</v>
      </c>
      <c r="E180" s="9">
        <f t="shared" si="9"/>
        <v>1.6296910691239897E-4</v>
      </c>
    </row>
    <row r="181" spans="1:5">
      <c r="A181" s="10">
        <v>40515</v>
      </c>
      <c r="B181" s="1">
        <v>1097.3499999999999</v>
      </c>
      <c r="C181" s="9">
        <f t="shared" si="7"/>
        <v>1.4134922445520855E-3</v>
      </c>
      <c r="D181" s="9">
        <f t="shared" si="8"/>
        <v>1.4134922445520855E-3</v>
      </c>
      <c r="E181" s="9">
        <f t="shared" si="9"/>
        <v>1.9979603254088926E-6</v>
      </c>
    </row>
    <row r="182" spans="1:5">
      <c r="A182" s="10">
        <v>40518</v>
      </c>
      <c r="B182" s="1">
        <v>1101.7</v>
      </c>
      <c r="C182" s="9">
        <f t="shared" si="7"/>
        <v>3.9562589971517967E-3</v>
      </c>
      <c r="D182" s="9">
        <f t="shared" si="8"/>
        <v>3.9562589971517967E-3</v>
      </c>
      <c r="E182" s="9">
        <f t="shared" si="9"/>
        <v>1.5651985252544541E-5</v>
      </c>
    </row>
    <row r="183" spans="1:5">
      <c r="A183" s="10">
        <v>40519</v>
      </c>
      <c r="B183" s="1">
        <v>1087.5</v>
      </c>
      <c r="C183" s="9">
        <f t="shared" si="7"/>
        <v>-1.2972957383180106E-2</v>
      </c>
      <c r="D183" s="9">
        <f t="shared" si="8"/>
        <v>-1.2972957383180106E-2</v>
      </c>
      <c r="E183" s="9">
        <f t="shared" si="9"/>
        <v>1.6829762326580722E-4</v>
      </c>
    </row>
    <row r="184" spans="1:5">
      <c r="A184" s="10">
        <v>40520</v>
      </c>
      <c r="B184" s="1">
        <v>1079.1500000000001</v>
      </c>
      <c r="C184" s="9">
        <f t="shared" si="7"/>
        <v>-7.7077897578595794E-3</v>
      </c>
      <c r="D184" s="9">
        <f t="shared" si="8"/>
        <v>-7.7077897578595794E-3</v>
      </c>
      <c r="E184" s="9">
        <f t="shared" si="9"/>
        <v>5.9410022951365033E-5</v>
      </c>
    </row>
    <row r="185" spans="1:5">
      <c r="A185" s="10">
        <v>40521</v>
      </c>
      <c r="B185" s="1">
        <v>1072.5999999999999</v>
      </c>
      <c r="C185" s="9">
        <f t="shared" si="7"/>
        <v>-6.0880866561547915E-3</v>
      </c>
      <c r="D185" s="9">
        <f t="shared" si="8"/>
        <v>-6.0880866561547915E-3</v>
      </c>
      <c r="E185" s="9">
        <f t="shared" si="9"/>
        <v>3.7064799132850032E-5</v>
      </c>
    </row>
    <row r="186" spans="1:5">
      <c r="A186" s="10">
        <v>40522</v>
      </c>
      <c r="B186" s="1">
        <v>1074.9000000000001</v>
      </c>
      <c r="C186" s="9">
        <f t="shared" si="7"/>
        <v>2.1420264301932027E-3</v>
      </c>
      <c r="D186" s="9">
        <f t="shared" si="8"/>
        <v>2.1420264301932027E-3</v>
      </c>
      <c r="E186" s="9">
        <f t="shared" si="9"/>
        <v>4.5882772276462356E-6</v>
      </c>
    </row>
    <row r="187" spans="1:5">
      <c r="A187" s="10">
        <v>40525</v>
      </c>
      <c r="B187" s="1">
        <v>1076.0999999999999</v>
      </c>
      <c r="C187" s="9">
        <f t="shared" si="7"/>
        <v>1.1157602273286714E-3</v>
      </c>
      <c r="D187" s="9">
        <f t="shared" si="8"/>
        <v>1.1157602273286714E-3</v>
      </c>
      <c r="E187" s="9">
        <f t="shared" si="9"/>
        <v>1.2449208848885285E-6</v>
      </c>
    </row>
    <row r="188" spans="1:5">
      <c r="A188" s="10">
        <v>40526</v>
      </c>
      <c r="B188" s="1">
        <v>1080.95</v>
      </c>
      <c r="C188" s="9">
        <f t="shared" si="7"/>
        <v>4.4968898941270255E-3</v>
      </c>
      <c r="D188" s="9">
        <f t="shared" si="8"/>
        <v>4.4968898941270255E-3</v>
      </c>
      <c r="E188" s="9">
        <f t="shared" si="9"/>
        <v>2.0222018719901772E-5</v>
      </c>
    </row>
    <row r="189" spans="1:5">
      <c r="A189" s="10">
        <v>40527</v>
      </c>
      <c r="B189" s="1">
        <v>1103.6500000000001</v>
      </c>
      <c r="C189" s="9">
        <f t="shared" si="7"/>
        <v>2.0782584486747441E-2</v>
      </c>
      <c r="D189" s="9">
        <f t="shared" si="8"/>
        <v>2.0782584486747441E-2</v>
      </c>
      <c r="E189" s="9">
        <f t="shared" si="9"/>
        <v>4.3191581794879539E-4</v>
      </c>
    </row>
    <row r="190" spans="1:5">
      <c r="A190" s="10">
        <v>40528</v>
      </c>
      <c r="B190" s="1">
        <v>1140.7</v>
      </c>
      <c r="C190" s="9">
        <f t="shared" si="7"/>
        <v>3.3019240446631438E-2</v>
      </c>
      <c r="D190" s="9">
        <f t="shared" si="8"/>
        <v>3.3019240446631438E-2</v>
      </c>
      <c r="E190" s="9">
        <f t="shared" si="9"/>
        <v>1.0902702396724615E-3</v>
      </c>
    </row>
    <row r="191" spans="1:5">
      <c r="A191" s="10">
        <v>40532</v>
      </c>
      <c r="B191" s="1">
        <v>1166.7</v>
      </c>
      <c r="C191" s="9">
        <f t="shared" si="7"/>
        <v>2.2537141795959011E-2</v>
      </c>
      <c r="D191" s="9">
        <f t="shared" si="8"/>
        <v>2.2537141795959011E-2</v>
      </c>
      <c r="E191" s="9">
        <f t="shared" si="9"/>
        <v>5.0792276033116257E-4</v>
      </c>
    </row>
    <row r="192" spans="1:5">
      <c r="A192" s="10">
        <v>40533</v>
      </c>
      <c r="B192" s="1">
        <v>1160.8</v>
      </c>
      <c r="C192" s="9">
        <f t="shared" si="7"/>
        <v>-5.0698282598333217E-3</v>
      </c>
      <c r="D192" s="9">
        <f t="shared" si="8"/>
        <v>-5.0698282598333217E-3</v>
      </c>
      <c r="E192" s="9">
        <f t="shared" si="9"/>
        <v>2.5703158584204566E-5</v>
      </c>
    </row>
    <row r="193" spans="1:6">
      <c r="A193" s="10">
        <v>40534</v>
      </c>
      <c r="B193" s="1">
        <v>1149.75</v>
      </c>
      <c r="C193" s="9">
        <f t="shared" si="7"/>
        <v>-9.5648951499449006E-3</v>
      </c>
      <c r="D193" s="9">
        <f t="shared" si="8"/>
        <v>-9.5648951499449006E-3</v>
      </c>
      <c r="E193" s="9">
        <f t="shared" si="9"/>
        <v>9.148721922943948E-5</v>
      </c>
      <c r="F193" s="1"/>
    </row>
    <row r="194" spans="1:6">
      <c r="A194" s="10">
        <v>40535</v>
      </c>
      <c r="B194" s="1">
        <v>1140</v>
      </c>
      <c r="C194" s="9">
        <f t="shared" si="7"/>
        <v>-8.5162650314921096E-3</v>
      </c>
      <c r="D194" s="9">
        <f t="shared" si="8"/>
        <v>-8.5162650314921096E-3</v>
      </c>
      <c r="E194" s="9">
        <f t="shared" si="9"/>
        <v>7.2526770086615302E-5</v>
      </c>
      <c r="F194" s="1"/>
    </row>
    <row r="195" spans="1:6">
      <c r="A195" s="10">
        <v>40536</v>
      </c>
      <c r="B195" s="1">
        <v>1141.0999999999999</v>
      </c>
      <c r="C195" s="9">
        <f t="shared" si="7"/>
        <v>9.6444705209270233E-4</v>
      </c>
      <c r="D195" s="9">
        <f t="shared" si="8"/>
        <v>9.6444705209270233E-4</v>
      </c>
      <c r="E195" s="9">
        <f t="shared" si="9"/>
        <v>9.3015811629030372E-7</v>
      </c>
      <c r="F195" s="1"/>
    </row>
    <row r="196" spans="1:6">
      <c r="A196" s="10">
        <v>40539</v>
      </c>
      <c r="B196" s="1">
        <v>1141.2</v>
      </c>
      <c r="C196" s="9">
        <f t="shared" ref="C196:C259" si="10">LN(B196/B195)</f>
        <v>8.7630898711084596E-5</v>
      </c>
      <c r="D196" s="9">
        <f t="shared" ref="D196:D259" si="11">C196-J197</f>
        <v>8.7630898711084596E-5</v>
      </c>
      <c r="E196" s="9">
        <f t="shared" ref="E196:E259" si="12">D196^2</f>
        <v>7.679174408912368E-9</v>
      </c>
      <c r="F196" s="1"/>
    </row>
    <row r="197" spans="1:6">
      <c r="A197" s="10">
        <v>40540</v>
      </c>
      <c r="B197" s="1">
        <v>1146.3499999999999</v>
      </c>
      <c r="C197" s="9">
        <f t="shared" si="10"/>
        <v>4.5026414293261362E-3</v>
      </c>
      <c r="D197" s="9">
        <f t="shared" si="11"/>
        <v>4.5026414293261362E-3</v>
      </c>
      <c r="E197" s="9">
        <f t="shared" si="12"/>
        <v>2.0273779841084111E-5</v>
      </c>
      <c r="F197" s="1"/>
    </row>
    <row r="198" spans="1:6">
      <c r="A198" s="10">
        <v>40541</v>
      </c>
      <c r="B198" s="1">
        <v>1156.95</v>
      </c>
      <c r="C198" s="9">
        <f t="shared" si="10"/>
        <v>9.204250279446869E-3</v>
      </c>
      <c r="D198" s="9">
        <f t="shared" si="11"/>
        <v>9.204250279446869E-3</v>
      </c>
      <c r="E198" s="9">
        <f t="shared" si="12"/>
        <v>8.4718223206697765E-5</v>
      </c>
      <c r="F198" s="1"/>
    </row>
    <row r="199" spans="1:6">
      <c r="A199" s="10">
        <v>40542</v>
      </c>
      <c r="B199" s="1">
        <v>1170.2</v>
      </c>
      <c r="C199" s="9">
        <f t="shared" si="10"/>
        <v>1.1387442306017804E-2</v>
      </c>
      <c r="D199" s="9">
        <f t="shared" si="11"/>
        <v>1.1387442306017804E-2</v>
      </c>
      <c r="E199" s="9">
        <f t="shared" si="12"/>
        <v>1.2967384227288408E-4</v>
      </c>
      <c r="F199" s="1"/>
    </row>
    <row r="200" spans="1:6">
      <c r="A200" s="10">
        <v>40543</v>
      </c>
      <c r="B200" s="1">
        <v>1165.6500000000001</v>
      </c>
      <c r="C200" s="9">
        <f t="shared" si="10"/>
        <v>-3.8958030307747814E-3</v>
      </c>
      <c r="D200" s="9">
        <f t="shared" si="11"/>
        <v>-3.8958030307747814E-3</v>
      </c>
      <c r="E200" s="9">
        <f t="shared" si="12"/>
        <v>1.5177281254593973E-5</v>
      </c>
      <c r="F200" s="1"/>
    </row>
    <row r="201" spans="1:6">
      <c r="A201" s="10">
        <v>40546</v>
      </c>
      <c r="B201" s="1">
        <v>1158.05</v>
      </c>
      <c r="C201" s="9">
        <f t="shared" si="10"/>
        <v>-6.5413152296400542E-3</v>
      </c>
      <c r="D201" s="9">
        <f t="shared" si="11"/>
        <v>-6.5413152296400542E-3</v>
      </c>
      <c r="E201" s="9">
        <f t="shared" si="12"/>
        <v>4.2788804933520917E-5</v>
      </c>
      <c r="F201" s="1">
        <v>28.47</v>
      </c>
    </row>
    <row r="202" spans="1:6">
      <c r="A202" s="10">
        <v>40547</v>
      </c>
      <c r="B202" s="1">
        <v>1144.75</v>
      </c>
      <c r="C202" s="9">
        <f t="shared" si="10"/>
        <v>-1.1551283556516113E-2</v>
      </c>
      <c r="D202" s="9">
        <f t="shared" si="11"/>
        <v>-1.1551283556516113E-2</v>
      </c>
      <c r="E202" s="9">
        <f t="shared" si="12"/>
        <v>1.3343215180303955E-4</v>
      </c>
      <c r="F202" s="1">
        <v>28.35</v>
      </c>
    </row>
    <row r="203" spans="1:6">
      <c r="A203" s="10">
        <v>40548</v>
      </c>
      <c r="B203" s="1">
        <v>1158.95</v>
      </c>
      <c r="C203" s="9">
        <f t="shared" si="10"/>
        <v>1.2328150233481282E-2</v>
      </c>
      <c r="D203" s="9">
        <f t="shared" si="11"/>
        <v>1.2328150233481282E-2</v>
      </c>
      <c r="E203" s="9">
        <f t="shared" si="12"/>
        <v>1.5198328817928459E-4</v>
      </c>
      <c r="F203" s="1">
        <v>29.21</v>
      </c>
    </row>
    <row r="204" spans="1:6">
      <c r="A204" s="10">
        <v>40549</v>
      </c>
      <c r="B204" s="1">
        <v>1171.7</v>
      </c>
      <c r="C204" s="9">
        <f t="shared" si="10"/>
        <v>1.0941262903423756E-2</v>
      </c>
      <c r="D204" s="9">
        <f t="shared" si="11"/>
        <v>1.0941262903423756E-2</v>
      </c>
      <c r="E204" s="9">
        <f t="shared" si="12"/>
        <v>1.1971123392183684E-4</v>
      </c>
      <c r="F204" s="1">
        <v>28.1</v>
      </c>
    </row>
    <row r="205" spans="1:6">
      <c r="A205" s="10">
        <v>40550</v>
      </c>
      <c r="B205" s="1">
        <v>1142.6500000000001</v>
      </c>
      <c r="C205" s="9">
        <f t="shared" si="10"/>
        <v>-2.5105559495216485E-2</v>
      </c>
      <c r="D205" s="9">
        <f t="shared" si="11"/>
        <v>-2.5105559495216485E-2</v>
      </c>
      <c r="E205" s="9">
        <f t="shared" si="12"/>
        <v>6.3028911756785467E-4</v>
      </c>
      <c r="F205" s="1">
        <v>30.65</v>
      </c>
    </row>
    <row r="206" spans="1:6">
      <c r="A206" s="10">
        <v>40553</v>
      </c>
      <c r="B206" s="1">
        <v>1130.9000000000001</v>
      </c>
      <c r="C206" s="9">
        <f t="shared" si="10"/>
        <v>-1.0336350301612078E-2</v>
      </c>
      <c r="D206" s="9">
        <f t="shared" si="11"/>
        <v>-1.0336350301612078E-2</v>
      </c>
      <c r="E206" s="9">
        <f t="shared" si="12"/>
        <v>1.068401375576361E-4</v>
      </c>
      <c r="F206" s="1">
        <v>34.97</v>
      </c>
    </row>
    <row r="207" spans="1:6">
      <c r="A207" s="10">
        <v>40554</v>
      </c>
      <c r="B207" s="1">
        <v>1098.5</v>
      </c>
      <c r="C207" s="9">
        <f t="shared" si="10"/>
        <v>-2.9068163052616492E-2</v>
      </c>
      <c r="D207" s="9">
        <f t="shared" si="11"/>
        <v>-2.9068163052616492E-2</v>
      </c>
      <c r="E207" s="9">
        <f t="shared" si="12"/>
        <v>8.4495810325349856E-4</v>
      </c>
      <c r="F207" s="1">
        <v>35.14</v>
      </c>
    </row>
    <row r="208" spans="1:6">
      <c r="A208" s="10">
        <v>40555</v>
      </c>
      <c r="B208" s="1">
        <v>1135.95</v>
      </c>
      <c r="C208" s="9">
        <f t="shared" si="10"/>
        <v>3.3523692403276448E-2</v>
      </c>
      <c r="D208" s="9">
        <f t="shared" si="11"/>
        <v>3.3523692403276448E-2</v>
      </c>
      <c r="E208" s="9">
        <f t="shared" si="12"/>
        <v>1.123837952349495E-3</v>
      </c>
      <c r="F208" s="1">
        <v>36.18</v>
      </c>
    </row>
    <row r="209" spans="1:6">
      <c r="A209" s="10">
        <v>40556</v>
      </c>
      <c r="B209" s="1">
        <v>1124.25</v>
      </c>
      <c r="C209" s="9">
        <f t="shared" si="10"/>
        <v>-1.0353158577124636E-2</v>
      </c>
      <c r="D209" s="9">
        <f t="shared" si="11"/>
        <v>-1.0353158577124636E-2</v>
      </c>
      <c r="E209" s="9">
        <f t="shared" si="12"/>
        <v>1.0718789252308941E-4</v>
      </c>
      <c r="F209" s="1">
        <v>37.700000000000003</v>
      </c>
    </row>
    <row r="210" spans="1:6">
      <c r="A210" s="10">
        <v>40557</v>
      </c>
      <c r="B210" s="1">
        <v>1120.1500000000001</v>
      </c>
      <c r="C210" s="9">
        <f t="shared" si="10"/>
        <v>-3.6535417578783371E-3</v>
      </c>
      <c r="D210" s="9">
        <f t="shared" si="11"/>
        <v>-3.6535417578783371E-3</v>
      </c>
      <c r="E210" s="9">
        <f t="shared" si="12"/>
        <v>1.334836737656073E-5</v>
      </c>
      <c r="F210" s="1">
        <v>39.5</v>
      </c>
    </row>
    <row r="211" spans="1:6">
      <c r="A211" s="10">
        <v>40560</v>
      </c>
      <c r="B211" s="1">
        <v>1137.4000000000001</v>
      </c>
      <c r="C211" s="9">
        <f t="shared" si="10"/>
        <v>1.5282350979760991E-2</v>
      </c>
      <c r="D211" s="9">
        <f t="shared" si="11"/>
        <v>1.5282350979760991E-2</v>
      </c>
      <c r="E211" s="9">
        <f t="shared" si="12"/>
        <v>2.3355025146860173E-4</v>
      </c>
      <c r="F211" s="1">
        <v>45.87</v>
      </c>
    </row>
    <row r="212" spans="1:6">
      <c r="A212" s="10">
        <v>40561</v>
      </c>
      <c r="B212" s="1">
        <v>1202.55</v>
      </c>
      <c r="C212" s="9">
        <f t="shared" si="10"/>
        <v>5.5699346284370885E-2</v>
      </c>
      <c r="D212" s="9">
        <f t="shared" si="11"/>
        <v>5.5699346284370885E-2</v>
      </c>
      <c r="E212" s="9">
        <f t="shared" si="12"/>
        <v>3.1024171765062607E-3</v>
      </c>
      <c r="F212" s="1">
        <v>31.2</v>
      </c>
    </row>
    <row r="213" spans="1:6">
      <c r="A213" s="10">
        <v>40562</v>
      </c>
      <c r="B213" s="1">
        <v>1193</v>
      </c>
      <c r="C213" s="9">
        <f t="shared" si="10"/>
        <v>-7.9731590591541491E-3</v>
      </c>
      <c r="D213" s="9">
        <f t="shared" si="11"/>
        <v>-7.9731590591541491E-3</v>
      </c>
      <c r="E213" s="9">
        <f t="shared" si="12"/>
        <v>6.357126538257188E-5</v>
      </c>
      <c r="F213" s="1">
        <v>29.05</v>
      </c>
    </row>
    <row r="214" spans="1:6">
      <c r="A214" s="10">
        <v>40563</v>
      </c>
      <c r="B214" s="1">
        <v>1212.2</v>
      </c>
      <c r="C214" s="9">
        <f t="shared" si="10"/>
        <v>1.5965747419268671E-2</v>
      </c>
      <c r="D214" s="9">
        <f t="shared" si="11"/>
        <v>1.5965747419268671E-2</v>
      </c>
      <c r="E214" s="9">
        <f t="shared" si="12"/>
        <v>2.5490509065588421E-4</v>
      </c>
      <c r="F214" s="1">
        <v>27.06</v>
      </c>
    </row>
    <row r="215" spans="1:6">
      <c r="A215" s="10">
        <v>40564</v>
      </c>
      <c r="B215" s="1">
        <v>1211.6500000000001</v>
      </c>
      <c r="C215" s="9">
        <f t="shared" si="10"/>
        <v>-4.5382347046195711E-4</v>
      </c>
      <c r="D215" s="9">
        <f t="shared" si="11"/>
        <v>-4.5382347046195711E-4</v>
      </c>
      <c r="E215" s="9">
        <f t="shared" si="12"/>
        <v>2.0595574234213486E-7</v>
      </c>
      <c r="F215" s="1">
        <v>24.27</v>
      </c>
    </row>
    <row r="216" spans="1:6">
      <c r="A216" s="10">
        <v>40567</v>
      </c>
      <c r="B216" s="1">
        <v>1209.2</v>
      </c>
      <c r="C216" s="9">
        <f t="shared" si="10"/>
        <v>-2.0240831414196762E-3</v>
      </c>
      <c r="D216" s="9">
        <f t="shared" si="11"/>
        <v>-2.0240831414196762E-3</v>
      </c>
      <c r="E216" s="9">
        <f t="shared" si="12"/>
        <v>4.096912563379345E-6</v>
      </c>
      <c r="F216" s="1">
        <v>27.56</v>
      </c>
    </row>
    <row r="217" spans="1:6">
      <c r="A217" s="10">
        <v>40568</v>
      </c>
      <c r="B217" s="1">
        <v>1188.55</v>
      </c>
      <c r="C217" s="9">
        <f t="shared" si="10"/>
        <v>-1.7224907154037551E-2</v>
      </c>
      <c r="D217" s="9">
        <f t="shared" si="11"/>
        <v>-1.7224907154037551E-2</v>
      </c>
      <c r="E217" s="9">
        <f t="shared" si="12"/>
        <v>2.9669742646521401E-4</v>
      </c>
      <c r="F217" s="1">
        <v>28.16</v>
      </c>
    </row>
    <row r="218" spans="1:6">
      <c r="A218" s="10">
        <v>40570</v>
      </c>
      <c r="B218" s="1">
        <v>1199.4000000000001</v>
      </c>
      <c r="C218" s="9">
        <f t="shared" si="10"/>
        <v>9.0873549831438933E-3</v>
      </c>
      <c r="D218" s="9">
        <f t="shared" si="11"/>
        <v>9.0873549831438933E-3</v>
      </c>
      <c r="E218" s="9">
        <f t="shared" si="12"/>
        <v>8.2580020589670145E-5</v>
      </c>
      <c r="F218" s="1">
        <v>27.69</v>
      </c>
    </row>
    <row r="219" spans="1:6">
      <c r="A219" s="10">
        <v>40571</v>
      </c>
      <c r="B219" s="1">
        <v>1181.3499999999999</v>
      </c>
      <c r="C219" s="9">
        <f t="shared" si="10"/>
        <v>-1.5163579424925066E-2</v>
      </c>
      <c r="D219" s="9">
        <f t="shared" si="11"/>
        <v>-1.5163579424925066E-2</v>
      </c>
      <c r="E219" s="9">
        <f t="shared" si="12"/>
        <v>2.2993414097601078E-4</v>
      </c>
      <c r="F219" s="1">
        <v>28.25</v>
      </c>
    </row>
    <row r="220" spans="1:6">
      <c r="A220" s="10">
        <v>40574</v>
      </c>
      <c r="B220" s="1">
        <v>1159.5</v>
      </c>
      <c r="C220" s="9">
        <f t="shared" si="10"/>
        <v>-1.8668974613898076E-2</v>
      </c>
      <c r="D220" s="9">
        <f t="shared" si="11"/>
        <v>-1.8668974613898076E-2</v>
      </c>
      <c r="E220" s="9">
        <f t="shared" si="12"/>
        <v>3.485306131343708E-4</v>
      </c>
      <c r="F220" s="1">
        <v>30.25</v>
      </c>
    </row>
    <row r="221" spans="1:6">
      <c r="A221" s="10">
        <v>40575</v>
      </c>
      <c r="B221" s="1">
        <v>1150.1500000000001</v>
      </c>
      <c r="C221" s="9">
        <f t="shared" si="10"/>
        <v>-8.0965090615584146E-3</v>
      </c>
      <c r="D221" s="9">
        <f t="shared" si="11"/>
        <v>-8.0965090615584146E-3</v>
      </c>
      <c r="E221" s="9">
        <f t="shared" si="12"/>
        <v>6.555345898389752E-5</v>
      </c>
      <c r="F221" s="1">
        <v>30.21</v>
      </c>
    </row>
    <row r="222" spans="1:6">
      <c r="A222" s="10">
        <v>40576</v>
      </c>
      <c r="B222" s="1">
        <v>1182.45</v>
      </c>
      <c r="C222" s="9">
        <f t="shared" si="10"/>
        <v>2.7696188539999157E-2</v>
      </c>
      <c r="D222" s="9">
        <f t="shared" si="11"/>
        <v>2.7696188539999157E-2</v>
      </c>
      <c r="E222" s="9">
        <f t="shared" si="12"/>
        <v>7.6707885964318056E-4</v>
      </c>
      <c r="F222" s="1">
        <v>29.52</v>
      </c>
    </row>
    <row r="223" spans="1:6">
      <c r="A223" s="10">
        <v>40577</v>
      </c>
      <c r="B223" s="1">
        <v>1183.7</v>
      </c>
      <c r="C223" s="9">
        <f t="shared" si="10"/>
        <v>1.0565687858210681E-3</v>
      </c>
      <c r="D223" s="9">
        <f t="shared" si="11"/>
        <v>1.0565687858210681E-3</v>
      </c>
      <c r="E223" s="9">
        <f t="shared" si="12"/>
        <v>1.1163375991714059E-6</v>
      </c>
      <c r="F223" s="1">
        <v>29.44</v>
      </c>
    </row>
    <row r="224" spans="1:6">
      <c r="A224" s="10">
        <v>40578</v>
      </c>
      <c r="B224" s="1">
        <v>1148.8</v>
      </c>
      <c r="C224" s="9">
        <f t="shared" si="10"/>
        <v>-2.9927206665888301E-2</v>
      </c>
      <c r="D224" s="9">
        <f t="shared" si="11"/>
        <v>-2.9927206665888301E-2</v>
      </c>
      <c r="E224" s="9">
        <f t="shared" si="12"/>
        <v>8.9563769882278915E-4</v>
      </c>
      <c r="F224" s="1">
        <v>30.23</v>
      </c>
    </row>
    <row r="225" spans="1:6">
      <c r="A225" s="10">
        <v>40581</v>
      </c>
      <c r="B225" s="1">
        <v>1131.1500000000001</v>
      </c>
      <c r="C225" s="9">
        <f t="shared" si="10"/>
        <v>-1.5483104977193881E-2</v>
      </c>
      <c r="D225" s="9">
        <f t="shared" si="11"/>
        <v>-1.5483104977193881E-2</v>
      </c>
      <c r="E225" s="9">
        <f t="shared" si="12"/>
        <v>2.3972653973480592E-4</v>
      </c>
      <c r="F225" s="1">
        <v>31.53</v>
      </c>
    </row>
    <row r="226" spans="1:6">
      <c r="A226" s="10">
        <v>40582</v>
      </c>
      <c r="B226" s="1">
        <v>1125.0999999999999</v>
      </c>
      <c r="C226" s="9">
        <f t="shared" si="10"/>
        <v>-5.3628937397397179E-3</v>
      </c>
      <c r="D226" s="9">
        <f t="shared" si="11"/>
        <v>-5.3628937397397179E-3</v>
      </c>
      <c r="E226" s="9">
        <f t="shared" si="12"/>
        <v>2.8760629263739456E-5</v>
      </c>
      <c r="F226" s="1">
        <v>31.41</v>
      </c>
    </row>
    <row r="227" spans="1:6">
      <c r="A227" s="10">
        <v>40583</v>
      </c>
      <c r="B227" s="1">
        <v>1098.3</v>
      </c>
      <c r="C227" s="9">
        <f t="shared" si="10"/>
        <v>-2.4108390782725937E-2</v>
      </c>
      <c r="D227" s="9">
        <f t="shared" si="11"/>
        <v>-2.4108390782725937E-2</v>
      </c>
      <c r="E227" s="9">
        <f t="shared" si="12"/>
        <v>5.8121450613262489E-4</v>
      </c>
      <c r="F227" s="1">
        <v>31.93</v>
      </c>
    </row>
    <row r="228" spans="1:6">
      <c r="A228" s="10">
        <v>40584</v>
      </c>
      <c r="B228" s="1">
        <v>1090.75</v>
      </c>
      <c r="C228" s="9">
        <f t="shared" si="10"/>
        <v>-6.8979967905811335E-3</v>
      </c>
      <c r="D228" s="9">
        <f t="shared" si="11"/>
        <v>-6.8979967905811335E-3</v>
      </c>
      <c r="E228" s="9">
        <f t="shared" si="12"/>
        <v>4.7582359722867616E-5</v>
      </c>
      <c r="F228" s="1">
        <v>31.04</v>
      </c>
    </row>
    <row r="229" spans="1:6">
      <c r="A229" s="10">
        <v>40585</v>
      </c>
      <c r="B229" s="1">
        <v>1089.5999999999999</v>
      </c>
      <c r="C229" s="9">
        <f t="shared" si="10"/>
        <v>-1.0548766084711584E-3</v>
      </c>
      <c r="D229" s="9">
        <f t="shared" si="11"/>
        <v>-1.0548766084711584E-3</v>
      </c>
      <c r="E229" s="9">
        <f t="shared" si="12"/>
        <v>1.1127646590996136E-6</v>
      </c>
      <c r="F229" s="1">
        <v>31.87</v>
      </c>
    </row>
    <row r="230" spans="1:6">
      <c r="A230" s="10">
        <v>40588</v>
      </c>
      <c r="B230" s="1">
        <v>1112.3</v>
      </c>
      <c r="C230" s="9">
        <f t="shared" si="10"/>
        <v>2.0619287202735825E-2</v>
      </c>
      <c r="D230" s="9">
        <f t="shared" si="11"/>
        <v>2.0619287202735825E-2</v>
      </c>
      <c r="E230" s="9">
        <f t="shared" si="12"/>
        <v>4.2515500474890535E-4</v>
      </c>
      <c r="F230" s="1">
        <v>31.01</v>
      </c>
    </row>
    <row r="231" spans="1:6">
      <c r="A231" s="10">
        <v>40589</v>
      </c>
      <c r="B231" s="1">
        <v>1097.7</v>
      </c>
      <c r="C231" s="9">
        <f t="shared" si="10"/>
        <v>-1.3212861904712691E-2</v>
      </c>
      <c r="D231" s="9">
        <f t="shared" si="11"/>
        <v>-1.3212861904712691E-2</v>
      </c>
      <c r="E231" s="9">
        <f t="shared" si="12"/>
        <v>1.745797197130079E-4</v>
      </c>
      <c r="F231" s="1">
        <v>31.66</v>
      </c>
    </row>
    <row r="232" spans="1:6">
      <c r="A232" s="10">
        <v>40590</v>
      </c>
      <c r="B232" s="1">
        <v>1096.5</v>
      </c>
      <c r="C232" s="9">
        <f t="shared" si="10"/>
        <v>-1.0937928353280094E-3</v>
      </c>
      <c r="D232" s="9">
        <f t="shared" si="11"/>
        <v>-1.0937928353280094E-3</v>
      </c>
      <c r="E232" s="9">
        <f t="shared" si="12"/>
        <v>1.1963827666148858E-6</v>
      </c>
      <c r="F232" s="1">
        <v>32.25</v>
      </c>
    </row>
    <row r="233" spans="1:6">
      <c r="A233" s="10">
        <v>40591</v>
      </c>
      <c r="B233" s="1">
        <v>1109.2</v>
      </c>
      <c r="C233" s="9">
        <f t="shared" si="10"/>
        <v>1.1515745883680128E-2</v>
      </c>
      <c r="D233" s="9">
        <f t="shared" si="11"/>
        <v>1.1515745883680128E-2</v>
      </c>
      <c r="E233" s="9">
        <f t="shared" si="12"/>
        <v>1.3261240325749581E-4</v>
      </c>
      <c r="F233" s="1">
        <v>29.92</v>
      </c>
    </row>
    <row r="234" spans="1:6">
      <c r="A234" s="10">
        <v>40592</v>
      </c>
      <c r="B234" s="1">
        <v>1089.7</v>
      </c>
      <c r="C234" s="9">
        <f t="shared" si="10"/>
        <v>-1.7736605758782546E-2</v>
      </c>
      <c r="D234" s="9">
        <f t="shared" si="11"/>
        <v>-1.7736605758782546E-2</v>
      </c>
      <c r="E234" s="9">
        <f t="shared" si="12"/>
        <v>3.145871838424782E-4</v>
      </c>
      <c r="F234" s="1">
        <v>31.45</v>
      </c>
    </row>
    <row r="235" spans="1:6">
      <c r="A235" s="10">
        <v>40595</v>
      </c>
      <c r="B235" s="1">
        <v>1138.5999999999999</v>
      </c>
      <c r="C235" s="9">
        <f t="shared" si="10"/>
        <v>4.3897008534141045E-2</v>
      </c>
      <c r="D235" s="9">
        <f t="shared" si="11"/>
        <v>4.3897008534141045E-2</v>
      </c>
      <c r="E235" s="9">
        <f t="shared" si="12"/>
        <v>1.9269473582464519E-3</v>
      </c>
      <c r="F235" s="1">
        <v>34.17</v>
      </c>
    </row>
    <row r="236" spans="1:6">
      <c r="A236" s="10">
        <v>40596</v>
      </c>
      <c r="B236" s="1">
        <v>1138.75</v>
      </c>
      <c r="C236" s="9">
        <f t="shared" si="10"/>
        <v>1.3173205718670767E-4</v>
      </c>
      <c r="D236" s="9">
        <f t="shared" si="11"/>
        <v>1.3173205718670767E-4</v>
      </c>
      <c r="E236" s="9">
        <f t="shared" si="12"/>
        <v>1.7353334890642019E-8</v>
      </c>
      <c r="F236" s="1">
        <v>36.74</v>
      </c>
    </row>
    <row r="237" spans="1:6">
      <c r="A237" s="10">
        <v>40597</v>
      </c>
      <c r="B237" s="1">
        <v>1125.55</v>
      </c>
      <c r="C237" s="9">
        <f t="shared" si="10"/>
        <v>-1.1659364513995629E-2</v>
      </c>
      <c r="D237" s="9">
        <f t="shared" si="11"/>
        <v>-1.1659364513995629E-2</v>
      </c>
      <c r="E237" s="9">
        <f t="shared" si="12"/>
        <v>1.3594078087022054E-4</v>
      </c>
      <c r="F237" s="1">
        <v>34.78</v>
      </c>
    </row>
    <row r="238" spans="1:6">
      <c r="A238" s="10">
        <v>40598</v>
      </c>
      <c r="B238" s="1">
        <v>1111.8</v>
      </c>
      <c r="C238" s="9">
        <f t="shared" si="10"/>
        <v>-1.2291481540803305E-2</v>
      </c>
      <c r="D238" s="9">
        <f t="shared" si="11"/>
        <v>-1.2291481540803305E-2</v>
      </c>
      <c r="E238" s="9">
        <f t="shared" si="12"/>
        <v>1.5108051846790839E-4</v>
      </c>
      <c r="F238" s="1">
        <v>36.35</v>
      </c>
    </row>
    <row r="239" spans="1:6">
      <c r="A239" s="10">
        <v>40599</v>
      </c>
      <c r="B239" s="1">
        <v>1110.05</v>
      </c>
      <c r="C239" s="9">
        <f t="shared" si="10"/>
        <v>-1.5752641824418594E-3</v>
      </c>
      <c r="D239" s="9">
        <f t="shared" si="11"/>
        <v>-1.5752641824418594E-3</v>
      </c>
      <c r="E239" s="9">
        <f t="shared" si="12"/>
        <v>2.4814572444842197E-6</v>
      </c>
      <c r="F239" s="1">
        <v>36.380000000000003</v>
      </c>
    </row>
    <row r="240" spans="1:6">
      <c r="A240" s="10">
        <v>40602</v>
      </c>
      <c r="B240" s="1">
        <v>1110.25</v>
      </c>
      <c r="C240" s="9">
        <f t="shared" si="10"/>
        <v>1.801558352844624E-4</v>
      </c>
      <c r="D240" s="9">
        <f t="shared" si="11"/>
        <v>1.801558352844624E-4</v>
      </c>
      <c r="E240" s="9">
        <f t="shared" si="12"/>
        <v>3.2456124987042348E-8</v>
      </c>
      <c r="F240" s="1">
        <v>34.32</v>
      </c>
    </row>
    <row r="241" spans="1:6">
      <c r="A241" s="10">
        <v>40603</v>
      </c>
      <c r="B241" s="1">
        <v>1124.5</v>
      </c>
      <c r="C241" s="9">
        <f t="shared" si="10"/>
        <v>1.2753277227158763E-2</v>
      </c>
      <c r="D241" s="9">
        <f t="shared" si="11"/>
        <v>1.2753277227158763E-2</v>
      </c>
      <c r="E241" s="9">
        <f t="shared" si="12"/>
        <v>1.6264608003276629E-4</v>
      </c>
      <c r="F241" s="1">
        <v>30.67</v>
      </c>
    </row>
    <row r="242" spans="1:6">
      <c r="A242" s="10">
        <v>40605</v>
      </c>
      <c r="B242" s="1">
        <v>1150.2</v>
      </c>
      <c r="C242" s="9">
        <f t="shared" si="10"/>
        <v>2.2597347880283447E-2</v>
      </c>
      <c r="D242" s="9">
        <f t="shared" si="11"/>
        <v>2.2597347880283447E-2</v>
      </c>
      <c r="E242" s="9">
        <f t="shared" si="12"/>
        <v>5.1064013122255076E-4</v>
      </c>
      <c r="F242" s="1">
        <v>31.93</v>
      </c>
    </row>
    <row r="243" spans="1:6">
      <c r="A243" s="10">
        <v>40606</v>
      </c>
      <c r="B243" s="1">
        <v>1135.55</v>
      </c>
      <c r="C243" s="9">
        <f t="shared" si="10"/>
        <v>-1.2818725238051623E-2</v>
      </c>
      <c r="D243" s="9">
        <f t="shared" si="11"/>
        <v>-1.2818725238051623E-2</v>
      </c>
      <c r="E243" s="9">
        <f t="shared" si="12"/>
        <v>1.6431971672866165E-4</v>
      </c>
      <c r="F243" s="1">
        <v>31.86</v>
      </c>
    </row>
    <row r="244" spans="1:6">
      <c r="A244" s="10">
        <v>40609</v>
      </c>
      <c r="B244" s="1">
        <v>1108.25</v>
      </c>
      <c r="C244" s="9">
        <f t="shared" si="10"/>
        <v>-2.4334920416439386E-2</v>
      </c>
      <c r="D244" s="9">
        <f t="shared" si="11"/>
        <v>-2.4334920416439386E-2</v>
      </c>
      <c r="E244" s="9">
        <f t="shared" si="12"/>
        <v>5.9218835167443849E-4</v>
      </c>
      <c r="F244" s="1">
        <v>33.99</v>
      </c>
    </row>
    <row r="245" spans="1:6">
      <c r="A245" s="10">
        <v>40610</v>
      </c>
      <c r="B245" s="1">
        <v>1117.7</v>
      </c>
      <c r="C245" s="9">
        <f t="shared" si="10"/>
        <v>8.4908077664030447E-3</v>
      </c>
      <c r="D245" s="9">
        <f t="shared" si="11"/>
        <v>8.4908077664030447E-3</v>
      </c>
      <c r="E245" s="9">
        <f t="shared" si="12"/>
        <v>7.209381652601026E-5</v>
      </c>
      <c r="F245" s="1">
        <v>33.56</v>
      </c>
    </row>
    <row r="246" spans="1:6">
      <c r="A246" s="10">
        <v>40611</v>
      </c>
      <c r="B246" s="1">
        <v>1126.7</v>
      </c>
      <c r="C246" s="9">
        <f t="shared" si="10"/>
        <v>8.0200037785544912E-3</v>
      </c>
      <c r="D246" s="9">
        <f t="shared" si="11"/>
        <v>8.0200037785544912E-3</v>
      </c>
      <c r="E246" s="9">
        <f t="shared" si="12"/>
        <v>6.4320460608028316E-5</v>
      </c>
      <c r="F246" s="1">
        <v>32.479999999999997</v>
      </c>
    </row>
    <row r="247" spans="1:6">
      <c r="A247" s="10">
        <v>40612</v>
      </c>
      <c r="B247" s="1">
        <v>1108.55</v>
      </c>
      <c r="C247" s="9">
        <f t="shared" si="10"/>
        <v>-1.6240151131901227E-2</v>
      </c>
      <c r="D247" s="9">
        <f t="shared" si="11"/>
        <v>-1.6240151131901227E-2</v>
      </c>
      <c r="E247" s="9">
        <f t="shared" si="12"/>
        <v>2.637425087869927E-4</v>
      </c>
      <c r="F247" s="1">
        <v>31.53</v>
      </c>
    </row>
    <row r="248" spans="1:6">
      <c r="A248" s="10">
        <v>40613</v>
      </c>
      <c r="B248" s="1">
        <v>1077.05</v>
      </c>
      <c r="C248" s="9">
        <f t="shared" si="10"/>
        <v>-2.8827032704110436E-2</v>
      </c>
      <c r="D248" s="9">
        <f t="shared" si="11"/>
        <v>-2.8827032704110436E-2</v>
      </c>
      <c r="E248" s="9">
        <f t="shared" si="12"/>
        <v>8.3099781452385265E-4</v>
      </c>
      <c r="F248" s="1">
        <v>32.909999999999997</v>
      </c>
    </row>
    <row r="249" spans="1:6">
      <c r="A249" s="10">
        <v>40616</v>
      </c>
      <c r="B249" s="1">
        <v>1097.55</v>
      </c>
      <c r="C249" s="9">
        <f t="shared" si="10"/>
        <v>1.88546006640401E-2</v>
      </c>
      <c r="D249" s="9">
        <f t="shared" si="11"/>
        <v>1.88546006640401E-2</v>
      </c>
      <c r="E249" s="9">
        <f t="shared" si="12"/>
        <v>3.5549596620042137E-4</v>
      </c>
      <c r="F249" s="1">
        <v>32.44</v>
      </c>
    </row>
    <row r="250" spans="1:6">
      <c r="A250" s="10">
        <v>40617</v>
      </c>
      <c r="B250" s="1">
        <v>1089.8</v>
      </c>
      <c r="C250" s="9">
        <f t="shared" si="10"/>
        <v>-7.0862298491507179E-3</v>
      </c>
      <c r="D250" s="9">
        <f t="shared" si="11"/>
        <v>-7.0862298491507179E-3</v>
      </c>
      <c r="E250" s="9">
        <f t="shared" si="12"/>
        <v>5.0214653474994607E-5</v>
      </c>
      <c r="F250" s="1">
        <v>35.450000000000003</v>
      </c>
    </row>
    <row r="251" spans="1:6">
      <c r="A251" s="10">
        <v>40618</v>
      </c>
      <c r="B251" s="1">
        <v>1114.8499999999999</v>
      </c>
      <c r="C251" s="9">
        <f t="shared" si="10"/>
        <v>2.272567354738151E-2</v>
      </c>
      <c r="D251" s="9">
        <f t="shared" si="11"/>
        <v>2.272567354738151E-2</v>
      </c>
      <c r="E251" s="9">
        <f t="shared" si="12"/>
        <v>5.1645623818215574E-4</v>
      </c>
      <c r="F251" s="1">
        <v>32.86</v>
      </c>
    </row>
    <row r="252" spans="1:6">
      <c r="A252" s="10">
        <v>40619</v>
      </c>
      <c r="B252" s="1">
        <v>1098</v>
      </c>
      <c r="C252" s="9">
        <f t="shared" si="10"/>
        <v>-1.5229523626903571E-2</v>
      </c>
      <c r="D252" s="9">
        <f t="shared" si="11"/>
        <v>-1.5229523626903571E-2</v>
      </c>
      <c r="E252" s="9">
        <f t="shared" si="12"/>
        <v>2.3193838990241409E-4</v>
      </c>
      <c r="F252" s="1">
        <v>32.57</v>
      </c>
    </row>
    <row r="253" spans="1:6">
      <c r="A253" s="10">
        <v>40620</v>
      </c>
      <c r="B253" s="1">
        <v>1082.75</v>
      </c>
      <c r="C253" s="9">
        <f t="shared" si="10"/>
        <v>-1.3986241974739839E-2</v>
      </c>
      <c r="D253" s="9">
        <f t="shared" si="11"/>
        <v>-1.3986241974739839E-2</v>
      </c>
      <c r="E253" s="9">
        <f t="shared" si="12"/>
        <v>1.9561496457597456E-4</v>
      </c>
      <c r="F253" s="1">
        <v>34.880000000000003</v>
      </c>
    </row>
    <row r="254" spans="1:6">
      <c r="A254" s="10">
        <v>40623</v>
      </c>
      <c r="B254" s="1">
        <v>1070.8</v>
      </c>
      <c r="C254" s="9">
        <f t="shared" si="10"/>
        <v>-1.1098068448538612E-2</v>
      </c>
      <c r="D254" s="9">
        <f t="shared" si="11"/>
        <v>-1.1098068448538612E-2</v>
      </c>
      <c r="E254" s="9">
        <f t="shared" si="12"/>
        <v>1.2316712328844823E-4</v>
      </c>
      <c r="F254" s="1">
        <v>35.79</v>
      </c>
    </row>
    <row r="255" spans="1:6">
      <c r="A255" s="10">
        <v>40624</v>
      </c>
      <c r="B255" s="1">
        <v>1069.5</v>
      </c>
      <c r="C255" s="9">
        <f t="shared" si="10"/>
        <v>-1.2147831237370498E-3</v>
      </c>
      <c r="D255" s="9">
        <f t="shared" si="11"/>
        <v>-1.2147831237370498E-3</v>
      </c>
      <c r="E255" s="9">
        <f t="shared" si="12"/>
        <v>1.4756980377163443E-6</v>
      </c>
      <c r="F255" s="1">
        <v>33.9</v>
      </c>
    </row>
    <row r="256" spans="1:6">
      <c r="A256" s="10">
        <v>40625</v>
      </c>
      <c r="B256" s="1">
        <v>1064.3499999999999</v>
      </c>
      <c r="C256" s="9">
        <f t="shared" si="10"/>
        <v>-4.8269653437734567E-3</v>
      </c>
      <c r="D256" s="9">
        <f t="shared" si="11"/>
        <v>-4.8269653437734567E-3</v>
      </c>
      <c r="E256" s="9">
        <f t="shared" si="12"/>
        <v>2.3299594429990004E-5</v>
      </c>
      <c r="F256" s="1">
        <v>31.36</v>
      </c>
    </row>
    <row r="257" spans="1:6">
      <c r="A257" s="10">
        <v>40626</v>
      </c>
      <c r="B257" s="1">
        <v>1093.4000000000001</v>
      </c>
      <c r="C257" s="9">
        <f t="shared" si="10"/>
        <v>2.6927823282212014E-2</v>
      </c>
      <c r="D257" s="9">
        <f t="shared" si="11"/>
        <v>2.6927823282212014E-2</v>
      </c>
      <c r="E257" s="9">
        <f t="shared" si="12"/>
        <v>7.251076667180394E-4</v>
      </c>
      <c r="F257" s="1">
        <v>28.99</v>
      </c>
    </row>
    <row r="258" spans="1:6">
      <c r="A258" s="10">
        <v>40627</v>
      </c>
      <c r="B258" s="1">
        <v>1119.6500000000001</v>
      </c>
      <c r="C258" s="9">
        <f t="shared" si="10"/>
        <v>2.3724028989941321E-2</v>
      </c>
      <c r="D258" s="9">
        <f t="shared" si="11"/>
        <v>2.3724028989941321E-2</v>
      </c>
      <c r="E258" s="9">
        <f t="shared" si="12"/>
        <v>5.628295515155762E-4</v>
      </c>
      <c r="F258" s="1">
        <v>29.53</v>
      </c>
    </row>
    <row r="259" spans="1:6">
      <c r="A259" s="10">
        <v>40630</v>
      </c>
      <c r="B259" s="1">
        <v>1119.9000000000001</v>
      </c>
      <c r="C259" s="9">
        <f t="shared" si="10"/>
        <v>2.2325913780745242E-4</v>
      </c>
      <c r="D259" s="9">
        <f t="shared" si="11"/>
        <v>2.2325913780745242E-4</v>
      </c>
      <c r="E259" s="9">
        <f t="shared" si="12"/>
        <v>4.9844642614527028E-8</v>
      </c>
      <c r="F259" s="1">
        <v>32.07</v>
      </c>
    </row>
    <row r="260" spans="1:6">
      <c r="A260" s="10">
        <v>40631</v>
      </c>
      <c r="B260" s="1">
        <v>1138.7</v>
      </c>
      <c r="C260" s="9">
        <f t="shared" ref="C260:C323" si="13">LN(B260/B259)</f>
        <v>1.6647865227911507E-2</v>
      </c>
      <c r="D260" s="9">
        <f t="shared" ref="D260:D323" si="14">C260-J261</f>
        <v>1.6647865227911507E-2</v>
      </c>
      <c r="E260" s="9">
        <f t="shared" ref="E260:E323" si="15">D260^2</f>
        <v>2.7715141664670504E-4</v>
      </c>
      <c r="F260" s="1">
        <v>31.38</v>
      </c>
    </row>
    <row r="261" spans="1:6">
      <c r="A261" s="10">
        <v>40632</v>
      </c>
      <c r="B261" s="1">
        <v>1151.95</v>
      </c>
      <c r="C261" s="9">
        <f t="shared" si="13"/>
        <v>1.1568897719571612E-2</v>
      </c>
      <c r="D261" s="9">
        <f t="shared" si="14"/>
        <v>1.1568897719571612E-2</v>
      </c>
      <c r="E261" s="9">
        <f t="shared" si="15"/>
        <v>1.3383939444590925E-4</v>
      </c>
      <c r="F261" s="1">
        <v>30.95</v>
      </c>
    </row>
    <row r="262" spans="1:6">
      <c r="A262" s="10">
        <v>40633</v>
      </c>
      <c r="B262" s="1">
        <v>1183.9000000000001</v>
      </c>
      <c r="C262" s="9">
        <f t="shared" si="13"/>
        <v>2.7357914881459628E-2</v>
      </c>
      <c r="D262" s="9">
        <f t="shared" si="14"/>
        <v>2.7357914881459628E-2</v>
      </c>
      <c r="E262" s="9">
        <f t="shared" si="15"/>
        <v>7.4845550666119019E-4</v>
      </c>
      <c r="F262" s="1">
        <v>33.479999999999997</v>
      </c>
    </row>
    <row r="263" spans="1:6">
      <c r="A263" s="10">
        <v>40634</v>
      </c>
      <c r="B263" s="1">
        <v>1180.1500000000001</v>
      </c>
      <c r="C263" s="9">
        <f t="shared" si="13"/>
        <v>-3.1725243927024542E-3</v>
      </c>
      <c r="D263" s="9">
        <f t="shared" si="14"/>
        <v>-3.1725243927024542E-3</v>
      </c>
      <c r="E263" s="9">
        <f t="shared" si="15"/>
        <v>1.0064911022292077E-5</v>
      </c>
      <c r="F263" s="1">
        <v>30.94</v>
      </c>
    </row>
    <row r="264" spans="1:6">
      <c r="A264" s="10">
        <v>40637</v>
      </c>
      <c r="B264" s="1">
        <v>1213.2</v>
      </c>
      <c r="C264" s="9">
        <f t="shared" si="13"/>
        <v>2.7619947789538021E-2</v>
      </c>
      <c r="D264" s="9">
        <f t="shared" si="14"/>
        <v>2.7619947789538021E-2</v>
      </c>
      <c r="E264" s="9">
        <f t="shared" si="15"/>
        <v>7.6286151589680616E-4</v>
      </c>
      <c r="F264" s="1">
        <v>31.67</v>
      </c>
    </row>
    <row r="265" spans="1:6">
      <c r="A265" s="10">
        <v>40638</v>
      </c>
      <c r="B265" s="1">
        <v>1239.8499999999999</v>
      </c>
      <c r="C265" s="9">
        <f t="shared" si="13"/>
        <v>2.1728907725533521E-2</v>
      </c>
      <c r="D265" s="9">
        <f t="shared" si="14"/>
        <v>2.1728907725533521E-2</v>
      </c>
      <c r="E265" s="9">
        <f t="shared" si="15"/>
        <v>4.721454309447503E-4</v>
      </c>
      <c r="F265" s="1">
        <v>32.15</v>
      </c>
    </row>
    <row r="266" spans="1:6">
      <c r="A266" s="10">
        <v>40639</v>
      </c>
      <c r="B266" s="1">
        <v>1221.8499999999999</v>
      </c>
      <c r="C266" s="9">
        <f t="shared" si="13"/>
        <v>-1.4624300933601295E-2</v>
      </c>
      <c r="D266" s="9">
        <f t="shared" si="14"/>
        <v>-1.4624300933601295E-2</v>
      </c>
      <c r="E266" s="9">
        <f t="shared" si="15"/>
        <v>2.1387017779653171E-4</v>
      </c>
      <c r="F266" s="1">
        <v>31.34</v>
      </c>
    </row>
    <row r="267" spans="1:6">
      <c r="A267" s="10">
        <v>40640</v>
      </c>
      <c r="B267" s="1">
        <v>1199.2</v>
      </c>
      <c r="C267" s="9">
        <f t="shared" si="13"/>
        <v>-1.8711435817970301E-2</v>
      </c>
      <c r="D267" s="9">
        <f t="shared" si="14"/>
        <v>-1.8711435817970301E-2</v>
      </c>
      <c r="E267" s="9">
        <f t="shared" si="15"/>
        <v>3.5011783037002192E-4</v>
      </c>
      <c r="F267" s="1">
        <v>31.52</v>
      </c>
    </row>
    <row r="268" spans="1:6">
      <c r="A268" s="10">
        <v>40641</v>
      </c>
      <c r="B268" s="1">
        <v>1196</v>
      </c>
      <c r="C268" s="9">
        <f t="shared" si="13"/>
        <v>-2.6720122778109688E-3</v>
      </c>
      <c r="D268" s="9">
        <f t="shared" si="14"/>
        <v>-2.6720122778109688E-3</v>
      </c>
      <c r="E268" s="9">
        <f t="shared" si="15"/>
        <v>7.139649612772562E-6</v>
      </c>
      <c r="F268" s="1">
        <v>29.88</v>
      </c>
    </row>
    <row r="269" spans="1:6">
      <c r="A269" s="10">
        <v>40644</v>
      </c>
      <c r="B269" s="1">
        <v>1178.4000000000001</v>
      </c>
      <c r="C269" s="9">
        <f t="shared" si="13"/>
        <v>-1.4825069362156454E-2</v>
      </c>
      <c r="D269" s="9">
        <f t="shared" si="14"/>
        <v>-1.4825069362156454E-2</v>
      </c>
      <c r="E269" s="9">
        <f t="shared" si="15"/>
        <v>2.1978268159274998E-4</v>
      </c>
      <c r="F269" s="1">
        <v>31.46</v>
      </c>
    </row>
    <row r="270" spans="1:6">
      <c r="A270" s="10">
        <v>40646</v>
      </c>
      <c r="B270" s="1">
        <v>1210.0999999999999</v>
      </c>
      <c r="C270" s="9">
        <f t="shared" si="13"/>
        <v>2.6545414655586172E-2</v>
      </c>
      <c r="D270" s="9">
        <f t="shared" si="14"/>
        <v>2.6545414655586172E-2</v>
      </c>
      <c r="E270" s="9">
        <f t="shared" si="15"/>
        <v>7.046590392370091E-4</v>
      </c>
      <c r="F270" s="1">
        <v>33.67</v>
      </c>
    </row>
    <row r="271" spans="1:6">
      <c r="A271" s="10">
        <v>40648</v>
      </c>
      <c r="B271" s="1">
        <v>1191.4000000000001</v>
      </c>
      <c r="C271" s="9">
        <f t="shared" si="13"/>
        <v>-1.557391460941958E-2</v>
      </c>
      <c r="D271" s="9">
        <f t="shared" si="14"/>
        <v>-1.557391460941958E-2</v>
      </c>
      <c r="E271" s="9">
        <f t="shared" si="15"/>
        <v>2.4254681626149265E-4</v>
      </c>
      <c r="F271" s="1">
        <v>41.78</v>
      </c>
    </row>
    <row r="272" spans="1:6">
      <c r="A272" s="10">
        <v>40651</v>
      </c>
      <c r="B272" s="1">
        <v>1144.5999999999999</v>
      </c>
      <c r="C272" s="9">
        <f t="shared" si="13"/>
        <v>-4.0073855219585355E-2</v>
      </c>
      <c r="D272" s="9">
        <f t="shared" si="14"/>
        <v>-4.0073855219585355E-2</v>
      </c>
      <c r="E272" s="9">
        <f t="shared" si="15"/>
        <v>1.6059138721602885E-3</v>
      </c>
      <c r="F272" s="1">
        <v>53.07</v>
      </c>
    </row>
    <row r="273" spans="1:6">
      <c r="A273" s="10">
        <v>40652</v>
      </c>
      <c r="B273" s="1">
        <v>1164.7</v>
      </c>
      <c r="C273" s="9">
        <f t="shared" si="13"/>
        <v>1.74083121336043E-2</v>
      </c>
      <c r="D273" s="9">
        <f t="shared" si="14"/>
        <v>1.74083121336043E-2</v>
      </c>
      <c r="E273" s="9">
        <f t="shared" si="15"/>
        <v>3.0304933134099469E-4</v>
      </c>
      <c r="F273" s="1">
        <v>50.84</v>
      </c>
    </row>
    <row r="274" spans="1:6">
      <c r="A274" s="10">
        <v>40653</v>
      </c>
      <c r="B274" s="1">
        <v>1218.7</v>
      </c>
      <c r="C274" s="9">
        <f t="shared" si="13"/>
        <v>4.5321173720850441E-2</v>
      </c>
      <c r="D274" s="9">
        <f t="shared" si="14"/>
        <v>4.5321173720850441E-2</v>
      </c>
      <c r="E274" s="9">
        <f t="shared" si="15"/>
        <v>2.0540087874355048E-3</v>
      </c>
      <c r="F274" s="1">
        <v>53.43</v>
      </c>
    </row>
    <row r="275" spans="1:6">
      <c r="A275" s="10">
        <v>40654</v>
      </c>
      <c r="B275" s="1">
        <v>1192.0999999999999</v>
      </c>
      <c r="C275" s="9">
        <f t="shared" si="13"/>
        <v>-2.206825910550091E-2</v>
      </c>
      <c r="D275" s="9">
        <f t="shared" si="14"/>
        <v>-2.206825910550091E-2</v>
      </c>
      <c r="E275" s="9">
        <f t="shared" si="15"/>
        <v>4.8700805994752382E-4</v>
      </c>
      <c r="F275" s="1">
        <v>34.51</v>
      </c>
    </row>
    <row r="276" spans="1:6">
      <c r="A276" s="10">
        <v>40658</v>
      </c>
      <c r="B276" s="1">
        <v>1197.8499999999999</v>
      </c>
      <c r="C276" s="9">
        <f t="shared" si="13"/>
        <v>4.8118254310423039E-3</v>
      </c>
      <c r="D276" s="9">
        <f t="shared" si="14"/>
        <v>4.8118254310423039E-3</v>
      </c>
      <c r="E276" s="9">
        <f t="shared" si="15"/>
        <v>2.3153663978825453E-5</v>
      </c>
      <c r="F276" s="1">
        <v>30.47</v>
      </c>
    </row>
    <row r="277" spans="1:6">
      <c r="A277" s="10">
        <v>40659</v>
      </c>
      <c r="B277" s="1">
        <v>1189</v>
      </c>
      <c r="C277" s="9">
        <f t="shared" si="13"/>
        <v>-7.4156654642162827E-3</v>
      </c>
      <c r="D277" s="9">
        <f t="shared" si="14"/>
        <v>-7.4156654642162827E-3</v>
      </c>
      <c r="E277" s="9">
        <f t="shared" si="15"/>
        <v>5.4992094277170094E-5</v>
      </c>
      <c r="F277" s="1">
        <v>29.03</v>
      </c>
    </row>
    <row r="278" spans="1:6">
      <c r="A278" s="10">
        <v>40660</v>
      </c>
      <c r="B278" s="1">
        <v>1180.5999999999999</v>
      </c>
      <c r="C278" s="9">
        <f t="shared" si="13"/>
        <v>-7.0898338841928728E-3</v>
      </c>
      <c r="D278" s="9">
        <f t="shared" si="14"/>
        <v>-7.0898338841928728E-3</v>
      </c>
      <c r="E278" s="9">
        <f t="shared" si="15"/>
        <v>5.0265744505449397E-5</v>
      </c>
      <c r="F278" s="1">
        <v>26.3</v>
      </c>
    </row>
    <row r="279" spans="1:6">
      <c r="A279" s="10">
        <v>40661</v>
      </c>
      <c r="B279" s="1">
        <v>1158.6500000000001</v>
      </c>
      <c r="C279" s="9">
        <f t="shared" si="13"/>
        <v>-1.8767249542699024E-2</v>
      </c>
      <c r="D279" s="9">
        <f t="shared" si="14"/>
        <v>-1.8767249542699024E-2</v>
      </c>
      <c r="E279" s="9">
        <f t="shared" si="15"/>
        <v>3.5220965539793674E-4</v>
      </c>
      <c r="F279" s="1">
        <v>26.07</v>
      </c>
    </row>
    <row r="280" spans="1:6">
      <c r="A280" s="10">
        <v>40662</v>
      </c>
      <c r="B280" s="1">
        <v>1165.6500000000001</v>
      </c>
      <c r="C280" s="9">
        <f t="shared" si="13"/>
        <v>6.0233370594710168E-3</v>
      </c>
      <c r="D280" s="9">
        <f t="shared" si="14"/>
        <v>6.0233370594710168E-3</v>
      </c>
      <c r="E280" s="9">
        <f t="shared" si="15"/>
        <v>3.6280589331996959E-5</v>
      </c>
      <c r="F280" s="1">
        <v>26.23</v>
      </c>
    </row>
    <row r="281" spans="1:6">
      <c r="A281" s="10">
        <v>40665</v>
      </c>
      <c r="B281" s="1">
        <v>1158.45</v>
      </c>
      <c r="C281" s="9">
        <f t="shared" si="13"/>
        <v>-6.1959666399783401E-3</v>
      </c>
      <c r="D281" s="9">
        <f t="shared" si="14"/>
        <v>-6.1959666399783401E-3</v>
      </c>
      <c r="E281" s="9">
        <f t="shared" si="15"/>
        <v>3.8390002603724484E-5</v>
      </c>
      <c r="F281" s="1">
        <v>26.25</v>
      </c>
    </row>
    <row r="282" spans="1:6">
      <c r="A282" s="10">
        <v>40666</v>
      </c>
      <c r="B282" s="1">
        <v>1138.45</v>
      </c>
      <c r="C282" s="9">
        <f t="shared" si="13"/>
        <v>-1.7415216579208841E-2</v>
      </c>
      <c r="D282" s="9">
        <f t="shared" si="14"/>
        <v>-1.7415216579208841E-2</v>
      </c>
      <c r="E282" s="9">
        <f t="shared" si="15"/>
        <v>3.0328976850075049E-4</v>
      </c>
      <c r="F282" s="1">
        <v>26.63</v>
      </c>
    </row>
    <row r="283" spans="1:6">
      <c r="A283" s="10">
        <v>40667</v>
      </c>
      <c r="B283" s="1">
        <v>1137.05</v>
      </c>
      <c r="C283" s="9">
        <f t="shared" si="13"/>
        <v>-1.2304989467355389E-3</v>
      </c>
      <c r="D283" s="9">
        <f t="shared" si="14"/>
        <v>-1.2304989467355389E-3</v>
      </c>
      <c r="E283" s="9">
        <f t="shared" si="15"/>
        <v>1.5141276579172707E-6</v>
      </c>
      <c r="F283" s="1">
        <v>27.64</v>
      </c>
    </row>
    <row r="284" spans="1:6">
      <c r="A284" s="10">
        <v>40668</v>
      </c>
      <c r="B284" s="1">
        <v>1115</v>
      </c>
      <c r="C284" s="9">
        <f t="shared" si="13"/>
        <v>-1.9582784263219091E-2</v>
      </c>
      <c r="D284" s="9">
        <f t="shared" si="14"/>
        <v>-1.9582784263219091E-2</v>
      </c>
      <c r="E284" s="9">
        <f t="shared" si="15"/>
        <v>3.8348543949978127E-4</v>
      </c>
      <c r="F284" s="1">
        <v>27.84</v>
      </c>
    </row>
    <row r="285" spans="1:6">
      <c r="A285" s="10">
        <v>40669</v>
      </c>
      <c r="B285" s="1">
        <v>1148.95</v>
      </c>
      <c r="C285" s="9">
        <f t="shared" si="13"/>
        <v>2.9994076906726168E-2</v>
      </c>
      <c r="D285" s="9">
        <f t="shared" si="14"/>
        <v>2.9994076906726168E-2</v>
      </c>
      <c r="E285" s="9">
        <f t="shared" si="15"/>
        <v>8.9964464948660405E-4</v>
      </c>
      <c r="F285" s="1">
        <v>25.97</v>
      </c>
    </row>
    <row r="286" spans="1:6">
      <c r="A286" s="10">
        <v>40672</v>
      </c>
      <c r="B286" s="1">
        <v>1135.55</v>
      </c>
      <c r="C286" s="9">
        <f t="shared" si="13"/>
        <v>-1.1731366759343075E-2</v>
      </c>
      <c r="D286" s="9">
        <f t="shared" si="14"/>
        <v>-1.1731366759343075E-2</v>
      </c>
      <c r="E286" s="9">
        <f t="shared" si="15"/>
        <v>1.3762496604221964E-4</v>
      </c>
      <c r="F286" s="1">
        <v>27.73</v>
      </c>
    </row>
    <row r="287" spans="1:6">
      <c r="A287" s="10">
        <v>40673</v>
      </c>
      <c r="B287" s="1">
        <v>1139.9000000000001</v>
      </c>
      <c r="C287" s="9">
        <f t="shared" si="13"/>
        <v>3.8234242011306488E-3</v>
      </c>
      <c r="D287" s="9">
        <f t="shared" si="14"/>
        <v>3.8234242011306488E-3</v>
      </c>
      <c r="E287" s="9">
        <f t="shared" si="15"/>
        <v>1.4618572621791539E-5</v>
      </c>
      <c r="F287" s="1">
        <v>27.77</v>
      </c>
    </row>
    <row r="288" spans="1:6">
      <c r="A288" s="10">
        <v>40674</v>
      </c>
      <c r="B288" s="1">
        <v>1140.25</v>
      </c>
      <c r="C288" s="9">
        <f t="shared" si="13"/>
        <v>3.0699734907684928E-4</v>
      </c>
      <c r="D288" s="9">
        <f t="shared" si="14"/>
        <v>3.0699734907684928E-4</v>
      </c>
      <c r="E288" s="9">
        <f t="shared" si="15"/>
        <v>9.4247372340212857E-8</v>
      </c>
      <c r="F288" s="1">
        <v>27.73</v>
      </c>
    </row>
    <row r="289" spans="1:6">
      <c r="A289" s="10">
        <v>40675</v>
      </c>
      <c r="B289" s="1">
        <v>1111.75</v>
      </c>
      <c r="C289" s="9">
        <f t="shared" si="13"/>
        <v>-2.5312186201004019E-2</v>
      </c>
      <c r="D289" s="9">
        <f t="shared" si="14"/>
        <v>-2.5312186201004019E-2</v>
      </c>
      <c r="E289" s="9">
        <f t="shared" si="15"/>
        <v>6.4070677027429834E-4</v>
      </c>
      <c r="F289" s="1">
        <v>28.09</v>
      </c>
    </row>
    <row r="290" spans="1:6">
      <c r="A290" s="10">
        <v>40676</v>
      </c>
      <c r="B290" s="1">
        <v>1127.0999999999999</v>
      </c>
      <c r="C290" s="9">
        <f t="shared" si="13"/>
        <v>1.3712611857226978E-2</v>
      </c>
      <c r="D290" s="9">
        <f t="shared" si="14"/>
        <v>1.3712611857226978E-2</v>
      </c>
      <c r="E290" s="9">
        <f t="shared" si="15"/>
        <v>1.8803572394696192E-4</v>
      </c>
      <c r="F290" s="1">
        <v>26.06</v>
      </c>
    </row>
    <row r="291" spans="1:6">
      <c r="A291" s="10">
        <v>40679</v>
      </c>
      <c r="B291" s="1">
        <v>1131.0999999999999</v>
      </c>
      <c r="C291" s="9">
        <f t="shared" si="13"/>
        <v>3.5426482893025414E-3</v>
      </c>
      <c r="D291" s="9">
        <f t="shared" si="14"/>
        <v>3.5426482893025414E-3</v>
      </c>
      <c r="E291" s="9">
        <f t="shared" si="15"/>
        <v>1.2550356901698223E-5</v>
      </c>
      <c r="F291" s="1">
        <v>28.01</v>
      </c>
    </row>
    <row r="292" spans="1:6">
      <c r="A292" s="10">
        <v>40680</v>
      </c>
      <c r="B292" s="1">
        <v>1141.7</v>
      </c>
      <c r="C292" s="9">
        <f t="shared" si="13"/>
        <v>9.3277691449463046E-3</v>
      </c>
      <c r="D292" s="9">
        <f t="shared" si="14"/>
        <v>9.3277691449463046E-3</v>
      </c>
      <c r="E292" s="9">
        <f t="shared" si="15"/>
        <v>8.7007277221412319E-5</v>
      </c>
      <c r="F292" s="1">
        <v>27.73</v>
      </c>
    </row>
    <row r="293" spans="1:6">
      <c r="A293" s="10">
        <v>40681</v>
      </c>
      <c r="B293" s="1">
        <v>1155.05</v>
      </c>
      <c r="C293" s="9">
        <f t="shared" si="13"/>
        <v>1.162525337991544E-2</v>
      </c>
      <c r="D293" s="9">
        <f t="shared" si="14"/>
        <v>1.162525337991544E-2</v>
      </c>
      <c r="E293" s="9">
        <f t="shared" si="15"/>
        <v>1.3514651614723535E-4</v>
      </c>
      <c r="F293" s="1">
        <v>26.09</v>
      </c>
    </row>
    <row r="294" spans="1:6">
      <c r="A294" s="10">
        <v>40682</v>
      </c>
      <c r="B294" s="1">
        <v>1164.8499999999999</v>
      </c>
      <c r="C294" s="9">
        <f t="shared" si="13"/>
        <v>8.4486902831133314E-3</v>
      </c>
      <c r="D294" s="9">
        <f t="shared" si="14"/>
        <v>8.4486902831133314E-3</v>
      </c>
      <c r="E294" s="9">
        <f t="shared" si="15"/>
        <v>7.138036749997362E-5</v>
      </c>
      <c r="F294" s="1">
        <v>26.02</v>
      </c>
    </row>
    <row r="295" spans="1:6">
      <c r="A295" s="10">
        <v>40683</v>
      </c>
      <c r="B295" s="1">
        <v>1175</v>
      </c>
      <c r="C295" s="9">
        <f t="shared" si="13"/>
        <v>8.6758242329488099E-3</v>
      </c>
      <c r="D295" s="9">
        <f t="shared" si="14"/>
        <v>8.6758242329488099E-3</v>
      </c>
      <c r="E295" s="9">
        <f t="shared" si="15"/>
        <v>7.5269926121021804E-5</v>
      </c>
      <c r="F295" s="1">
        <v>24.14</v>
      </c>
    </row>
    <row r="296" spans="1:6">
      <c r="A296" s="10">
        <v>40686</v>
      </c>
      <c r="B296" s="1">
        <v>1166.55</v>
      </c>
      <c r="C296" s="9">
        <f t="shared" si="13"/>
        <v>-7.2174727691974305E-3</v>
      </c>
      <c r="D296" s="9">
        <f t="shared" si="14"/>
        <v>-7.2174727691974305E-3</v>
      </c>
      <c r="E296" s="9">
        <f t="shared" si="15"/>
        <v>5.2091913174106427E-5</v>
      </c>
      <c r="F296" s="1">
        <v>26.89</v>
      </c>
    </row>
    <row r="297" spans="1:6">
      <c r="A297" s="10">
        <v>40687</v>
      </c>
      <c r="B297" s="1">
        <v>1149.9000000000001</v>
      </c>
      <c r="C297" s="9">
        <f t="shared" si="13"/>
        <v>-1.4375692754442839E-2</v>
      </c>
      <c r="D297" s="9">
        <f t="shared" si="14"/>
        <v>-1.4375692754442839E-2</v>
      </c>
      <c r="E297" s="9">
        <f t="shared" si="15"/>
        <v>2.0666054217014033E-4</v>
      </c>
      <c r="F297" s="1">
        <v>26.15</v>
      </c>
    </row>
    <row r="298" spans="1:6">
      <c r="A298" s="10">
        <v>40688</v>
      </c>
      <c r="B298" s="1">
        <v>1128.5999999999999</v>
      </c>
      <c r="C298" s="9">
        <f t="shared" si="13"/>
        <v>-1.8697055519579519E-2</v>
      </c>
      <c r="D298" s="9">
        <f t="shared" si="14"/>
        <v>-1.8697055519579519E-2</v>
      </c>
      <c r="E298" s="9">
        <f t="shared" si="15"/>
        <v>3.4957988510223893E-4</v>
      </c>
      <c r="F298" s="1">
        <v>26.09</v>
      </c>
    </row>
    <row r="299" spans="1:6">
      <c r="A299" s="10">
        <v>40689</v>
      </c>
      <c r="B299" s="1">
        <v>1135.75</v>
      </c>
      <c r="C299" s="9">
        <f t="shared" si="13"/>
        <v>6.3152991044731566E-3</v>
      </c>
      <c r="D299" s="9">
        <f t="shared" si="14"/>
        <v>6.3152991044731566E-3</v>
      </c>
      <c r="E299" s="9">
        <f t="shared" si="15"/>
        <v>3.9883002778959453E-5</v>
      </c>
      <c r="F299" s="1">
        <v>25.26</v>
      </c>
    </row>
    <row r="300" spans="1:6">
      <c r="A300" s="10">
        <v>40690</v>
      </c>
      <c r="B300" s="1">
        <v>1144.55</v>
      </c>
      <c r="C300" s="9">
        <f t="shared" si="13"/>
        <v>7.718320998501331E-3</v>
      </c>
      <c r="D300" s="9">
        <f t="shared" si="14"/>
        <v>7.718320998501331E-3</v>
      </c>
      <c r="E300" s="9">
        <f t="shared" si="15"/>
        <v>5.9572479035906582E-5</v>
      </c>
      <c r="F300" s="1">
        <v>24.38</v>
      </c>
    </row>
    <row r="301" spans="1:6">
      <c r="A301" s="10">
        <v>40693</v>
      </c>
      <c r="B301" s="1">
        <v>1151.95</v>
      </c>
      <c r="C301" s="9">
        <f t="shared" si="13"/>
        <v>6.4446118981169699E-3</v>
      </c>
      <c r="D301" s="9">
        <f t="shared" si="14"/>
        <v>6.4446118981169699E-3</v>
      </c>
      <c r="E301" s="9">
        <f t="shared" si="15"/>
        <v>4.1533022517350814E-5</v>
      </c>
      <c r="F301" s="1">
        <v>25.4</v>
      </c>
    </row>
    <row r="302" spans="1:6">
      <c r="A302" s="10">
        <v>40694</v>
      </c>
      <c r="B302" s="1">
        <v>1157.1500000000001</v>
      </c>
      <c r="C302" s="9">
        <f t="shared" si="13"/>
        <v>4.5039268895402489E-3</v>
      </c>
      <c r="D302" s="9">
        <f t="shared" si="14"/>
        <v>4.5039268895402489E-3</v>
      </c>
      <c r="E302" s="9">
        <f t="shared" si="15"/>
        <v>2.02853574263237E-5</v>
      </c>
      <c r="F302" s="1">
        <v>23.84</v>
      </c>
    </row>
    <row r="303" spans="1:6">
      <c r="A303" s="10">
        <v>40695</v>
      </c>
      <c r="B303" s="1">
        <v>1175.4000000000001</v>
      </c>
      <c r="C303" s="9">
        <f t="shared" si="13"/>
        <v>1.5648429752878935E-2</v>
      </c>
      <c r="D303" s="9">
        <f t="shared" si="14"/>
        <v>1.5648429752878935E-2</v>
      </c>
      <c r="E303" s="9">
        <f t="shared" si="15"/>
        <v>2.4487335373078668E-4</v>
      </c>
      <c r="F303" s="1">
        <v>22.68</v>
      </c>
    </row>
    <row r="304" spans="1:6">
      <c r="A304" s="10">
        <v>40696</v>
      </c>
      <c r="B304" s="1">
        <v>1167.75</v>
      </c>
      <c r="C304" s="9">
        <f t="shared" si="13"/>
        <v>-6.5296947963327835E-3</v>
      </c>
      <c r="D304" s="9">
        <f t="shared" si="14"/>
        <v>-6.5296947963327835E-3</v>
      </c>
      <c r="E304" s="9">
        <f t="shared" si="15"/>
        <v>4.263691413325543E-5</v>
      </c>
      <c r="F304" s="1">
        <v>23.31</v>
      </c>
    </row>
    <row r="305" spans="1:6">
      <c r="A305" s="10">
        <v>40697</v>
      </c>
      <c r="B305" s="1">
        <v>1152.0999999999999</v>
      </c>
      <c r="C305" s="9">
        <f t="shared" si="13"/>
        <v>-1.3492456338209608E-2</v>
      </c>
      <c r="D305" s="9">
        <f t="shared" si="14"/>
        <v>-1.3492456338209608E-2</v>
      </c>
      <c r="E305" s="9">
        <f t="shared" si="15"/>
        <v>1.8204637803849263E-4</v>
      </c>
      <c r="F305" s="1">
        <v>23.32</v>
      </c>
    </row>
    <row r="306" spans="1:6">
      <c r="A306" s="10">
        <v>40700</v>
      </c>
      <c r="B306" s="1">
        <v>1164.3499999999999</v>
      </c>
      <c r="C306" s="9">
        <f t="shared" si="13"/>
        <v>1.0576627335236805E-2</v>
      </c>
      <c r="D306" s="9">
        <f t="shared" si="14"/>
        <v>1.0576627335236805E-2</v>
      </c>
      <c r="E306" s="9">
        <f t="shared" si="15"/>
        <v>1.1186504578847841E-4</v>
      </c>
      <c r="F306" s="1">
        <v>24.33</v>
      </c>
    </row>
    <row r="307" spans="1:6">
      <c r="A307" s="10">
        <v>40701</v>
      </c>
      <c r="B307" s="1">
        <v>1179.3</v>
      </c>
      <c r="C307" s="9">
        <f t="shared" si="13"/>
        <v>1.2758050716679742E-2</v>
      </c>
      <c r="D307" s="9">
        <f t="shared" si="14"/>
        <v>1.2758050716679742E-2</v>
      </c>
      <c r="E307" s="9">
        <f t="shared" si="15"/>
        <v>1.6276785808937247E-4</v>
      </c>
      <c r="F307" s="1">
        <v>23.48</v>
      </c>
    </row>
    <row r="308" spans="1:6">
      <c r="A308" s="10">
        <v>40702</v>
      </c>
      <c r="B308" s="1">
        <v>1181.4000000000001</v>
      </c>
      <c r="C308" s="9">
        <f t="shared" si="13"/>
        <v>1.7791337772106825E-3</v>
      </c>
      <c r="D308" s="9">
        <f t="shared" si="14"/>
        <v>1.7791337772106825E-3</v>
      </c>
      <c r="E308" s="9">
        <f t="shared" si="15"/>
        <v>3.1653169972119507E-6</v>
      </c>
      <c r="F308" s="1">
        <v>23.95</v>
      </c>
    </row>
    <row r="309" spans="1:6">
      <c r="A309" s="10">
        <v>40703</v>
      </c>
      <c r="B309" s="1">
        <v>1186.3499999999999</v>
      </c>
      <c r="C309" s="9">
        <f t="shared" si="13"/>
        <v>4.1811907604008894E-3</v>
      </c>
      <c r="D309" s="9">
        <f t="shared" si="14"/>
        <v>4.1811907604008894E-3</v>
      </c>
      <c r="E309" s="9">
        <f t="shared" si="15"/>
        <v>1.7482356174861766E-5</v>
      </c>
      <c r="F309" s="1">
        <v>24.9</v>
      </c>
    </row>
    <row r="310" spans="1:6">
      <c r="A310" s="10">
        <v>40704</v>
      </c>
      <c r="B310" s="1">
        <v>1189.2</v>
      </c>
      <c r="C310" s="9">
        <f t="shared" si="13"/>
        <v>2.3994454904067907E-3</v>
      </c>
      <c r="D310" s="9">
        <f t="shared" si="14"/>
        <v>2.3994454904067907E-3</v>
      </c>
      <c r="E310" s="9">
        <f t="shared" si="15"/>
        <v>5.7573386614334847E-6</v>
      </c>
      <c r="F310" s="1">
        <v>25.46</v>
      </c>
    </row>
    <row r="311" spans="1:6">
      <c r="A311" s="10">
        <v>40707</v>
      </c>
      <c r="B311" s="1">
        <v>1175.3</v>
      </c>
      <c r="C311" s="9">
        <f t="shared" si="13"/>
        <v>-1.1757377985134241E-2</v>
      </c>
      <c r="D311" s="9">
        <f t="shared" si="14"/>
        <v>-1.1757377985134241E-2</v>
      </c>
      <c r="E311" s="9">
        <f t="shared" si="15"/>
        <v>1.3823593708531931E-4</v>
      </c>
      <c r="F311" s="1">
        <v>25.38</v>
      </c>
    </row>
    <row r="312" spans="1:6">
      <c r="A312" s="10">
        <v>40708</v>
      </c>
      <c r="B312" s="1">
        <v>1191.05</v>
      </c>
      <c r="C312" s="9">
        <f t="shared" si="13"/>
        <v>1.3311836863419593E-2</v>
      </c>
      <c r="D312" s="9">
        <f t="shared" si="14"/>
        <v>1.3311836863419593E-2</v>
      </c>
      <c r="E312" s="9">
        <f t="shared" si="15"/>
        <v>1.772050006782968E-4</v>
      </c>
      <c r="F312" s="1">
        <v>24.45</v>
      </c>
    </row>
    <row r="313" spans="1:6">
      <c r="A313" s="10">
        <v>40709</v>
      </c>
      <c r="B313" s="1">
        <v>1184.25</v>
      </c>
      <c r="C313" s="9">
        <f t="shared" si="13"/>
        <v>-5.7256081983668838E-3</v>
      </c>
      <c r="D313" s="9">
        <f t="shared" si="14"/>
        <v>-5.7256081983668838E-3</v>
      </c>
      <c r="E313" s="9">
        <f t="shared" si="15"/>
        <v>3.2782589241206073E-5</v>
      </c>
      <c r="F313" s="1">
        <v>24.13</v>
      </c>
    </row>
    <row r="314" spans="1:6">
      <c r="A314" s="10">
        <v>40710</v>
      </c>
      <c r="B314" s="1">
        <v>1151.1500000000001</v>
      </c>
      <c r="C314" s="9">
        <f t="shared" si="13"/>
        <v>-2.8348220113481835E-2</v>
      </c>
      <c r="D314" s="9">
        <f t="shared" si="14"/>
        <v>-2.8348220113481835E-2</v>
      </c>
      <c r="E314" s="9">
        <f t="shared" si="15"/>
        <v>8.0362158360241609E-4</v>
      </c>
      <c r="F314" s="1">
        <v>24.32</v>
      </c>
    </row>
    <row r="315" spans="1:6">
      <c r="A315" s="10">
        <v>40711</v>
      </c>
      <c r="B315" s="1">
        <v>1109.2</v>
      </c>
      <c r="C315" s="9">
        <f t="shared" si="13"/>
        <v>-3.7122407948756299E-2</v>
      </c>
      <c r="D315" s="9">
        <f t="shared" si="14"/>
        <v>-3.7122407948756299E-2</v>
      </c>
      <c r="E315" s="9">
        <f t="shared" si="15"/>
        <v>1.3780731719138849E-3</v>
      </c>
      <c r="F315" s="1">
        <v>26.68</v>
      </c>
    </row>
    <row r="316" spans="1:6">
      <c r="A316" s="10">
        <v>40714</v>
      </c>
      <c r="B316" s="1">
        <v>1069.3</v>
      </c>
      <c r="C316" s="9">
        <f t="shared" si="13"/>
        <v>-3.6634805979012079E-2</v>
      </c>
      <c r="D316" s="9">
        <f t="shared" si="14"/>
        <v>-3.6634805979012079E-2</v>
      </c>
      <c r="E316" s="9">
        <f t="shared" si="15"/>
        <v>1.3421090091198591E-3</v>
      </c>
      <c r="F316" s="1">
        <v>31.37</v>
      </c>
    </row>
    <row r="317" spans="1:6">
      <c r="A317" s="10">
        <v>40715</v>
      </c>
      <c r="B317" s="1">
        <v>1106.75</v>
      </c>
      <c r="C317" s="9">
        <f t="shared" si="13"/>
        <v>3.4423563849639419E-2</v>
      </c>
      <c r="D317" s="9">
        <f t="shared" si="14"/>
        <v>3.4423563849639419E-2</v>
      </c>
      <c r="E317" s="9">
        <f t="shared" si="15"/>
        <v>1.1849817481102019E-3</v>
      </c>
      <c r="F317" s="1">
        <v>30.43</v>
      </c>
    </row>
    <row r="318" spans="1:6">
      <c r="A318" s="10">
        <v>40716</v>
      </c>
      <c r="B318" s="1">
        <v>1083.5</v>
      </c>
      <c r="C318" s="9">
        <f t="shared" si="13"/>
        <v>-2.1231250635836627E-2</v>
      </c>
      <c r="D318" s="9">
        <f t="shared" si="14"/>
        <v>-2.1231250635836627E-2</v>
      </c>
      <c r="E318" s="9">
        <f t="shared" si="15"/>
        <v>4.5076600356171317E-4</v>
      </c>
      <c r="F318" s="1">
        <v>32.49</v>
      </c>
    </row>
    <row r="319" spans="1:6">
      <c r="A319" s="10">
        <v>40717</v>
      </c>
      <c r="B319" s="1">
        <v>1097</v>
      </c>
      <c r="C319" s="9">
        <f t="shared" si="13"/>
        <v>1.2382639298816531E-2</v>
      </c>
      <c r="D319" s="9">
        <f t="shared" si="14"/>
        <v>1.2382639298816531E-2</v>
      </c>
      <c r="E319" s="9">
        <f t="shared" si="15"/>
        <v>1.5332975600459555E-4</v>
      </c>
      <c r="F319" s="1">
        <v>31.82</v>
      </c>
    </row>
    <row r="320" spans="1:6">
      <c r="A320" s="10">
        <v>40718</v>
      </c>
      <c r="B320" s="1">
        <v>1137.75</v>
      </c>
      <c r="C320" s="9">
        <f t="shared" si="13"/>
        <v>3.6473446621521091E-2</v>
      </c>
      <c r="D320" s="9">
        <f t="shared" si="14"/>
        <v>3.6473446621521091E-2</v>
      </c>
      <c r="E320" s="9">
        <f t="shared" si="15"/>
        <v>1.3303123084529482E-3</v>
      </c>
      <c r="F320" s="1">
        <v>29.6</v>
      </c>
    </row>
    <row r="321" spans="1:6">
      <c r="A321" s="10">
        <v>40721</v>
      </c>
      <c r="B321" s="1">
        <v>1150.5999999999999</v>
      </c>
      <c r="C321" s="9">
        <f t="shared" si="13"/>
        <v>1.1230917532441769E-2</v>
      </c>
      <c r="D321" s="9">
        <f t="shared" si="14"/>
        <v>1.1230917532441769E-2</v>
      </c>
      <c r="E321" s="9">
        <f t="shared" si="15"/>
        <v>1.2613350862050791E-4</v>
      </c>
      <c r="F321" s="1">
        <v>32.9</v>
      </c>
    </row>
    <row r="322" spans="1:6">
      <c r="A322" s="10">
        <v>40722</v>
      </c>
      <c r="B322" s="1">
        <v>1154</v>
      </c>
      <c r="C322" s="9">
        <f t="shared" si="13"/>
        <v>2.9506226388518347E-3</v>
      </c>
      <c r="D322" s="9">
        <f t="shared" si="14"/>
        <v>2.9506226388518347E-3</v>
      </c>
      <c r="E322" s="9">
        <f t="shared" si="15"/>
        <v>8.7061739569049646E-6</v>
      </c>
      <c r="F322" s="1">
        <v>32.17</v>
      </c>
    </row>
    <row r="323" spans="1:6">
      <c r="A323" s="10">
        <v>40723</v>
      </c>
      <c r="B323" s="1">
        <v>1169.8499999999999</v>
      </c>
      <c r="C323" s="9">
        <f t="shared" si="13"/>
        <v>1.3641367376571876E-2</v>
      </c>
      <c r="D323" s="9">
        <f t="shared" si="14"/>
        <v>1.3641367376571876E-2</v>
      </c>
      <c r="E323" s="9">
        <f t="shared" si="15"/>
        <v>1.8608690390259946E-4</v>
      </c>
      <c r="F323" s="1">
        <v>31.62</v>
      </c>
    </row>
    <row r="324" spans="1:6">
      <c r="A324" s="10">
        <v>40724</v>
      </c>
      <c r="B324" s="1">
        <v>1184.2</v>
      </c>
      <c r="C324" s="9">
        <f t="shared" ref="C324:C387" si="16">LN(B324/B323)</f>
        <v>1.2191905653059163E-2</v>
      </c>
      <c r="D324" s="9">
        <f t="shared" ref="D324:D387" si="17">C324-J325</f>
        <v>1.2191905653059163E-2</v>
      </c>
      <c r="E324" s="9">
        <f t="shared" ref="E324:E387" si="18">D324^2</f>
        <v>1.4864256345309599E-4</v>
      </c>
      <c r="F324" s="1">
        <v>29.09</v>
      </c>
    </row>
    <row r="325" spans="1:6">
      <c r="A325" s="10">
        <v>40725</v>
      </c>
      <c r="B325" s="1">
        <v>1191.9000000000001</v>
      </c>
      <c r="C325" s="9">
        <f t="shared" si="16"/>
        <v>6.4812313909873394E-3</v>
      </c>
      <c r="D325" s="9">
        <f t="shared" si="17"/>
        <v>6.4812313909873394E-3</v>
      </c>
      <c r="E325" s="9">
        <f t="shared" si="18"/>
        <v>4.2006360343519682E-5</v>
      </c>
      <c r="F325" s="1">
        <v>30.24</v>
      </c>
    </row>
    <row r="326" spans="1:6">
      <c r="A326" s="10">
        <v>40728</v>
      </c>
      <c r="B326" s="1">
        <v>1185.7</v>
      </c>
      <c r="C326" s="9">
        <f t="shared" si="16"/>
        <v>-5.2153550246380985E-3</v>
      </c>
      <c r="D326" s="9">
        <f t="shared" si="17"/>
        <v>-5.2153550246380985E-3</v>
      </c>
      <c r="E326" s="9">
        <f t="shared" si="18"/>
        <v>2.7199928033017859E-5</v>
      </c>
      <c r="F326" s="1">
        <v>31.84</v>
      </c>
    </row>
    <row r="327" spans="1:6">
      <c r="A327" s="10">
        <v>40729</v>
      </c>
      <c r="B327" s="1">
        <v>1179.45</v>
      </c>
      <c r="C327" s="9">
        <f t="shared" si="16"/>
        <v>-5.2850893583901645E-3</v>
      </c>
      <c r="D327" s="9">
        <f t="shared" si="17"/>
        <v>-5.2850893583901645E-3</v>
      </c>
      <c r="E327" s="9">
        <f t="shared" si="18"/>
        <v>2.7932169526168961E-5</v>
      </c>
      <c r="F327" s="1">
        <v>33.14</v>
      </c>
    </row>
    <row r="328" spans="1:6">
      <c r="A328" s="10">
        <v>40730</v>
      </c>
      <c r="B328" s="1">
        <v>1182.8</v>
      </c>
      <c r="C328" s="9">
        <f t="shared" si="16"/>
        <v>2.8362808726872892E-3</v>
      </c>
      <c r="D328" s="9">
        <f t="shared" si="17"/>
        <v>2.8362808726872892E-3</v>
      </c>
      <c r="E328" s="9">
        <f t="shared" si="18"/>
        <v>8.0444891887717707E-6</v>
      </c>
      <c r="F328" s="1">
        <v>34.46</v>
      </c>
    </row>
    <row r="329" spans="1:6">
      <c r="A329" s="10">
        <v>40731</v>
      </c>
      <c r="B329" s="1">
        <v>1195.9000000000001</v>
      </c>
      <c r="C329" s="9">
        <f t="shared" si="16"/>
        <v>1.1014530996439849E-2</v>
      </c>
      <c r="D329" s="9">
        <f t="shared" si="17"/>
        <v>1.1014530996439849E-2</v>
      </c>
      <c r="E329" s="9">
        <f t="shared" si="18"/>
        <v>1.2131989307153421E-4</v>
      </c>
      <c r="F329" s="1">
        <v>34.229999999999997</v>
      </c>
    </row>
    <row r="330" spans="1:6">
      <c r="A330" s="10">
        <v>40732</v>
      </c>
      <c r="B330" s="1">
        <v>1171.6500000000001</v>
      </c>
      <c r="C330" s="9">
        <f t="shared" si="16"/>
        <v>-2.0486028250345831E-2</v>
      </c>
      <c r="D330" s="9">
        <f t="shared" si="17"/>
        <v>-2.0486028250345831E-2</v>
      </c>
      <c r="E330" s="9">
        <f t="shared" si="18"/>
        <v>4.1967735347396746E-4</v>
      </c>
      <c r="F330" s="1">
        <v>37.18</v>
      </c>
    </row>
    <row r="331" spans="1:6">
      <c r="A331" s="10">
        <v>40735</v>
      </c>
      <c r="B331" s="1">
        <v>1156.6500000000001</v>
      </c>
      <c r="C331" s="9">
        <f t="shared" si="16"/>
        <v>-1.2885115777336649E-2</v>
      </c>
      <c r="D331" s="9">
        <f t="shared" si="17"/>
        <v>-1.2885115777336649E-2</v>
      </c>
      <c r="E331" s="9">
        <f t="shared" si="18"/>
        <v>1.6602620859536984E-4</v>
      </c>
      <c r="F331" s="1">
        <v>42.72</v>
      </c>
    </row>
    <row r="332" spans="1:6">
      <c r="A332" s="10">
        <v>40736</v>
      </c>
      <c r="B332" s="1">
        <v>1145.3499999999999</v>
      </c>
      <c r="C332" s="9">
        <f t="shared" si="16"/>
        <v>-9.8176288124959005E-3</v>
      </c>
      <c r="D332" s="9">
        <f t="shared" si="17"/>
        <v>-9.8176288124959005E-3</v>
      </c>
      <c r="E332" s="9">
        <f t="shared" si="18"/>
        <v>9.6385835499949668E-5</v>
      </c>
      <c r="F332" s="1">
        <v>45.06</v>
      </c>
    </row>
    <row r="333" spans="1:6">
      <c r="A333" s="10">
        <v>40737</v>
      </c>
      <c r="B333" s="1">
        <v>1149.05</v>
      </c>
      <c r="C333" s="9">
        <f t="shared" si="16"/>
        <v>3.2252468683313875E-3</v>
      </c>
      <c r="D333" s="9">
        <f t="shared" si="17"/>
        <v>3.2252468683313875E-3</v>
      </c>
      <c r="E333" s="9">
        <f t="shared" si="18"/>
        <v>1.0402217361681422E-5</v>
      </c>
      <c r="F333" s="1">
        <v>44.3</v>
      </c>
    </row>
    <row r="334" spans="1:6">
      <c r="A334" s="10">
        <v>40738</v>
      </c>
      <c r="B334" s="1">
        <v>1123.7</v>
      </c>
      <c r="C334" s="9">
        <f t="shared" si="16"/>
        <v>-2.2308702089058243E-2</v>
      </c>
      <c r="D334" s="9">
        <f t="shared" si="17"/>
        <v>-2.2308702089058243E-2</v>
      </c>
      <c r="E334" s="9">
        <f t="shared" si="18"/>
        <v>4.9767818889835159E-4</v>
      </c>
      <c r="F334" s="1">
        <v>42.66</v>
      </c>
    </row>
    <row r="335" spans="1:6">
      <c r="A335" s="10">
        <v>40739</v>
      </c>
      <c r="B335" s="1">
        <v>1146.05</v>
      </c>
      <c r="C335" s="9">
        <f t="shared" si="16"/>
        <v>1.9694435426518515E-2</v>
      </c>
      <c r="D335" s="9">
        <f t="shared" si="17"/>
        <v>1.9694435426518515E-2</v>
      </c>
      <c r="E335" s="9">
        <f t="shared" si="18"/>
        <v>3.8787078676930748E-4</v>
      </c>
      <c r="F335" s="1">
        <v>31.31</v>
      </c>
    </row>
    <row r="336" spans="1:6">
      <c r="A336" s="10">
        <v>40742</v>
      </c>
      <c r="B336" s="1">
        <v>1125.05</v>
      </c>
      <c r="C336" s="9">
        <f t="shared" si="16"/>
        <v>-1.8493768245035437E-2</v>
      </c>
      <c r="D336" s="9">
        <f t="shared" si="17"/>
        <v>-1.8493768245035437E-2</v>
      </c>
      <c r="E336" s="9">
        <f t="shared" si="18"/>
        <v>3.4201946390108112E-4</v>
      </c>
      <c r="F336" s="1">
        <v>31.42</v>
      </c>
    </row>
    <row r="337" spans="1:6">
      <c r="A337" s="10">
        <v>40743</v>
      </c>
      <c r="B337" s="1">
        <v>1140.05</v>
      </c>
      <c r="C337" s="9">
        <f t="shared" si="16"/>
        <v>1.3244641980517665E-2</v>
      </c>
      <c r="D337" s="9">
        <f t="shared" si="17"/>
        <v>1.3244641980517665E-2</v>
      </c>
      <c r="E337" s="9">
        <f t="shared" si="18"/>
        <v>1.7542054119209089E-4</v>
      </c>
      <c r="F337" s="1">
        <v>27.8</v>
      </c>
    </row>
    <row r="338" spans="1:6">
      <c r="A338" s="10">
        <v>40744</v>
      </c>
      <c r="B338" s="1">
        <v>1132.45</v>
      </c>
      <c r="C338" s="9">
        <f t="shared" si="16"/>
        <v>-6.6886938036886216E-3</v>
      </c>
      <c r="D338" s="9">
        <f t="shared" si="17"/>
        <v>-6.6886938036886216E-3</v>
      </c>
      <c r="E338" s="9">
        <f t="shared" si="18"/>
        <v>4.4738624799502559E-5</v>
      </c>
      <c r="F338" s="1">
        <v>26.75</v>
      </c>
    </row>
    <row r="339" spans="1:6">
      <c r="A339" s="10">
        <v>40745</v>
      </c>
      <c r="B339" s="1">
        <v>1122.55</v>
      </c>
      <c r="C339" s="9">
        <f t="shared" si="16"/>
        <v>-8.7805442179447087E-3</v>
      </c>
      <c r="D339" s="9">
        <f t="shared" si="17"/>
        <v>-8.7805442179447087E-3</v>
      </c>
      <c r="E339" s="9">
        <f t="shared" si="18"/>
        <v>7.7097956763282259E-5</v>
      </c>
      <c r="F339" s="1">
        <v>25.69</v>
      </c>
    </row>
    <row r="340" spans="1:6">
      <c r="A340" s="10">
        <v>40746</v>
      </c>
      <c r="B340" s="1">
        <v>1133.4000000000001</v>
      </c>
      <c r="C340" s="9">
        <f t="shared" si="16"/>
        <v>9.6190816812945952E-3</v>
      </c>
      <c r="D340" s="9">
        <f t="shared" si="17"/>
        <v>9.6190816812945952E-3</v>
      </c>
      <c r="E340" s="9">
        <f t="shared" si="18"/>
        <v>9.2526732391417263E-5</v>
      </c>
      <c r="F340" s="1">
        <v>24.18</v>
      </c>
    </row>
    <row r="341" spans="1:6">
      <c r="A341" s="10">
        <v>40749</v>
      </c>
      <c r="B341" s="1">
        <v>1139.9000000000001</v>
      </c>
      <c r="C341" s="9">
        <f t="shared" si="16"/>
        <v>5.7185745072139181E-3</v>
      </c>
      <c r="D341" s="9">
        <f t="shared" si="17"/>
        <v>5.7185745072139181E-3</v>
      </c>
      <c r="E341" s="9">
        <f t="shared" si="18"/>
        <v>3.2702094394556909E-5</v>
      </c>
      <c r="F341" s="1">
        <v>23.87</v>
      </c>
    </row>
    <row r="342" spans="1:6">
      <c r="A342" s="10">
        <v>40750</v>
      </c>
      <c r="B342" s="1">
        <v>1144.6500000000001</v>
      </c>
      <c r="C342" s="9">
        <f t="shared" si="16"/>
        <v>4.1583741610190681E-3</v>
      </c>
      <c r="D342" s="9">
        <f t="shared" si="17"/>
        <v>4.1583741610190681E-3</v>
      </c>
      <c r="E342" s="9">
        <f t="shared" si="18"/>
        <v>1.729207566303104E-5</v>
      </c>
      <c r="F342" s="1">
        <v>26.18</v>
      </c>
    </row>
    <row r="343" spans="1:6">
      <c r="A343" s="10">
        <v>40751</v>
      </c>
      <c r="B343" s="1">
        <v>1147.1500000000001</v>
      </c>
      <c r="C343" s="9">
        <f t="shared" si="16"/>
        <v>2.1816921124189329E-3</v>
      </c>
      <c r="D343" s="9">
        <f t="shared" si="17"/>
        <v>2.1816921124189329E-3</v>
      </c>
      <c r="E343" s="9">
        <f t="shared" si="18"/>
        <v>4.7597804733909857E-6</v>
      </c>
      <c r="F343" s="1">
        <v>25.63</v>
      </c>
    </row>
    <row r="344" spans="1:6">
      <c r="A344" s="10">
        <v>40752</v>
      </c>
      <c r="B344" s="1">
        <v>1129.55</v>
      </c>
      <c r="C344" s="9">
        <f t="shared" si="16"/>
        <v>-1.5461282212939608E-2</v>
      </c>
      <c r="D344" s="9">
        <f t="shared" si="17"/>
        <v>-1.5461282212939608E-2</v>
      </c>
      <c r="E344" s="9">
        <f t="shared" si="18"/>
        <v>2.3905124766816272E-4</v>
      </c>
      <c r="F344" s="1">
        <v>25.88</v>
      </c>
    </row>
    <row r="345" spans="1:6">
      <c r="A345" s="10">
        <v>40753</v>
      </c>
      <c r="B345" s="1">
        <v>1137</v>
      </c>
      <c r="C345" s="9">
        <f t="shared" si="16"/>
        <v>6.5738914473046977E-3</v>
      </c>
      <c r="D345" s="9">
        <f t="shared" si="17"/>
        <v>6.5738914473046977E-3</v>
      </c>
      <c r="E345" s="9">
        <f t="shared" si="18"/>
        <v>4.321604876094585E-5</v>
      </c>
      <c r="F345" s="1">
        <v>25.66</v>
      </c>
    </row>
    <row r="346" spans="1:6">
      <c r="A346" s="10">
        <v>40756</v>
      </c>
      <c r="B346" s="1">
        <v>1135.25</v>
      </c>
      <c r="C346" s="9">
        <f t="shared" si="16"/>
        <v>-1.5403237724755251E-3</v>
      </c>
      <c r="D346" s="9">
        <f t="shared" si="17"/>
        <v>-1.5403237724755251E-3</v>
      </c>
      <c r="E346" s="9">
        <f t="shared" si="18"/>
        <v>2.372597324053233E-6</v>
      </c>
      <c r="F346" s="1">
        <v>26.13</v>
      </c>
    </row>
    <row r="347" spans="1:6">
      <c r="A347" s="10">
        <v>40757</v>
      </c>
      <c r="B347" s="1">
        <v>1130.6500000000001</v>
      </c>
      <c r="C347" s="9">
        <f t="shared" si="16"/>
        <v>-4.0602024090573442E-3</v>
      </c>
      <c r="D347" s="9">
        <f t="shared" si="17"/>
        <v>-4.0602024090573442E-3</v>
      </c>
      <c r="E347" s="9">
        <f t="shared" si="18"/>
        <v>1.6485243602515061E-5</v>
      </c>
      <c r="F347" s="1">
        <v>26.55</v>
      </c>
    </row>
    <row r="348" spans="1:6">
      <c r="A348" s="10">
        <v>40758</v>
      </c>
      <c r="B348" s="1">
        <v>1110.3499999999999</v>
      </c>
      <c r="C348" s="9">
        <f t="shared" si="16"/>
        <v>-1.8117407648734624E-2</v>
      </c>
      <c r="D348" s="9">
        <f t="shared" si="17"/>
        <v>-1.8117407648734624E-2</v>
      </c>
      <c r="E348" s="9">
        <f t="shared" si="18"/>
        <v>3.2824045991042782E-4</v>
      </c>
      <c r="F348" s="1">
        <v>26.56</v>
      </c>
    </row>
    <row r="349" spans="1:6">
      <c r="A349" s="10">
        <v>40759</v>
      </c>
      <c r="B349" s="1">
        <v>1095.8499999999999</v>
      </c>
      <c r="C349" s="9">
        <f t="shared" si="16"/>
        <v>-1.3144963092540594E-2</v>
      </c>
      <c r="D349" s="9">
        <f t="shared" si="17"/>
        <v>-1.3144963092540594E-2</v>
      </c>
      <c r="E349" s="9">
        <f t="shared" si="18"/>
        <v>1.7279005470425437E-4</v>
      </c>
      <c r="F349" s="1">
        <v>26.93</v>
      </c>
    </row>
    <row r="350" spans="1:6">
      <c r="A350" s="10">
        <v>40760</v>
      </c>
      <c r="B350" s="1">
        <v>1057.95</v>
      </c>
      <c r="C350" s="9">
        <f t="shared" si="16"/>
        <v>-3.519724450542993E-2</v>
      </c>
      <c r="D350" s="9">
        <f t="shared" si="17"/>
        <v>-3.519724450542993E-2</v>
      </c>
      <c r="E350" s="9">
        <f t="shared" si="18"/>
        <v>1.2388460207750174E-3</v>
      </c>
      <c r="F350" s="1">
        <v>31.86</v>
      </c>
    </row>
    <row r="351" spans="1:6">
      <c r="A351" s="10">
        <v>40763</v>
      </c>
      <c r="B351" s="1">
        <v>1005.35</v>
      </c>
      <c r="C351" s="9">
        <f t="shared" si="16"/>
        <v>-5.0997333750641693E-2</v>
      </c>
      <c r="D351" s="9">
        <f t="shared" si="17"/>
        <v>-5.0997333750641693E-2</v>
      </c>
      <c r="E351" s="9">
        <f t="shared" si="18"/>
        <v>2.6007280496743385E-3</v>
      </c>
      <c r="F351" s="1">
        <v>39.76</v>
      </c>
    </row>
    <row r="352" spans="1:6">
      <c r="A352" s="10">
        <v>40764</v>
      </c>
      <c r="B352" s="1">
        <v>964.8</v>
      </c>
      <c r="C352" s="9">
        <f t="shared" si="16"/>
        <v>-4.1170192598735306E-2</v>
      </c>
      <c r="D352" s="9">
        <f t="shared" si="17"/>
        <v>-4.1170192598735306E-2</v>
      </c>
      <c r="E352" s="9">
        <f t="shared" si="18"/>
        <v>1.6949847586169593E-3</v>
      </c>
      <c r="F352" s="1">
        <v>46.23</v>
      </c>
    </row>
    <row r="353" spans="1:6">
      <c r="A353" s="10">
        <v>40765</v>
      </c>
      <c r="B353" s="1">
        <v>984.05</v>
      </c>
      <c r="C353" s="9">
        <f t="shared" si="16"/>
        <v>1.9755882796525289E-2</v>
      </c>
      <c r="D353" s="9">
        <f t="shared" si="17"/>
        <v>1.9755882796525289E-2</v>
      </c>
      <c r="E353" s="9">
        <f t="shared" si="18"/>
        <v>3.9029490507004388E-4</v>
      </c>
      <c r="F353" s="1">
        <v>38.369999999999997</v>
      </c>
    </row>
    <row r="354" spans="1:6">
      <c r="A354" s="10">
        <v>40766</v>
      </c>
      <c r="B354" s="1">
        <v>978.35</v>
      </c>
      <c r="C354" s="9">
        <f t="shared" si="16"/>
        <v>-5.8092295453385095E-3</v>
      </c>
      <c r="D354" s="9">
        <f t="shared" si="17"/>
        <v>-5.8092295453385095E-3</v>
      </c>
      <c r="E354" s="9">
        <f t="shared" si="18"/>
        <v>3.3747147910433868E-5</v>
      </c>
      <c r="F354" s="1">
        <v>40.909999999999997</v>
      </c>
    </row>
    <row r="355" spans="1:6">
      <c r="A355" s="10">
        <v>40767</v>
      </c>
      <c r="B355" s="1">
        <v>947.15</v>
      </c>
      <c r="C355" s="9">
        <f t="shared" si="16"/>
        <v>-3.2410003649819961E-2</v>
      </c>
      <c r="D355" s="9">
        <f t="shared" si="17"/>
        <v>-3.2410003649819961E-2</v>
      </c>
      <c r="E355" s="9">
        <f t="shared" si="18"/>
        <v>1.0504083365813432E-3</v>
      </c>
      <c r="F355" s="1">
        <v>36.229999999999997</v>
      </c>
    </row>
    <row r="356" spans="1:6">
      <c r="A356" s="10">
        <v>40771</v>
      </c>
      <c r="B356" s="1">
        <v>973.6</v>
      </c>
      <c r="C356" s="9">
        <f t="shared" si="16"/>
        <v>2.7543066099029619E-2</v>
      </c>
      <c r="D356" s="9">
        <f t="shared" si="17"/>
        <v>2.7543066099029619E-2</v>
      </c>
      <c r="E356" s="9">
        <f t="shared" si="18"/>
        <v>7.5862049013551464E-4</v>
      </c>
      <c r="F356" s="1">
        <v>33.36</v>
      </c>
    </row>
    <row r="357" spans="1:6">
      <c r="A357" s="10">
        <v>40772</v>
      </c>
      <c r="B357" s="1">
        <v>999.9</v>
      </c>
      <c r="C357" s="9">
        <f t="shared" si="16"/>
        <v>2.6654732308486171E-2</v>
      </c>
      <c r="D357" s="9">
        <f t="shared" si="17"/>
        <v>2.6654732308486171E-2</v>
      </c>
      <c r="E357" s="9">
        <f t="shared" si="18"/>
        <v>7.1047475443705656E-4</v>
      </c>
      <c r="F357" s="1">
        <v>32.520000000000003</v>
      </c>
    </row>
    <row r="358" spans="1:6">
      <c r="A358" s="10">
        <v>40773</v>
      </c>
      <c r="B358" s="1">
        <v>962.35</v>
      </c>
      <c r="C358" s="9">
        <f t="shared" si="16"/>
        <v>-3.8277064120670806E-2</v>
      </c>
      <c r="D358" s="9">
        <f t="shared" si="17"/>
        <v>-3.8277064120670806E-2</v>
      </c>
      <c r="E358" s="9">
        <f t="shared" si="18"/>
        <v>1.4651336376979443E-3</v>
      </c>
      <c r="F358" s="1">
        <v>37.5</v>
      </c>
    </row>
    <row r="359" spans="1:6">
      <c r="A359" s="10">
        <v>40774</v>
      </c>
      <c r="B359" s="1">
        <v>928.95</v>
      </c>
      <c r="C359" s="9">
        <f t="shared" si="16"/>
        <v>-3.5323293808953202E-2</v>
      </c>
      <c r="D359" s="9">
        <f t="shared" si="17"/>
        <v>-3.5323293808953202E-2</v>
      </c>
      <c r="E359" s="9">
        <f t="shared" si="18"/>
        <v>1.2477350855136316E-3</v>
      </c>
      <c r="F359" s="1">
        <v>43.64</v>
      </c>
    </row>
    <row r="360" spans="1:6">
      <c r="A360" s="10">
        <v>40777</v>
      </c>
      <c r="B360" s="1">
        <v>918.05</v>
      </c>
      <c r="C360" s="9">
        <f t="shared" si="16"/>
        <v>-1.1803060683983754E-2</v>
      </c>
      <c r="D360" s="9">
        <f t="shared" si="17"/>
        <v>-1.1803060683983754E-2</v>
      </c>
      <c r="E360" s="9">
        <f t="shared" si="18"/>
        <v>1.3931224150980304E-4</v>
      </c>
      <c r="F360" s="1">
        <v>38.450000000000003</v>
      </c>
    </row>
    <row r="361" spans="1:6">
      <c r="A361" s="10">
        <v>40778</v>
      </c>
      <c r="B361" s="1">
        <v>981.6</v>
      </c>
      <c r="C361" s="9">
        <f t="shared" si="16"/>
        <v>6.6932038028505864E-2</v>
      </c>
      <c r="D361" s="9">
        <f t="shared" si="17"/>
        <v>6.6932038028505864E-2</v>
      </c>
      <c r="E361" s="9">
        <f t="shared" si="18"/>
        <v>4.4798977146493554E-3</v>
      </c>
      <c r="F361" s="1">
        <v>49.76</v>
      </c>
    </row>
    <row r="362" spans="1:6">
      <c r="A362" s="10">
        <v>40779</v>
      </c>
      <c r="B362" s="1">
        <v>962.6</v>
      </c>
      <c r="C362" s="9">
        <f t="shared" si="16"/>
        <v>-1.9545936527692681E-2</v>
      </c>
      <c r="D362" s="9">
        <f t="shared" si="17"/>
        <v>-1.9545936527692681E-2</v>
      </c>
      <c r="E362" s="9">
        <f t="shared" si="18"/>
        <v>3.8204363474459102E-4</v>
      </c>
      <c r="F362" s="1">
        <v>38.08</v>
      </c>
    </row>
    <row r="363" spans="1:6">
      <c r="A363" s="10">
        <v>40780</v>
      </c>
      <c r="B363" s="1">
        <v>950.4</v>
      </c>
      <c r="C363" s="9">
        <f t="shared" si="16"/>
        <v>-1.2755008260628517E-2</v>
      </c>
      <c r="D363" s="9">
        <f t="shared" si="17"/>
        <v>-1.2755008260628517E-2</v>
      </c>
      <c r="E363" s="9">
        <f t="shared" si="18"/>
        <v>1.626902357287017E-4</v>
      </c>
      <c r="F363" s="1">
        <v>36.090000000000003</v>
      </c>
    </row>
    <row r="364" spans="1:6">
      <c r="A364" s="10">
        <v>40781</v>
      </c>
      <c r="B364" s="1">
        <v>948.45</v>
      </c>
      <c r="C364" s="9">
        <f t="shared" si="16"/>
        <v>-2.0538754356485252E-3</v>
      </c>
      <c r="D364" s="9">
        <f t="shared" si="17"/>
        <v>-2.0538754356485252E-3</v>
      </c>
      <c r="E364" s="9">
        <f t="shared" si="18"/>
        <v>4.2184043051604195E-6</v>
      </c>
      <c r="F364" s="1">
        <v>40.97</v>
      </c>
    </row>
    <row r="365" spans="1:6">
      <c r="A365" s="10">
        <v>40784</v>
      </c>
      <c r="B365" s="1">
        <v>1019.6</v>
      </c>
      <c r="C365" s="9">
        <f t="shared" si="16"/>
        <v>7.2336599329228438E-2</v>
      </c>
      <c r="D365" s="9">
        <f t="shared" si="17"/>
        <v>7.2336599329228438E-2</v>
      </c>
      <c r="E365" s="9">
        <f t="shared" si="18"/>
        <v>5.2325836025173319E-3</v>
      </c>
      <c r="F365" s="1">
        <v>34.229999999999997</v>
      </c>
    </row>
    <row r="366" spans="1:6">
      <c r="A366" s="10">
        <v>40785</v>
      </c>
      <c r="B366" s="1">
        <v>1042.4000000000001</v>
      </c>
      <c r="C366" s="9">
        <f t="shared" si="16"/>
        <v>2.2115353308675062E-2</v>
      </c>
      <c r="D366" s="9">
        <f t="shared" si="17"/>
        <v>2.2115353308675062E-2</v>
      </c>
      <c r="E366" s="9">
        <f t="shared" si="18"/>
        <v>4.89088851967525E-4</v>
      </c>
      <c r="F366" s="1">
        <v>32.799999999999997</v>
      </c>
    </row>
    <row r="367" spans="1:6">
      <c r="A367" s="10">
        <v>40788</v>
      </c>
      <c r="B367" s="1">
        <v>1022.1</v>
      </c>
      <c r="C367" s="9">
        <f t="shared" si="16"/>
        <v>-1.9666412475604893E-2</v>
      </c>
      <c r="D367" s="9">
        <f t="shared" si="17"/>
        <v>-1.9666412475604893E-2</v>
      </c>
      <c r="E367" s="9">
        <f t="shared" si="18"/>
        <v>3.8676777966062777E-4</v>
      </c>
      <c r="F367" s="1">
        <v>34.33</v>
      </c>
    </row>
    <row r="368" spans="1:6">
      <c r="A368" s="10">
        <v>40791</v>
      </c>
      <c r="B368" s="1">
        <v>1027.7</v>
      </c>
      <c r="C368" s="9">
        <f t="shared" si="16"/>
        <v>5.4639612959968414E-3</v>
      </c>
      <c r="D368" s="9">
        <f t="shared" si="17"/>
        <v>5.4639612959968414E-3</v>
      </c>
      <c r="E368" s="9">
        <f t="shared" si="18"/>
        <v>2.9854873044151485E-5</v>
      </c>
      <c r="F368" s="1">
        <v>37.49</v>
      </c>
    </row>
    <row r="369" spans="1:6">
      <c r="A369" s="10">
        <v>40792</v>
      </c>
      <c r="B369" s="1">
        <v>1033.9000000000001</v>
      </c>
      <c r="C369" s="9">
        <f t="shared" si="16"/>
        <v>6.0147639616201058E-3</v>
      </c>
      <c r="D369" s="9">
        <f t="shared" si="17"/>
        <v>6.0147639616201058E-3</v>
      </c>
      <c r="E369" s="9">
        <f t="shared" si="18"/>
        <v>3.617738551400399E-5</v>
      </c>
      <c r="F369" s="1">
        <v>37.79</v>
      </c>
    </row>
    <row r="370" spans="1:6">
      <c r="A370" s="10">
        <v>40793</v>
      </c>
      <c r="B370" s="1">
        <v>1031</v>
      </c>
      <c r="C370" s="9">
        <f t="shared" si="16"/>
        <v>-2.8088545756875917E-3</v>
      </c>
      <c r="D370" s="9">
        <f t="shared" si="17"/>
        <v>-2.8088545756875917E-3</v>
      </c>
      <c r="E370" s="9">
        <f t="shared" si="18"/>
        <v>7.8896640273611207E-6</v>
      </c>
      <c r="F370" s="1">
        <v>35.979999999999997</v>
      </c>
    </row>
    <row r="371" spans="1:6">
      <c r="A371" s="10">
        <v>40794</v>
      </c>
      <c r="B371" s="1">
        <v>1036.05</v>
      </c>
      <c r="C371" s="9">
        <f t="shared" si="16"/>
        <v>4.8862001861317006E-3</v>
      </c>
      <c r="D371" s="9">
        <f t="shared" si="17"/>
        <v>4.8862001861317006E-3</v>
      </c>
      <c r="E371" s="9">
        <f t="shared" si="18"/>
        <v>2.3874952258953466E-5</v>
      </c>
      <c r="F371" s="1">
        <v>37.71</v>
      </c>
    </row>
    <row r="372" spans="1:6">
      <c r="A372" s="10">
        <v>40795</v>
      </c>
      <c r="B372" s="1">
        <v>1016.05</v>
      </c>
      <c r="C372" s="9">
        <f t="shared" si="16"/>
        <v>-1.9492844677139423E-2</v>
      </c>
      <c r="D372" s="9">
        <f t="shared" si="17"/>
        <v>-1.9492844677139423E-2</v>
      </c>
      <c r="E372" s="9">
        <f t="shared" si="18"/>
        <v>3.7997099360708272E-4</v>
      </c>
      <c r="F372" s="1">
        <v>37.11</v>
      </c>
    </row>
    <row r="373" spans="1:6">
      <c r="A373" s="10">
        <v>40798</v>
      </c>
      <c r="B373" s="1">
        <v>985.7</v>
      </c>
      <c r="C373" s="9">
        <f t="shared" si="16"/>
        <v>-3.032579085455887E-2</v>
      </c>
      <c r="D373" s="9">
        <f t="shared" si="17"/>
        <v>-3.032579085455887E-2</v>
      </c>
      <c r="E373" s="9">
        <f t="shared" si="18"/>
        <v>9.1965359095444639E-4</v>
      </c>
      <c r="F373" s="1">
        <v>40.75</v>
      </c>
    </row>
    <row r="374" spans="1:6">
      <c r="A374" s="10">
        <v>40799</v>
      </c>
      <c r="B374" s="1">
        <v>993.75</v>
      </c>
      <c r="C374" s="9">
        <f t="shared" si="16"/>
        <v>8.1336172971484093E-3</v>
      </c>
      <c r="D374" s="9">
        <f t="shared" si="17"/>
        <v>8.1336172971484093E-3</v>
      </c>
      <c r="E374" s="9">
        <f t="shared" si="18"/>
        <v>6.6155730336471793E-5</v>
      </c>
      <c r="F374" s="1">
        <v>42.31</v>
      </c>
    </row>
    <row r="375" spans="1:6">
      <c r="A375" s="10">
        <v>40800</v>
      </c>
      <c r="B375" s="1">
        <v>1015.1</v>
      </c>
      <c r="C375" s="9">
        <f t="shared" si="16"/>
        <v>2.1256742821843762E-2</v>
      </c>
      <c r="D375" s="9">
        <f t="shared" si="17"/>
        <v>2.1256742821843762E-2</v>
      </c>
      <c r="E375" s="9">
        <f t="shared" si="18"/>
        <v>4.518491153940063E-4</v>
      </c>
      <c r="F375" s="1">
        <v>41.55</v>
      </c>
    </row>
    <row r="376" spans="1:6">
      <c r="A376" s="10">
        <v>40801</v>
      </c>
      <c r="B376" s="1">
        <v>1041.75</v>
      </c>
      <c r="C376" s="9">
        <f t="shared" si="16"/>
        <v>2.5914861512177326E-2</v>
      </c>
      <c r="D376" s="9">
        <f t="shared" si="17"/>
        <v>2.5914861512177326E-2</v>
      </c>
      <c r="E376" s="9">
        <f t="shared" si="18"/>
        <v>6.7158004719532964E-4</v>
      </c>
      <c r="F376" s="1">
        <v>37.700000000000003</v>
      </c>
    </row>
    <row r="377" spans="1:6">
      <c r="A377" s="10">
        <v>40802</v>
      </c>
      <c r="B377" s="1">
        <v>1027.75</v>
      </c>
      <c r="C377" s="9">
        <f t="shared" si="16"/>
        <v>-1.3530044524575102E-2</v>
      </c>
      <c r="D377" s="9">
        <f t="shared" si="17"/>
        <v>-1.3530044524575102E-2</v>
      </c>
      <c r="E377" s="9">
        <f t="shared" si="18"/>
        <v>1.8306210483698469E-4</v>
      </c>
      <c r="F377" s="1">
        <v>35.479999999999997</v>
      </c>
    </row>
    <row r="378" spans="1:6">
      <c r="A378" s="10">
        <v>40805</v>
      </c>
      <c r="B378" s="1">
        <v>1018.05</v>
      </c>
      <c r="C378" s="9">
        <f t="shared" si="16"/>
        <v>-9.4829139601108128E-3</v>
      </c>
      <c r="D378" s="9">
        <f t="shared" si="17"/>
        <v>-9.4829139601108128E-3</v>
      </c>
      <c r="E378" s="9">
        <f t="shared" si="18"/>
        <v>8.9925657174864539E-5</v>
      </c>
      <c r="F378" s="1">
        <v>38.68</v>
      </c>
    </row>
    <row r="379" spans="1:6">
      <c r="A379" s="10">
        <v>40806</v>
      </c>
      <c r="B379" s="1">
        <v>1057.95</v>
      </c>
      <c r="C379" s="9">
        <f t="shared" si="16"/>
        <v>3.8444040504420844E-2</v>
      </c>
      <c r="D379" s="9">
        <f t="shared" si="17"/>
        <v>3.8444040504420844E-2</v>
      </c>
      <c r="E379" s="9">
        <f t="shared" si="18"/>
        <v>1.4779442503055505E-3</v>
      </c>
      <c r="F379" s="1">
        <v>32.79</v>
      </c>
    </row>
    <row r="380" spans="1:6">
      <c r="A380" s="10">
        <v>40807</v>
      </c>
      <c r="B380" s="1">
        <v>1043.5</v>
      </c>
      <c r="C380" s="9">
        <f t="shared" si="16"/>
        <v>-1.375262580504245E-2</v>
      </c>
      <c r="D380" s="9">
        <f t="shared" si="17"/>
        <v>-1.375262580504245E-2</v>
      </c>
      <c r="E380" s="9">
        <f t="shared" si="18"/>
        <v>1.8913471653351951E-4</v>
      </c>
      <c r="F380" s="1">
        <v>34.450000000000003</v>
      </c>
    </row>
    <row r="381" spans="1:6">
      <c r="A381" s="10">
        <v>40808</v>
      </c>
      <c r="B381" s="1">
        <v>994.4</v>
      </c>
      <c r="C381" s="9">
        <f t="shared" si="16"/>
        <v>-4.8196186320754134E-2</v>
      </c>
      <c r="D381" s="9">
        <f t="shared" si="17"/>
        <v>-4.8196186320754134E-2</v>
      </c>
      <c r="E381" s="9">
        <f t="shared" si="18"/>
        <v>2.3228723758648481E-3</v>
      </c>
      <c r="F381" s="1">
        <v>38.39</v>
      </c>
    </row>
    <row r="382" spans="1:6">
      <c r="A382" s="10">
        <v>40809</v>
      </c>
      <c r="B382" s="1">
        <v>990.3</v>
      </c>
      <c r="C382" s="9">
        <f t="shared" si="16"/>
        <v>-4.1316126692443151E-3</v>
      </c>
      <c r="D382" s="9">
        <f t="shared" si="17"/>
        <v>-4.1316126692443151E-3</v>
      </c>
      <c r="E382" s="9">
        <f t="shared" si="18"/>
        <v>1.7070223248660136E-5</v>
      </c>
      <c r="F382" s="1">
        <v>40.47</v>
      </c>
    </row>
    <row r="383" spans="1:6">
      <c r="A383" s="10">
        <v>40812</v>
      </c>
      <c r="B383" s="1">
        <v>996.95</v>
      </c>
      <c r="C383" s="9">
        <f t="shared" si="16"/>
        <v>6.6926907256514862E-3</v>
      </c>
      <c r="D383" s="9">
        <f t="shared" si="17"/>
        <v>6.6926907256514862E-3</v>
      </c>
      <c r="E383" s="9">
        <f t="shared" si="18"/>
        <v>4.4792109149221421E-5</v>
      </c>
      <c r="F383" s="1">
        <v>42</v>
      </c>
    </row>
    <row r="384" spans="1:6">
      <c r="A384" s="10">
        <v>40813</v>
      </c>
      <c r="B384" s="1">
        <v>1040.55</v>
      </c>
      <c r="C384" s="9">
        <f t="shared" si="16"/>
        <v>4.2804080246511535E-2</v>
      </c>
      <c r="D384" s="9">
        <f t="shared" si="17"/>
        <v>4.2804080246511535E-2</v>
      </c>
      <c r="E384" s="9">
        <f t="shared" si="18"/>
        <v>1.8321892857497989E-3</v>
      </c>
      <c r="F384" s="1">
        <v>37.880000000000003</v>
      </c>
    </row>
    <row r="385" spans="1:6">
      <c r="A385" s="10">
        <v>40814</v>
      </c>
      <c r="B385" s="1">
        <v>1047.9000000000001</v>
      </c>
      <c r="C385" s="9">
        <f t="shared" si="16"/>
        <v>7.0387419814760535E-3</v>
      </c>
      <c r="D385" s="9">
        <f t="shared" si="17"/>
        <v>7.0387419814760535E-3</v>
      </c>
      <c r="E385" s="9">
        <f t="shared" si="18"/>
        <v>4.954388868179344E-5</v>
      </c>
      <c r="F385" s="1">
        <v>39.47</v>
      </c>
    </row>
    <row r="386" spans="1:6">
      <c r="A386" s="10">
        <v>40815</v>
      </c>
      <c r="B386" s="1">
        <v>1061.45</v>
      </c>
      <c r="C386" s="9">
        <f t="shared" si="16"/>
        <v>1.2847736397114813E-2</v>
      </c>
      <c r="D386" s="9">
        <f t="shared" si="17"/>
        <v>1.2847736397114813E-2</v>
      </c>
      <c r="E386" s="9">
        <f t="shared" si="18"/>
        <v>1.6506433052974873E-4</v>
      </c>
      <c r="F386" s="1">
        <v>39.89</v>
      </c>
    </row>
    <row r="387" spans="1:6">
      <c r="A387" s="10">
        <v>40816</v>
      </c>
      <c r="B387" s="1">
        <v>1037.3</v>
      </c>
      <c r="C387" s="9">
        <f t="shared" si="16"/>
        <v>-2.301471444022854E-2</v>
      </c>
      <c r="D387" s="9">
        <f t="shared" si="17"/>
        <v>-2.301471444022854E-2</v>
      </c>
      <c r="E387" s="9">
        <f t="shared" si="18"/>
        <v>5.2967708076526404E-4</v>
      </c>
      <c r="F387" s="1">
        <v>39.69</v>
      </c>
    </row>
    <row r="388" spans="1:6">
      <c r="A388" s="10">
        <v>40819</v>
      </c>
      <c r="B388" s="1">
        <v>1043.3</v>
      </c>
      <c r="C388" s="9">
        <f t="shared" ref="C388:C451" si="19">LN(B388/B387)</f>
        <v>5.7675830361413813E-3</v>
      </c>
      <c r="D388" s="9">
        <f t="shared" ref="D388:D451" si="20">C388-J389</f>
        <v>5.7675830361413813E-3</v>
      </c>
      <c r="E388" s="9">
        <f t="shared" ref="E388:E451" si="21">D388^2</f>
        <v>3.3265014078785834E-5</v>
      </c>
      <c r="F388" s="1">
        <v>45.51</v>
      </c>
    </row>
    <row r="389" spans="1:6">
      <c r="A389" s="10">
        <v>40820</v>
      </c>
      <c r="B389" s="1">
        <v>1045.95</v>
      </c>
      <c r="C389" s="9">
        <f t="shared" si="19"/>
        <v>2.5367968612058753E-3</v>
      </c>
      <c r="D389" s="9">
        <f t="shared" si="20"/>
        <v>2.5367968612058753E-3</v>
      </c>
      <c r="E389" s="9">
        <f t="shared" si="21"/>
        <v>6.4353383150239806E-6</v>
      </c>
      <c r="F389" s="1">
        <v>46.07</v>
      </c>
    </row>
    <row r="390" spans="1:6">
      <c r="A390" s="10">
        <v>40821</v>
      </c>
      <c r="B390" s="1">
        <v>1043.55</v>
      </c>
      <c r="C390" s="9">
        <f t="shared" si="19"/>
        <v>-2.2972012973694503E-3</v>
      </c>
      <c r="D390" s="9">
        <f t="shared" si="20"/>
        <v>-2.2972012973694503E-3</v>
      </c>
      <c r="E390" s="9">
        <f t="shared" si="21"/>
        <v>5.2771338006358851E-6</v>
      </c>
      <c r="F390" s="1">
        <v>45.05</v>
      </c>
    </row>
    <row r="391" spans="1:6">
      <c r="A391" s="10">
        <v>40823</v>
      </c>
      <c r="B391" s="1">
        <v>1048.55</v>
      </c>
      <c r="C391" s="9">
        <f t="shared" si="19"/>
        <v>4.7798953393682628E-3</v>
      </c>
      <c r="D391" s="9">
        <f t="shared" si="20"/>
        <v>4.7798953393682628E-3</v>
      </c>
      <c r="E391" s="9">
        <f t="shared" si="21"/>
        <v>2.2847399455314441E-5</v>
      </c>
      <c r="F391" s="1">
        <v>42.62</v>
      </c>
    </row>
    <row r="392" spans="1:6">
      <c r="A392" s="10">
        <v>40826</v>
      </c>
      <c r="B392" s="1">
        <v>1064.7</v>
      </c>
      <c r="C392" s="9">
        <f t="shared" si="19"/>
        <v>1.5284811943432378E-2</v>
      </c>
      <c r="D392" s="9">
        <f t="shared" si="20"/>
        <v>1.5284811943432378E-2</v>
      </c>
      <c r="E392" s="9">
        <f t="shared" si="21"/>
        <v>2.3362547614609307E-4</v>
      </c>
      <c r="F392" s="1">
        <v>45.52</v>
      </c>
    </row>
    <row r="393" spans="1:6">
      <c r="A393" s="10">
        <v>40827</v>
      </c>
      <c r="B393" s="1">
        <v>1040.8499999999999</v>
      </c>
      <c r="C393" s="9">
        <f t="shared" si="19"/>
        <v>-2.2655382306892988E-2</v>
      </c>
      <c r="D393" s="9">
        <f t="shared" si="20"/>
        <v>-2.2655382306892988E-2</v>
      </c>
      <c r="E393" s="9">
        <f t="shared" si="21"/>
        <v>5.1326634747147983E-4</v>
      </c>
      <c r="F393" s="1">
        <v>48.27</v>
      </c>
    </row>
    <row r="394" spans="1:6">
      <c r="A394" s="10">
        <v>40828</v>
      </c>
      <c r="B394" s="1">
        <v>1079.05</v>
      </c>
      <c r="C394" s="9">
        <f t="shared" si="19"/>
        <v>3.6043337373805211E-2</v>
      </c>
      <c r="D394" s="9">
        <f t="shared" si="20"/>
        <v>3.6043337373805211E-2</v>
      </c>
      <c r="E394" s="9">
        <f t="shared" si="21"/>
        <v>1.2991221690419434E-3</v>
      </c>
      <c r="F394" s="1">
        <v>44.48</v>
      </c>
    </row>
    <row r="395" spans="1:6">
      <c r="A395" s="10">
        <v>40829</v>
      </c>
      <c r="B395" s="1">
        <v>1092.75</v>
      </c>
      <c r="C395" s="9">
        <f t="shared" si="19"/>
        <v>1.2616430355951237E-2</v>
      </c>
      <c r="D395" s="9">
        <f t="shared" si="20"/>
        <v>1.2616430355951237E-2</v>
      </c>
      <c r="E395" s="9">
        <f t="shared" si="21"/>
        <v>1.5917431492656786E-4</v>
      </c>
      <c r="F395" s="1">
        <v>43.11</v>
      </c>
    </row>
    <row r="396" spans="1:6">
      <c r="A396" s="10">
        <v>40830</v>
      </c>
      <c r="B396" s="1">
        <v>1134.25</v>
      </c>
      <c r="C396" s="9">
        <f t="shared" si="19"/>
        <v>3.7274184800649326E-2</v>
      </c>
      <c r="D396" s="9">
        <f t="shared" si="20"/>
        <v>3.7274184800649326E-2</v>
      </c>
      <c r="E396" s="9">
        <f t="shared" si="21"/>
        <v>1.3893648525529572E-3</v>
      </c>
      <c r="F396" s="1">
        <v>41.83</v>
      </c>
    </row>
    <row r="397" spans="1:6">
      <c r="A397" s="10">
        <v>40833</v>
      </c>
      <c r="B397" s="1">
        <v>1120.25</v>
      </c>
      <c r="C397" s="9">
        <f t="shared" si="19"/>
        <v>-1.2419764877820866E-2</v>
      </c>
      <c r="D397" s="9">
        <f t="shared" si="20"/>
        <v>-1.2419764877820866E-2</v>
      </c>
      <c r="E397" s="9">
        <f t="shared" si="21"/>
        <v>1.5425055962035275E-4</v>
      </c>
      <c r="F397" s="1">
        <v>41.48</v>
      </c>
    </row>
    <row r="398" spans="1:6">
      <c r="A398" s="10">
        <v>40834</v>
      </c>
      <c r="B398" s="1">
        <v>1033.55</v>
      </c>
      <c r="C398" s="9">
        <f t="shared" si="19"/>
        <v>-8.0552396421007477E-2</v>
      </c>
      <c r="D398" s="9">
        <f t="shared" si="20"/>
        <v>-8.0552396421007477E-2</v>
      </c>
      <c r="E398" s="9">
        <f t="shared" si="21"/>
        <v>6.4886885691671382E-3</v>
      </c>
      <c r="F398" s="1">
        <v>36.39</v>
      </c>
    </row>
    <row r="399" spans="1:6">
      <c r="A399" s="10">
        <v>40835</v>
      </c>
      <c r="B399" s="1">
        <v>1048.95</v>
      </c>
      <c r="C399" s="9">
        <f t="shared" si="19"/>
        <v>1.479018557274071E-2</v>
      </c>
      <c r="D399" s="9">
        <f t="shared" si="20"/>
        <v>1.479018557274071E-2</v>
      </c>
      <c r="E399" s="9">
        <f t="shared" si="21"/>
        <v>2.1874958927610745E-4</v>
      </c>
      <c r="F399" s="1">
        <v>29.15</v>
      </c>
    </row>
    <row r="400" spans="1:6">
      <c r="A400" s="10">
        <v>40836</v>
      </c>
      <c r="B400" s="1">
        <v>1044.9000000000001</v>
      </c>
      <c r="C400" s="9">
        <f t="shared" si="19"/>
        <v>-3.8684767779203176E-3</v>
      </c>
      <c r="D400" s="9">
        <f t="shared" si="20"/>
        <v>-3.8684767779203176E-3</v>
      </c>
      <c r="E400" s="9">
        <f t="shared" si="21"/>
        <v>1.4965112581308762E-5</v>
      </c>
      <c r="F400" s="1">
        <v>29.06</v>
      </c>
    </row>
    <row r="401" spans="1:6">
      <c r="A401" s="10">
        <v>40837</v>
      </c>
      <c r="B401" s="1">
        <v>1049.8499999999999</v>
      </c>
      <c r="C401" s="9">
        <f t="shared" si="19"/>
        <v>4.7261097635928999E-3</v>
      </c>
      <c r="D401" s="9">
        <f t="shared" si="20"/>
        <v>4.7261097635928999E-3</v>
      </c>
      <c r="E401" s="9">
        <f t="shared" si="21"/>
        <v>2.2336113497528136E-5</v>
      </c>
      <c r="F401" s="1">
        <v>31.24</v>
      </c>
    </row>
    <row r="402" spans="1:6">
      <c r="A402" s="10">
        <v>40840</v>
      </c>
      <c r="B402" s="1">
        <v>1079.75</v>
      </c>
      <c r="C402" s="9">
        <f t="shared" si="19"/>
        <v>2.8082236037152146E-2</v>
      </c>
      <c r="D402" s="9">
        <f t="shared" si="20"/>
        <v>2.8082236037152146E-2</v>
      </c>
      <c r="E402" s="9">
        <f t="shared" si="21"/>
        <v>7.8861198084632662E-4</v>
      </c>
      <c r="F402" s="1">
        <v>29.52</v>
      </c>
    </row>
    <row r="403" spans="1:6">
      <c r="A403" s="10">
        <v>40841</v>
      </c>
      <c r="B403" s="1">
        <v>1098.6500000000001</v>
      </c>
      <c r="C403" s="9">
        <f t="shared" si="19"/>
        <v>1.7352620502465384E-2</v>
      </c>
      <c r="D403" s="9">
        <f t="shared" si="20"/>
        <v>1.7352620502465384E-2</v>
      </c>
      <c r="E403" s="9">
        <f t="shared" si="21"/>
        <v>3.0111343830258199E-4</v>
      </c>
      <c r="F403" s="1">
        <v>28.55</v>
      </c>
    </row>
    <row r="404" spans="1:6">
      <c r="A404" s="10">
        <v>40842</v>
      </c>
      <c r="B404" s="1">
        <v>1095.9000000000001</v>
      </c>
      <c r="C404" s="9">
        <f t="shared" si="19"/>
        <v>-2.5062098739293309E-3</v>
      </c>
      <c r="D404" s="9">
        <f t="shared" si="20"/>
        <v>-2.5062098739293309E-3</v>
      </c>
      <c r="E404" s="9">
        <f t="shared" si="21"/>
        <v>6.2810879321808726E-6</v>
      </c>
      <c r="F404" s="1">
        <v>29.59</v>
      </c>
    </row>
    <row r="405" spans="1:6">
      <c r="A405" s="10">
        <v>40844</v>
      </c>
      <c r="B405" s="1">
        <v>1121.5</v>
      </c>
      <c r="C405" s="9">
        <f t="shared" si="19"/>
        <v>2.3091131490916378E-2</v>
      </c>
      <c r="D405" s="9">
        <f t="shared" si="20"/>
        <v>2.3091131490916378E-2</v>
      </c>
      <c r="E405" s="9">
        <f t="shared" si="21"/>
        <v>5.3320035353078999E-4</v>
      </c>
      <c r="F405" s="1">
        <v>27.88</v>
      </c>
    </row>
    <row r="406" spans="1:6">
      <c r="A406" s="10">
        <v>40847</v>
      </c>
      <c r="B406" s="1">
        <v>1115.8</v>
      </c>
      <c r="C406" s="9">
        <f t="shared" si="19"/>
        <v>-5.095438548835078E-3</v>
      </c>
      <c r="D406" s="9">
        <f t="shared" si="20"/>
        <v>-5.095438548835078E-3</v>
      </c>
      <c r="E406" s="9">
        <f t="shared" si="21"/>
        <v>2.5963494004954526E-5</v>
      </c>
      <c r="F406" s="1">
        <v>29.28</v>
      </c>
    </row>
    <row r="407" spans="1:6">
      <c r="A407" s="10">
        <v>40848</v>
      </c>
      <c r="B407" s="1">
        <v>1108.45</v>
      </c>
      <c r="C407" s="9">
        <f t="shared" si="19"/>
        <v>-6.6089933714657901E-3</v>
      </c>
      <c r="D407" s="9">
        <f t="shared" si="20"/>
        <v>-6.6089933714657901E-3</v>
      </c>
      <c r="E407" s="9">
        <f t="shared" si="21"/>
        <v>4.3678793384078749E-5</v>
      </c>
      <c r="F407" s="1">
        <v>29.43</v>
      </c>
    </row>
    <row r="408" spans="1:6">
      <c r="A408" s="10">
        <v>40849</v>
      </c>
      <c r="B408" s="1">
        <v>1106.8499999999999</v>
      </c>
      <c r="C408" s="9">
        <f t="shared" si="19"/>
        <v>-1.4444998674769266E-3</v>
      </c>
      <c r="D408" s="9">
        <f t="shared" si="20"/>
        <v>-1.4444998674769266E-3</v>
      </c>
      <c r="E408" s="9">
        <f t="shared" si="21"/>
        <v>2.0865798671408586E-6</v>
      </c>
      <c r="F408" s="1">
        <v>28.92</v>
      </c>
    </row>
    <row r="409" spans="1:6">
      <c r="A409" s="10">
        <v>40850</v>
      </c>
      <c r="B409" s="1">
        <v>1105</v>
      </c>
      <c r="C409" s="9">
        <f t="shared" si="19"/>
        <v>-1.6728082206320183E-3</v>
      </c>
      <c r="D409" s="9">
        <f t="shared" si="20"/>
        <v>-1.6728082206320183E-3</v>
      </c>
      <c r="E409" s="9">
        <f t="shared" si="21"/>
        <v>2.7982873430140594E-6</v>
      </c>
      <c r="F409" s="1">
        <v>28.72</v>
      </c>
    </row>
    <row r="410" spans="1:6">
      <c r="A410" s="10">
        <v>40851</v>
      </c>
      <c r="B410" s="1">
        <v>1099.8</v>
      </c>
      <c r="C410" s="9">
        <f t="shared" si="19"/>
        <v>-4.7169898781389101E-3</v>
      </c>
      <c r="D410" s="9">
        <f t="shared" si="20"/>
        <v>-4.7169898781389101E-3</v>
      </c>
      <c r="E410" s="9">
        <f t="shared" si="21"/>
        <v>2.224999351046493E-5</v>
      </c>
      <c r="F410" s="1">
        <v>26.94</v>
      </c>
    </row>
    <row r="411" spans="1:6">
      <c r="A411" s="10">
        <v>40855</v>
      </c>
      <c r="B411" s="1">
        <v>1105.25</v>
      </c>
      <c r="C411" s="9">
        <f t="shared" si="19"/>
        <v>4.9432086326383837E-3</v>
      </c>
      <c r="D411" s="9">
        <f t="shared" si="20"/>
        <v>4.9432086326383837E-3</v>
      </c>
      <c r="E411" s="9">
        <f t="shared" si="21"/>
        <v>2.4435311585790639E-5</v>
      </c>
      <c r="F411" s="1">
        <v>27.72</v>
      </c>
    </row>
    <row r="412" spans="1:6">
      <c r="A412" s="10">
        <v>40856</v>
      </c>
      <c r="B412" s="1">
        <v>1122.95</v>
      </c>
      <c r="C412" s="9">
        <f t="shared" si="19"/>
        <v>1.5887597443379118E-2</v>
      </c>
      <c r="D412" s="9">
        <f t="shared" si="20"/>
        <v>1.5887597443379118E-2</v>
      </c>
      <c r="E412" s="9">
        <f t="shared" si="21"/>
        <v>2.5241575252286669E-4</v>
      </c>
      <c r="F412" s="1">
        <v>26.52</v>
      </c>
    </row>
    <row r="413" spans="1:6">
      <c r="A413" s="10">
        <v>40858</v>
      </c>
      <c r="B413" s="1">
        <v>1131</v>
      </c>
      <c r="C413" s="9">
        <f t="shared" si="19"/>
        <v>7.1430459663887214E-3</v>
      </c>
      <c r="D413" s="9">
        <f t="shared" si="20"/>
        <v>7.1430459663887214E-3</v>
      </c>
      <c r="E413" s="9">
        <f t="shared" si="21"/>
        <v>5.1023105677942182E-5</v>
      </c>
      <c r="F413" s="1">
        <v>28.38</v>
      </c>
    </row>
    <row r="414" spans="1:6">
      <c r="A414" s="10">
        <v>40861</v>
      </c>
      <c r="B414" s="1">
        <v>1128.4000000000001</v>
      </c>
      <c r="C414" s="9">
        <f t="shared" si="19"/>
        <v>-2.301496988279163E-3</v>
      </c>
      <c r="D414" s="9">
        <f t="shared" si="20"/>
        <v>-2.301496988279163E-3</v>
      </c>
      <c r="E414" s="9">
        <f t="shared" si="21"/>
        <v>5.2968883870580577E-6</v>
      </c>
      <c r="F414" s="1">
        <v>29.95</v>
      </c>
    </row>
    <row r="415" spans="1:6">
      <c r="A415" s="10">
        <v>40862</v>
      </c>
      <c r="B415" s="1">
        <v>1124.4000000000001</v>
      </c>
      <c r="C415" s="9">
        <f t="shared" si="19"/>
        <v>-3.5511400954644098E-3</v>
      </c>
      <c r="D415" s="9">
        <f t="shared" si="20"/>
        <v>-3.5511400954644098E-3</v>
      </c>
      <c r="E415" s="9">
        <f t="shared" si="21"/>
        <v>1.2610595977614977E-5</v>
      </c>
      <c r="F415" s="1">
        <v>28.86</v>
      </c>
    </row>
    <row r="416" spans="1:6">
      <c r="A416" s="10">
        <v>40863</v>
      </c>
      <c r="B416" s="1">
        <v>1117.25</v>
      </c>
      <c r="C416" s="9">
        <f t="shared" si="19"/>
        <v>-6.3792512188160519E-3</v>
      </c>
      <c r="D416" s="9">
        <f t="shared" si="20"/>
        <v>-6.3792512188160519E-3</v>
      </c>
      <c r="E416" s="9">
        <f t="shared" si="21"/>
        <v>4.0694846112766087E-5</v>
      </c>
      <c r="F416" s="1">
        <v>30.17</v>
      </c>
    </row>
    <row r="417" spans="1:6">
      <c r="A417" s="10">
        <v>40864</v>
      </c>
      <c r="B417" s="1">
        <v>1115.1500000000001</v>
      </c>
      <c r="C417" s="9">
        <f t="shared" si="19"/>
        <v>-1.8813838195939584E-3</v>
      </c>
      <c r="D417" s="9">
        <f t="shared" si="20"/>
        <v>-1.8813838195939584E-3</v>
      </c>
      <c r="E417" s="9">
        <f t="shared" si="21"/>
        <v>3.5396050766299521E-6</v>
      </c>
      <c r="F417" s="1">
        <v>31.34</v>
      </c>
    </row>
    <row r="418" spans="1:6">
      <c r="A418" s="10">
        <v>40865</v>
      </c>
      <c r="B418" s="1">
        <v>1086.5999999999999</v>
      </c>
      <c r="C418" s="9">
        <f t="shared" si="19"/>
        <v>-2.5935369876544382E-2</v>
      </c>
      <c r="D418" s="9">
        <f t="shared" si="20"/>
        <v>-2.5935369876544382E-2</v>
      </c>
      <c r="E418" s="9">
        <f t="shared" si="21"/>
        <v>6.7264341063316571E-4</v>
      </c>
      <c r="F418" s="1">
        <v>28.25</v>
      </c>
    </row>
    <row r="419" spans="1:6">
      <c r="A419" s="10">
        <v>40868</v>
      </c>
      <c r="B419" s="1">
        <v>1067.2</v>
      </c>
      <c r="C419" s="9">
        <f t="shared" si="19"/>
        <v>-1.801515895606335E-2</v>
      </c>
      <c r="D419" s="9">
        <f t="shared" si="20"/>
        <v>-1.801515895606335E-2</v>
      </c>
      <c r="E419" s="9">
        <f t="shared" si="21"/>
        <v>3.2454595221222951E-4</v>
      </c>
      <c r="F419" s="1">
        <v>31.22</v>
      </c>
    </row>
    <row r="420" spans="1:6">
      <c r="A420" s="10">
        <v>40869</v>
      </c>
      <c r="B420" s="1">
        <v>1081.8499999999999</v>
      </c>
      <c r="C420" s="9">
        <f t="shared" si="19"/>
        <v>1.3634142472079305E-2</v>
      </c>
      <c r="D420" s="9">
        <f t="shared" si="20"/>
        <v>1.3634142472079305E-2</v>
      </c>
      <c r="E420" s="9">
        <f t="shared" si="21"/>
        <v>1.8588984094895677E-4</v>
      </c>
      <c r="F420" s="1">
        <v>31.08</v>
      </c>
    </row>
    <row r="421" spans="1:6">
      <c r="A421" s="10">
        <v>40870</v>
      </c>
      <c r="B421" s="1">
        <v>1062.3</v>
      </c>
      <c r="C421" s="9">
        <f t="shared" si="19"/>
        <v>-1.8236169847470837E-2</v>
      </c>
      <c r="D421" s="9">
        <f t="shared" si="20"/>
        <v>-1.8236169847470837E-2</v>
      </c>
      <c r="E421" s="9">
        <f t="shared" si="21"/>
        <v>3.325578907058045E-4</v>
      </c>
      <c r="F421" s="1">
        <v>31.93</v>
      </c>
    </row>
    <row r="422" spans="1:6">
      <c r="A422" s="10">
        <v>40871</v>
      </c>
      <c r="B422" s="1">
        <v>1091.8</v>
      </c>
      <c r="C422" s="9">
        <f t="shared" si="19"/>
        <v>2.7391341561689465E-2</v>
      </c>
      <c r="D422" s="9">
        <f t="shared" si="20"/>
        <v>2.7391341561689465E-2</v>
      </c>
      <c r="E422" s="9">
        <f t="shared" si="21"/>
        <v>7.5028559254913666E-4</v>
      </c>
      <c r="F422" s="1">
        <v>31.33</v>
      </c>
    </row>
    <row r="423" spans="1:6">
      <c r="A423" s="10">
        <v>40872</v>
      </c>
      <c r="B423" s="1">
        <v>1063.9000000000001</v>
      </c>
      <c r="C423" s="9">
        <f t="shared" si="19"/>
        <v>-2.5886308825336782E-2</v>
      </c>
      <c r="D423" s="9">
        <f t="shared" si="20"/>
        <v>-2.5886308825336782E-2</v>
      </c>
      <c r="E423" s="9">
        <f t="shared" si="21"/>
        <v>6.7010098460070899E-4</v>
      </c>
      <c r="F423" s="1">
        <v>32.53</v>
      </c>
    </row>
    <row r="424" spans="1:6">
      <c r="A424" s="10">
        <v>40875</v>
      </c>
      <c r="B424" s="1">
        <v>1088.5</v>
      </c>
      <c r="C424" s="9">
        <f t="shared" si="19"/>
        <v>2.2859200152281791E-2</v>
      </c>
      <c r="D424" s="9">
        <f t="shared" si="20"/>
        <v>2.2859200152281791E-2</v>
      </c>
      <c r="E424" s="9">
        <f t="shared" si="21"/>
        <v>5.2254303160207988E-4</v>
      </c>
      <c r="F424" s="1">
        <v>30.36</v>
      </c>
    </row>
    <row r="425" spans="1:6">
      <c r="A425" s="10">
        <v>40876</v>
      </c>
      <c r="B425" s="1">
        <v>1093.3</v>
      </c>
      <c r="C425" s="9">
        <f t="shared" si="19"/>
        <v>4.4000437658369453E-3</v>
      </c>
      <c r="D425" s="9">
        <f t="shared" si="20"/>
        <v>4.4000437658369453E-3</v>
      </c>
      <c r="E425" s="9">
        <f t="shared" si="21"/>
        <v>1.9360385141280566E-5</v>
      </c>
      <c r="F425" s="1">
        <v>29.71</v>
      </c>
    </row>
    <row r="426" spans="1:6">
      <c r="A426" s="10">
        <v>40877</v>
      </c>
      <c r="B426" s="1">
        <v>1115.55</v>
      </c>
      <c r="C426" s="9">
        <f t="shared" si="19"/>
        <v>2.014691137697985E-2</v>
      </c>
      <c r="D426" s="9">
        <f t="shared" si="20"/>
        <v>2.014691137697985E-2</v>
      </c>
      <c r="E426" s="9">
        <f t="shared" si="21"/>
        <v>4.0589803803188013E-4</v>
      </c>
      <c r="F426" s="1">
        <v>29.02</v>
      </c>
    </row>
    <row r="427" spans="1:6">
      <c r="A427" s="10">
        <v>40878</v>
      </c>
      <c r="B427" s="1">
        <v>1134.8</v>
      </c>
      <c r="C427" s="9">
        <f t="shared" si="19"/>
        <v>1.7108867117277285E-2</v>
      </c>
      <c r="D427" s="9">
        <f t="shared" si="20"/>
        <v>1.7108867117277285E-2</v>
      </c>
      <c r="E427" s="9">
        <f t="shared" si="21"/>
        <v>2.9271333403665196E-4</v>
      </c>
      <c r="F427" s="1">
        <v>28.01</v>
      </c>
    </row>
    <row r="428" spans="1:6">
      <c r="A428" s="10">
        <v>40879</v>
      </c>
      <c r="B428" s="1">
        <v>1178</v>
      </c>
      <c r="C428" s="9">
        <f t="shared" si="19"/>
        <v>3.7361661276835781E-2</v>
      </c>
      <c r="D428" s="9">
        <f t="shared" si="20"/>
        <v>3.7361661276835781E-2</v>
      </c>
      <c r="E428" s="9">
        <f t="shared" si="21"/>
        <v>1.3958937333650103E-3</v>
      </c>
      <c r="F428" s="1">
        <v>27.1</v>
      </c>
    </row>
    <row r="429" spans="1:6">
      <c r="A429" s="10">
        <v>40882</v>
      </c>
      <c r="B429" s="1">
        <v>1180.95</v>
      </c>
      <c r="C429" s="9">
        <f t="shared" si="19"/>
        <v>2.5011140870539409E-3</v>
      </c>
      <c r="D429" s="9">
        <f t="shared" si="20"/>
        <v>2.5011140870539409E-3</v>
      </c>
      <c r="E429" s="9">
        <f t="shared" si="21"/>
        <v>6.2555716764596679E-6</v>
      </c>
      <c r="F429" s="1">
        <v>29.43</v>
      </c>
    </row>
    <row r="430" spans="1:6">
      <c r="A430" s="10">
        <v>40884</v>
      </c>
      <c r="B430" s="1">
        <v>1179.55</v>
      </c>
      <c r="C430" s="9">
        <f t="shared" si="19"/>
        <v>-1.1861895057448729E-3</v>
      </c>
      <c r="D430" s="9">
        <f t="shared" si="20"/>
        <v>-1.1861895057448729E-3</v>
      </c>
      <c r="E430" s="9">
        <f t="shared" si="21"/>
        <v>1.4070455435392658E-6</v>
      </c>
      <c r="F430" s="1">
        <v>29.93</v>
      </c>
    </row>
    <row r="431" spans="1:6">
      <c r="A431" s="10">
        <v>40885</v>
      </c>
      <c r="B431" s="1">
        <v>1177.5999999999999</v>
      </c>
      <c r="C431" s="9">
        <f t="shared" si="19"/>
        <v>-1.6545408182293451E-3</v>
      </c>
      <c r="D431" s="9">
        <f t="shared" si="20"/>
        <v>-1.6545408182293451E-3</v>
      </c>
      <c r="E431" s="9">
        <f t="shared" si="21"/>
        <v>2.7375053191870308E-6</v>
      </c>
      <c r="F431" s="1">
        <v>33.72</v>
      </c>
    </row>
    <row r="432" spans="1:6">
      <c r="A432" s="10">
        <v>40886</v>
      </c>
      <c r="B432" s="1">
        <v>1172.4000000000001</v>
      </c>
      <c r="C432" s="9">
        <f t="shared" si="19"/>
        <v>-4.4255391378742841E-3</v>
      </c>
      <c r="D432" s="9">
        <f t="shared" si="20"/>
        <v>-4.4255391378742841E-3</v>
      </c>
      <c r="E432" s="9">
        <f t="shared" si="21"/>
        <v>1.958539666085706E-5</v>
      </c>
      <c r="F432" s="1">
        <v>32.5</v>
      </c>
    </row>
    <row r="433" spans="1:6">
      <c r="A433" s="10">
        <v>40889</v>
      </c>
      <c r="B433" s="1">
        <v>1180.3499999999999</v>
      </c>
      <c r="C433" s="9">
        <f t="shared" si="19"/>
        <v>6.7580748123645343E-3</v>
      </c>
      <c r="D433" s="9">
        <f t="shared" si="20"/>
        <v>6.7580748123645343E-3</v>
      </c>
      <c r="E433" s="9">
        <f t="shared" si="21"/>
        <v>4.5671575169515935E-5</v>
      </c>
      <c r="F433" s="1">
        <v>35</v>
      </c>
    </row>
    <row r="434" spans="1:6">
      <c r="A434" s="10">
        <v>40890</v>
      </c>
      <c r="B434" s="1">
        <v>1178.7</v>
      </c>
      <c r="C434" s="9">
        <f t="shared" si="19"/>
        <v>-1.3988684165781959E-3</v>
      </c>
      <c r="D434" s="9">
        <f t="shared" si="20"/>
        <v>-1.3988684165781959E-3</v>
      </c>
      <c r="E434" s="9">
        <f t="shared" si="21"/>
        <v>1.956832846899989E-6</v>
      </c>
      <c r="F434" s="1">
        <v>35.46</v>
      </c>
    </row>
    <row r="435" spans="1:6">
      <c r="A435" s="10">
        <v>40891</v>
      </c>
      <c r="B435" s="1">
        <v>1182.45</v>
      </c>
      <c r="C435" s="9">
        <f t="shared" si="19"/>
        <v>3.176420941503067E-3</v>
      </c>
      <c r="D435" s="9">
        <f t="shared" si="20"/>
        <v>3.176420941503067E-3</v>
      </c>
      <c r="E435" s="9">
        <f t="shared" si="21"/>
        <v>1.008964999761923E-5</v>
      </c>
      <c r="F435" s="1">
        <v>35.74</v>
      </c>
    </row>
    <row r="436" spans="1:6">
      <c r="A436" s="10">
        <v>40892</v>
      </c>
      <c r="B436" s="1">
        <v>1182.5</v>
      </c>
      <c r="C436" s="9">
        <f t="shared" si="19"/>
        <v>4.2284192061148137E-5</v>
      </c>
      <c r="D436" s="9">
        <f t="shared" si="20"/>
        <v>4.2284192061148137E-5</v>
      </c>
      <c r="E436" s="9">
        <f t="shared" si="21"/>
        <v>1.7879528982640632E-9</v>
      </c>
      <c r="F436" s="1">
        <v>35.79</v>
      </c>
    </row>
    <row r="437" spans="1:6">
      <c r="A437" s="10">
        <v>40893</v>
      </c>
      <c r="B437" s="1">
        <v>1146.3</v>
      </c>
      <c r="C437" s="9">
        <f t="shared" si="19"/>
        <v>-3.1091477245124153E-2</v>
      </c>
      <c r="D437" s="9">
        <f t="shared" si="20"/>
        <v>-3.1091477245124153E-2</v>
      </c>
      <c r="E437" s="9">
        <f t="shared" si="21"/>
        <v>9.6667995728407299E-4</v>
      </c>
      <c r="F437" s="1">
        <v>33.840000000000003</v>
      </c>
    </row>
    <row r="438" spans="1:6">
      <c r="A438" s="10">
        <v>40896</v>
      </c>
      <c r="B438" s="1">
        <v>1143.6500000000001</v>
      </c>
      <c r="C438" s="9">
        <f t="shared" si="19"/>
        <v>-2.3144620475952322E-3</v>
      </c>
      <c r="D438" s="9">
        <f t="shared" si="20"/>
        <v>-2.3144620475952322E-3</v>
      </c>
      <c r="E438" s="9">
        <f t="shared" si="21"/>
        <v>5.3567345697587148E-6</v>
      </c>
      <c r="F438" s="1">
        <v>37.729999999999997</v>
      </c>
    </row>
    <row r="439" spans="1:6">
      <c r="A439" s="10">
        <v>40897</v>
      </c>
      <c r="B439" s="1">
        <v>1133.3499999999999</v>
      </c>
      <c r="C439" s="9">
        <f t="shared" si="19"/>
        <v>-9.0470533630032674E-3</v>
      </c>
      <c r="D439" s="9">
        <f t="shared" si="20"/>
        <v>-9.0470533630032674E-3</v>
      </c>
      <c r="E439" s="9">
        <f t="shared" si="21"/>
        <v>8.1849174553028737E-5</v>
      </c>
      <c r="F439" s="1">
        <v>36.22</v>
      </c>
    </row>
    <row r="440" spans="1:6">
      <c r="A440" s="10">
        <v>40898</v>
      </c>
      <c r="B440" s="1">
        <v>1158.7</v>
      </c>
      <c r="C440" s="9">
        <f t="shared" si="19"/>
        <v>2.2120838292651136E-2</v>
      </c>
      <c r="D440" s="9">
        <f t="shared" si="20"/>
        <v>2.2120838292651136E-2</v>
      </c>
      <c r="E440" s="9">
        <f t="shared" si="21"/>
        <v>4.8933148676962089E-4</v>
      </c>
      <c r="F440" s="1">
        <v>32.46</v>
      </c>
    </row>
    <row r="441" spans="1:6">
      <c r="A441" s="10">
        <v>40899</v>
      </c>
      <c r="B441" s="1">
        <v>1151.7</v>
      </c>
      <c r="C441" s="9">
        <f t="shared" si="19"/>
        <v>-6.0595753281549583E-3</v>
      </c>
      <c r="D441" s="9">
        <f t="shared" si="20"/>
        <v>-6.0595753281549583E-3</v>
      </c>
      <c r="E441" s="9">
        <f t="shared" si="21"/>
        <v>3.6718453157584268E-5</v>
      </c>
      <c r="F441" s="1">
        <v>34.270000000000003</v>
      </c>
    </row>
    <row r="442" spans="1:6">
      <c r="A442" s="10">
        <v>40900</v>
      </c>
      <c r="B442" s="1">
        <v>1157.1500000000001</v>
      </c>
      <c r="C442" s="9">
        <f t="shared" si="19"/>
        <v>4.7209737508093381E-3</v>
      </c>
      <c r="D442" s="9">
        <f t="shared" si="20"/>
        <v>4.7209737508093381E-3</v>
      </c>
      <c r="E442" s="9">
        <f t="shared" si="21"/>
        <v>2.228759315583079E-5</v>
      </c>
      <c r="F442" s="1">
        <v>33.49</v>
      </c>
    </row>
    <row r="443" spans="1:6">
      <c r="A443" s="10">
        <v>40903</v>
      </c>
      <c r="B443" s="1">
        <v>1188.4000000000001</v>
      </c>
      <c r="C443" s="9">
        <f t="shared" si="19"/>
        <v>2.6647779162781524E-2</v>
      </c>
      <c r="D443" s="9">
        <f t="shared" si="20"/>
        <v>2.6647779162781524E-2</v>
      </c>
      <c r="E443" s="9">
        <f t="shared" si="21"/>
        <v>7.1010413430837316E-4</v>
      </c>
      <c r="F443" s="1">
        <v>36.14</v>
      </c>
    </row>
    <row r="444" spans="1:6">
      <c r="A444" s="10">
        <v>40904</v>
      </c>
      <c r="B444" s="1">
        <v>1179.45</v>
      </c>
      <c r="C444" s="9">
        <f t="shared" si="19"/>
        <v>-7.5596364828179269E-3</v>
      </c>
      <c r="D444" s="9">
        <f t="shared" si="20"/>
        <v>-7.5596364828179269E-3</v>
      </c>
      <c r="E444" s="9">
        <f t="shared" si="21"/>
        <v>5.7148103752351798E-5</v>
      </c>
      <c r="F444" s="1">
        <v>35.25</v>
      </c>
    </row>
    <row r="445" spans="1:6">
      <c r="A445" s="10">
        <v>40905</v>
      </c>
      <c r="B445" s="1">
        <v>1169.2</v>
      </c>
      <c r="C445" s="9">
        <f t="shared" si="19"/>
        <v>-8.7284738685438536E-3</v>
      </c>
      <c r="D445" s="9">
        <f t="shared" si="20"/>
        <v>-8.7284738685438536E-3</v>
      </c>
      <c r="E445" s="9">
        <f t="shared" si="21"/>
        <v>7.618625607385291E-5</v>
      </c>
      <c r="F445" s="1">
        <v>36.700000000000003</v>
      </c>
    </row>
    <row r="446" spans="1:6">
      <c r="A446" s="10">
        <v>40906</v>
      </c>
      <c r="B446" s="1">
        <v>1165.7</v>
      </c>
      <c r="C446" s="9">
        <f t="shared" si="19"/>
        <v>-2.9979893113041408E-3</v>
      </c>
      <c r="D446" s="9">
        <f t="shared" si="20"/>
        <v>-2.9979893113041408E-3</v>
      </c>
      <c r="E446" s="9">
        <f t="shared" si="21"/>
        <v>8.9879399106938759E-6</v>
      </c>
      <c r="F446" s="1">
        <v>37.56</v>
      </c>
    </row>
    <row r="447" spans="1:6">
      <c r="A447" s="10">
        <v>40907</v>
      </c>
      <c r="B447" s="1">
        <v>1160.6500000000001</v>
      </c>
      <c r="C447" s="9">
        <f t="shared" si="19"/>
        <v>-4.3415719323308009E-3</v>
      </c>
      <c r="D447" s="9">
        <f t="shared" si="20"/>
        <v>-4.3415719323308009E-3</v>
      </c>
      <c r="E447" s="9">
        <f t="shared" si="21"/>
        <v>1.8849246843602604E-5</v>
      </c>
      <c r="F447" s="1">
        <v>39.72</v>
      </c>
    </row>
    <row r="448" spans="1:6">
      <c r="A448" s="10">
        <v>40910</v>
      </c>
      <c r="B448" s="1">
        <v>1178.5999999999999</v>
      </c>
      <c r="C448" s="9">
        <f t="shared" si="19"/>
        <v>1.5347100410356997E-2</v>
      </c>
      <c r="D448" s="9">
        <f t="shared" si="20"/>
        <v>1.5347100410356997E-2</v>
      </c>
      <c r="E448" s="9">
        <f t="shared" si="21"/>
        <v>2.3553349100557993E-4</v>
      </c>
      <c r="F448" s="1">
        <v>40.78</v>
      </c>
    </row>
    <row r="449" spans="1:6">
      <c r="A449" s="10">
        <v>40911</v>
      </c>
      <c r="B449" s="1">
        <v>1197.5999999999999</v>
      </c>
      <c r="C449" s="9">
        <f t="shared" si="19"/>
        <v>1.5992260701605664E-2</v>
      </c>
      <c r="D449" s="9">
        <f t="shared" si="20"/>
        <v>1.5992260701605664E-2</v>
      </c>
      <c r="E449" s="9">
        <f t="shared" si="21"/>
        <v>2.557524023481209E-4</v>
      </c>
      <c r="F449" s="1">
        <v>38.86</v>
      </c>
    </row>
    <row r="450" spans="1:6">
      <c r="A450" s="10">
        <v>40912</v>
      </c>
      <c r="B450" s="1">
        <v>1173</v>
      </c>
      <c r="C450" s="9">
        <f t="shared" si="19"/>
        <v>-2.0754984451943074E-2</v>
      </c>
      <c r="D450" s="9">
        <f t="shared" si="20"/>
        <v>-2.0754984451943074E-2</v>
      </c>
      <c r="E450" s="9">
        <f t="shared" si="21"/>
        <v>4.3076937960039876E-4</v>
      </c>
      <c r="F450" s="1">
        <v>39.68</v>
      </c>
    </row>
    <row r="451" spans="1:6">
      <c r="A451" s="10">
        <v>40913</v>
      </c>
      <c r="B451" s="1">
        <v>1172</v>
      </c>
      <c r="C451" s="9">
        <f t="shared" si="19"/>
        <v>-8.5287851651751534E-4</v>
      </c>
      <c r="D451" s="9">
        <f t="shared" si="20"/>
        <v>-8.5287851651751534E-4</v>
      </c>
      <c r="E451" s="9">
        <f t="shared" si="21"/>
        <v>7.2740176393711771E-7</v>
      </c>
      <c r="F451" s="1">
        <v>39.799999999999997</v>
      </c>
    </row>
    <row r="452" spans="1:6">
      <c r="A452" s="10">
        <v>40914</v>
      </c>
      <c r="B452" s="1">
        <v>1169.4000000000001</v>
      </c>
      <c r="C452" s="9">
        <f t="shared" ref="C452:C510" si="22">LN(B452/B451)</f>
        <v>-2.2208943953876854E-3</v>
      </c>
      <c r="D452" s="9">
        <f t="shared" ref="D452:D510" si="23">C452-J453</f>
        <v>-2.2208943953876854E-3</v>
      </c>
      <c r="E452" s="9">
        <f t="shared" ref="E452:E510" si="24">D452^2</f>
        <v>4.9323719154644327E-6</v>
      </c>
      <c r="F452" s="1">
        <v>40.1</v>
      </c>
    </row>
    <row r="453" spans="1:6">
      <c r="A453" s="10">
        <v>40915</v>
      </c>
      <c r="B453" s="1">
        <v>1172.5</v>
      </c>
      <c r="C453" s="9">
        <f t="shared" si="22"/>
        <v>2.6474245788642554E-3</v>
      </c>
      <c r="D453" s="9">
        <f t="shared" si="23"/>
        <v>2.6474245788642554E-3</v>
      </c>
      <c r="E453" s="9">
        <f t="shared" si="24"/>
        <v>7.0088569007745802E-6</v>
      </c>
      <c r="F453" s="1">
        <v>41.69</v>
      </c>
    </row>
    <row r="454" spans="1:6">
      <c r="A454" s="10">
        <v>40917</v>
      </c>
      <c r="B454" s="1">
        <v>1171.3499999999999</v>
      </c>
      <c r="C454" s="9">
        <f t="shared" si="22"/>
        <v>-9.8129154364075006E-4</v>
      </c>
      <c r="D454" s="9">
        <f t="shared" si="23"/>
        <v>-9.8129154364075006E-4</v>
      </c>
      <c r="E454" s="9">
        <f t="shared" si="24"/>
        <v>9.6293309362084614E-7</v>
      </c>
      <c r="F454" s="1">
        <v>42.27</v>
      </c>
    </row>
    <row r="455" spans="1:6">
      <c r="A455" s="10">
        <v>40918</v>
      </c>
      <c r="B455" s="1">
        <v>1165.4000000000001</v>
      </c>
      <c r="C455" s="9">
        <f t="shared" si="22"/>
        <v>-5.0925540678198322E-3</v>
      </c>
      <c r="D455" s="9">
        <f t="shared" si="23"/>
        <v>-5.0925540678198322E-3</v>
      </c>
      <c r="E455" s="9">
        <f t="shared" si="24"/>
        <v>2.593410693366832E-5</v>
      </c>
      <c r="F455" s="1">
        <v>42.64</v>
      </c>
    </row>
    <row r="456" spans="1:6">
      <c r="A456" s="10">
        <v>40919</v>
      </c>
      <c r="B456" s="1">
        <v>1137</v>
      </c>
      <c r="C456" s="9">
        <f t="shared" si="22"/>
        <v>-2.4671160958437896E-2</v>
      </c>
      <c r="D456" s="9">
        <f t="shared" si="23"/>
        <v>-2.4671160958437896E-2</v>
      </c>
      <c r="E456" s="9">
        <f t="shared" si="24"/>
        <v>6.0866618303715033E-4</v>
      </c>
      <c r="F456" s="1">
        <v>44.27</v>
      </c>
    </row>
    <row r="457" spans="1:6">
      <c r="A457" s="10">
        <v>40920</v>
      </c>
      <c r="B457" s="1">
        <v>1089.5</v>
      </c>
      <c r="C457" s="9">
        <f t="shared" si="22"/>
        <v>-4.2674339365861451E-2</v>
      </c>
      <c r="D457" s="9">
        <f t="shared" si="23"/>
        <v>-4.2674339365861451E-2</v>
      </c>
      <c r="E457" s="9">
        <f t="shared" si="24"/>
        <v>1.8210992403127123E-3</v>
      </c>
      <c r="F457" s="1">
        <v>45.89</v>
      </c>
    </row>
    <row r="458" spans="1:6">
      <c r="A458" s="10">
        <v>40921</v>
      </c>
      <c r="B458" s="1">
        <v>1085.75</v>
      </c>
      <c r="C458" s="9">
        <f t="shared" si="22"/>
        <v>-3.4478829697432733E-3</v>
      </c>
      <c r="D458" s="9">
        <f t="shared" si="23"/>
        <v>-3.4478829697432733E-3</v>
      </c>
      <c r="E458" s="9">
        <f t="shared" si="24"/>
        <v>1.1887896973045694E-5</v>
      </c>
      <c r="F458" s="1">
        <v>45.61</v>
      </c>
    </row>
    <row r="459" spans="1:6">
      <c r="A459" s="10">
        <v>40924</v>
      </c>
      <c r="B459" s="1">
        <v>1109.4000000000001</v>
      </c>
      <c r="C459" s="9">
        <f t="shared" si="22"/>
        <v>2.1548336206202928E-2</v>
      </c>
      <c r="D459" s="9">
        <f t="shared" si="23"/>
        <v>2.1548336206202928E-2</v>
      </c>
      <c r="E459" s="9">
        <f t="shared" si="24"/>
        <v>4.6433079325555596E-4</v>
      </c>
      <c r="F459" s="1">
        <v>53.1</v>
      </c>
    </row>
    <row r="460" spans="1:6">
      <c r="A460" s="10">
        <v>40925</v>
      </c>
      <c r="B460" s="1">
        <v>1103.95</v>
      </c>
      <c r="C460" s="9">
        <f t="shared" si="22"/>
        <v>-4.9246716647824724E-3</v>
      </c>
      <c r="D460" s="9">
        <f t="shared" si="23"/>
        <v>-4.9246716647824724E-3</v>
      </c>
      <c r="E460" s="9">
        <f t="shared" si="24"/>
        <v>2.4252391005911369E-5</v>
      </c>
      <c r="F460" s="1">
        <v>58.72</v>
      </c>
    </row>
    <row r="461" spans="1:6">
      <c r="A461" s="10">
        <v>40926</v>
      </c>
      <c r="B461" s="1">
        <v>1076.1500000000001</v>
      </c>
      <c r="C461" s="9">
        <f t="shared" si="22"/>
        <v>-2.5504799746163494E-2</v>
      </c>
      <c r="D461" s="9">
        <f t="shared" si="23"/>
        <v>-2.5504799746163494E-2</v>
      </c>
      <c r="E461" s="9">
        <f t="shared" si="24"/>
        <v>6.5049481009190138E-4</v>
      </c>
      <c r="F461" s="1">
        <v>37.81</v>
      </c>
    </row>
    <row r="462" spans="1:6">
      <c r="A462" s="10">
        <v>40927</v>
      </c>
      <c r="B462" s="1">
        <v>1075.55</v>
      </c>
      <c r="C462" s="9">
        <f t="shared" si="22"/>
        <v>-5.5769857838127432E-4</v>
      </c>
      <c r="D462" s="9">
        <f t="shared" si="23"/>
        <v>-5.5769857838127432E-4</v>
      </c>
      <c r="E462" s="9">
        <f t="shared" si="24"/>
        <v>3.1102770432849439E-7</v>
      </c>
      <c r="F462" s="1">
        <v>34.590000000000003</v>
      </c>
    </row>
    <row r="463" spans="1:6">
      <c r="A463" s="10">
        <v>40928</v>
      </c>
      <c r="B463" s="1">
        <v>1079.5</v>
      </c>
      <c r="C463" s="9">
        <f t="shared" si="22"/>
        <v>3.6658123230550936E-3</v>
      </c>
      <c r="D463" s="9">
        <f t="shared" si="23"/>
        <v>3.6658123230550936E-3</v>
      </c>
      <c r="E463" s="9">
        <f t="shared" si="24"/>
        <v>1.3438179987862582E-5</v>
      </c>
      <c r="F463" s="1">
        <v>32.869999999999997</v>
      </c>
    </row>
    <row r="464" spans="1:6">
      <c r="A464" s="10">
        <v>40931</v>
      </c>
      <c r="B464" s="1">
        <v>1077.7</v>
      </c>
      <c r="C464" s="9">
        <f t="shared" si="22"/>
        <v>-1.6688303520759895E-3</v>
      </c>
      <c r="D464" s="9">
        <f t="shared" si="23"/>
        <v>-1.6688303520759895E-3</v>
      </c>
      <c r="E464" s="9">
        <f t="shared" si="24"/>
        <v>2.7849947440100712E-6</v>
      </c>
      <c r="F464" s="1">
        <v>31.52</v>
      </c>
    </row>
    <row r="465" spans="1:6">
      <c r="A465" s="10">
        <v>40932</v>
      </c>
      <c r="B465" s="1">
        <v>1088.7</v>
      </c>
      <c r="C465" s="9">
        <f t="shared" si="22"/>
        <v>1.0155183284348331E-2</v>
      </c>
      <c r="D465" s="9">
        <f t="shared" si="23"/>
        <v>1.0155183284348331E-2</v>
      </c>
      <c r="E465" s="9">
        <f t="shared" si="24"/>
        <v>1.0312774753870776E-4</v>
      </c>
      <c r="F465" s="1">
        <v>31.35</v>
      </c>
    </row>
    <row r="466" spans="1:6">
      <c r="A466" s="10">
        <v>40933</v>
      </c>
      <c r="B466" s="1">
        <v>1098</v>
      </c>
      <c r="C466" s="9">
        <f t="shared" si="22"/>
        <v>8.5060191823415204E-3</v>
      </c>
      <c r="D466" s="9">
        <f t="shared" si="23"/>
        <v>8.5060191823415204E-3</v>
      </c>
      <c r="E466" s="9">
        <f t="shared" si="24"/>
        <v>7.2352362330361909E-5</v>
      </c>
      <c r="F466" s="1">
        <v>30.82</v>
      </c>
    </row>
    <row r="467" spans="1:6">
      <c r="A467" s="10">
        <v>40935</v>
      </c>
      <c r="B467" s="1">
        <v>1108.75</v>
      </c>
      <c r="C467" s="9">
        <f t="shared" si="22"/>
        <v>9.742911554313307E-3</v>
      </c>
      <c r="D467" s="9">
        <f t="shared" si="23"/>
        <v>9.742911554313307E-3</v>
      </c>
      <c r="E467" s="9">
        <f t="shared" si="24"/>
        <v>9.4924325555171743E-5</v>
      </c>
      <c r="F467" s="1">
        <v>28.8</v>
      </c>
    </row>
    <row r="468" spans="1:6">
      <c r="A468" s="10">
        <v>40938</v>
      </c>
      <c r="B468" s="1">
        <v>1111.75</v>
      </c>
      <c r="C468" s="9">
        <f t="shared" si="22"/>
        <v>2.7020957670165859E-3</v>
      </c>
      <c r="D468" s="9">
        <f t="shared" si="23"/>
        <v>2.7020957670165859E-3</v>
      </c>
      <c r="E468" s="9">
        <f t="shared" si="24"/>
        <v>7.3013215341289517E-6</v>
      </c>
      <c r="F468" s="1">
        <v>29.9</v>
      </c>
    </row>
    <row r="469" spans="1:6">
      <c r="A469" s="10">
        <v>40939</v>
      </c>
      <c r="B469" s="1">
        <v>1132.4000000000001</v>
      </c>
      <c r="C469" s="9">
        <f t="shared" si="22"/>
        <v>1.8403923846938782E-2</v>
      </c>
      <c r="D469" s="9">
        <f t="shared" si="23"/>
        <v>1.8403923846938782E-2</v>
      </c>
      <c r="E469" s="9">
        <f t="shared" si="24"/>
        <v>3.3870441296392196E-4</v>
      </c>
      <c r="F469" s="1">
        <v>28.29</v>
      </c>
    </row>
    <row r="470" spans="1:6">
      <c r="A470" s="10">
        <v>40940</v>
      </c>
      <c r="B470" s="1">
        <v>1128.7</v>
      </c>
      <c r="C470" s="9">
        <f t="shared" si="22"/>
        <v>-3.2727462761639008E-3</v>
      </c>
      <c r="D470" s="9">
        <f t="shared" si="23"/>
        <v>-3.2727462761639008E-3</v>
      </c>
      <c r="E470" s="9">
        <f t="shared" si="24"/>
        <v>1.071086818814468E-5</v>
      </c>
      <c r="F470" s="1">
        <v>28.05</v>
      </c>
    </row>
    <row r="471" spans="1:6">
      <c r="A471" s="10">
        <v>40941</v>
      </c>
      <c r="B471" s="1">
        <v>1148</v>
      </c>
      <c r="C471" s="9">
        <f t="shared" si="22"/>
        <v>1.6954769917931049E-2</v>
      </c>
      <c r="D471" s="9">
        <f t="shared" si="23"/>
        <v>1.6954769917931049E-2</v>
      </c>
      <c r="E471" s="9">
        <f t="shared" si="24"/>
        <v>2.8746422296997964E-4</v>
      </c>
      <c r="F471" s="1">
        <v>28.38</v>
      </c>
    </row>
    <row r="472" spans="1:6">
      <c r="A472" s="10">
        <v>40942</v>
      </c>
      <c r="B472" s="1">
        <v>1171.55</v>
      </c>
      <c r="C472" s="9">
        <f t="shared" si="22"/>
        <v>2.0306360481929825E-2</v>
      </c>
      <c r="D472" s="9">
        <f t="shared" si="23"/>
        <v>2.0306360481929825E-2</v>
      </c>
      <c r="E472" s="9">
        <f t="shared" si="24"/>
        <v>4.1234827602208127E-4</v>
      </c>
      <c r="F472" s="1">
        <v>27.05</v>
      </c>
    </row>
    <row r="473" spans="1:6">
      <c r="A473" s="10">
        <v>40945</v>
      </c>
      <c r="B473" s="1">
        <v>1193.8499999999999</v>
      </c>
      <c r="C473" s="9">
        <f t="shared" si="22"/>
        <v>1.8855720558526256E-2</v>
      </c>
      <c r="D473" s="9">
        <f t="shared" si="23"/>
        <v>1.8855720558526256E-2</v>
      </c>
      <c r="E473" s="9">
        <f t="shared" si="24"/>
        <v>3.5553819778122968E-4</v>
      </c>
      <c r="F473" s="1">
        <v>27.57</v>
      </c>
    </row>
    <row r="474" spans="1:6">
      <c r="A474" s="10">
        <v>40946</v>
      </c>
      <c r="B474" s="1">
        <v>1198</v>
      </c>
      <c r="C474" s="9">
        <f t="shared" si="22"/>
        <v>3.4701207554267226E-3</v>
      </c>
      <c r="D474" s="9">
        <f t="shared" si="23"/>
        <v>3.4701207554267226E-3</v>
      </c>
      <c r="E474" s="9">
        <f t="shared" si="24"/>
        <v>1.2041738057243328E-5</v>
      </c>
      <c r="F474" s="1">
        <v>28.33</v>
      </c>
    </row>
    <row r="475" spans="1:6">
      <c r="A475" s="10">
        <v>40947</v>
      </c>
      <c r="B475" s="1">
        <v>1219.6500000000001</v>
      </c>
      <c r="C475" s="9">
        <f t="shared" si="22"/>
        <v>1.7910432646561579E-2</v>
      </c>
      <c r="D475" s="9">
        <f t="shared" si="23"/>
        <v>1.7910432646561579E-2</v>
      </c>
      <c r="E475" s="9">
        <f t="shared" si="24"/>
        <v>3.2078359758701882E-4</v>
      </c>
      <c r="F475" s="1">
        <v>29.15</v>
      </c>
    </row>
    <row r="476" spans="1:6">
      <c r="A476" s="10">
        <v>40948</v>
      </c>
      <c r="B476" s="1">
        <v>1228.5999999999999</v>
      </c>
      <c r="C476" s="9">
        <f t="shared" si="22"/>
        <v>7.3113774078705507E-3</v>
      </c>
      <c r="D476" s="9">
        <f t="shared" si="23"/>
        <v>7.3113774078705507E-3</v>
      </c>
      <c r="E476" s="9">
        <f t="shared" si="24"/>
        <v>5.3456239600319895E-5</v>
      </c>
      <c r="F476" s="1">
        <v>28.96</v>
      </c>
    </row>
    <row r="477" spans="1:6">
      <c r="A477" s="10">
        <v>40949</v>
      </c>
      <c r="B477" s="1">
        <v>1233.4000000000001</v>
      </c>
      <c r="C477" s="9">
        <f t="shared" si="22"/>
        <v>3.8992738275655564E-3</v>
      </c>
      <c r="D477" s="9">
        <f t="shared" si="23"/>
        <v>3.8992738275655564E-3</v>
      </c>
      <c r="E477" s="9">
        <f t="shared" si="24"/>
        <v>1.5204336382337745E-5</v>
      </c>
      <c r="F477" s="1">
        <v>28.78</v>
      </c>
    </row>
    <row r="478" spans="1:6">
      <c r="A478" s="10">
        <v>40952</v>
      </c>
      <c r="B478" s="1">
        <v>1225.7</v>
      </c>
      <c r="C478" s="9">
        <f t="shared" si="22"/>
        <v>-6.2624742102730087E-3</v>
      </c>
      <c r="D478" s="9">
        <f t="shared" si="23"/>
        <v>-6.2624742102730087E-3</v>
      </c>
      <c r="E478" s="9">
        <f t="shared" si="24"/>
        <v>3.9218583234334542E-5</v>
      </c>
      <c r="F478" s="1">
        <v>29.22</v>
      </c>
    </row>
    <row r="479" spans="1:6">
      <c r="A479" s="10">
        <v>40953</v>
      </c>
      <c r="B479" s="1">
        <v>1220</v>
      </c>
      <c r="C479" s="9">
        <f t="shared" si="22"/>
        <v>-4.6612506198172934E-3</v>
      </c>
      <c r="D479" s="9">
        <f t="shared" si="23"/>
        <v>-4.6612506198172934E-3</v>
      </c>
      <c r="E479" s="9">
        <f t="shared" si="24"/>
        <v>2.1727257340747101E-5</v>
      </c>
      <c r="F479" s="1">
        <v>27.31</v>
      </c>
    </row>
    <row r="480" spans="1:6">
      <c r="A480" s="10">
        <v>40954</v>
      </c>
      <c r="B480" s="1">
        <v>1241.5999999999999</v>
      </c>
      <c r="C480" s="9">
        <f t="shared" si="22"/>
        <v>1.7550011701652019E-2</v>
      </c>
      <c r="D480" s="9">
        <f t="shared" si="23"/>
        <v>1.7550011701652019E-2</v>
      </c>
      <c r="E480" s="9">
        <f t="shared" si="24"/>
        <v>3.0800291072812278E-4</v>
      </c>
      <c r="F480" s="1">
        <v>26.03</v>
      </c>
    </row>
    <row r="481" spans="1:6">
      <c r="A481" s="10">
        <v>40955</v>
      </c>
      <c r="B481" s="1">
        <v>1225.3499999999999</v>
      </c>
      <c r="C481" s="9">
        <f t="shared" si="22"/>
        <v>-1.317435297296634E-2</v>
      </c>
      <c r="D481" s="9">
        <f t="shared" si="23"/>
        <v>-1.317435297296634E-2</v>
      </c>
      <c r="E481" s="9">
        <f t="shared" si="24"/>
        <v>1.7356357625630703E-4</v>
      </c>
      <c r="F481" s="1">
        <v>28.11</v>
      </c>
    </row>
    <row r="482" spans="1:6">
      <c r="A482" s="10">
        <v>40956</v>
      </c>
      <c r="B482" s="1">
        <v>1228.75</v>
      </c>
      <c r="C482" s="9">
        <f t="shared" si="22"/>
        <v>2.770875005388362E-3</v>
      </c>
      <c r="D482" s="9">
        <f t="shared" si="23"/>
        <v>2.770875005388362E-3</v>
      </c>
      <c r="E482" s="9">
        <f t="shared" si="24"/>
        <v>7.6777482954859552E-6</v>
      </c>
      <c r="F482" s="1">
        <v>27.12</v>
      </c>
    </row>
    <row r="483" spans="1:6">
      <c r="A483" s="10">
        <v>40960</v>
      </c>
      <c r="B483" s="1">
        <v>1237.05</v>
      </c>
      <c r="C483" s="9">
        <f t="shared" si="22"/>
        <v>6.7321204860977674E-3</v>
      </c>
      <c r="D483" s="9">
        <f t="shared" si="23"/>
        <v>6.7321204860977674E-3</v>
      </c>
      <c r="E483" s="9">
        <f t="shared" si="24"/>
        <v>4.5321446239337239E-5</v>
      </c>
      <c r="F483" s="1">
        <v>27.97</v>
      </c>
    </row>
    <row r="484" spans="1:6">
      <c r="A484" s="10">
        <v>40961</v>
      </c>
      <c r="B484" s="1">
        <v>1252.3499999999999</v>
      </c>
      <c r="C484" s="9">
        <f t="shared" si="22"/>
        <v>1.2292273360645032E-2</v>
      </c>
      <c r="D484" s="9">
        <f t="shared" si="23"/>
        <v>1.2292273360645032E-2</v>
      </c>
      <c r="E484" s="9">
        <f t="shared" si="24"/>
        <v>1.5109998437282351E-4</v>
      </c>
      <c r="F484" s="1">
        <v>29.25</v>
      </c>
    </row>
    <row r="485" spans="1:6">
      <c r="A485" s="10">
        <v>40962</v>
      </c>
      <c r="B485" s="1">
        <v>1259.8</v>
      </c>
      <c r="C485" s="9">
        <f t="shared" si="22"/>
        <v>5.9311918797095454E-3</v>
      </c>
      <c r="D485" s="9">
        <f t="shared" si="23"/>
        <v>5.9311918797095454E-3</v>
      </c>
      <c r="E485" s="9">
        <f t="shared" si="24"/>
        <v>3.5179037113932448E-5</v>
      </c>
      <c r="F485" s="1">
        <v>29.12</v>
      </c>
    </row>
    <row r="486" spans="1:6">
      <c r="A486" s="10">
        <v>40963</v>
      </c>
      <c r="B486" s="1">
        <v>1270</v>
      </c>
      <c r="C486" s="9">
        <f t="shared" si="22"/>
        <v>8.0639222648083465E-3</v>
      </c>
      <c r="D486" s="9">
        <f t="shared" si="23"/>
        <v>8.0639222648083465E-3</v>
      </c>
      <c r="E486" s="9">
        <f t="shared" si="24"/>
        <v>6.5026842292871772E-5</v>
      </c>
      <c r="F486" s="1">
        <v>29.89</v>
      </c>
    </row>
    <row r="487" spans="1:6">
      <c r="A487" s="10">
        <v>40966</v>
      </c>
      <c r="B487" s="1">
        <v>1252.05</v>
      </c>
      <c r="C487" s="9">
        <f t="shared" si="22"/>
        <v>-1.4234692487781692E-2</v>
      </c>
      <c r="D487" s="9">
        <f t="shared" si="23"/>
        <v>-1.4234692487781692E-2</v>
      </c>
      <c r="E487" s="9">
        <f t="shared" si="24"/>
        <v>2.0262647022170854E-4</v>
      </c>
      <c r="F487" s="1">
        <v>31.9</v>
      </c>
    </row>
    <row r="488" spans="1:6">
      <c r="A488" s="10">
        <v>40967</v>
      </c>
      <c r="B488" s="1">
        <v>1226.55</v>
      </c>
      <c r="C488" s="9">
        <f t="shared" si="22"/>
        <v>-2.0576857688759387E-2</v>
      </c>
      <c r="D488" s="9">
        <f t="shared" si="23"/>
        <v>-2.0576857688759387E-2</v>
      </c>
      <c r="E488" s="9">
        <f t="shared" si="24"/>
        <v>4.2340707234345631E-4</v>
      </c>
      <c r="F488" s="1">
        <v>33.14</v>
      </c>
    </row>
    <row r="489" spans="1:6">
      <c r="A489" s="10">
        <v>40968</v>
      </c>
      <c r="B489" s="1">
        <v>1221.95</v>
      </c>
      <c r="C489" s="9">
        <f t="shared" si="22"/>
        <v>-3.7574069119375745E-3</v>
      </c>
      <c r="D489" s="9">
        <f t="shared" si="23"/>
        <v>-3.7574069119375745E-3</v>
      </c>
      <c r="E489" s="9">
        <f t="shared" si="24"/>
        <v>1.411810670187626E-5</v>
      </c>
      <c r="F489" s="1">
        <v>33.39</v>
      </c>
    </row>
    <row r="490" spans="1:6">
      <c r="A490" s="10">
        <v>40969</v>
      </c>
      <c r="B490" s="1">
        <v>1219.5999999999999</v>
      </c>
      <c r="C490" s="9">
        <f t="shared" si="22"/>
        <v>-1.9250072500587802E-3</v>
      </c>
      <c r="D490" s="9">
        <f t="shared" si="23"/>
        <v>-1.9250072500587802E-3</v>
      </c>
      <c r="E490" s="9">
        <f t="shared" si="24"/>
        <v>3.7056529127788669E-6</v>
      </c>
      <c r="F490" s="1">
        <v>33.49</v>
      </c>
    </row>
    <row r="491" spans="1:6">
      <c r="A491" s="10">
        <v>40970</v>
      </c>
      <c r="B491" s="1">
        <v>1217.25</v>
      </c>
      <c r="C491" s="9">
        <f t="shared" si="22"/>
        <v>-1.9287200512893145E-3</v>
      </c>
      <c r="D491" s="9">
        <f t="shared" si="23"/>
        <v>-1.9287200512893145E-3</v>
      </c>
      <c r="E491" s="9">
        <f t="shared" si="24"/>
        <v>3.7199610362454558E-6</v>
      </c>
      <c r="F491" s="1">
        <v>33.14</v>
      </c>
    </row>
    <row r="492" spans="1:6">
      <c r="A492" s="10">
        <v>40971</v>
      </c>
      <c r="B492" s="1">
        <v>1218.4000000000001</v>
      </c>
      <c r="C492" s="9">
        <f t="shared" si="22"/>
        <v>9.4430651814193421E-4</v>
      </c>
      <c r="D492" s="9">
        <f t="shared" si="23"/>
        <v>9.4430651814193421E-4</v>
      </c>
      <c r="E492" s="9">
        <f t="shared" si="24"/>
        <v>8.917148002053431E-7</v>
      </c>
      <c r="F492" s="1">
        <v>33.67</v>
      </c>
    </row>
    <row r="493" spans="1:6">
      <c r="A493" s="10">
        <v>40973</v>
      </c>
      <c r="B493" s="1">
        <v>1207.3</v>
      </c>
      <c r="C493" s="9">
        <f t="shared" si="22"/>
        <v>-9.1520612426105111E-3</v>
      </c>
      <c r="D493" s="9">
        <f t="shared" si="23"/>
        <v>-9.1520612426105111E-3</v>
      </c>
      <c r="E493" s="9">
        <f t="shared" si="24"/>
        <v>8.376022498849345E-5</v>
      </c>
      <c r="F493" s="1">
        <v>33.93</v>
      </c>
    </row>
    <row r="494" spans="1:6">
      <c r="A494" s="10">
        <v>40974</v>
      </c>
      <c r="B494" s="1">
        <v>1202</v>
      </c>
      <c r="C494" s="9">
        <f t="shared" si="22"/>
        <v>-4.3996252431888205E-3</v>
      </c>
      <c r="D494" s="9">
        <f t="shared" si="23"/>
        <v>-4.3996252431888205E-3</v>
      </c>
      <c r="E494" s="9">
        <f t="shared" si="24"/>
        <v>1.9356702280504287E-5</v>
      </c>
      <c r="F494" s="1">
        <v>33.79</v>
      </c>
    </row>
    <row r="495" spans="1:6">
      <c r="A495" s="10">
        <v>40975</v>
      </c>
      <c r="B495" s="1">
        <v>1192.8499999999999</v>
      </c>
      <c r="C495" s="9">
        <f t="shared" si="22"/>
        <v>-7.6414343474455384E-3</v>
      </c>
      <c r="D495" s="9">
        <f t="shared" si="23"/>
        <v>-7.6414343474455384E-3</v>
      </c>
      <c r="E495" s="9">
        <f t="shared" si="24"/>
        <v>5.8391518886320423E-5</v>
      </c>
      <c r="F495" s="1">
        <v>32.22</v>
      </c>
    </row>
    <row r="496" spans="1:6">
      <c r="A496" s="10">
        <v>40977</v>
      </c>
      <c r="B496" s="1">
        <v>1208.55</v>
      </c>
      <c r="C496" s="9">
        <f t="shared" si="22"/>
        <v>1.3075892143607149E-2</v>
      </c>
      <c r="D496" s="9">
        <f t="shared" si="23"/>
        <v>1.3075892143607149E-2</v>
      </c>
      <c r="E496" s="9">
        <f t="shared" si="24"/>
        <v>1.7097895535124716E-4</v>
      </c>
      <c r="F496" s="1">
        <v>31.25</v>
      </c>
    </row>
    <row r="497" spans="1:6">
      <c r="A497" s="10">
        <v>40980</v>
      </c>
      <c r="B497" s="1">
        <v>1189.05</v>
      </c>
      <c r="C497" s="9">
        <f t="shared" si="22"/>
        <v>-1.6266624940040109E-2</v>
      </c>
      <c r="D497" s="9">
        <f t="shared" si="23"/>
        <v>-1.6266624940040109E-2</v>
      </c>
      <c r="E497" s="9">
        <f t="shared" si="24"/>
        <v>2.6460308693993488E-4</v>
      </c>
      <c r="F497" s="1">
        <v>32.19</v>
      </c>
    </row>
    <row r="498" spans="1:6">
      <c r="A498" s="10">
        <v>40981</v>
      </c>
      <c r="B498" s="1">
        <v>1197</v>
      </c>
      <c r="C498" s="9">
        <f t="shared" si="22"/>
        <v>6.6637576066985865E-3</v>
      </c>
      <c r="D498" s="9">
        <f t="shared" si="23"/>
        <v>6.6637576066985865E-3</v>
      </c>
      <c r="E498" s="9">
        <f t="shared" si="24"/>
        <v>4.4405665440833274E-5</v>
      </c>
      <c r="F498" s="1">
        <v>31.85</v>
      </c>
    </row>
    <row r="499" spans="1:6">
      <c r="A499" s="10">
        <v>40982</v>
      </c>
      <c r="B499" s="1">
        <v>1154.55</v>
      </c>
      <c r="C499" s="9">
        <f t="shared" si="22"/>
        <v>-3.6107768909537111E-2</v>
      </c>
      <c r="D499" s="9">
        <f t="shared" si="23"/>
        <v>-3.6107768909537111E-2</v>
      </c>
      <c r="E499" s="9">
        <f t="shared" si="24"/>
        <v>1.3037709756245348E-3</v>
      </c>
      <c r="F499" s="1">
        <v>35.93</v>
      </c>
    </row>
    <row r="500" spans="1:6">
      <c r="A500" s="10">
        <v>40983</v>
      </c>
      <c r="B500" s="1">
        <v>1163.7</v>
      </c>
      <c r="C500" s="9">
        <f t="shared" si="22"/>
        <v>7.8939264655952125E-3</v>
      </c>
      <c r="D500" s="9">
        <f t="shared" si="23"/>
        <v>7.8939264655952125E-3</v>
      </c>
      <c r="E500" s="9">
        <f t="shared" si="24"/>
        <v>6.2314075044224524E-5</v>
      </c>
      <c r="F500" s="1">
        <v>35.47</v>
      </c>
    </row>
    <row r="501" spans="1:6">
      <c r="A501" s="10">
        <v>40984</v>
      </c>
      <c r="B501" s="1">
        <v>1169.55</v>
      </c>
      <c r="C501" s="9">
        <f t="shared" si="22"/>
        <v>5.0144753096874181E-3</v>
      </c>
      <c r="D501" s="9">
        <f t="shared" si="23"/>
        <v>5.0144753096874181E-3</v>
      </c>
      <c r="E501" s="9">
        <f t="shared" si="24"/>
        <v>2.5144962631464726E-5</v>
      </c>
      <c r="F501" s="1">
        <v>30.54</v>
      </c>
    </row>
    <row r="502" spans="1:6">
      <c r="A502" s="10">
        <v>40987</v>
      </c>
      <c r="B502" s="1">
        <v>1122</v>
      </c>
      <c r="C502" s="9">
        <f t="shared" si="22"/>
        <v>-4.1506252341076966E-2</v>
      </c>
      <c r="D502" s="9">
        <f t="shared" si="23"/>
        <v>-4.1506252341076966E-2</v>
      </c>
      <c r="E502" s="9">
        <f t="shared" si="24"/>
        <v>1.7227689834011571E-3</v>
      </c>
      <c r="F502" s="1">
        <v>32.75</v>
      </c>
    </row>
    <row r="503" spans="1:6">
      <c r="A503" s="10">
        <v>40988</v>
      </c>
      <c r="B503" s="1">
        <v>1134.8499999999999</v>
      </c>
      <c r="C503" s="9">
        <f t="shared" si="22"/>
        <v>1.1387676508837079E-2</v>
      </c>
      <c r="D503" s="9">
        <f t="shared" si="23"/>
        <v>1.1387676508837079E-2</v>
      </c>
      <c r="E503" s="9">
        <f t="shared" si="24"/>
        <v>1.2967917626991986E-4</v>
      </c>
      <c r="F503" s="1">
        <v>31.04</v>
      </c>
    </row>
    <row r="504" spans="1:6">
      <c r="A504" s="10">
        <v>40989</v>
      </c>
      <c r="B504" s="1">
        <v>1175.75</v>
      </c>
      <c r="C504" s="9">
        <f t="shared" si="22"/>
        <v>3.5405758233678766E-2</v>
      </c>
      <c r="D504" s="9">
        <f t="shared" si="23"/>
        <v>3.5405758233678766E-2</v>
      </c>
      <c r="E504" s="9">
        <f t="shared" si="24"/>
        <v>1.2535677161017117E-3</v>
      </c>
      <c r="F504" s="1">
        <v>31.23</v>
      </c>
    </row>
    <row r="505" spans="1:6">
      <c r="A505" s="10">
        <v>40990</v>
      </c>
      <c r="B505" s="1">
        <v>1167.75</v>
      </c>
      <c r="C505" s="9">
        <f t="shared" si="22"/>
        <v>-6.8274214429400043E-3</v>
      </c>
      <c r="D505" s="9">
        <f t="shared" si="23"/>
        <v>-6.8274214429400043E-3</v>
      </c>
      <c r="E505" s="9">
        <f t="shared" si="24"/>
        <v>4.6613683559516969E-5</v>
      </c>
      <c r="F505" s="1">
        <v>33.369999999999997</v>
      </c>
    </row>
    <row r="506" spans="1:6">
      <c r="A506" s="10">
        <v>40991</v>
      </c>
      <c r="B506" s="1">
        <v>1184.6500000000001</v>
      </c>
      <c r="C506" s="9">
        <f t="shared" si="22"/>
        <v>1.4368551910268625E-2</v>
      </c>
      <c r="D506" s="9">
        <f t="shared" si="23"/>
        <v>1.4368551910268625E-2</v>
      </c>
      <c r="E506" s="9">
        <f t="shared" si="24"/>
        <v>2.0645528399808414E-4</v>
      </c>
      <c r="F506" s="1">
        <v>31.5</v>
      </c>
    </row>
    <row r="507" spans="1:6">
      <c r="A507" s="10">
        <v>40994</v>
      </c>
      <c r="B507" s="1">
        <v>1161.5999999999999</v>
      </c>
      <c r="C507" s="9">
        <f t="shared" si="22"/>
        <v>-1.9649007221954427E-2</v>
      </c>
      <c r="D507" s="9">
        <f t="shared" si="23"/>
        <v>-1.9649007221954427E-2</v>
      </c>
      <c r="E507" s="9">
        <f t="shared" si="24"/>
        <v>3.8608348480841722E-4</v>
      </c>
      <c r="F507" s="1">
        <v>37.33</v>
      </c>
    </row>
    <row r="508" spans="1:6">
      <c r="A508" s="10">
        <v>40995</v>
      </c>
      <c r="B508" s="1">
        <v>1174.75</v>
      </c>
      <c r="C508" s="9">
        <f t="shared" si="22"/>
        <v>1.1256993912393475E-2</v>
      </c>
      <c r="D508" s="9">
        <f t="shared" si="23"/>
        <v>1.1256993912393475E-2</v>
      </c>
      <c r="E508" s="9">
        <f t="shared" si="24"/>
        <v>1.2671991194366375E-4</v>
      </c>
      <c r="F508" s="1">
        <v>36.130000000000003</v>
      </c>
    </row>
    <row r="509" spans="1:6">
      <c r="A509" s="10">
        <v>40996</v>
      </c>
      <c r="B509" s="1">
        <v>1165.0999999999999</v>
      </c>
      <c r="C509" s="9">
        <f t="shared" si="22"/>
        <v>-8.2484387570297794E-3</v>
      </c>
      <c r="D509" s="9">
        <f t="shared" si="23"/>
        <v>-8.2484387570297794E-3</v>
      </c>
      <c r="E509" s="9">
        <f t="shared" si="24"/>
        <v>6.8036741928470968E-5</v>
      </c>
      <c r="F509" s="1"/>
    </row>
    <row r="510" spans="1:6">
      <c r="A510" s="10">
        <v>40997</v>
      </c>
      <c r="B510" s="1">
        <v>1141.2</v>
      </c>
      <c r="C510" s="9">
        <f t="shared" si="22"/>
        <v>-2.0726579886550422E-2</v>
      </c>
      <c r="D510" s="9">
        <f t="shared" si="23"/>
        <v>-2.0726579886550422E-2</v>
      </c>
      <c r="E510" s="9">
        <f t="shared" si="24"/>
        <v>4.295911137935565E-4</v>
      </c>
      <c r="F510" s="1"/>
    </row>
  </sheetData>
  <sortState ref="A2:C504">
    <sortCondition ref="A2:A504"/>
    <sortCondition ref="B2:B50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7"/>
  <sheetViews>
    <sheetView tabSelected="1" topLeftCell="A7" workbookViewId="0" xr3:uid="{958C4451-9541-5A59-BF78-D2F731DF1C81}">
      <selection activeCell="Q17" sqref="Q17"/>
    </sheetView>
  </sheetViews>
  <sheetFormatPr defaultRowHeight="15"/>
  <cols>
    <col min="1" max="1" width="11" bestFit="1" customWidth="1"/>
    <col min="2" max="2" width="9.7109375" bestFit="1" customWidth="1"/>
    <col min="11" max="13" width="9.7109375" bestFit="1" customWidth="1"/>
    <col min="14" max="14" width="10" bestFit="1" customWidth="1"/>
    <col min="15" max="16" width="9.7109375" bestFit="1" customWidth="1"/>
    <col min="17" max="17" width="9.85546875" bestFit="1" customWidth="1"/>
    <col min="18" max="19" width="9.7109375" bestFit="1" customWidth="1"/>
    <col min="20" max="20" width="10.140625" bestFit="1" customWidth="1"/>
    <col min="21" max="21" width="9.5703125" bestFit="1" customWidth="1"/>
    <col min="22" max="22" width="9.85546875" bestFit="1" customWidth="1"/>
    <col min="23" max="23" width="9.7109375" bestFit="1" customWidth="1"/>
  </cols>
  <sheetData>
    <row r="1" spans="1:23">
      <c r="A1" s="1" t="s">
        <v>7</v>
      </c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>
        <v>40598</v>
      </c>
      <c r="B2" s="2">
        <v>40962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5" spans="1:23">
      <c r="A5" s="1"/>
      <c r="B5" s="8">
        <v>10</v>
      </c>
      <c r="C5" s="8">
        <v>20</v>
      </c>
      <c r="D5" s="8">
        <v>30</v>
      </c>
      <c r="E5" s="8">
        <v>45</v>
      </c>
      <c r="F5" s="8">
        <v>60</v>
      </c>
      <c r="G5" s="8">
        <v>90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2">
        <v>40962</v>
      </c>
      <c r="B6" s="5">
        <f ca="1">SQRT(1/B$5*SUM(OFFSET(Sheet1!$E$2,MATCH(Sheet1!$N3,Sheet1!$A$2:$A$504,1)-1,0,-B$5)))*SQRT(252)</f>
        <v>0.14639456346806895</v>
      </c>
      <c r="C6" s="5">
        <f ca="1">SQRT(1/C$5*SUM(OFFSET(Sheet1!$E$2,MATCH(Sheet1!$N3,Sheet1!$A$2:$A$504,1)-1,0,-C$5)))*SQRT(252)</f>
        <v>0.18657174913734442</v>
      </c>
      <c r="D6" s="5">
        <f ca="1">SQRT(1/D$5*SUM(OFFSET(Sheet1!$E$2,MATCH(Sheet1!$N3,Sheet1!$A$2:$A$504,1)-1,0,-D$5)))*SQRT(252)</f>
        <v>0.23300067626621906</v>
      </c>
      <c r="E6" s="5">
        <f ca="1">SQRT(1/E$5*SUM(OFFSET(Sheet1!$E$2,MATCH(Sheet1!$N3,Sheet1!$A$2:$A$504,1)-1,0,-E$5)))*SQRT(252)</f>
        <v>0.21630425727807853</v>
      </c>
      <c r="F6" s="5">
        <f ca="1">SQRT(1/F$5*SUM(OFFSET(Sheet1!$E$2,MATCH(Sheet1!$N3,Sheet1!$A$2:$A$504,1)-1,0,-F$5)))*SQRT(252)</f>
        <v>0.225249740615454</v>
      </c>
      <c r="G6" s="5">
        <f ca="1">SQRT(1/G$5*SUM(OFFSET(Sheet1!$E$2,MATCH(Sheet1!$N3,Sheet1!$A$2:$A$504,1)-1,0,-G$5)))*SQRT(252)</f>
        <v>0.26962075840429817</v>
      </c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>
      <c r="A7" s="2">
        <v>40933</v>
      </c>
      <c r="B7" s="5">
        <f ca="1">SQRT(1/B$5*SUM(OFFSET(Sheet1!$E$2,MATCH(Sheet1!$N4,Sheet1!$A$2:$A$504,1)-1,0,-B$5)))*SQRT(252)</f>
        <v>0.28237351502469005</v>
      </c>
      <c r="C7" s="5">
        <f ca="1">SQRT(1/C$5*SUM(OFFSET(Sheet1!$E$2,MATCH(Sheet1!$N4,Sheet1!$A$2:$A$504,1)-1,0,-C$5)))*SQRT(252)</f>
        <v>0.2447253956970396</v>
      </c>
      <c r="D7" s="5">
        <f ca="1">SQRT(1/D$5*SUM(OFFSET(Sheet1!$E$2,MATCH(Sheet1!$N4,Sheet1!$A$2:$A$504,1)-1,0,-D$5)))*SQRT(252)</f>
        <v>0.24606111327827446</v>
      </c>
      <c r="E7" s="5">
        <f ca="1">SQRT(1/E$5*SUM(OFFSET(Sheet1!$E$2,MATCH(Sheet1!$N4,Sheet1!$A$2:$A$504,1)-1,0,-E$5)))*SQRT(252)</f>
        <v>0.2521373638442494</v>
      </c>
      <c r="F7" s="5">
        <f ca="1">SQRT(1/F$5*SUM(OFFSET(Sheet1!$E$2,MATCH(Sheet1!$N4,Sheet1!$A$2:$A$504,1)-1,0,-F$5)))*SQRT(252)</f>
        <v>0.23660325118500966</v>
      </c>
      <c r="G7" s="5">
        <f ca="1">SQRT(1/G$5*SUM(OFFSET(Sheet1!$E$2,MATCH(Sheet1!$N4,Sheet1!$A$2:$A$504,1)-1,0,-G$5)))*SQRT(252)</f>
        <v>0.3014143535780911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2">
        <v>40906</v>
      </c>
      <c r="B8" s="5">
        <f ca="1">SQRT(1/B$5*SUM(OFFSET(Sheet1!$E$2,MATCH(Sheet1!$N5,Sheet1!$A$2:$A$504,1)-1,0,-B$5)))*SQRT(252)</f>
        <v>0.24871102871623169</v>
      </c>
      <c r="C8" s="5">
        <f ca="1">SQRT(1/C$5*SUM(OFFSET(Sheet1!$E$2,MATCH(Sheet1!$N5,Sheet1!$A$2:$A$504,1)-1,0,-C$5)))*SQRT(252)</f>
        <v>0.23088985372447179</v>
      </c>
      <c r="D8" s="5">
        <f ca="1">SQRT(1/D$5*SUM(OFFSET(Sheet1!$E$2,MATCH(Sheet1!$N5,Sheet1!$A$2:$A$504,1)-1,0,-D$5)))*SQRT(252)</f>
        <v>0.26113970739795156</v>
      </c>
      <c r="E8" s="5">
        <f ca="1">SQRT(1/E$5*SUM(OFFSET(Sheet1!$E$2,MATCH(Sheet1!$N5,Sheet1!$A$2:$A$504,1)-1,0,-E$5)))*SQRT(252)</f>
        <v>0.23935832978384317</v>
      </c>
      <c r="F8" s="5">
        <f ca="1">SQRT(1/F$5*SUM(OFFSET(Sheet1!$E$2,MATCH(Sheet1!$N5,Sheet1!$A$2:$A$504,1)-1,0,-F$5)))*SQRT(252)</f>
        <v>0.2992518952732105</v>
      </c>
      <c r="G8" s="5">
        <f ca="1">SQRT(1/G$5*SUM(OFFSET(Sheet1!$E$2,MATCH(Sheet1!$N5,Sheet1!$A$2:$A$504,1)-1,0,-G$5)))*SQRT(252)</f>
        <v>0.35488741127348206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2">
        <v>40871</v>
      </c>
      <c r="B9" s="5">
        <f ca="1">SQRT(1/B$5*SUM(OFFSET(Sheet1!$E$2,MATCH(Sheet1!$N6,Sheet1!$A$2:$A$504,1)-1,0,-B$5)))*SQRT(252)</f>
        <v>0.24485303909220502</v>
      </c>
      <c r="C9" s="5">
        <f ca="1">SQRT(1/C$5*SUM(OFFSET(Sheet1!$E$2,MATCH(Sheet1!$N6,Sheet1!$A$2:$A$504,1)-1,0,-C$5)))*SQRT(252)</f>
        <v>0.21278091158593412</v>
      </c>
      <c r="D9" s="5">
        <f ca="1">SQRT(1/D$5*SUM(OFFSET(Sheet1!$E$2,MATCH(Sheet1!$N6,Sheet1!$A$2:$A$504,1)-1,0,-D$5)))*SQRT(252)</f>
        <v>0.35070138238346565</v>
      </c>
      <c r="E9" s="5">
        <f ca="1">SQRT(1/E$5*SUM(OFFSET(Sheet1!$E$2,MATCH(Sheet1!$N6,Sheet1!$A$2:$A$504,1)-1,0,-E$5)))*SQRT(252)</f>
        <v>0.34828784987515377</v>
      </c>
      <c r="F9" s="5">
        <f ca="1">SQRT(1/F$5*SUM(OFFSET(Sheet1!$E$2,MATCH(Sheet1!$N6,Sheet1!$A$2:$A$504,1)-1,0,-F$5)))*SQRT(252)</f>
        <v>0.35912264279721401</v>
      </c>
      <c r="G9" s="5">
        <f ca="1">SQRT(1/G$5*SUM(OFFSET(Sheet1!$E$2,MATCH(Sheet1!$N6,Sheet1!$A$2:$A$504,1)-1,0,-G$5)))*SQRT(252)</f>
        <v>0.37185303039024309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2">
        <v>40841</v>
      </c>
      <c r="B10" s="5">
        <f ca="1">SQRT(1/B$5*SUM(OFFSET(Sheet1!$E$2,MATCH(Sheet1!$N7,Sheet1!$A$2:$A$504,1)-1,0,-B$5)))*SQRT(252)</f>
        <v>0.52256740506396193</v>
      </c>
      <c r="C10" s="5">
        <f ca="1">SQRT(1/C$5*SUM(OFFSET(Sheet1!$E$2,MATCH(Sheet1!$N7,Sheet1!$A$2:$A$504,1)-1,0,-C$5)))*SQRT(252)</f>
        <v>0.4233997599604481</v>
      </c>
      <c r="D10" s="5">
        <f ca="1">SQRT(1/D$5*SUM(OFFSET(Sheet1!$E$2,MATCH(Sheet1!$N7,Sheet1!$A$2:$A$504,1)-1,0,-D$5)))*SQRT(252)</f>
        <v>0.40722526484577071</v>
      </c>
      <c r="E10" s="5">
        <f ca="1">SQRT(1/E$5*SUM(OFFSET(Sheet1!$E$2,MATCH(Sheet1!$N7,Sheet1!$A$2:$A$504,1)-1,0,-E$5)))*SQRT(252)</f>
        <v>0.43418520780325309</v>
      </c>
      <c r="F10" s="5">
        <f ca="1">SQRT(1/F$5*SUM(OFFSET(Sheet1!$E$2,MATCH(Sheet1!$N7,Sheet1!$A$2:$A$504,1)-1,0,-F$5)))*SQRT(252)</f>
        <v>0.43187758655481917</v>
      </c>
      <c r="G10" s="5">
        <f ca="1">SQRT(1/G$5*SUM(OFFSET(Sheet1!$E$2,MATCH(Sheet1!$N7,Sheet1!$A$2:$A$504,1)-1,0,-G$5)))*SQRT(252)</f>
        <v>0.38925096975154555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2">
        <v>40815</v>
      </c>
      <c r="B11" s="5">
        <f ca="1">SQRT(1/B$5*SUM(OFFSET(Sheet1!$E$2,MATCH(Sheet1!$N8,Sheet1!$A$2:$A$504,1)-1,0,-B$5)))*SQRT(252)</f>
        <v>0.40070474584198496</v>
      </c>
      <c r="C11" s="5">
        <f ca="1">SQRT(1/C$5*SUM(OFFSET(Sheet1!$E$2,MATCH(Sheet1!$N8,Sheet1!$A$2:$A$504,1)-1,0,-C$5)))*SQRT(252)</f>
        <v>0.34314967686601366</v>
      </c>
      <c r="D11" s="5">
        <f ca="1">SQRT(1/D$5*SUM(OFFSET(Sheet1!$E$2,MATCH(Sheet1!$N8,Sheet1!$A$2:$A$504,1)-1,0,-D$5)))*SQRT(252)</f>
        <v>0.44579348401694213</v>
      </c>
      <c r="E11" s="5">
        <f ca="1">SQRT(1/E$5*SUM(OFFSET(Sheet1!$E$2,MATCH(Sheet1!$N8,Sheet1!$A$2:$A$504,1)-1,0,-E$5)))*SQRT(252)</f>
        <v>0.42497314661334801</v>
      </c>
      <c r="F11" s="5">
        <f ca="1">SQRT(1/F$5*SUM(OFFSET(Sheet1!$E$2,MATCH(Sheet1!$N8,Sheet1!$A$2:$A$504,1)-1,0,-F$5)))*SQRT(252)</f>
        <v>0.38203529973198963</v>
      </c>
      <c r="G11" s="5">
        <f ca="1">SQRT(1/G$5*SUM(OFFSET(Sheet1!$E$2,MATCH(Sheet1!$N8,Sheet1!$A$2:$A$504,1)-1,0,-G$5)))*SQRT(252)</f>
        <v>0.35007412177761793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2">
        <v>40780</v>
      </c>
      <c r="B12" s="5">
        <f ca="1">SQRT(1/B$5*SUM(OFFSET(Sheet1!$E$2,MATCH(Sheet1!$N9,Sheet1!$A$2:$A$504,1)-1,0,-B$5)))*SQRT(252)</f>
        <v>0.51267689106150571</v>
      </c>
      <c r="C12" s="5">
        <f ca="1">SQRT(1/C$5*SUM(OFFSET(Sheet1!$E$2,MATCH(Sheet1!$N9,Sheet1!$A$2:$A$504,1)-1,0,-C$5)))*SQRT(252)</f>
        <v>0.46495065929536034</v>
      </c>
      <c r="D12" s="5">
        <f ca="1">SQRT(1/D$5*SUM(OFFSET(Sheet1!$E$2,MATCH(Sheet1!$N9,Sheet1!$A$2:$A$504,1)-1,0,-D$5)))*SQRT(252)</f>
        <v>0.39769976470472462</v>
      </c>
      <c r="E12" s="5">
        <f ca="1">SQRT(1/E$5*SUM(OFFSET(Sheet1!$E$2,MATCH(Sheet1!$N9,Sheet1!$A$2:$A$504,1)-1,0,-E$5)))*SQRT(252)</f>
        <v>0.34860830977843338</v>
      </c>
      <c r="F12" s="5">
        <f ca="1">SQRT(1/F$5*SUM(OFFSET(Sheet1!$E$2,MATCH(Sheet1!$N9,Sheet1!$A$2:$A$504,1)-1,0,-F$5)))*SQRT(252)</f>
        <v>0.34130118589005126</v>
      </c>
      <c r="G12" s="5">
        <f ca="1">SQRT(1/G$5*SUM(OFFSET(Sheet1!$E$2,MATCH(Sheet1!$N9,Sheet1!$A$2:$A$504,1)-1,0,-G$5)))*SQRT(252)</f>
        <v>0.3121360369169493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2">
        <v>40752</v>
      </c>
      <c r="B13" s="5">
        <f ca="1">SQRT(1/B$5*SUM(OFFSET(Sheet1!$E$2,MATCH(Sheet1!$N10,Sheet1!$A$2:$A$504,1)-1,0,-B$5)))*SQRT(252)</f>
        <v>0.18873176325462218</v>
      </c>
      <c r="C13" s="5">
        <f ca="1">SQRT(1/C$5*SUM(OFFSET(Sheet1!$E$2,MATCH(Sheet1!$N10,Sheet1!$A$2:$A$504,1)-1,0,-C$5)))*SQRT(252)</f>
        <v>0.18883832912018353</v>
      </c>
      <c r="D13" s="5">
        <f ca="1">SQRT(1/D$5*SUM(OFFSET(Sheet1!$E$2,MATCH(Sheet1!$N10,Sheet1!$A$2:$A$504,1)-1,0,-D$5)))*SQRT(252)</f>
        <v>0.27707410921787251</v>
      </c>
      <c r="E13" s="5">
        <f ca="1">SQRT(1/E$5*SUM(OFFSET(Sheet1!$E$2,MATCH(Sheet1!$N10,Sheet1!$A$2:$A$504,1)-1,0,-E$5)))*SQRT(252)</f>
        <v>0.25025085875438874</v>
      </c>
      <c r="F13" s="5">
        <f ca="1">SQRT(1/F$5*SUM(OFFSET(Sheet1!$E$2,MATCH(Sheet1!$N10,Sheet1!$A$2:$A$504,1)-1,0,-F$5)))*SQRT(252)</f>
        <v>0.24329479452158029</v>
      </c>
      <c r="G13" s="5">
        <f ca="1">SQRT(1/G$5*SUM(OFFSET(Sheet1!$E$2,MATCH(Sheet1!$N10,Sheet1!$A$2:$A$504,1)-1,0,-G$5)))*SQRT(252)</f>
        <v>0.26585457185420264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2">
        <v>40724</v>
      </c>
      <c r="B14" s="5">
        <f ca="1">SQRT(1/B$5*SUM(OFFSET(Sheet1!$E$2,MATCH(Sheet1!$N11,Sheet1!$A$2:$A$504,1)-1,0,-B$5)))*SQRT(252)</f>
        <v>0.39873594885190261</v>
      </c>
      <c r="C14" s="5">
        <f ca="1">SQRT(1/C$5*SUM(OFFSET(Sheet1!$E$2,MATCH(Sheet1!$N11,Sheet1!$A$2:$A$504,1)-1,0,-C$5)))*SQRT(252)</f>
        <v>0.31637839519839667</v>
      </c>
      <c r="D14" s="5">
        <f ca="1">SQRT(1/D$5*SUM(OFFSET(Sheet1!$E$2,MATCH(Sheet1!$N11,Sheet1!$A$2:$A$504,1)-1,0,-D$5)))*SQRT(252)</f>
        <v>0.27611997095502766</v>
      </c>
      <c r="E14" s="5">
        <f ca="1">SQRT(1/E$5*SUM(OFFSET(Sheet1!$E$2,MATCH(Sheet1!$N11,Sheet1!$A$2:$A$504,1)-1,0,-E$5)))*SQRT(252)</f>
        <v>0.25951274999007723</v>
      </c>
      <c r="F14" s="5">
        <f ca="1">SQRT(1/F$5*SUM(OFFSET(Sheet1!$E$2,MATCH(Sheet1!$N11,Sheet1!$A$2:$A$504,1)-1,0,-F$5)))*SQRT(252)</f>
        <v>0.28372834624331622</v>
      </c>
      <c r="G14" s="5">
        <f ca="1">SQRT(1/G$5*SUM(OFFSET(Sheet1!$E$2,MATCH(Sheet1!$N11,Sheet1!$A$2:$A$504,1)-1,0,-G$5)))*SQRT(252)</f>
        <v>0.2837871898331657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2">
        <v>40689</v>
      </c>
      <c r="B15" s="5">
        <f ca="1">SQRT(1/B$5*SUM(OFFSET(Sheet1!$E$2,MATCH(Sheet1!$N12,Sheet1!$A$2:$A$504,1)-1,0,-B$5)))*SQRT(252)</f>
        <v>0.17516751661996713</v>
      </c>
      <c r="C15" s="5">
        <f ca="1">SQRT(1/C$5*SUM(OFFSET(Sheet1!$E$2,MATCH(Sheet1!$N12,Sheet1!$A$2:$A$504,1)-1,0,-C$5)))*SQRT(252)</f>
        <v>0.21513486123856165</v>
      </c>
      <c r="D15" s="5">
        <f ca="1">SQRT(1/D$5*SUM(OFFSET(Sheet1!$E$2,MATCH(Sheet1!$N12,Sheet1!$A$2:$A$504,1)-1,0,-D$5)))*SQRT(252)</f>
        <v>0.28324709770018452</v>
      </c>
      <c r="E15" s="5">
        <f ca="1">SQRT(1/E$5*SUM(OFFSET(Sheet1!$E$2,MATCH(Sheet1!$N12,Sheet1!$A$2:$A$504,1)-1,0,-E$5)))*SQRT(252)</f>
        <v>0.28059190017577801</v>
      </c>
      <c r="F15" s="5">
        <f ca="1">SQRT(1/F$5*SUM(OFFSET(Sheet1!$E$2,MATCH(Sheet1!$N12,Sheet1!$A$2:$A$504,1)-1,0,-F$5)))*SQRT(252)</f>
        <v>0.27642559442817821</v>
      </c>
      <c r="G15" s="5">
        <f ca="1">SQRT(1/G$5*SUM(OFFSET(Sheet1!$E$2,MATCH(Sheet1!$N12,Sheet1!$A$2:$A$504,1)-1,0,-G$5)))*SQRT(252)</f>
        <v>0.28355414193673467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2">
        <v>40661</v>
      </c>
      <c r="B16" s="5">
        <f ca="1">SQRT(1/B$5*SUM(OFFSET(Sheet1!$E$2,MATCH(Sheet1!$N13,Sheet1!$A$2:$A$504,1)-1,0,-B$5)))*SQRT(252)</f>
        <v>0.3848645710200711</v>
      </c>
      <c r="C16" s="5">
        <f ca="1">SQRT(1/C$5*SUM(OFFSET(Sheet1!$E$2,MATCH(Sheet1!$N13,Sheet1!$A$2:$A$504,1)-1,0,-C$5)))*SQRT(252)</f>
        <v>0.33811650107929109</v>
      </c>
      <c r="D16" s="5">
        <f ca="1">SQRT(1/D$5*SUM(OFFSET(Sheet1!$E$2,MATCH(Sheet1!$N13,Sheet1!$A$2:$A$504,1)-1,0,-D$5)))*SQRT(252)</f>
        <v>0.31085120259718912</v>
      </c>
      <c r="E16" s="5">
        <f ca="1">SQRT(1/E$5*SUM(OFFSET(Sheet1!$E$2,MATCH(Sheet1!$N13,Sheet1!$A$2:$A$504,1)-1,0,-E$5)))*SQRT(252)</f>
        <v>0.30614289281216067</v>
      </c>
      <c r="F16" s="5">
        <f ca="1">SQRT(1/F$5*SUM(OFFSET(Sheet1!$E$2,MATCH(Sheet1!$N13,Sheet1!$A$2:$A$504,1)-1,0,-F$5)))*SQRT(252)</f>
        <v>0.29528845195004461</v>
      </c>
      <c r="G16" s="5">
        <f ca="1">SQRT(1/G$5*SUM(OFFSET(Sheet1!$E$2,MATCH(Sheet1!$N13,Sheet1!$A$2:$A$504,1)-1,0,-G$5)))*SQRT(252)</f>
        <v>0.29147393335907223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7">
      <c r="A17" s="2">
        <v>40633</v>
      </c>
      <c r="B17" s="5">
        <f ca="1">SQRT(1/B$5*SUM(OFFSET(Sheet1!$E$2,MATCH(Sheet1!$N14,Sheet1!$A$2:$A$504,1)-1,0,-B$5)))*SQRT(252)</f>
        <v>0.26520363341448872</v>
      </c>
      <c r="C17" s="5">
        <f ca="1">SQRT(1/C$5*SUM(OFFSET(Sheet1!$E$2,MATCH(Sheet1!$N14,Sheet1!$A$2:$A$504,1)-1,0,-C$5)))*SQRT(252)</f>
        <v>0.273409508498486</v>
      </c>
      <c r="D17" s="5">
        <f ca="1">SQRT(1/D$5*SUM(OFFSET(Sheet1!$E$2,MATCH(Sheet1!$N14,Sheet1!$A$2:$A$504,1)-1,0,-D$5)))*SQRT(252)</f>
        <v>0.27904453580351773</v>
      </c>
      <c r="E17" s="5">
        <f ca="1">SQRT(1/E$5*SUM(OFFSET(Sheet1!$E$2,MATCH(Sheet1!$N14,Sheet1!$A$2:$A$504,1)-1,0,-E$5)))*SQRT(252)</f>
        <v>0.27146495030767542</v>
      </c>
      <c r="F17" s="5">
        <f ca="1">SQRT(1/F$5*SUM(OFFSET(Sheet1!$E$2,MATCH(Sheet1!$N14,Sheet1!$A$2:$A$504,1)-1,0,-F$5)))*SQRT(252)</f>
        <v>0.29136752590932008</v>
      </c>
      <c r="G17" s="5">
        <f ca="1">SQRT(1/G$5*SUM(OFFSET(Sheet1!$E$2,MATCH(Sheet1!$N14,Sheet1!$A$2:$A$504,1)-1,0,-G$5)))*SQRT(252)</f>
        <v>0.26709951156234701</v>
      </c>
    </row>
    <row r="18" spans="1:7">
      <c r="A18" s="2">
        <v>40598</v>
      </c>
      <c r="B18" s="5">
        <f ca="1">SQRT(1/B$5*SUM(OFFSET(Sheet1!$E$2,MATCH(Sheet1!$N15,Sheet1!$A$2:$A$504,1)-1,0,-B$5)))*SQRT(252)</f>
        <v>0.28676363549386497</v>
      </c>
      <c r="C18" s="5">
        <f ca="1">SQRT(1/C$5*SUM(OFFSET(Sheet1!$E$2,MATCH(Sheet1!$N15,Sheet1!$A$2:$A$504,1)-1,0,-C$5)))*SQRT(252)</f>
        <v>0.28548449018361521</v>
      </c>
      <c r="D18" s="5">
        <f ca="1">SQRT(1/D$5*SUM(OFFSET(Sheet1!$E$2,MATCH(Sheet1!$N15,Sheet1!$A$2:$A$504,1)-1,0,-D$5)))*SQRT(252)</f>
        <v>0.29877444632168676</v>
      </c>
      <c r="E18" s="5">
        <f ca="1">SQRT(1/E$5*SUM(OFFSET(Sheet1!$E$2,MATCH(Sheet1!$N15,Sheet1!$A$2:$A$504,1)-1,0,-E$5)))*SQRT(252)</f>
        <v>0.28103880796358349</v>
      </c>
      <c r="F18" s="5">
        <f ca="1">SQRT(1/F$5*SUM(OFFSET(Sheet1!$E$2,MATCH(Sheet1!$N15,Sheet1!$A$2:$A$504,1)-1,0,-F$5)))*SQRT(252)</f>
        <v>0.26525729182765923</v>
      </c>
      <c r="G18" s="5">
        <f ca="1">SQRT(1/G$5*SUM(OFFSET(Sheet1!$E$2,MATCH(Sheet1!$N15,Sheet1!$A$2:$A$504,1)-1,0,-G$5)))*SQRT(252)</f>
        <v>0.27269135119985527</v>
      </c>
    </row>
    <row r="19" spans="1:7">
      <c r="A19" s="1"/>
      <c r="B19" s="1"/>
      <c r="C19" s="1"/>
      <c r="D19" s="1"/>
      <c r="E19" s="1"/>
      <c r="F19" s="1"/>
      <c r="G19" s="1"/>
    </row>
    <row r="20" spans="1:7">
      <c r="A20" s="1" t="s">
        <v>11</v>
      </c>
      <c r="B20" s="1">
        <v>10</v>
      </c>
      <c r="C20" s="1">
        <v>20</v>
      </c>
      <c r="D20" s="1">
        <v>30</v>
      </c>
      <c r="E20" s="1">
        <v>45</v>
      </c>
      <c r="F20" s="1">
        <v>60</v>
      </c>
      <c r="G20" s="1">
        <v>90</v>
      </c>
    </row>
    <row r="21" spans="1:7">
      <c r="A21" s="1" t="s">
        <v>12</v>
      </c>
      <c r="B21" s="7">
        <f ca="1">MAX(B6:B18)</f>
        <v>0.52256740506396193</v>
      </c>
      <c r="C21" s="7">
        <f t="shared" ref="C21:G21" ca="1" si="0">MAX(C6:C18)</f>
        <v>0.46495065929536034</v>
      </c>
      <c r="D21" s="7">
        <f t="shared" ca="1" si="0"/>
        <v>0.44579348401694213</v>
      </c>
      <c r="E21" s="7">
        <f t="shared" ca="1" si="0"/>
        <v>0.43418520780325309</v>
      </c>
      <c r="F21" s="7">
        <f t="shared" ca="1" si="0"/>
        <v>0.43187758655481917</v>
      </c>
      <c r="G21" s="7">
        <f t="shared" ca="1" si="0"/>
        <v>0.38925096975154555</v>
      </c>
    </row>
    <row r="22" spans="1:7" s="1" customFormat="1">
      <c r="A22" s="1" t="s">
        <v>13</v>
      </c>
      <c r="B22" s="7">
        <f ca="1">B24+2*B28</f>
        <v>0.55631513315972991</v>
      </c>
      <c r="C22" s="7">
        <f t="shared" ref="C22:G22" ca="1" si="1">C24+2*C28</f>
        <v>0.46196034624337357</v>
      </c>
      <c r="D22" s="7">
        <f t="shared" ca="1" si="1"/>
        <v>0.44645911759141965</v>
      </c>
      <c r="E22" s="7">
        <f t="shared" ca="1" si="1"/>
        <v>0.43880688002845003</v>
      </c>
      <c r="F22" s="7">
        <f t="shared" ca="1" si="1"/>
        <v>0.42374613432686226</v>
      </c>
      <c r="G22" s="7">
        <f t="shared" ca="1" si="1"/>
        <v>0.39501406041126136</v>
      </c>
    </row>
    <row r="23" spans="1:7">
      <c r="A23" s="1" t="s">
        <v>14</v>
      </c>
      <c r="B23" s="7">
        <f ca="1">B24+(1*B28)</f>
        <v>0.43422480723077134</v>
      </c>
      <c r="C23" s="7">
        <f ca="1">C24+(1*C28)</f>
        <v>0.3742044074134232</v>
      </c>
      <c r="D23" s="7">
        <f ca="1">D24+(1*D28)</f>
        <v>0.37964235708374161</v>
      </c>
      <c r="E23" s="7">
        <f ca="1">E24+(1*E28)</f>
        <v>0.36989792559037971</v>
      </c>
      <c r="F23" s="7">
        <f ca="1">F24+(1*F28)</f>
        <v>0.36305782127604064</v>
      </c>
      <c r="G23" s="7">
        <f ca="1">G24+(1*G28)</f>
        <v>0.35188000643015394</v>
      </c>
    </row>
    <row r="24" spans="1:7">
      <c r="A24" s="1" t="s">
        <v>15</v>
      </c>
      <c r="B24" s="7">
        <f t="shared" ref="B24:G24" ca="1" si="2">AVERAGE(B6:B19)</f>
        <v>0.31213448130181276</v>
      </c>
      <c r="C24" s="7">
        <f t="shared" ca="1" si="2"/>
        <v>0.28644846858347284</v>
      </c>
      <c r="D24" s="7">
        <f t="shared" ca="1" si="2"/>
        <v>0.31282559657606362</v>
      </c>
      <c r="E24" s="7">
        <f t="shared" ca="1" si="2"/>
        <v>0.30098897115230944</v>
      </c>
      <c r="F24" s="7">
        <f t="shared" ca="1" si="2"/>
        <v>0.30236950822521902</v>
      </c>
      <c r="G24" s="7">
        <f t="shared" ca="1" si="2"/>
        <v>0.30874595244904651</v>
      </c>
    </row>
    <row r="25" spans="1:7">
      <c r="A25" s="1" t="s">
        <v>16</v>
      </c>
      <c r="B25" s="7">
        <f ca="1">B24-1*B28</f>
        <v>0.19004415537285418</v>
      </c>
      <c r="C25" s="7">
        <f ca="1">C24-1*C28</f>
        <v>0.19869252975352247</v>
      </c>
      <c r="D25" s="7">
        <f ca="1">D24-1*D28</f>
        <v>0.24600883606838564</v>
      </c>
      <c r="E25" s="7">
        <f ca="1">E24-1*E28</f>
        <v>0.23208001671423917</v>
      </c>
      <c r="F25" s="7">
        <f ca="1">F24-1*F28</f>
        <v>0.2416811951743974</v>
      </c>
      <c r="G25" s="7">
        <f ca="1">G24-1*G28</f>
        <v>0.26561189846793909</v>
      </c>
    </row>
    <row r="26" spans="1:7" s="1" customFormat="1">
      <c r="A26" s="1" t="s">
        <v>17</v>
      </c>
      <c r="B26" s="7">
        <f ca="1">B24-2*B28</f>
        <v>6.7953829443895636E-2</v>
      </c>
      <c r="C26" s="7">
        <f t="shared" ref="C26:G26" ca="1" si="3">C24-2*C28</f>
        <v>0.11093659092357211</v>
      </c>
      <c r="D26" s="7">
        <f t="shared" ca="1" si="3"/>
        <v>0.17919207556070763</v>
      </c>
      <c r="E26" s="7">
        <f t="shared" ca="1" si="3"/>
        <v>0.16317106227616887</v>
      </c>
      <c r="F26" s="7">
        <f t="shared" ca="1" si="3"/>
        <v>0.18099288212357578</v>
      </c>
      <c r="G26" s="7">
        <f t="shared" ca="1" si="3"/>
        <v>0.22247784448683167</v>
      </c>
    </row>
    <row r="27" spans="1:7">
      <c r="A27" s="1" t="s">
        <v>18</v>
      </c>
      <c r="B27" s="7">
        <f t="shared" ref="B27:G27" ca="1" si="4">MIN(B6:B19)</f>
        <v>0.14639456346806895</v>
      </c>
      <c r="C27" s="7">
        <f t="shared" ca="1" si="4"/>
        <v>0.18657174913734442</v>
      </c>
      <c r="D27" s="7">
        <f t="shared" ca="1" si="4"/>
        <v>0.23300067626621906</v>
      </c>
      <c r="E27" s="7">
        <f t="shared" ca="1" si="4"/>
        <v>0.21630425727807853</v>
      </c>
      <c r="F27" s="7">
        <f t="shared" ca="1" si="4"/>
        <v>0.225249740615454</v>
      </c>
      <c r="G27" s="7">
        <f t="shared" ca="1" si="4"/>
        <v>0.26585457185420264</v>
      </c>
    </row>
    <row r="28" spans="1:7">
      <c r="A28" s="1" t="s">
        <v>19</v>
      </c>
      <c r="B28" s="1">
        <f t="shared" ref="B28:G28" ca="1" si="5">STDEV(B6:B19)</f>
        <v>0.12209032592895856</v>
      </c>
      <c r="C28" s="1">
        <f t="shared" ca="1" si="5"/>
        <v>8.7755938829950364E-2</v>
      </c>
      <c r="D28" s="1">
        <f t="shared" ca="1" si="5"/>
        <v>6.6816760507678E-2</v>
      </c>
      <c r="E28" s="1">
        <f t="shared" ca="1" si="5"/>
        <v>6.8908954438070283E-2</v>
      </c>
      <c r="F28" s="1">
        <f t="shared" ca="1" si="5"/>
        <v>6.0688313050821611E-2</v>
      </c>
      <c r="G28" s="1">
        <f t="shared" ca="1" si="5"/>
        <v>4.3134053981107423E-2</v>
      </c>
    </row>
    <row r="30" spans="1:7">
      <c r="A30" s="1"/>
      <c r="B30" s="1"/>
      <c r="C30" s="1"/>
      <c r="D30" s="1"/>
      <c r="E30" s="1"/>
      <c r="F30" s="1"/>
      <c r="G30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6"/>
  <sheetViews>
    <sheetView topLeftCell="A5" workbookViewId="0" xr3:uid="{842E5F09-E766-5B8D-85AF-A39847EA96FD}">
      <selection activeCell="C24" sqref="C24"/>
    </sheetView>
  </sheetViews>
  <sheetFormatPr defaultRowHeight="15"/>
  <cols>
    <col min="1" max="1" width="11" bestFit="1" customWidth="1"/>
    <col min="2" max="2" width="12" bestFit="1" customWidth="1"/>
  </cols>
  <sheetData>
    <row r="1" spans="1:16">
      <c r="A1" s="1" t="s">
        <v>7</v>
      </c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>
        <v>40570</v>
      </c>
      <c r="B2" s="2">
        <v>40933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8">
        <v>10</v>
      </c>
      <c r="C5" s="8">
        <v>20</v>
      </c>
      <c r="D5" s="8">
        <v>30</v>
      </c>
      <c r="E5" s="8">
        <v>45</v>
      </c>
      <c r="F5" s="8">
        <v>60</v>
      </c>
      <c r="G5" s="8">
        <v>90</v>
      </c>
      <c r="H5" s="1"/>
      <c r="I5" s="1"/>
      <c r="J5" s="1"/>
      <c r="K5" s="1"/>
      <c r="L5" s="1"/>
      <c r="M5" s="1"/>
      <c r="N5" s="1"/>
      <c r="O5" s="1"/>
      <c r="P5" s="1"/>
    </row>
    <row r="6" spans="1:16">
      <c r="A6" s="2">
        <v>40933</v>
      </c>
      <c r="B6" s="5">
        <f ca="1">SQRT(1/B$5*SUM(OFFSET(Sheet1!$E$2,MATCH(Sheet1!$N4,Sheet1!$A$2:$A$504,1)-1,0,-B$5)))*SQRT(252)</f>
        <v>0.28237351502469005</v>
      </c>
      <c r="C6" s="5">
        <f ca="1">SQRT(1/C$5*SUM(OFFSET(Sheet1!$E$2,MATCH(Sheet1!$N4,Sheet1!$A$2:$A$504,1)-1,0,-C$5)))*SQRT(252)</f>
        <v>0.2447253956970396</v>
      </c>
      <c r="D6" s="5">
        <f ca="1">SQRT(1/D$5*SUM(OFFSET(Sheet1!$E$2,MATCH(Sheet1!$N4,Sheet1!$A$2:$A$504,1)-1,0,-D$5)))*SQRT(252)</f>
        <v>0.24606111327827446</v>
      </c>
      <c r="E6" s="5">
        <f ca="1">SQRT(1/E$5*SUM(OFFSET(Sheet1!$E$2,MATCH(Sheet1!$N4,Sheet1!$A$2:$A$504,1)-1,0,-E$5)))*SQRT(252)</f>
        <v>0.2521373638442494</v>
      </c>
      <c r="F6" s="5">
        <f ca="1">SQRT(1/F$5*SUM(OFFSET(Sheet1!$E$2,MATCH(Sheet1!$N4,Sheet1!$A$2:$A$504,1)-1,0,-F$5)))*SQRT(252)</f>
        <v>0.23660325118500966</v>
      </c>
      <c r="G6" s="5">
        <f ca="1">SQRT(1/G$5*SUM(OFFSET(Sheet1!$E$2,MATCH(Sheet1!$N4,Sheet1!$A$2:$A$504,1)-1,0,-G$5)))*SQRT(252)</f>
        <v>0.3014143535780911</v>
      </c>
      <c r="H6" s="1"/>
      <c r="I6" s="1"/>
      <c r="J6" s="1"/>
      <c r="K6" s="2"/>
      <c r="L6" s="2"/>
      <c r="M6" s="2"/>
      <c r="N6" s="2"/>
      <c r="O6" s="2"/>
      <c r="P6" s="2"/>
    </row>
    <row r="7" spans="1:16">
      <c r="A7" s="2">
        <v>40906</v>
      </c>
      <c r="B7" s="5">
        <f ca="1">SQRT(1/B$5*SUM(OFFSET(Sheet1!$E$2,MATCH(Sheet1!$N5,Sheet1!$A$2:$A$504,1)-1,0,-B$5)))*SQRT(252)</f>
        <v>0.24871102871623169</v>
      </c>
      <c r="C7" s="5">
        <f ca="1">SQRT(1/C$5*SUM(OFFSET(Sheet1!$E$2,MATCH(Sheet1!$N5,Sheet1!$A$2:$A$504,1)-1,0,-C$5)))*SQRT(252)</f>
        <v>0.23088985372447179</v>
      </c>
      <c r="D7" s="5">
        <f ca="1">SQRT(1/D$5*SUM(OFFSET(Sheet1!$E$2,MATCH(Sheet1!$N5,Sheet1!$A$2:$A$504,1)-1,0,-D$5)))*SQRT(252)</f>
        <v>0.26113970739795156</v>
      </c>
      <c r="E7" s="5">
        <f ca="1">SQRT(1/E$5*SUM(OFFSET(Sheet1!$E$2,MATCH(Sheet1!$N5,Sheet1!$A$2:$A$504,1)-1,0,-E$5)))*SQRT(252)</f>
        <v>0.23935832978384317</v>
      </c>
      <c r="F7" s="5">
        <f ca="1">SQRT(1/F$5*SUM(OFFSET(Sheet1!$E$2,MATCH(Sheet1!$N5,Sheet1!$A$2:$A$504,1)-1,0,-F$5)))*SQRT(252)</f>
        <v>0.2992518952732105</v>
      </c>
      <c r="G7" s="5">
        <f ca="1">SQRT(1/G$5*SUM(OFFSET(Sheet1!$E$2,MATCH(Sheet1!$N5,Sheet1!$A$2:$A$504,1)-1,0,-G$5)))*SQRT(252)</f>
        <v>0.35488741127348206</v>
      </c>
      <c r="H7" s="1"/>
      <c r="I7" s="1"/>
      <c r="J7" s="1"/>
      <c r="K7" s="1"/>
      <c r="L7" s="1"/>
      <c r="M7" s="1"/>
      <c r="N7" s="1"/>
      <c r="O7" s="1"/>
      <c r="P7" s="1"/>
    </row>
    <row r="8" spans="1:16">
      <c r="A8" s="2">
        <v>40871</v>
      </c>
      <c r="B8" s="5">
        <f ca="1">SQRT(1/B$5*SUM(OFFSET(Sheet1!$E$2,MATCH(Sheet1!$N6,Sheet1!$A$2:$A$504,1)-1,0,-B$5)))*SQRT(252)</f>
        <v>0.24485303909220502</v>
      </c>
      <c r="C8" s="5">
        <f ca="1">SQRT(1/C$5*SUM(OFFSET(Sheet1!$E$2,MATCH(Sheet1!$N6,Sheet1!$A$2:$A$504,1)-1,0,-C$5)))*SQRT(252)</f>
        <v>0.21278091158593412</v>
      </c>
      <c r="D8" s="5">
        <f ca="1">SQRT(1/D$5*SUM(OFFSET(Sheet1!$E$2,MATCH(Sheet1!$N6,Sheet1!$A$2:$A$504,1)-1,0,-D$5)))*SQRT(252)</f>
        <v>0.35070138238346565</v>
      </c>
      <c r="E8" s="5">
        <f ca="1">SQRT(1/E$5*SUM(OFFSET(Sheet1!$E$2,MATCH(Sheet1!$N6,Sheet1!$A$2:$A$504,1)-1,0,-E$5)))*SQRT(252)</f>
        <v>0.34828784987515377</v>
      </c>
      <c r="F8" s="5">
        <f ca="1">SQRT(1/F$5*SUM(OFFSET(Sheet1!$E$2,MATCH(Sheet1!$N6,Sheet1!$A$2:$A$504,1)-1,0,-F$5)))*SQRT(252)</f>
        <v>0.35912264279721401</v>
      </c>
      <c r="G8" s="5">
        <f ca="1">SQRT(1/G$5*SUM(OFFSET(Sheet1!$E$2,MATCH(Sheet1!$N6,Sheet1!$A$2:$A$504,1)-1,0,-G$5)))*SQRT(252)</f>
        <v>0.37185303039024309</v>
      </c>
      <c r="H8" s="1"/>
      <c r="I8" s="1"/>
      <c r="J8" s="1"/>
      <c r="K8" s="1"/>
      <c r="L8" s="1"/>
      <c r="M8" s="1"/>
      <c r="N8" s="1"/>
      <c r="O8" s="1"/>
      <c r="P8" s="1"/>
    </row>
    <row r="9" spans="1:16">
      <c r="A9" s="2">
        <v>40841</v>
      </c>
      <c r="B9" s="5">
        <f ca="1">SQRT(1/B$5*SUM(OFFSET(Sheet1!$E$2,MATCH(Sheet1!$N7,Sheet1!$A$2:$A$504,1)-1,0,-B$5)))*SQRT(252)</f>
        <v>0.52256740506396193</v>
      </c>
      <c r="C9" s="5">
        <f ca="1">SQRT(1/C$5*SUM(OFFSET(Sheet1!$E$2,MATCH(Sheet1!$N7,Sheet1!$A$2:$A$504,1)-1,0,-C$5)))*SQRT(252)</f>
        <v>0.4233997599604481</v>
      </c>
      <c r="D9" s="5">
        <f ca="1">SQRT(1/D$5*SUM(OFFSET(Sheet1!$E$2,MATCH(Sheet1!$N7,Sheet1!$A$2:$A$504,1)-1,0,-D$5)))*SQRT(252)</f>
        <v>0.40722526484577071</v>
      </c>
      <c r="E9" s="5">
        <f ca="1">SQRT(1/E$5*SUM(OFFSET(Sheet1!$E$2,MATCH(Sheet1!$N7,Sheet1!$A$2:$A$504,1)-1,0,-E$5)))*SQRT(252)</f>
        <v>0.43418520780325309</v>
      </c>
      <c r="F9" s="5">
        <f ca="1">SQRT(1/F$5*SUM(OFFSET(Sheet1!$E$2,MATCH(Sheet1!$N7,Sheet1!$A$2:$A$504,1)-1,0,-F$5)))*SQRT(252)</f>
        <v>0.43187758655481917</v>
      </c>
      <c r="G9" s="5">
        <f ca="1">SQRT(1/G$5*SUM(OFFSET(Sheet1!$E$2,MATCH(Sheet1!$N7,Sheet1!$A$2:$A$504,1)-1,0,-G$5)))*SQRT(252)</f>
        <v>0.38925096975154555</v>
      </c>
      <c r="H9" s="1"/>
      <c r="I9" s="1"/>
      <c r="J9" s="1"/>
      <c r="K9" s="1"/>
      <c r="L9" s="1"/>
      <c r="M9" s="1"/>
      <c r="N9" s="1"/>
      <c r="O9" s="1"/>
      <c r="P9" s="1"/>
    </row>
    <row r="10" spans="1:16">
      <c r="A10" s="2">
        <v>40815</v>
      </c>
      <c r="B10" s="5">
        <f ca="1">SQRT(1/B$5*SUM(OFFSET(Sheet1!$E$2,MATCH(Sheet1!$N8,Sheet1!$A$2:$A$504,1)-1,0,-B$5)))*SQRT(252)</f>
        <v>0.40070474584198496</v>
      </c>
      <c r="C10" s="5">
        <f ca="1">SQRT(1/C$5*SUM(OFFSET(Sheet1!$E$2,MATCH(Sheet1!$N8,Sheet1!$A$2:$A$504,1)-1,0,-C$5)))*SQRT(252)</f>
        <v>0.34314967686601366</v>
      </c>
      <c r="D10" s="5">
        <f ca="1">SQRT(1/D$5*SUM(OFFSET(Sheet1!$E$2,MATCH(Sheet1!$N8,Sheet1!$A$2:$A$504,1)-1,0,-D$5)))*SQRT(252)</f>
        <v>0.44579348401694213</v>
      </c>
      <c r="E10" s="5">
        <f ca="1">SQRT(1/E$5*SUM(OFFSET(Sheet1!$E$2,MATCH(Sheet1!$N8,Sheet1!$A$2:$A$504,1)-1,0,-E$5)))*SQRT(252)</f>
        <v>0.42497314661334801</v>
      </c>
      <c r="F10" s="5">
        <f ca="1">SQRT(1/F$5*SUM(OFFSET(Sheet1!$E$2,MATCH(Sheet1!$N8,Sheet1!$A$2:$A$504,1)-1,0,-F$5)))*SQRT(252)</f>
        <v>0.38203529973198963</v>
      </c>
      <c r="G10" s="5">
        <f ca="1">SQRT(1/G$5*SUM(OFFSET(Sheet1!$E$2,MATCH(Sheet1!$N8,Sheet1!$A$2:$A$504,1)-1,0,-G$5)))*SQRT(252)</f>
        <v>0.35007412177761793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2">
        <v>40780</v>
      </c>
      <c r="B11" s="5">
        <f ca="1">SQRT(1/B$5*SUM(OFFSET(Sheet1!$E$2,MATCH(Sheet1!$N9,Sheet1!$A$2:$A$504,1)-1,0,-B$5)))*SQRT(252)</f>
        <v>0.51267689106150571</v>
      </c>
      <c r="C11" s="5">
        <f ca="1">SQRT(1/C$5*SUM(OFFSET(Sheet1!$E$2,MATCH(Sheet1!$N9,Sheet1!$A$2:$A$504,1)-1,0,-C$5)))*SQRT(252)</f>
        <v>0.46495065929536034</v>
      </c>
      <c r="D11" s="5">
        <f ca="1">SQRT(1/D$5*SUM(OFFSET(Sheet1!$E$2,MATCH(Sheet1!$N9,Sheet1!$A$2:$A$504,1)-1,0,-D$5)))*SQRT(252)</f>
        <v>0.39769976470472462</v>
      </c>
      <c r="E11" s="5">
        <f ca="1">SQRT(1/E$5*SUM(OFFSET(Sheet1!$E$2,MATCH(Sheet1!$N9,Sheet1!$A$2:$A$504,1)-1,0,-E$5)))*SQRT(252)</f>
        <v>0.34860830977843338</v>
      </c>
      <c r="F11" s="5">
        <f ca="1">SQRT(1/F$5*SUM(OFFSET(Sheet1!$E$2,MATCH(Sheet1!$N9,Sheet1!$A$2:$A$504,1)-1,0,-F$5)))*SQRT(252)</f>
        <v>0.34130118589005126</v>
      </c>
      <c r="G11" s="5">
        <f ca="1">SQRT(1/G$5*SUM(OFFSET(Sheet1!$E$2,MATCH(Sheet1!$N9,Sheet1!$A$2:$A$504,1)-1,0,-G$5)))*SQRT(252)</f>
        <v>0.3121360369169493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2">
        <v>40752</v>
      </c>
      <c r="B12" s="5">
        <f ca="1">SQRT(1/B$5*SUM(OFFSET(Sheet1!$E$2,MATCH(Sheet1!$N10,Sheet1!$A$2:$A$504,1)-1,0,-B$5)))*SQRT(252)</f>
        <v>0.18873176325462218</v>
      </c>
      <c r="C12" s="5">
        <f ca="1">SQRT(1/C$5*SUM(OFFSET(Sheet1!$E$2,MATCH(Sheet1!$N10,Sheet1!$A$2:$A$504,1)-1,0,-C$5)))*SQRT(252)</f>
        <v>0.18883832912018353</v>
      </c>
      <c r="D12" s="5">
        <f ca="1">SQRT(1/D$5*SUM(OFFSET(Sheet1!$E$2,MATCH(Sheet1!$N10,Sheet1!$A$2:$A$504,1)-1,0,-D$5)))*SQRT(252)</f>
        <v>0.27707410921787251</v>
      </c>
      <c r="E12" s="5">
        <f ca="1">SQRT(1/E$5*SUM(OFFSET(Sheet1!$E$2,MATCH(Sheet1!$N10,Sheet1!$A$2:$A$504,1)-1,0,-E$5)))*SQRT(252)</f>
        <v>0.25025085875438874</v>
      </c>
      <c r="F12" s="5">
        <f ca="1">SQRT(1/F$5*SUM(OFFSET(Sheet1!$E$2,MATCH(Sheet1!$N10,Sheet1!$A$2:$A$504,1)-1,0,-F$5)))*SQRT(252)</f>
        <v>0.24329479452158029</v>
      </c>
      <c r="G12" s="5">
        <f ca="1">SQRT(1/G$5*SUM(OFFSET(Sheet1!$E$2,MATCH(Sheet1!$N10,Sheet1!$A$2:$A$504,1)-1,0,-G$5)))*SQRT(252)</f>
        <v>0.26585457185420264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2">
        <v>40724</v>
      </c>
      <c r="B13" s="5">
        <f ca="1">SQRT(1/B$5*SUM(OFFSET(Sheet1!$E$2,MATCH(Sheet1!$N11,Sheet1!$A$2:$A$504,1)-1,0,-B$5)))*SQRT(252)</f>
        <v>0.39873594885190261</v>
      </c>
      <c r="C13" s="5">
        <f ca="1">SQRT(1/C$5*SUM(OFFSET(Sheet1!$E$2,MATCH(Sheet1!$N11,Sheet1!$A$2:$A$504,1)-1,0,-C$5)))*SQRT(252)</f>
        <v>0.31637839519839667</v>
      </c>
      <c r="D13" s="5">
        <f ca="1">SQRT(1/D$5*SUM(OFFSET(Sheet1!$E$2,MATCH(Sheet1!$N11,Sheet1!$A$2:$A$504,1)-1,0,-D$5)))*SQRT(252)</f>
        <v>0.27611997095502766</v>
      </c>
      <c r="E13" s="5">
        <f ca="1">SQRT(1/E$5*SUM(OFFSET(Sheet1!$E$2,MATCH(Sheet1!$N11,Sheet1!$A$2:$A$504,1)-1,0,-E$5)))*SQRT(252)</f>
        <v>0.25951274999007723</v>
      </c>
      <c r="F13" s="5">
        <f ca="1">SQRT(1/F$5*SUM(OFFSET(Sheet1!$E$2,MATCH(Sheet1!$N11,Sheet1!$A$2:$A$504,1)-1,0,-F$5)))*SQRT(252)</f>
        <v>0.28372834624331622</v>
      </c>
      <c r="G13" s="5">
        <f ca="1">SQRT(1/G$5*SUM(OFFSET(Sheet1!$E$2,MATCH(Sheet1!$N11,Sheet1!$A$2:$A$504,1)-1,0,-G$5)))*SQRT(252)</f>
        <v>0.2837871898331657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2">
        <v>40689</v>
      </c>
      <c r="B14" s="5">
        <f ca="1">SQRT(1/B$5*SUM(OFFSET(Sheet1!$E$2,MATCH(Sheet1!$N12,Sheet1!$A$2:$A$504,1)-1,0,-B$5)))*SQRT(252)</f>
        <v>0.17516751661996713</v>
      </c>
      <c r="C14" s="5">
        <f ca="1">SQRT(1/C$5*SUM(OFFSET(Sheet1!$E$2,MATCH(Sheet1!$N12,Sheet1!$A$2:$A$504,1)-1,0,-C$5)))*SQRT(252)</f>
        <v>0.21513486123856165</v>
      </c>
      <c r="D14" s="5">
        <f ca="1">SQRT(1/D$5*SUM(OFFSET(Sheet1!$E$2,MATCH(Sheet1!$N12,Sheet1!$A$2:$A$504,1)-1,0,-D$5)))*SQRT(252)</f>
        <v>0.28324709770018452</v>
      </c>
      <c r="E14" s="5">
        <f ca="1">SQRT(1/E$5*SUM(OFFSET(Sheet1!$E$2,MATCH(Sheet1!$N12,Sheet1!$A$2:$A$504,1)-1,0,-E$5)))*SQRT(252)</f>
        <v>0.28059190017577801</v>
      </c>
      <c r="F14" s="5">
        <f ca="1">SQRT(1/F$5*SUM(OFFSET(Sheet1!$E$2,MATCH(Sheet1!$N12,Sheet1!$A$2:$A$504,1)-1,0,-F$5)))*SQRT(252)</f>
        <v>0.27642559442817821</v>
      </c>
      <c r="G14" s="5">
        <f ca="1">SQRT(1/G$5*SUM(OFFSET(Sheet1!$E$2,MATCH(Sheet1!$N12,Sheet1!$A$2:$A$504,1)-1,0,-G$5)))*SQRT(252)</f>
        <v>0.28355414193673467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2">
        <v>40661</v>
      </c>
      <c r="B15" s="5">
        <f ca="1">SQRT(1/B$5*SUM(OFFSET(Sheet1!$E$2,MATCH(Sheet1!$N13,Sheet1!$A$2:$A$504,1)-1,0,-B$5)))*SQRT(252)</f>
        <v>0.3848645710200711</v>
      </c>
      <c r="C15" s="5">
        <f ca="1">SQRT(1/C$5*SUM(OFFSET(Sheet1!$E$2,MATCH(Sheet1!$N13,Sheet1!$A$2:$A$504,1)-1,0,-C$5)))*SQRT(252)</f>
        <v>0.33811650107929109</v>
      </c>
      <c r="D15" s="5">
        <f ca="1">SQRT(1/D$5*SUM(OFFSET(Sheet1!$E$2,MATCH(Sheet1!$N13,Sheet1!$A$2:$A$504,1)-1,0,-D$5)))*SQRT(252)</f>
        <v>0.31085120259718912</v>
      </c>
      <c r="E15" s="5">
        <f ca="1">SQRT(1/E$5*SUM(OFFSET(Sheet1!$E$2,MATCH(Sheet1!$N13,Sheet1!$A$2:$A$504,1)-1,0,-E$5)))*SQRT(252)</f>
        <v>0.30614289281216067</v>
      </c>
      <c r="F15" s="5">
        <f ca="1">SQRT(1/F$5*SUM(OFFSET(Sheet1!$E$2,MATCH(Sheet1!$N13,Sheet1!$A$2:$A$504,1)-1,0,-F$5)))*SQRT(252)</f>
        <v>0.29528845195004461</v>
      </c>
      <c r="G15" s="5">
        <f ca="1">SQRT(1/G$5*SUM(OFFSET(Sheet1!$E$2,MATCH(Sheet1!$N13,Sheet1!$A$2:$A$504,1)-1,0,-G$5)))*SQRT(252)</f>
        <v>0.29147393335907223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2">
        <v>40633</v>
      </c>
      <c r="B16" s="5">
        <f ca="1">SQRT(1/B$5*SUM(OFFSET(Sheet1!$E$2,MATCH(Sheet1!$N14,Sheet1!$A$2:$A$504,1)-1,0,-B$5)))*SQRT(252)</f>
        <v>0.26520363341448872</v>
      </c>
      <c r="C16" s="5">
        <f ca="1">SQRT(1/C$5*SUM(OFFSET(Sheet1!$E$2,MATCH(Sheet1!$N14,Sheet1!$A$2:$A$504,1)-1,0,-C$5)))*SQRT(252)</f>
        <v>0.273409508498486</v>
      </c>
      <c r="D16" s="5">
        <f ca="1">SQRT(1/D$5*SUM(OFFSET(Sheet1!$E$2,MATCH(Sheet1!$N14,Sheet1!$A$2:$A$504,1)-1,0,-D$5)))*SQRT(252)</f>
        <v>0.27904453580351773</v>
      </c>
      <c r="E16" s="5">
        <f ca="1">SQRT(1/E$5*SUM(OFFSET(Sheet1!$E$2,MATCH(Sheet1!$N14,Sheet1!$A$2:$A$504,1)-1,0,-E$5)))*SQRT(252)</f>
        <v>0.27146495030767542</v>
      </c>
      <c r="F16" s="5">
        <f ca="1">SQRT(1/F$5*SUM(OFFSET(Sheet1!$E$2,MATCH(Sheet1!$N14,Sheet1!$A$2:$A$504,1)-1,0,-F$5)))*SQRT(252)</f>
        <v>0.29136752590932008</v>
      </c>
      <c r="G16" s="5">
        <f ca="1">SQRT(1/G$5*SUM(OFFSET(Sheet1!$E$2,MATCH(Sheet1!$N14,Sheet1!$A$2:$A$504,1)-1,0,-G$5)))*SQRT(252)</f>
        <v>0.26709951156234701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2">
        <v>40598</v>
      </c>
      <c r="B17" s="5">
        <f ca="1">SQRT(1/B$5*SUM(OFFSET(Sheet1!$E$2,MATCH(Sheet1!$N15,Sheet1!$A$2:$A$504,1)-1,0,-B$5)))*SQRT(252)</f>
        <v>0.28676363549386497</v>
      </c>
      <c r="C17" s="5">
        <f ca="1">SQRT(1/C$5*SUM(OFFSET(Sheet1!$E$2,MATCH(Sheet1!$N15,Sheet1!$A$2:$A$504,1)-1,0,-C$5)))*SQRT(252)</f>
        <v>0.28548449018361521</v>
      </c>
      <c r="D17" s="5">
        <f ca="1">SQRT(1/D$5*SUM(OFFSET(Sheet1!$E$2,MATCH(Sheet1!$N15,Sheet1!$A$2:$A$504,1)-1,0,-D$5)))*SQRT(252)</f>
        <v>0.29877444632168676</v>
      </c>
      <c r="E17" s="5">
        <f ca="1">SQRT(1/E$5*SUM(OFFSET(Sheet1!$E$2,MATCH(Sheet1!$N15,Sheet1!$A$2:$A$504,1)-1,0,-E$5)))*SQRT(252)</f>
        <v>0.28103880796358349</v>
      </c>
      <c r="F17" s="5">
        <f ca="1">SQRT(1/F$5*SUM(OFFSET(Sheet1!$E$2,MATCH(Sheet1!$N15,Sheet1!$A$2:$A$504,1)-1,0,-F$5)))*SQRT(252)</f>
        <v>0.26525729182765923</v>
      </c>
      <c r="G17" s="5">
        <f ca="1">SQRT(1/G$5*SUM(OFFSET(Sheet1!$E$2,MATCH(Sheet1!$N15,Sheet1!$A$2:$A$504,1)-1,0,-G$5)))*SQRT(252)</f>
        <v>0.27269135119985527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2">
        <v>40570</v>
      </c>
      <c r="B18" s="5">
        <f ca="1">SQRT(1/B$5*SUM(OFFSET(Sheet1!$E$2,MATCH(Sheet1!$N16,Sheet1!$A$2:$A$504,1)-1,0,-B$5)))*SQRT(252)</f>
        <v>0.32372167220267178</v>
      </c>
      <c r="C18" s="5">
        <f ca="1">SQRT(1/C$5*SUM(OFFSET(Sheet1!$E$2,MATCH(Sheet1!$N16,Sheet1!$A$2:$A$504,1)-1,0,-C$5)))*SQRT(252)</f>
        <v>0.30653120335754891</v>
      </c>
      <c r="D18" s="5">
        <f ca="1">SQRT(1/D$5*SUM(OFFSET(Sheet1!$E$2,MATCH(Sheet1!$N16,Sheet1!$A$2:$A$504,1)-1,0,-D$5)))*SQRT(252)</f>
        <v>0.28666577727362291</v>
      </c>
      <c r="E18" s="5">
        <f ca="1">SQRT(1/E$5*SUM(OFFSET(Sheet1!$E$2,MATCH(Sheet1!$N16,Sheet1!$A$2:$A$504,1)-1,0,-E$5)))*SQRT(252)</f>
        <v>0.26272611460853662</v>
      </c>
      <c r="F18" s="5">
        <f ca="1">SQRT(1/F$5*SUM(OFFSET(Sheet1!$E$2,MATCH(Sheet1!$N16,Sheet1!$A$2:$A$504,1)-1,0,-F$5)))*SQRT(252)</f>
        <v>0.25606102556303023</v>
      </c>
      <c r="G18" s="5">
        <f ca="1">SQRT(1/G$5*SUM(OFFSET(Sheet1!$E$2,MATCH(Sheet1!$N16,Sheet1!$A$2:$A$504,1)-1,0,-G$5)))*SQRT(252)</f>
        <v>0.28378177407830274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 t="s">
        <v>11</v>
      </c>
      <c r="B20" s="1">
        <v>10</v>
      </c>
      <c r="C20" s="1">
        <v>20</v>
      </c>
      <c r="D20" s="1">
        <v>30</v>
      </c>
      <c r="E20" s="1">
        <v>45</v>
      </c>
      <c r="F20" s="1">
        <v>60</v>
      </c>
      <c r="G20" s="1">
        <v>90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 t="s">
        <v>12</v>
      </c>
      <c r="B21" s="7">
        <f t="shared" ref="B21:G21" ca="1" si="0">MAX(B6:B17)</f>
        <v>0.52256740506396193</v>
      </c>
      <c r="C21" s="7">
        <f t="shared" ca="1" si="0"/>
        <v>0.46495065929536034</v>
      </c>
      <c r="D21" s="7">
        <f t="shared" ca="1" si="0"/>
        <v>0.44579348401694213</v>
      </c>
      <c r="E21" s="7">
        <f t="shared" ca="1" si="0"/>
        <v>0.43418520780325309</v>
      </c>
      <c r="F21" s="7">
        <f t="shared" ca="1" si="0"/>
        <v>0.43187758655481917</v>
      </c>
      <c r="G21" s="7">
        <f t="shared" ca="1" si="0"/>
        <v>0.38925096975154555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 t="s">
        <v>20</v>
      </c>
      <c r="B22" s="7">
        <f ca="1">B23+(1.5*B26)</f>
        <v>0.49298650133842764</v>
      </c>
      <c r="C22" s="7">
        <f t="shared" ref="C22:G22" ca="1" si="1">C23+(1.5*C26)</f>
        <v>0.41947101292471889</v>
      </c>
      <c r="D22" s="7">
        <f t="shared" ca="1" si="1"/>
        <v>0.41148992231404713</v>
      </c>
      <c r="E22" s="7">
        <f t="shared" ca="1" si="1"/>
        <v>0.40245150547894298</v>
      </c>
      <c r="F22" s="7">
        <f t="shared" ca="1" si="1"/>
        <v>0.39168878113360794</v>
      </c>
      <c r="G22" s="7">
        <f t="shared" ca="1" si="1"/>
        <v>0.37318483172806222</v>
      </c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 t="s">
        <v>15</v>
      </c>
      <c r="B23" s="7">
        <f t="shared" ref="B23:G23" ca="1" si="2">AVERAGE(B6:B19)</f>
        <v>0.32577502812755144</v>
      </c>
      <c r="C23" s="7">
        <f t="shared" ca="1" si="2"/>
        <v>0.29567611890810386</v>
      </c>
      <c r="D23" s="7">
        <f t="shared" ca="1" si="2"/>
        <v>0.31695368126894075</v>
      </c>
      <c r="E23" s="7">
        <f t="shared" ca="1" si="2"/>
        <v>0.30455988325465244</v>
      </c>
      <c r="F23" s="7">
        <f t="shared" ca="1" si="2"/>
        <v>0.30473960706734027</v>
      </c>
      <c r="G23" s="7">
        <f t="shared" ca="1" si="2"/>
        <v>0.30983526134704698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 t="s">
        <v>21</v>
      </c>
      <c r="B24" s="7">
        <f ca="1">B23-1.5*B26</f>
        <v>0.15856355491667523</v>
      </c>
      <c r="C24" s="7">
        <f t="shared" ref="C24:G24" ca="1" si="3">C23-1.5*C26</f>
        <v>0.17188122489148883</v>
      </c>
      <c r="D24" s="7">
        <f t="shared" ca="1" si="3"/>
        <v>0.22241744022383433</v>
      </c>
      <c r="E24" s="7">
        <f t="shared" ca="1" si="3"/>
        <v>0.2066682610303619</v>
      </c>
      <c r="F24" s="7">
        <f t="shared" ca="1" si="3"/>
        <v>0.21779043300107256</v>
      </c>
      <c r="G24" s="7">
        <f t="shared" ca="1" si="3"/>
        <v>0.24648569096603173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 t="s">
        <v>18</v>
      </c>
      <c r="B25" s="7">
        <f t="shared" ref="B25:G25" ca="1" si="4">MIN(B6:B19)</f>
        <v>0.17516751661996713</v>
      </c>
      <c r="C25" s="7">
        <f t="shared" ca="1" si="4"/>
        <v>0.18883832912018353</v>
      </c>
      <c r="D25" s="7">
        <f t="shared" ca="1" si="4"/>
        <v>0.24606111327827446</v>
      </c>
      <c r="E25" s="7">
        <f t="shared" ca="1" si="4"/>
        <v>0.23935832978384317</v>
      </c>
      <c r="F25" s="7">
        <f t="shared" ca="1" si="4"/>
        <v>0.23660325118500966</v>
      </c>
      <c r="G25" s="7">
        <f t="shared" ca="1" si="4"/>
        <v>0.26585457185420264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 t="s">
        <v>19</v>
      </c>
      <c r="B26" s="1">
        <f t="shared" ref="B26:G26" ca="1" si="5">STDEV(B6:B19)</f>
        <v>0.11147431547391748</v>
      </c>
      <c r="C26" s="1">
        <f t="shared" ca="1" si="5"/>
        <v>8.252992934441003E-2</v>
      </c>
      <c r="D26" s="1">
        <f t="shared" ca="1" si="5"/>
        <v>6.3024160696737608E-2</v>
      </c>
      <c r="E26" s="1">
        <f t="shared" ca="1" si="5"/>
        <v>6.5261081482860361E-2</v>
      </c>
      <c r="F26" s="1">
        <f t="shared" ca="1" si="5"/>
        <v>5.7966116044178465E-2</v>
      </c>
      <c r="G26" s="1">
        <f t="shared" ca="1" si="5"/>
        <v>4.2233046920676823E-2</v>
      </c>
      <c r="H26" s="1"/>
      <c r="I26" s="1"/>
      <c r="J26" s="1"/>
      <c r="K26" s="1"/>
      <c r="L26" s="1"/>
      <c r="M26" s="1"/>
      <c r="N26" s="1"/>
      <c r="O26" s="1"/>
      <c r="P2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topLeftCell="A13" workbookViewId="0" xr3:uid="{51F8DEE0-4D01-5F28-A812-FC0BD7CAC4A5}">
      <selection activeCell="H29" sqref="H29"/>
    </sheetView>
  </sheetViews>
  <sheetFormatPr defaultRowHeight="15"/>
  <cols>
    <col min="1" max="1" width="11" style="1" bestFit="1" customWidth="1"/>
    <col min="2" max="2" width="12" style="1" bestFit="1" customWidth="1"/>
    <col min="3" max="16384" width="9.140625" style="1"/>
  </cols>
  <sheetData>
    <row r="1" spans="1:16">
      <c r="A1" s="1" t="s">
        <v>7</v>
      </c>
      <c r="B1" s="1" t="s">
        <v>8</v>
      </c>
    </row>
    <row r="2" spans="1:16">
      <c r="A2" s="2">
        <v>40542</v>
      </c>
      <c r="B2" s="2">
        <v>40906</v>
      </c>
    </row>
    <row r="5" spans="1:16">
      <c r="B5" s="8">
        <v>10</v>
      </c>
      <c r="C5" s="8">
        <v>20</v>
      </c>
      <c r="D5" s="8">
        <v>30</v>
      </c>
      <c r="E5" s="8">
        <v>45</v>
      </c>
      <c r="F5" s="8">
        <v>60</v>
      </c>
      <c r="G5" s="8">
        <v>90</v>
      </c>
    </row>
    <row r="6" spans="1:16">
      <c r="A6" s="2">
        <v>40906</v>
      </c>
      <c r="B6" s="5">
        <f ca="1">SQRT(1/B$5*SUM(OFFSET(Sheet1!$E$2,MATCH(Sheet1!$N5,Sheet1!$A$2:$A$504,1)-1,0,-B$5)))*SQRT(252)</f>
        <v>0.24871102871623169</v>
      </c>
      <c r="C6" s="5">
        <f ca="1">SQRT(1/C$5*SUM(OFFSET(Sheet1!$E$2,MATCH(Sheet1!$N5,Sheet1!$A$2:$A$504,1)-1,0,-C$5)))*SQRT(252)</f>
        <v>0.23088985372447179</v>
      </c>
      <c r="D6" s="5">
        <f ca="1">SQRT(1/D$5*SUM(OFFSET(Sheet1!$E$2,MATCH(Sheet1!$N5,Sheet1!$A$2:$A$504,1)-1,0,-D$5)))*SQRT(252)</f>
        <v>0.26113970739795156</v>
      </c>
      <c r="E6" s="5">
        <f ca="1">SQRT(1/E$5*SUM(OFFSET(Sheet1!$E$2,MATCH(Sheet1!$N5,Sheet1!$A$2:$A$504,1)-1,0,-E$5)))*SQRT(252)</f>
        <v>0.23935832978384317</v>
      </c>
      <c r="F6" s="5">
        <f ca="1">SQRT(1/F$5*SUM(OFFSET(Sheet1!$E$2,MATCH(Sheet1!$N5,Sheet1!$A$2:$A$504,1)-1,0,-F$5)))*SQRT(252)</f>
        <v>0.2992518952732105</v>
      </c>
      <c r="G6" s="5">
        <f ca="1">SQRT(1/G$5*SUM(OFFSET(Sheet1!$E$2,MATCH(Sheet1!$N5,Sheet1!$A$2:$A$504,1)-1,0,-G$5)))*SQRT(252)</f>
        <v>0.35488741127348206</v>
      </c>
      <c r="K6" s="2"/>
      <c r="L6" s="2"/>
      <c r="M6" s="2"/>
      <c r="N6" s="2"/>
      <c r="O6" s="2"/>
      <c r="P6" s="2"/>
    </row>
    <row r="7" spans="1:16">
      <c r="A7" s="2">
        <v>40871</v>
      </c>
      <c r="B7" s="5">
        <f ca="1">SQRT(1/B$5*SUM(OFFSET(Sheet1!$E$2,MATCH(Sheet1!$N6,Sheet1!$A$2:$A$504,1)-1,0,-B$5)))*SQRT(252)</f>
        <v>0.24485303909220502</v>
      </c>
      <c r="C7" s="5">
        <f ca="1">SQRT(1/C$5*SUM(OFFSET(Sheet1!$E$2,MATCH(Sheet1!$N6,Sheet1!$A$2:$A$504,1)-1,0,-C$5)))*SQRT(252)</f>
        <v>0.21278091158593412</v>
      </c>
      <c r="D7" s="5">
        <f ca="1">SQRT(1/D$5*SUM(OFFSET(Sheet1!$E$2,MATCH(Sheet1!$N6,Sheet1!$A$2:$A$504,1)-1,0,-D$5)))*SQRT(252)</f>
        <v>0.35070138238346565</v>
      </c>
      <c r="E7" s="5">
        <f ca="1">SQRT(1/E$5*SUM(OFFSET(Sheet1!$E$2,MATCH(Sheet1!$N6,Sheet1!$A$2:$A$504,1)-1,0,-E$5)))*SQRT(252)</f>
        <v>0.34828784987515377</v>
      </c>
      <c r="F7" s="5">
        <f ca="1">SQRT(1/F$5*SUM(OFFSET(Sheet1!$E$2,MATCH(Sheet1!$N6,Sheet1!$A$2:$A$504,1)-1,0,-F$5)))*SQRT(252)</f>
        <v>0.35912264279721401</v>
      </c>
      <c r="G7" s="5">
        <f ca="1">SQRT(1/G$5*SUM(OFFSET(Sheet1!$E$2,MATCH(Sheet1!$N6,Sheet1!$A$2:$A$504,1)-1,0,-G$5)))*SQRT(252)</f>
        <v>0.37185303039024309</v>
      </c>
    </row>
    <row r="8" spans="1:16">
      <c r="A8" s="2">
        <v>40841</v>
      </c>
      <c r="B8" s="5">
        <f ca="1">SQRT(1/B$5*SUM(OFFSET(Sheet1!$E$2,MATCH(Sheet1!$N7,Sheet1!$A$2:$A$504,1)-1,0,-B$5)))*SQRT(252)</f>
        <v>0.52256740506396193</v>
      </c>
      <c r="C8" s="5">
        <f ca="1">SQRT(1/C$5*SUM(OFFSET(Sheet1!$E$2,MATCH(Sheet1!$N7,Sheet1!$A$2:$A$504,1)-1,0,-C$5)))*SQRT(252)</f>
        <v>0.4233997599604481</v>
      </c>
      <c r="D8" s="5">
        <f ca="1">SQRT(1/D$5*SUM(OFFSET(Sheet1!$E$2,MATCH(Sheet1!$N7,Sheet1!$A$2:$A$504,1)-1,0,-D$5)))*SQRT(252)</f>
        <v>0.40722526484577071</v>
      </c>
      <c r="E8" s="5">
        <f ca="1">SQRT(1/E$5*SUM(OFFSET(Sheet1!$E$2,MATCH(Sheet1!$N7,Sheet1!$A$2:$A$504,1)-1,0,-E$5)))*SQRT(252)</f>
        <v>0.43418520780325309</v>
      </c>
      <c r="F8" s="5">
        <f ca="1">SQRT(1/F$5*SUM(OFFSET(Sheet1!$E$2,MATCH(Sheet1!$N7,Sheet1!$A$2:$A$504,1)-1,0,-F$5)))*SQRT(252)</f>
        <v>0.43187758655481917</v>
      </c>
      <c r="G8" s="5">
        <f ca="1">SQRT(1/G$5*SUM(OFFSET(Sheet1!$E$2,MATCH(Sheet1!$N7,Sheet1!$A$2:$A$504,1)-1,0,-G$5)))*SQRT(252)</f>
        <v>0.38925096975154555</v>
      </c>
    </row>
    <row r="9" spans="1:16">
      <c r="A9" s="2">
        <v>40815</v>
      </c>
      <c r="B9" s="5">
        <f ca="1">SQRT(1/B$5*SUM(OFFSET(Sheet1!$E$2,MATCH(Sheet1!$N8,Sheet1!$A$2:$A$504,1)-1,0,-B$5)))*SQRT(252)</f>
        <v>0.40070474584198496</v>
      </c>
      <c r="C9" s="5">
        <f ca="1">SQRT(1/C$5*SUM(OFFSET(Sheet1!$E$2,MATCH(Sheet1!$N8,Sheet1!$A$2:$A$504,1)-1,0,-C$5)))*SQRT(252)</f>
        <v>0.34314967686601366</v>
      </c>
      <c r="D9" s="5">
        <f ca="1">SQRT(1/D$5*SUM(OFFSET(Sheet1!$E$2,MATCH(Sheet1!$N8,Sheet1!$A$2:$A$504,1)-1,0,-D$5)))*SQRT(252)</f>
        <v>0.44579348401694213</v>
      </c>
      <c r="E9" s="5">
        <f ca="1">SQRT(1/E$5*SUM(OFFSET(Sheet1!$E$2,MATCH(Sheet1!$N8,Sheet1!$A$2:$A$504,1)-1,0,-E$5)))*SQRT(252)</f>
        <v>0.42497314661334801</v>
      </c>
      <c r="F9" s="5">
        <f ca="1">SQRT(1/F$5*SUM(OFFSET(Sheet1!$E$2,MATCH(Sheet1!$N8,Sheet1!$A$2:$A$504,1)-1,0,-F$5)))*SQRT(252)</f>
        <v>0.38203529973198963</v>
      </c>
      <c r="G9" s="5">
        <f ca="1">SQRT(1/G$5*SUM(OFFSET(Sheet1!$E$2,MATCH(Sheet1!$N8,Sheet1!$A$2:$A$504,1)-1,0,-G$5)))*SQRT(252)</f>
        <v>0.35007412177761793</v>
      </c>
    </row>
    <row r="10" spans="1:16">
      <c r="A10" s="2">
        <v>40780</v>
      </c>
      <c r="B10" s="5">
        <f ca="1">SQRT(1/B$5*SUM(OFFSET(Sheet1!$E$2,MATCH(Sheet1!$N9,Sheet1!$A$2:$A$504,1)-1,0,-B$5)))*SQRT(252)</f>
        <v>0.51267689106150571</v>
      </c>
      <c r="C10" s="5">
        <f ca="1">SQRT(1/C$5*SUM(OFFSET(Sheet1!$E$2,MATCH(Sheet1!$N9,Sheet1!$A$2:$A$504,1)-1,0,-C$5)))*SQRT(252)</f>
        <v>0.46495065929536034</v>
      </c>
      <c r="D10" s="5">
        <f ca="1">SQRT(1/D$5*SUM(OFFSET(Sheet1!$E$2,MATCH(Sheet1!$N9,Sheet1!$A$2:$A$504,1)-1,0,-D$5)))*SQRT(252)</f>
        <v>0.39769976470472462</v>
      </c>
      <c r="E10" s="5">
        <f ca="1">SQRT(1/E$5*SUM(OFFSET(Sheet1!$E$2,MATCH(Sheet1!$N9,Sheet1!$A$2:$A$504,1)-1,0,-E$5)))*SQRT(252)</f>
        <v>0.34860830977843338</v>
      </c>
      <c r="F10" s="5">
        <f ca="1">SQRT(1/F$5*SUM(OFFSET(Sheet1!$E$2,MATCH(Sheet1!$N9,Sheet1!$A$2:$A$504,1)-1,0,-F$5)))*SQRT(252)</f>
        <v>0.34130118589005126</v>
      </c>
      <c r="G10" s="5">
        <f ca="1">SQRT(1/G$5*SUM(OFFSET(Sheet1!$E$2,MATCH(Sheet1!$N9,Sheet1!$A$2:$A$504,1)-1,0,-G$5)))*SQRT(252)</f>
        <v>0.3121360369169493</v>
      </c>
    </row>
    <row r="11" spans="1:16">
      <c r="A11" s="2">
        <v>40752</v>
      </c>
      <c r="B11" s="5">
        <f ca="1">SQRT(1/B$5*SUM(OFFSET(Sheet1!$E$2,MATCH(Sheet1!$N10,Sheet1!$A$2:$A$504,1)-1,0,-B$5)))*SQRT(252)</f>
        <v>0.18873176325462218</v>
      </c>
      <c r="C11" s="5">
        <f ca="1">SQRT(1/C$5*SUM(OFFSET(Sheet1!$E$2,MATCH(Sheet1!$N10,Sheet1!$A$2:$A$504,1)-1,0,-C$5)))*SQRT(252)</f>
        <v>0.18883832912018353</v>
      </c>
      <c r="D11" s="5">
        <f ca="1">SQRT(1/D$5*SUM(OFFSET(Sheet1!$E$2,MATCH(Sheet1!$N10,Sheet1!$A$2:$A$504,1)-1,0,-D$5)))*SQRT(252)</f>
        <v>0.27707410921787251</v>
      </c>
      <c r="E11" s="5">
        <f ca="1">SQRT(1/E$5*SUM(OFFSET(Sheet1!$E$2,MATCH(Sheet1!$N10,Sheet1!$A$2:$A$504,1)-1,0,-E$5)))*SQRT(252)</f>
        <v>0.25025085875438874</v>
      </c>
      <c r="F11" s="5">
        <f ca="1">SQRT(1/F$5*SUM(OFFSET(Sheet1!$E$2,MATCH(Sheet1!$N10,Sheet1!$A$2:$A$504,1)-1,0,-F$5)))*SQRT(252)</f>
        <v>0.24329479452158029</v>
      </c>
      <c r="G11" s="5">
        <f ca="1">SQRT(1/G$5*SUM(OFFSET(Sheet1!$E$2,MATCH(Sheet1!$N10,Sheet1!$A$2:$A$504,1)-1,0,-G$5)))*SQRT(252)</f>
        <v>0.26585457185420264</v>
      </c>
    </row>
    <row r="12" spans="1:16">
      <c r="A12" s="2">
        <v>40724</v>
      </c>
      <c r="B12" s="5">
        <f ca="1">SQRT(1/B$5*SUM(OFFSET(Sheet1!$E$2,MATCH(Sheet1!$N11,Sheet1!$A$2:$A$504,1)-1,0,-B$5)))*SQRT(252)</f>
        <v>0.39873594885190261</v>
      </c>
      <c r="C12" s="5">
        <f ca="1">SQRT(1/C$5*SUM(OFFSET(Sheet1!$E$2,MATCH(Sheet1!$N11,Sheet1!$A$2:$A$504,1)-1,0,-C$5)))*SQRT(252)</f>
        <v>0.31637839519839667</v>
      </c>
      <c r="D12" s="5">
        <f ca="1">SQRT(1/D$5*SUM(OFFSET(Sheet1!$E$2,MATCH(Sheet1!$N11,Sheet1!$A$2:$A$504,1)-1,0,-D$5)))*SQRT(252)</f>
        <v>0.27611997095502766</v>
      </c>
      <c r="E12" s="5">
        <f ca="1">SQRT(1/E$5*SUM(OFFSET(Sheet1!$E$2,MATCH(Sheet1!$N11,Sheet1!$A$2:$A$504,1)-1,0,-E$5)))*SQRT(252)</f>
        <v>0.25951274999007723</v>
      </c>
      <c r="F12" s="5">
        <f ca="1">SQRT(1/F$5*SUM(OFFSET(Sheet1!$E$2,MATCH(Sheet1!$N11,Sheet1!$A$2:$A$504,1)-1,0,-F$5)))*SQRT(252)</f>
        <v>0.28372834624331622</v>
      </c>
      <c r="G12" s="5">
        <f ca="1">SQRT(1/G$5*SUM(OFFSET(Sheet1!$E$2,MATCH(Sheet1!$N11,Sheet1!$A$2:$A$504,1)-1,0,-G$5)))*SQRT(252)</f>
        <v>0.2837871898331657</v>
      </c>
    </row>
    <row r="13" spans="1:16">
      <c r="A13" s="2">
        <v>40689</v>
      </c>
      <c r="B13" s="5">
        <f ca="1">SQRT(1/B$5*SUM(OFFSET(Sheet1!$E$2,MATCH(Sheet1!$N12,Sheet1!$A$2:$A$504,1)-1,0,-B$5)))*SQRT(252)</f>
        <v>0.17516751661996713</v>
      </c>
      <c r="C13" s="5">
        <f ca="1">SQRT(1/C$5*SUM(OFFSET(Sheet1!$E$2,MATCH(Sheet1!$N12,Sheet1!$A$2:$A$504,1)-1,0,-C$5)))*SQRT(252)</f>
        <v>0.21513486123856165</v>
      </c>
      <c r="D13" s="5">
        <f ca="1">SQRT(1/D$5*SUM(OFFSET(Sheet1!$E$2,MATCH(Sheet1!$N12,Sheet1!$A$2:$A$504,1)-1,0,-D$5)))*SQRT(252)</f>
        <v>0.28324709770018452</v>
      </c>
      <c r="E13" s="5">
        <f ca="1">SQRT(1/E$5*SUM(OFFSET(Sheet1!$E$2,MATCH(Sheet1!$N12,Sheet1!$A$2:$A$504,1)-1,0,-E$5)))*SQRT(252)</f>
        <v>0.28059190017577801</v>
      </c>
      <c r="F13" s="5">
        <f ca="1">SQRT(1/F$5*SUM(OFFSET(Sheet1!$E$2,MATCH(Sheet1!$N12,Sheet1!$A$2:$A$504,1)-1,0,-F$5)))*SQRT(252)</f>
        <v>0.27642559442817821</v>
      </c>
      <c r="G13" s="5">
        <f ca="1">SQRT(1/G$5*SUM(OFFSET(Sheet1!$E$2,MATCH(Sheet1!$N12,Sheet1!$A$2:$A$504,1)-1,0,-G$5)))*SQRT(252)</f>
        <v>0.28355414193673467</v>
      </c>
    </row>
    <row r="14" spans="1:16">
      <c r="A14" s="2">
        <v>40661</v>
      </c>
      <c r="B14" s="5">
        <f ca="1">SQRT(1/B$5*SUM(OFFSET(Sheet1!$E$2,MATCH(Sheet1!$N13,Sheet1!$A$2:$A$504,1)-1,0,-B$5)))*SQRT(252)</f>
        <v>0.3848645710200711</v>
      </c>
      <c r="C14" s="5">
        <f ca="1">SQRT(1/C$5*SUM(OFFSET(Sheet1!$E$2,MATCH(Sheet1!$N13,Sheet1!$A$2:$A$504,1)-1,0,-C$5)))*SQRT(252)</f>
        <v>0.33811650107929109</v>
      </c>
      <c r="D14" s="5">
        <f ca="1">SQRT(1/D$5*SUM(OFFSET(Sheet1!$E$2,MATCH(Sheet1!$N13,Sheet1!$A$2:$A$504,1)-1,0,-D$5)))*SQRT(252)</f>
        <v>0.31085120259718912</v>
      </c>
      <c r="E14" s="5">
        <f ca="1">SQRT(1/E$5*SUM(OFFSET(Sheet1!$E$2,MATCH(Sheet1!$N13,Sheet1!$A$2:$A$504,1)-1,0,-E$5)))*SQRT(252)</f>
        <v>0.30614289281216067</v>
      </c>
      <c r="F14" s="5">
        <f ca="1">SQRT(1/F$5*SUM(OFFSET(Sheet1!$E$2,MATCH(Sheet1!$N13,Sheet1!$A$2:$A$504,1)-1,0,-F$5)))*SQRT(252)</f>
        <v>0.29528845195004461</v>
      </c>
      <c r="G14" s="5">
        <f ca="1">SQRT(1/G$5*SUM(OFFSET(Sheet1!$E$2,MATCH(Sheet1!$N13,Sheet1!$A$2:$A$504,1)-1,0,-G$5)))*SQRT(252)</f>
        <v>0.29147393335907223</v>
      </c>
    </row>
    <row r="15" spans="1:16">
      <c r="A15" s="2">
        <v>40633</v>
      </c>
      <c r="B15" s="5">
        <f ca="1">SQRT(1/B$5*SUM(OFFSET(Sheet1!$E$2,MATCH(Sheet1!$N14,Sheet1!$A$2:$A$504,1)-1,0,-B$5)))*SQRT(252)</f>
        <v>0.26520363341448872</v>
      </c>
      <c r="C15" s="5">
        <f ca="1">SQRT(1/C$5*SUM(OFFSET(Sheet1!$E$2,MATCH(Sheet1!$N14,Sheet1!$A$2:$A$504,1)-1,0,-C$5)))*SQRT(252)</f>
        <v>0.273409508498486</v>
      </c>
      <c r="D15" s="5">
        <f ca="1">SQRT(1/D$5*SUM(OFFSET(Sheet1!$E$2,MATCH(Sheet1!$N14,Sheet1!$A$2:$A$504,1)-1,0,-D$5)))*SQRT(252)</f>
        <v>0.27904453580351773</v>
      </c>
      <c r="E15" s="5">
        <f ca="1">SQRT(1/E$5*SUM(OFFSET(Sheet1!$E$2,MATCH(Sheet1!$N14,Sheet1!$A$2:$A$504,1)-1,0,-E$5)))*SQRT(252)</f>
        <v>0.27146495030767542</v>
      </c>
      <c r="F15" s="5">
        <f ca="1">SQRT(1/F$5*SUM(OFFSET(Sheet1!$E$2,MATCH(Sheet1!$N14,Sheet1!$A$2:$A$504,1)-1,0,-F$5)))*SQRT(252)</f>
        <v>0.29136752590932008</v>
      </c>
      <c r="G15" s="5">
        <f ca="1">SQRT(1/G$5*SUM(OFFSET(Sheet1!$E$2,MATCH(Sheet1!$N14,Sheet1!$A$2:$A$504,1)-1,0,-G$5)))*SQRT(252)</f>
        <v>0.26709951156234701</v>
      </c>
    </row>
    <row r="16" spans="1:16">
      <c r="A16" s="2">
        <v>40598</v>
      </c>
      <c r="B16" s="5">
        <f ca="1">SQRT(1/B$5*SUM(OFFSET(Sheet1!$E$2,MATCH(Sheet1!$N15,Sheet1!$A$2:$A$504,1)-1,0,-B$5)))*SQRT(252)</f>
        <v>0.28676363549386497</v>
      </c>
      <c r="C16" s="5">
        <f ca="1">SQRT(1/C$5*SUM(OFFSET(Sheet1!$E$2,MATCH(Sheet1!$N15,Sheet1!$A$2:$A$504,1)-1,0,-C$5)))*SQRT(252)</f>
        <v>0.28548449018361521</v>
      </c>
      <c r="D16" s="5">
        <f ca="1">SQRT(1/D$5*SUM(OFFSET(Sheet1!$E$2,MATCH(Sheet1!$N15,Sheet1!$A$2:$A$504,1)-1,0,-D$5)))*SQRT(252)</f>
        <v>0.29877444632168676</v>
      </c>
      <c r="E16" s="5">
        <f ca="1">SQRT(1/E$5*SUM(OFFSET(Sheet1!$E$2,MATCH(Sheet1!$N15,Sheet1!$A$2:$A$504,1)-1,0,-E$5)))*SQRT(252)</f>
        <v>0.28103880796358349</v>
      </c>
      <c r="F16" s="5">
        <f ca="1">SQRT(1/F$5*SUM(OFFSET(Sheet1!$E$2,MATCH(Sheet1!$N15,Sheet1!$A$2:$A$504,1)-1,0,-F$5)))*SQRT(252)</f>
        <v>0.26525729182765923</v>
      </c>
      <c r="G16" s="5">
        <f ca="1">SQRT(1/G$5*SUM(OFFSET(Sheet1!$E$2,MATCH(Sheet1!$N15,Sheet1!$A$2:$A$504,1)-1,0,-G$5)))*SQRT(252)</f>
        <v>0.27269135119985527</v>
      </c>
    </row>
    <row r="17" spans="1:7">
      <c r="A17" s="2">
        <v>40570</v>
      </c>
      <c r="B17" s="5">
        <f ca="1">SQRT(1/B$5*SUM(OFFSET(Sheet1!$E$2,MATCH(Sheet1!$N16,Sheet1!$A$2:$A$504,1)-1,0,-B$5)))*SQRT(252)</f>
        <v>0.32372167220267178</v>
      </c>
      <c r="C17" s="5">
        <f ca="1">SQRT(1/C$5*SUM(OFFSET(Sheet1!$E$2,MATCH(Sheet1!$N16,Sheet1!$A$2:$A$504,1)-1,0,-C$5)))*SQRT(252)</f>
        <v>0.30653120335754891</v>
      </c>
      <c r="D17" s="5">
        <f ca="1">SQRT(1/D$5*SUM(OFFSET(Sheet1!$E$2,MATCH(Sheet1!$N16,Sheet1!$A$2:$A$504,1)-1,0,-D$5)))*SQRT(252)</f>
        <v>0.28666577727362291</v>
      </c>
      <c r="E17" s="5">
        <f ca="1">SQRT(1/E$5*SUM(OFFSET(Sheet1!$E$2,MATCH(Sheet1!$N16,Sheet1!$A$2:$A$504,1)-1,0,-E$5)))*SQRT(252)</f>
        <v>0.26272611460853662</v>
      </c>
      <c r="F17" s="5">
        <f ca="1">SQRT(1/F$5*SUM(OFFSET(Sheet1!$E$2,MATCH(Sheet1!$N16,Sheet1!$A$2:$A$504,1)-1,0,-F$5)))*SQRT(252)</f>
        <v>0.25606102556303023</v>
      </c>
      <c r="G17" s="5">
        <f ca="1">SQRT(1/G$5*SUM(OFFSET(Sheet1!$E$2,MATCH(Sheet1!$N16,Sheet1!$A$2:$A$504,1)-1,0,-G$5)))*SQRT(252)</f>
        <v>0.28378177407830274</v>
      </c>
    </row>
    <row r="18" spans="1:7">
      <c r="A18" s="2">
        <v>40542</v>
      </c>
      <c r="B18" s="5">
        <f ca="1">SQRT(1/B$5*SUM(OFFSET(Sheet1!$E$2,MATCH(Sheet1!$N17,Sheet1!$A$2:$A$504,1)-1,0,-B$5)))*SQRT(252)</f>
        <v>0.22581529737594014</v>
      </c>
      <c r="C18" s="5">
        <f ca="1">SQRT(1/C$5*SUM(OFFSET(Sheet1!$E$2,MATCH(Sheet1!$N17,Sheet1!$A$2:$A$504,1)-1,0,-C$5)))*SQRT(252)</f>
        <v>0.19203812687985783</v>
      </c>
      <c r="D18" s="5">
        <f ca="1">SQRT(1/D$5*SUM(OFFSET(Sheet1!$E$2,MATCH(Sheet1!$N17,Sheet1!$A$2:$A$504,1)-1,0,-D$5)))*SQRT(252)</f>
        <v>0.23095770642636404</v>
      </c>
      <c r="E18" s="5">
        <f ca="1">SQRT(1/E$5*SUM(OFFSET(Sheet1!$E$2,MATCH(Sheet1!$N17,Sheet1!$A$2:$A$504,1)-1,0,-E$5)))*SQRT(252)</f>
        <v>0.2180468907142675</v>
      </c>
      <c r="F18" s="5">
        <f ca="1">SQRT(1/F$5*SUM(OFFSET(Sheet1!$E$2,MATCH(Sheet1!$N17,Sheet1!$A$2:$A$504,1)-1,0,-F$5)))*SQRT(252)</f>
        <v>0.2708088251945534</v>
      </c>
      <c r="G18" s="5">
        <f ca="1">SQRT(1/G$5*SUM(OFFSET(Sheet1!$E$2,MATCH(Sheet1!$N17,Sheet1!$A$2:$A$504,1)-1,0,-G$5)))*SQRT(252)</f>
        <v>0.26672167559426707</v>
      </c>
    </row>
    <row r="20" spans="1:7">
      <c r="A20" s="1" t="s">
        <v>11</v>
      </c>
      <c r="B20" s="1">
        <v>10</v>
      </c>
      <c r="C20" s="1">
        <v>20</v>
      </c>
      <c r="D20" s="1">
        <v>30</v>
      </c>
      <c r="E20" s="1">
        <v>45</v>
      </c>
      <c r="F20" s="1">
        <v>60</v>
      </c>
      <c r="G20" s="1">
        <v>90</v>
      </c>
    </row>
    <row r="21" spans="1:7">
      <c r="A21" s="1" t="s">
        <v>12</v>
      </c>
      <c r="B21" s="7">
        <f t="shared" ref="B21:G21" ca="1" si="0">MAX(B6:B16)</f>
        <v>0.52256740506396193</v>
      </c>
      <c r="C21" s="7">
        <f t="shared" ca="1" si="0"/>
        <v>0.46495065929536034</v>
      </c>
      <c r="D21" s="7">
        <f t="shared" ca="1" si="0"/>
        <v>0.44579348401694213</v>
      </c>
      <c r="E21" s="7">
        <f t="shared" ca="1" si="0"/>
        <v>0.43418520780325309</v>
      </c>
      <c r="F21" s="7">
        <f t="shared" ca="1" si="0"/>
        <v>0.43187758655481917</v>
      </c>
      <c r="G21" s="7">
        <f t="shared" ca="1" si="0"/>
        <v>0.38925096975154555</v>
      </c>
    </row>
    <row r="22" spans="1:7">
      <c r="A22" s="1" t="s">
        <v>20</v>
      </c>
      <c r="B22" s="7">
        <f ca="1">B23+(1.5*B26)</f>
        <v>0.49298732280790969</v>
      </c>
      <c r="C22" s="7">
        <f t="shared" ref="C22:G22" ca="1" si="1">C23+(1.5*C26)</f>
        <v>0.42128550098840811</v>
      </c>
      <c r="D22" s="7">
        <f t="shared" ca="1" si="1"/>
        <v>0.41263248010989578</v>
      </c>
      <c r="E22" s="7">
        <f t="shared" ca="1" si="1"/>
        <v>0.40418272743661421</v>
      </c>
      <c r="F22" s="7">
        <f t="shared" ca="1" si="1"/>
        <v>0.39036882534407996</v>
      </c>
      <c r="G22" s="7">
        <f t="shared" ca="1" si="1"/>
        <v>0.37297718764510868</v>
      </c>
    </row>
    <row r="23" spans="1:7">
      <c r="A23" s="1" t="s">
        <v>15</v>
      </c>
      <c r="B23" s="7">
        <f t="shared" ref="B23:G23" ca="1" si="2">AVERAGE(B6:B19)</f>
        <v>0.32142439600072448</v>
      </c>
      <c r="C23" s="7">
        <f t="shared" ca="1" si="2"/>
        <v>0.29162325207601303</v>
      </c>
      <c r="D23" s="7">
        <f t="shared" ca="1" si="2"/>
        <v>0.31579188074187076</v>
      </c>
      <c r="E23" s="7">
        <f t="shared" ca="1" si="2"/>
        <v>0.3019375391677307</v>
      </c>
      <c r="F23" s="7">
        <f t="shared" ca="1" si="2"/>
        <v>0.30737080506807435</v>
      </c>
      <c r="G23" s="7">
        <f t="shared" ca="1" si="2"/>
        <v>0.30716659380982969</v>
      </c>
    </row>
    <row r="24" spans="1:7">
      <c r="A24" s="1" t="s">
        <v>21</v>
      </c>
      <c r="B24" s="7">
        <f ca="1">B23-1.5*B26</f>
        <v>0.14986146919353929</v>
      </c>
      <c r="C24" s="7">
        <f t="shared" ref="C24:G24" ca="1" si="3">C23-1.5*C26</f>
        <v>0.16196100316361792</v>
      </c>
      <c r="D24" s="7">
        <f t="shared" ca="1" si="3"/>
        <v>0.21895128137384573</v>
      </c>
      <c r="E24" s="7">
        <f t="shared" ca="1" si="3"/>
        <v>0.19969235089884721</v>
      </c>
      <c r="F24" s="7">
        <f t="shared" ca="1" si="3"/>
        <v>0.22437278479206874</v>
      </c>
      <c r="G24" s="7">
        <f t="shared" ca="1" si="3"/>
        <v>0.24135599997455071</v>
      </c>
    </row>
    <row r="25" spans="1:7">
      <c r="A25" s="1" t="s">
        <v>18</v>
      </c>
      <c r="B25" s="7">
        <f t="shared" ref="B25:G25" ca="1" si="4">MIN(B6:B19)</f>
        <v>0.17516751661996713</v>
      </c>
      <c r="C25" s="7">
        <f t="shared" ca="1" si="4"/>
        <v>0.18883832912018353</v>
      </c>
      <c r="D25" s="7">
        <f t="shared" ca="1" si="4"/>
        <v>0.23095770642636404</v>
      </c>
      <c r="E25" s="7">
        <f t="shared" ca="1" si="4"/>
        <v>0.2180468907142675</v>
      </c>
      <c r="F25" s="7">
        <f t="shared" ca="1" si="4"/>
        <v>0.24329479452158029</v>
      </c>
      <c r="G25" s="7">
        <f t="shared" ca="1" si="4"/>
        <v>0.26585457185420264</v>
      </c>
    </row>
    <row r="26" spans="1:7">
      <c r="A26" s="1" t="s">
        <v>19</v>
      </c>
      <c r="B26" s="1">
        <f t="shared" ref="B26:G26" ca="1" si="5">STDEV(B6:B19)</f>
        <v>0.11437528453812346</v>
      </c>
      <c r="C26" s="1">
        <f t="shared" ca="1" si="5"/>
        <v>8.644149927493007E-2</v>
      </c>
      <c r="D26" s="1">
        <f t="shared" ca="1" si="5"/>
        <v>6.4560399578683356E-2</v>
      </c>
      <c r="E26" s="1">
        <f t="shared" ca="1" si="5"/>
        <v>6.8163458845922328E-2</v>
      </c>
      <c r="F26" s="1">
        <f t="shared" ca="1" si="5"/>
        <v>5.5332013517337082E-2</v>
      </c>
      <c r="G26" s="1">
        <f t="shared" ca="1" si="5"/>
        <v>4.3873729223519335E-2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topLeftCell="A10" workbookViewId="0" xr3:uid="{F9CF3CF3-643B-5BE6-8B46-32C596A47465}">
      <selection activeCell="G33" sqref="G33"/>
    </sheetView>
  </sheetViews>
  <sheetFormatPr defaultRowHeight="15"/>
  <cols>
    <col min="1" max="1" width="11" style="1" bestFit="1" customWidth="1"/>
    <col min="2" max="2" width="12" style="1" bestFit="1" customWidth="1"/>
    <col min="3" max="16384" width="9.140625" style="1"/>
  </cols>
  <sheetData>
    <row r="1" spans="1:16">
      <c r="A1" s="1" t="s">
        <v>7</v>
      </c>
      <c r="B1" s="1" t="s">
        <v>8</v>
      </c>
    </row>
    <row r="2" spans="1:16">
      <c r="A2" s="2">
        <v>40507</v>
      </c>
      <c r="B2" s="2">
        <v>40871</v>
      </c>
    </row>
    <row r="5" spans="1:16">
      <c r="B5" s="8">
        <v>10</v>
      </c>
      <c r="C5" s="8">
        <v>20</v>
      </c>
      <c r="D5" s="8">
        <v>30</v>
      </c>
      <c r="E5" s="8">
        <v>45</v>
      </c>
      <c r="F5" s="8">
        <v>60</v>
      </c>
      <c r="G5" s="8">
        <v>90</v>
      </c>
    </row>
    <row r="6" spans="1:16">
      <c r="A6" s="2">
        <v>40871</v>
      </c>
      <c r="B6" s="5">
        <f ca="1">SQRT(1/B$5*SUM(OFFSET(Sheet1!$E$2,MATCH(Sheet1!$N6,Sheet1!$A$2:$A$504,1)-1,0,-B$5)))*SQRT(252)</f>
        <v>0.24485303909220502</v>
      </c>
      <c r="C6" s="5">
        <f ca="1">SQRT(1/C$5*SUM(OFFSET(Sheet1!$E$2,MATCH(Sheet1!$N6,Sheet1!$A$2:$A$504,1)-1,0,-C$5)))*SQRT(252)</f>
        <v>0.21278091158593412</v>
      </c>
      <c r="D6" s="5">
        <f ca="1">SQRT(1/D$5*SUM(OFFSET(Sheet1!$E$2,MATCH(Sheet1!$N6,Sheet1!$A$2:$A$504,1)-1,0,-D$5)))*SQRT(252)</f>
        <v>0.35070138238346565</v>
      </c>
      <c r="E6" s="5">
        <f ca="1">SQRT(1/E$5*SUM(OFFSET(Sheet1!$E$2,MATCH(Sheet1!$N6,Sheet1!$A$2:$A$504,1)-1,0,-E$5)))*SQRT(252)</f>
        <v>0.34828784987515377</v>
      </c>
      <c r="F6" s="5">
        <f ca="1">SQRT(1/F$5*SUM(OFFSET(Sheet1!$E$2,MATCH(Sheet1!$N6,Sheet1!$A$2:$A$504,1)-1,0,-F$5)))*SQRT(252)</f>
        <v>0.35912264279721401</v>
      </c>
      <c r="G6" s="5">
        <f ca="1">SQRT(1/G$5*SUM(OFFSET(Sheet1!$E$2,MATCH(Sheet1!$N6,Sheet1!$A$2:$A$504,1)-1,0,-G$5)))*SQRT(252)</f>
        <v>0.37185303039024309</v>
      </c>
      <c r="K6" s="2"/>
      <c r="L6" s="2"/>
      <c r="M6" s="2"/>
      <c r="N6" s="2"/>
      <c r="O6" s="2"/>
      <c r="P6" s="2"/>
    </row>
    <row r="7" spans="1:16">
      <c r="A7" s="2">
        <v>40841</v>
      </c>
      <c r="B7" s="5">
        <f ca="1">SQRT(1/B$5*SUM(OFFSET(Sheet1!$E$2,MATCH(Sheet1!$N7,Sheet1!$A$2:$A$504,1)-1,0,-B$5)))*SQRT(252)</f>
        <v>0.52256740506396193</v>
      </c>
      <c r="C7" s="5">
        <f ca="1">SQRT(1/C$5*SUM(OFFSET(Sheet1!$E$2,MATCH(Sheet1!$N7,Sheet1!$A$2:$A$504,1)-1,0,-C$5)))*SQRT(252)</f>
        <v>0.4233997599604481</v>
      </c>
      <c r="D7" s="5">
        <f ca="1">SQRT(1/D$5*SUM(OFFSET(Sheet1!$E$2,MATCH(Sheet1!$N7,Sheet1!$A$2:$A$504,1)-1,0,-D$5)))*SQRT(252)</f>
        <v>0.40722526484577071</v>
      </c>
      <c r="E7" s="5">
        <f ca="1">SQRT(1/E$5*SUM(OFFSET(Sheet1!$E$2,MATCH(Sheet1!$N7,Sheet1!$A$2:$A$504,1)-1,0,-E$5)))*SQRT(252)</f>
        <v>0.43418520780325309</v>
      </c>
      <c r="F7" s="5">
        <f ca="1">SQRT(1/F$5*SUM(OFFSET(Sheet1!$E$2,MATCH(Sheet1!$N7,Sheet1!$A$2:$A$504,1)-1,0,-F$5)))*SQRT(252)</f>
        <v>0.43187758655481917</v>
      </c>
      <c r="G7" s="5">
        <f ca="1">SQRT(1/G$5*SUM(OFFSET(Sheet1!$E$2,MATCH(Sheet1!$N7,Sheet1!$A$2:$A$504,1)-1,0,-G$5)))*SQRT(252)</f>
        <v>0.38925096975154555</v>
      </c>
    </row>
    <row r="8" spans="1:16">
      <c r="A8" s="2">
        <v>40815</v>
      </c>
      <c r="B8" s="5">
        <f ca="1">SQRT(1/B$5*SUM(OFFSET(Sheet1!$E$2,MATCH(Sheet1!$N8,Sheet1!$A$2:$A$504,1)-1,0,-B$5)))*SQRT(252)</f>
        <v>0.40070474584198496</v>
      </c>
      <c r="C8" s="5">
        <f ca="1">SQRT(1/C$5*SUM(OFFSET(Sheet1!$E$2,MATCH(Sheet1!$N8,Sheet1!$A$2:$A$504,1)-1,0,-C$5)))*SQRT(252)</f>
        <v>0.34314967686601366</v>
      </c>
      <c r="D8" s="5">
        <f ca="1">SQRT(1/D$5*SUM(OFFSET(Sheet1!$E$2,MATCH(Sheet1!$N8,Sheet1!$A$2:$A$504,1)-1,0,-D$5)))*SQRT(252)</f>
        <v>0.44579348401694213</v>
      </c>
      <c r="E8" s="5">
        <f ca="1">SQRT(1/E$5*SUM(OFFSET(Sheet1!$E$2,MATCH(Sheet1!$N8,Sheet1!$A$2:$A$504,1)-1,0,-E$5)))*SQRT(252)</f>
        <v>0.42497314661334801</v>
      </c>
      <c r="F8" s="5">
        <f ca="1">SQRT(1/F$5*SUM(OFFSET(Sheet1!$E$2,MATCH(Sheet1!$N8,Sheet1!$A$2:$A$504,1)-1,0,-F$5)))*SQRT(252)</f>
        <v>0.38203529973198963</v>
      </c>
      <c r="G8" s="5">
        <f ca="1">SQRT(1/G$5*SUM(OFFSET(Sheet1!$E$2,MATCH(Sheet1!$N8,Sheet1!$A$2:$A$504,1)-1,0,-G$5)))*SQRT(252)</f>
        <v>0.35007412177761793</v>
      </c>
    </row>
    <row r="9" spans="1:16">
      <c r="A9" s="2">
        <v>40780</v>
      </c>
      <c r="B9" s="5">
        <f ca="1">SQRT(1/B$5*SUM(OFFSET(Sheet1!$E$2,MATCH(Sheet1!$N9,Sheet1!$A$2:$A$504,1)-1,0,-B$5)))*SQRT(252)</f>
        <v>0.51267689106150571</v>
      </c>
      <c r="C9" s="5">
        <f ca="1">SQRT(1/C$5*SUM(OFFSET(Sheet1!$E$2,MATCH(Sheet1!$N9,Sheet1!$A$2:$A$504,1)-1,0,-C$5)))*SQRT(252)</f>
        <v>0.46495065929536034</v>
      </c>
      <c r="D9" s="5">
        <f ca="1">SQRT(1/D$5*SUM(OFFSET(Sheet1!$E$2,MATCH(Sheet1!$N9,Sheet1!$A$2:$A$504,1)-1,0,-D$5)))*SQRT(252)</f>
        <v>0.39769976470472462</v>
      </c>
      <c r="E9" s="5">
        <f ca="1">SQRT(1/E$5*SUM(OFFSET(Sheet1!$E$2,MATCH(Sheet1!$N9,Sheet1!$A$2:$A$504,1)-1,0,-E$5)))*SQRT(252)</f>
        <v>0.34860830977843338</v>
      </c>
      <c r="F9" s="5">
        <f ca="1">SQRT(1/F$5*SUM(OFFSET(Sheet1!$E$2,MATCH(Sheet1!$N9,Sheet1!$A$2:$A$504,1)-1,0,-F$5)))*SQRT(252)</f>
        <v>0.34130118589005126</v>
      </c>
      <c r="G9" s="5">
        <f ca="1">SQRT(1/G$5*SUM(OFFSET(Sheet1!$E$2,MATCH(Sheet1!$N9,Sheet1!$A$2:$A$504,1)-1,0,-G$5)))*SQRT(252)</f>
        <v>0.3121360369169493</v>
      </c>
    </row>
    <row r="10" spans="1:16">
      <c r="A10" s="2">
        <v>40752</v>
      </c>
      <c r="B10" s="5">
        <f ca="1">SQRT(1/B$5*SUM(OFFSET(Sheet1!$E$2,MATCH(Sheet1!$N10,Sheet1!$A$2:$A$504,1)-1,0,-B$5)))*SQRT(252)</f>
        <v>0.18873176325462218</v>
      </c>
      <c r="C10" s="5">
        <f ca="1">SQRT(1/C$5*SUM(OFFSET(Sheet1!$E$2,MATCH(Sheet1!$N10,Sheet1!$A$2:$A$504,1)-1,0,-C$5)))*SQRT(252)</f>
        <v>0.18883832912018353</v>
      </c>
      <c r="D10" s="5">
        <f ca="1">SQRT(1/D$5*SUM(OFFSET(Sheet1!$E$2,MATCH(Sheet1!$N10,Sheet1!$A$2:$A$504,1)-1,0,-D$5)))*SQRT(252)</f>
        <v>0.27707410921787251</v>
      </c>
      <c r="E10" s="5">
        <f ca="1">SQRT(1/E$5*SUM(OFFSET(Sheet1!$E$2,MATCH(Sheet1!$N10,Sheet1!$A$2:$A$504,1)-1,0,-E$5)))*SQRT(252)</f>
        <v>0.25025085875438874</v>
      </c>
      <c r="F10" s="5">
        <f ca="1">SQRT(1/F$5*SUM(OFFSET(Sheet1!$E$2,MATCH(Sheet1!$N10,Sheet1!$A$2:$A$504,1)-1,0,-F$5)))*SQRT(252)</f>
        <v>0.24329479452158029</v>
      </c>
      <c r="G10" s="5">
        <f ca="1">SQRT(1/G$5*SUM(OFFSET(Sheet1!$E$2,MATCH(Sheet1!$N10,Sheet1!$A$2:$A$504,1)-1,0,-G$5)))*SQRT(252)</f>
        <v>0.26585457185420264</v>
      </c>
    </row>
    <row r="11" spans="1:16">
      <c r="A11" s="2">
        <v>40724</v>
      </c>
      <c r="B11" s="5">
        <f ca="1">SQRT(1/B$5*SUM(OFFSET(Sheet1!$E$2,MATCH(Sheet1!$N11,Sheet1!$A$2:$A$504,1)-1,0,-B$5)))*SQRT(252)</f>
        <v>0.39873594885190261</v>
      </c>
      <c r="C11" s="5">
        <f ca="1">SQRT(1/C$5*SUM(OFFSET(Sheet1!$E$2,MATCH(Sheet1!$N11,Sheet1!$A$2:$A$504,1)-1,0,-C$5)))*SQRT(252)</f>
        <v>0.31637839519839667</v>
      </c>
      <c r="D11" s="5">
        <f ca="1">SQRT(1/D$5*SUM(OFFSET(Sheet1!$E$2,MATCH(Sheet1!$N11,Sheet1!$A$2:$A$504,1)-1,0,-D$5)))*SQRT(252)</f>
        <v>0.27611997095502766</v>
      </c>
      <c r="E11" s="5">
        <f ca="1">SQRT(1/E$5*SUM(OFFSET(Sheet1!$E$2,MATCH(Sheet1!$N11,Sheet1!$A$2:$A$504,1)-1,0,-E$5)))*SQRT(252)</f>
        <v>0.25951274999007723</v>
      </c>
      <c r="F11" s="5">
        <f ca="1">SQRT(1/F$5*SUM(OFFSET(Sheet1!$E$2,MATCH(Sheet1!$N11,Sheet1!$A$2:$A$504,1)-1,0,-F$5)))*SQRT(252)</f>
        <v>0.28372834624331622</v>
      </c>
      <c r="G11" s="5">
        <f ca="1">SQRT(1/G$5*SUM(OFFSET(Sheet1!$E$2,MATCH(Sheet1!$N11,Sheet1!$A$2:$A$504,1)-1,0,-G$5)))*SQRT(252)</f>
        <v>0.2837871898331657</v>
      </c>
    </row>
    <row r="12" spans="1:16">
      <c r="A12" s="2">
        <v>40689</v>
      </c>
      <c r="B12" s="5">
        <f ca="1">SQRT(1/B$5*SUM(OFFSET(Sheet1!$E$2,MATCH(Sheet1!$N12,Sheet1!$A$2:$A$504,1)-1,0,-B$5)))*SQRT(252)</f>
        <v>0.17516751661996713</v>
      </c>
      <c r="C12" s="5">
        <f ca="1">SQRT(1/C$5*SUM(OFFSET(Sheet1!$E$2,MATCH(Sheet1!$N12,Sheet1!$A$2:$A$504,1)-1,0,-C$5)))*SQRT(252)</f>
        <v>0.21513486123856165</v>
      </c>
      <c r="D12" s="5">
        <f ca="1">SQRT(1/D$5*SUM(OFFSET(Sheet1!$E$2,MATCH(Sheet1!$N12,Sheet1!$A$2:$A$504,1)-1,0,-D$5)))*SQRT(252)</f>
        <v>0.28324709770018452</v>
      </c>
      <c r="E12" s="5">
        <f ca="1">SQRT(1/E$5*SUM(OFFSET(Sheet1!$E$2,MATCH(Sheet1!$N12,Sheet1!$A$2:$A$504,1)-1,0,-E$5)))*SQRT(252)</f>
        <v>0.28059190017577801</v>
      </c>
      <c r="F12" s="5">
        <f ca="1">SQRT(1/F$5*SUM(OFFSET(Sheet1!$E$2,MATCH(Sheet1!$N12,Sheet1!$A$2:$A$504,1)-1,0,-F$5)))*SQRT(252)</f>
        <v>0.27642559442817821</v>
      </c>
      <c r="G12" s="5">
        <f ca="1">SQRT(1/G$5*SUM(OFFSET(Sheet1!$E$2,MATCH(Sheet1!$N12,Sheet1!$A$2:$A$504,1)-1,0,-G$5)))*SQRT(252)</f>
        <v>0.28355414193673467</v>
      </c>
    </row>
    <row r="13" spans="1:16">
      <c r="A13" s="2">
        <v>40661</v>
      </c>
      <c r="B13" s="5">
        <f ca="1">SQRT(1/B$5*SUM(OFFSET(Sheet1!$E$2,MATCH(Sheet1!$N13,Sheet1!$A$2:$A$504,1)-1,0,-B$5)))*SQRT(252)</f>
        <v>0.3848645710200711</v>
      </c>
      <c r="C13" s="5">
        <f ca="1">SQRT(1/C$5*SUM(OFFSET(Sheet1!$E$2,MATCH(Sheet1!$N13,Sheet1!$A$2:$A$504,1)-1,0,-C$5)))*SQRT(252)</f>
        <v>0.33811650107929109</v>
      </c>
      <c r="D13" s="5">
        <f ca="1">SQRT(1/D$5*SUM(OFFSET(Sheet1!$E$2,MATCH(Sheet1!$N13,Sheet1!$A$2:$A$504,1)-1,0,-D$5)))*SQRT(252)</f>
        <v>0.31085120259718912</v>
      </c>
      <c r="E13" s="5">
        <f ca="1">SQRT(1/E$5*SUM(OFFSET(Sheet1!$E$2,MATCH(Sheet1!$N13,Sheet1!$A$2:$A$504,1)-1,0,-E$5)))*SQRT(252)</f>
        <v>0.30614289281216067</v>
      </c>
      <c r="F13" s="5">
        <f ca="1">SQRT(1/F$5*SUM(OFFSET(Sheet1!$E$2,MATCH(Sheet1!$N13,Sheet1!$A$2:$A$504,1)-1,0,-F$5)))*SQRT(252)</f>
        <v>0.29528845195004461</v>
      </c>
      <c r="G13" s="5">
        <f ca="1">SQRT(1/G$5*SUM(OFFSET(Sheet1!$E$2,MATCH(Sheet1!$N13,Sheet1!$A$2:$A$504,1)-1,0,-G$5)))*SQRT(252)</f>
        <v>0.29147393335907223</v>
      </c>
    </row>
    <row r="14" spans="1:16">
      <c r="A14" s="2">
        <v>40633</v>
      </c>
      <c r="B14" s="5">
        <f ca="1">SQRT(1/B$5*SUM(OFFSET(Sheet1!$E$2,MATCH(Sheet1!$N14,Sheet1!$A$2:$A$504,1)-1,0,-B$5)))*SQRT(252)</f>
        <v>0.26520363341448872</v>
      </c>
      <c r="C14" s="5">
        <f ca="1">SQRT(1/C$5*SUM(OFFSET(Sheet1!$E$2,MATCH(Sheet1!$N14,Sheet1!$A$2:$A$504,1)-1,0,-C$5)))*SQRT(252)</f>
        <v>0.273409508498486</v>
      </c>
      <c r="D14" s="5">
        <f ca="1">SQRT(1/D$5*SUM(OFFSET(Sheet1!$E$2,MATCH(Sheet1!$N14,Sheet1!$A$2:$A$504,1)-1,0,-D$5)))*SQRT(252)</f>
        <v>0.27904453580351773</v>
      </c>
      <c r="E14" s="5">
        <f ca="1">SQRT(1/E$5*SUM(OFFSET(Sheet1!$E$2,MATCH(Sheet1!$N14,Sheet1!$A$2:$A$504,1)-1,0,-E$5)))*SQRT(252)</f>
        <v>0.27146495030767542</v>
      </c>
      <c r="F14" s="5">
        <f ca="1">SQRT(1/F$5*SUM(OFFSET(Sheet1!$E$2,MATCH(Sheet1!$N14,Sheet1!$A$2:$A$504,1)-1,0,-F$5)))*SQRT(252)</f>
        <v>0.29136752590932008</v>
      </c>
      <c r="G14" s="5">
        <f ca="1">SQRT(1/G$5*SUM(OFFSET(Sheet1!$E$2,MATCH(Sheet1!$N14,Sheet1!$A$2:$A$504,1)-1,0,-G$5)))*SQRT(252)</f>
        <v>0.26709951156234701</v>
      </c>
    </row>
    <row r="15" spans="1:16">
      <c r="A15" s="2">
        <v>40598</v>
      </c>
      <c r="B15" s="5">
        <f ca="1">SQRT(1/B$5*SUM(OFFSET(Sheet1!$E$2,MATCH(Sheet1!$N15,Sheet1!$A$2:$A$504,1)-1,0,-B$5)))*SQRT(252)</f>
        <v>0.28676363549386497</v>
      </c>
      <c r="C15" s="5">
        <f ca="1">SQRT(1/C$5*SUM(OFFSET(Sheet1!$E$2,MATCH(Sheet1!$N15,Sheet1!$A$2:$A$504,1)-1,0,-C$5)))*SQRT(252)</f>
        <v>0.28548449018361521</v>
      </c>
      <c r="D15" s="5">
        <f ca="1">SQRT(1/D$5*SUM(OFFSET(Sheet1!$E$2,MATCH(Sheet1!$N15,Sheet1!$A$2:$A$504,1)-1,0,-D$5)))*SQRT(252)</f>
        <v>0.29877444632168676</v>
      </c>
      <c r="E15" s="5">
        <f ca="1">SQRT(1/E$5*SUM(OFFSET(Sheet1!$E$2,MATCH(Sheet1!$N15,Sheet1!$A$2:$A$504,1)-1,0,-E$5)))*SQRT(252)</f>
        <v>0.28103880796358349</v>
      </c>
      <c r="F15" s="5">
        <f ca="1">SQRT(1/F$5*SUM(OFFSET(Sheet1!$E$2,MATCH(Sheet1!$N15,Sheet1!$A$2:$A$504,1)-1,0,-F$5)))*SQRT(252)</f>
        <v>0.26525729182765923</v>
      </c>
      <c r="G15" s="5">
        <f ca="1">SQRT(1/G$5*SUM(OFFSET(Sheet1!$E$2,MATCH(Sheet1!$N15,Sheet1!$A$2:$A$504,1)-1,0,-G$5)))*SQRT(252)</f>
        <v>0.27269135119985527</v>
      </c>
    </row>
    <row r="16" spans="1:16">
      <c r="A16" s="2">
        <v>40570</v>
      </c>
      <c r="B16" s="5">
        <f ca="1">SQRT(1/B$5*SUM(OFFSET(Sheet1!$E$2,MATCH(Sheet1!$N16,Sheet1!$A$2:$A$504,1)-1,0,-B$5)))*SQRT(252)</f>
        <v>0.32372167220267178</v>
      </c>
      <c r="C16" s="5">
        <f ca="1">SQRT(1/C$5*SUM(OFFSET(Sheet1!$E$2,MATCH(Sheet1!$N16,Sheet1!$A$2:$A$504,1)-1,0,-C$5)))*SQRT(252)</f>
        <v>0.30653120335754891</v>
      </c>
      <c r="D16" s="5">
        <f ca="1">SQRT(1/D$5*SUM(OFFSET(Sheet1!$E$2,MATCH(Sheet1!$N16,Sheet1!$A$2:$A$504,1)-1,0,-D$5)))*SQRT(252)</f>
        <v>0.28666577727362291</v>
      </c>
      <c r="E16" s="5">
        <f ca="1">SQRT(1/E$5*SUM(OFFSET(Sheet1!$E$2,MATCH(Sheet1!$N16,Sheet1!$A$2:$A$504,1)-1,0,-E$5)))*SQRT(252)</f>
        <v>0.26272611460853662</v>
      </c>
      <c r="F16" s="5">
        <f ca="1">SQRT(1/F$5*SUM(OFFSET(Sheet1!$E$2,MATCH(Sheet1!$N16,Sheet1!$A$2:$A$504,1)-1,0,-F$5)))*SQRT(252)</f>
        <v>0.25606102556303023</v>
      </c>
      <c r="G16" s="5">
        <f ca="1">SQRT(1/G$5*SUM(OFFSET(Sheet1!$E$2,MATCH(Sheet1!$N16,Sheet1!$A$2:$A$504,1)-1,0,-G$5)))*SQRT(252)</f>
        <v>0.28378177407830274</v>
      </c>
    </row>
    <row r="17" spans="1:7">
      <c r="A17" s="2">
        <v>40542</v>
      </c>
      <c r="B17" s="5">
        <f ca="1">SQRT(1/B$5*SUM(OFFSET(Sheet1!$E$2,MATCH(Sheet1!$N17,Sheet1!$A$2:$A$504,1)-1,0,-B$5)))*SQRT(252)</f>
        <v>0.22581529737594014</v>
      </c>
      <c r="C17" s="5">
        <f ca="1">SQRT(1/C$5*SUM(OFFSET(Sheet1!$E$2,MATCH(Sheet1!$N17,Sheet1!$A$2:$A$504,1)-1,0,-C$5)))*SQRT(252)</f>
        <v>0.19203812687985783</v>
      </c>
      <c r="D17" s="5">
        <f ca="1">SQRT(1/D$5*SUM(OFFSET(Sheet1!$E$2,MATCH(Sheet1!$N17,Sheet1!$A$2:$A$504,1)-1,0,-D$5)))*SQRT(252)</f>
        <v>0.23095770642636404</v>
      </c>
      <c r="E17" s="5">
        <f ca="1">SQRT(1/E$5*SUM(OFFSET(Sheet1!$E$2,MATCH(Sheet1!$N17,Sheet1!$A$2:$A$504,1)-1,0,-E$5)))*SQRT(252)</f>
        <v>0.2180468907142675</v>
      </c>
      <c r="F17" s="5">
        <f ca="1">SQRT(1/F$5*SUM(OFFSET(Sheet1!$E$2,MATCH(Sheet1!$N17,Sheet1!$A$2:$A$504,1)-1,0,-F$5)))*SQRT(252)</f>
        <v>0.2708088251945534</v>
      </c>
      <c r="G17" s="5">
        <f ca="1">SQRT(1/G$5*SUM(OFFSET(Sheet1!$E$2,MATCH(Sheet1!$N17,Sheet1!$A$2:$A$504,1)-1,0,-G$5)))*SQRT(252)</f>
        <v>0.26672167559426707</v>
      </c>
    </row>
    <row r="18" spans="1:7">
      <c r="A18" s="2">
        <v>40507</v>
      </c>
      <c r="B18" s="5">
        <f ca="1">SQRT(1/B$5*SUM(OFFSET(Sheet1!$E$2,MATCH(Sheet1!$N18,Sheet1!$A$2:$A$504,1)-1,0,-B$5)))*SQRT(252)</f>
        <v>0.28958825394003956</v>
      </c>
      <c r="C18" s="5">
        <f ca="1">SQRT(1/C$5*SUM(OFFSET(Sheet1!$E$2,MATCH(Sheet1!$N18,Sheet1!$A$2:$A$504,1)-1,0,-C$5)))*SQRT(252)</f>
        <v>0.23024032714827142</v>
      </c>
      <c r="D18" s="5">
        <f ca="1">SQRT(1/D$5*SUM(OFFSET(Sheet1!$E$2,MATCH(Sheet1!$N18,Sheet1!$A$2:$A$504,1)-1,0,-D$5)))*SQRT(252)</f>
        <v>0.30539165496914988</v>
      </c>
      <c r="E18" s="5">
        <f ca="1">SQRT(1/E$5*SUM(OFFSET(Sheet1!$E$2,MATCH(Sheet1!$N18,Sheet1!$A$2:$A$504,1)-1,0,-E$5)))*SQRT(252)</f>
        <v>0.2893188131557578</v>
      </c>
      <c r="F18" s="5">
        <f ca="1">SQRT(1/F$5*SUM(OFFSET(Sheet1!$E$2,MATCH(Sheet1!$N18,Sheet1!$A$2:$A$504,1)-1,0,-F$5)))*SQRT(252)</f>
        <v>0.29386817627453365</v>
      </c>
      <c r="G18" s="5">
        <f ca="1">SQRT(1/G$5*SUM(OFFSET(Sheet1!$E$2,MATCH(Sheet1!$N18,Sheet1!$A$2:$A$504,1)-1,0,-G$5)))*SQRT(252)</f>
        <v>0.26789860272919269</v>
      </c>
    </row>
    <row r="20" spans="1:7">
      <c r="A20" s="1" t="s">
        <v>11</v>
      </c>
      <c r="B20" s="1">
        <v>10</v>
      </c>
      <c r="C20" s="1">
        <v>20</v>
      </c>
      <c r="D20" s="1">
        <v>30</v>
      </c>
      <c r="E20" s="1">
        <v>45</v>
      </c>
      <c r="F20" s="1">
        <v>60</v>
      </c>
      <c r="G20" s="1">
        <v>90</v>
      </c>
    </row>
    <row r="21" spans="1:7">
      <c r="A21" s="1" t="s">
        <v>12</v>
      </c>
      <c r="B21" s="7">
        <f t="shared" ref="B21:G21" ca="1" si="0">MAX(B6:B15)</f>
        <v>0.52256740506396193</v>
      </c>
      <c r="C21" s="7">
        <f t="shared" ca="1" si="0"/>
        <v>0.46495065929536034</v>
      </c>
      <c r="D21" s="7">
        <f t="shared" ca="1" si="0"/>
        <v>0.44579348401694213</v>
      </c>
      <c r="E21" s="7">
        <f t="shared" ca="1" si="0"/>
        <v>0.43418520780325309</v>
      </c>
      <c r="F21" s="7">
        <f t="shared" ca="1" si="0"/>
        <v>0.43187758655481917</v>
      </c>
      <c r="G21" s="7">
        <f t="shared" ca="1" si="0"/>
        <v>0.38925096975154555</v>
      </c>
    </row>
    <row r="22" spans="1:7">
      <c r="A22" s="1" t="s">
        <v>20</v>
      </c>
      <c r="B22" s="7">
        <f ca="1">B23+(1.5*B26)</f>
        <v>0.49370903577522818</v>
      </c>
      <c r="C22" s="7">
        <f t="shared" ref="C22:G22" ca="1" si="1">C23+(1.5*C26)</f>
        <v>0.42129285060761401</v>
      </c>
      <c r="D22" s="7">
        <f t="shared" ca="1" si="1"/>
        <v>0.41305802315144391</v>
      </c>
      <c r="E22" s="7">
        <f t="shared" ca="1" si="1"/>
        <v>0.40433852626810873</v>
      </c>
      <c r="F22" s="7">
        <f t="shared" ca="1" si="1"/>
        <v>0.39008355855486809</v>
      </c>
      <c r="G22" s="7">
        <f t="shared" ca="1" si="1"/>
        <v>0.3643815244831794</v>
      </c>
    </row>
    <row r="23" spans="1:7">
      <c r="A23" s="1" t="s">
        <v>15</v>
      </c>
      <c r="B23" s="7">
        <f t="shared" ref="B23:G23" ca="1" si="2">AVERAGE(B6:B19)</f>
        <v>0.3245687979410174</v>
      </c>
      <c r="C23" s="7">
        <f t="shared" ca="1" si="2"/>
        <v>0.29157328849322839</v>
      </c>
      <c r="D23" s="7">
        <f t="shared" ca="1" si="2"/>
        <v>0.31919587670888611</v>
      </c>
      <c r="E23" s="7">
        <f t="shared" ca="1" si="2"/>
        <v>0.30578065327326259</v>
      </c>
      <c r="F23" s="7">
        <f t="shared" ca="1" si="2"/>
        <v>0.30695667283740696</v>
      </c>
      <c r="G23" s="7">
        <f t="shared" ca="1" si="2"/>
        <v>0.30047514699873046</v>
      </c>
    </row>
    <row r="24" spans="1:7">
      <c r="A24" s="1" t="s">
        <v>21</v>
      </c>
      <c r="B24" s="7">
        <f ca="1">B23-1.5*B26</f>
        <v>0.15542856010680661</v>
      </c>
      <c r="C24" s="7">
        <f t="shared" ref="C24:G24" ca="1" si="3">C23-1.5*C26</f>
        <v>0.16185372637884277</v>
      </c>
      <c r="D24" s="7">
        <f t="shared" ca="1" si="3"/>
        <v>0.22533373026632833</v>
      </c>
      <c r="E24" s="7">
        <f t="shared" ca="1" si="3"/>
        <v>0.20722278027841645</v>
      </c>
      <c r="F24" s="7">
        <f t="shared" ca="1" si="3"/>
        <v>0.22382978711994583</v>
      </c>
      <c r="G24" s="7">
        <f t="shared" ca="1" si="3"/>
        <v>0.23656876951428152</v>
      </c>
    </row>
    <row r="25" spans="1:7">
      <c r="A25" s="1" t="s">
        <v>18</v>
      </c>
      <c r="B25" s="7">
        <f t="shared" ref="B25:G25" ca="1" si="4">MIN(B6:B19)</f>
        <v>0.17516751661996713</v>
      </c>
      <c r="C25" s="7">
        <f t="shared" ca="1" si="4"/>
        <v>0.18883832912018353</v>
      </c>
      <c r="D25" s="7">
        <f t="shared" ca="1" si="4"/>
        <v>0.23095770642636404</v>
      </c>
      <c r="E25" s="7">
        <f t="shared" ca="1" si="4"/>
        <v>0.2180468907142675</v>
      </c>
      <c r="F25" s="7">
        <f t="shared" ca="1" si="4"/>
        <v>0.24329479452158029</v>
      </c>
      <c r="G25" s="7">
        <f t="shared" ca="1" si="4"/>
        <v>0.26585457185420264</v>
      </c>
    </row>
    <row r="26" spans="1:7">
      <c r="A26" s="1" t="s">
        <v>19</v>
      </c>
      <c r="B26" s="1">
        <f t="shared" ref="B26:G26" ca="1" si="5">STDEV(B6:B19)</f>
        <v>0.11276015855614052</v>
      </c>
      <c r="C26" s="1">
        <f t="shared" ca="1" si="5"/>
        <v>8.6479708076257086E-2</v>
      </c>
      <c r="D26" s="1">
        <f t="shared" ca="1" si="5"/>
        <v>6.2574764295038512E-2</v>
      </c>
      <c r="E26" s="1">
        <f t="shared" ca="1" si="5"/>
        <v>6.570524866323077E-2</v>
      </c>
      <c r="F26" s="1">
        <f t="shared" ca="1" si="5"/>
        <v>5.5417923811640742E-2</v>
      </c>
      <c r="G26" s="1">
        <f t="shared" ca="1" si="5"/>
        <v>4.2604251656299282E-2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Students</dc:creator>
  <cp:keywords/>
  <dc:description/>
  <cp:lastModifiedBy>ASUS</cp:lastModifiedBy>
  <cp:revision/>
  <dcterms:created xsi:type="dcterms:W3CDTF">2012-04-04T11:54:22Z</dcterms:created>
  <dcterms:modified xsi:type="dcterms:W3CDTF">2017-02-02T16:43:30Z</dcterms:modified>
  <cp:category/>
  <cp:contentStatus/>
</cp:coreProperties>
</file>