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iaomi\Desktop\ВКР\"/>
    </mc:Choice>
  </mc:AlternateContent>
  <xr:revisionPtr revIDLastSave="0" documentId="13_ncr:1_{5340C317-511C-4C11-8875-37BA71DACC5F}" xr6:coauthVersionLast="45" xr6:coauthVersionMax="45" xr10:uidLastSave="{00000000-0000-0000-0000-000000000000}"/>
  <bookViews>
    <workbookView xWindow="-103" yWindow="-103" windowWidth="27634" windowHeight="16749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definedNames>
    <definedName name="_xlnm._FilterDatabase" localSheetId="1" hidden="1">Лист1!$I$1:$J$1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2" i="1" l="1"/>
  <c r="D212" i="1"/>
  <c r="E212" i="1"/>
  <c r="F212" i="1"/>
  <c r="G212" i="1"/>
  <c r="H212" i="1"/>
  <c r="I212" i="1"/>
  <c r="J212" i="1"/>
  <c r="K212" i="1"/>
  <c r="B212" i="1"/>
  <c r="C209" i="1"/>
  <c r="D209" i="1"/>
  <c r="E209" i="1"/>
  <c r="F209" i="1"/>
  <c r="G209" i="1"/>
  <c r="H209" i="1"/>
  <c r="I209" i="1"/>
  <c r="J209" i="1"/>
  <c r="K209" i="1"/>
  <c r="B209" i="1"/>
  <c r="G192" i="1"/>
  <c r="E192" i="1"/>
  <c r="K206" i="1"/>
  <c r="J206" i="1"/>
  <c r="I206" i="1"/>
  <c r="H206" i="1"/>
  <c r="G206" i="1"/>
  <c r="E206" i="1"/>
  <c r="D206" i="1"/>
  <c r="C206" i="1"/>
  <c r="B206" i="1"/>
  <c r="K199" i="1"/>
  <c r="J199" i="1"/>
  <c r="I199" i="1"/>
  <c r="H199" i="1"/>
  <c r="G199" i="1"/>
  <c r="E199" i="1"/>
  <c r="D199" i="1"/>
  <c r="C199" i="1"/>
  <c r="B199" i="1"/>
  <c r="K192" i="1"/>
  <c r="J192" i="1"/>
  <c r="I192" i="1"/>
  <c r="H192" i="1"/>
  <c r="D192" i="1"/>
  <c r="C192" i="1"/>
  <c r="K203" i="1"/>
  <c r="J203" i="1"/>
  <c r="I203" i="1"/>
  <c r="H203" i="1"/>
  <c r="G203" i="1"/>
  <c r="E203" i="1"/>
  <c r="D203" i="1"/>
  <c r="C203" i="1"/>
  <c r="B203" i="1"/>
  <c r="K196" i="1"/>
  <c r="J196" i="1"/>
  <c r="I196" i="1"/>
  <c r="H196" i="1"/>
  <c r="G196" i="1"/>
  <c r="E196" i="1"/>
  <c r="D196" i="1"/>
  <c r="C196" i="1"/>
  <c r="B196" i="1"/>
  <c r="K189" i="1"/>
  <c r="J189" i="1"/>
  <c r="I189" i="1"/>
  <c r="H189" i="1"/>
  <c r="G189" i="1"/>
  <c r="E189" i="1"/>
  <c r="D189" i="1"/>
  <c r="B189" i="1"/>
  <c r="C18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</calcChain>
</file>

<file path=xl/sharedStrings.xml><?xml version="1.0" encoding="utf-8"?>
<sst xmlns="http://schemas.openxmlformats.org/spreadsheetml/2006/main" count="378" uniqueCount="36">
  <si>
    <t>TN</t>
  </si>
  <si>
    <t>OrderDate</t>
  </si>
  <si>
    <t>Количество заказов (кластер 0)</t>
  </si>
  <si>
    <t>Количество заказов (кластер 8)</t>
  </si>
  <si>
    <t>Крупная бытовая техника</t>
  </si>
  <si>
    <t>Мелкая бытовая техника</t>
  </si>
  <si>
    <t>Цифровая Техника</t>
  </si>
  <si>
    <t>Дата</t>
  </si>
  <si>
    <t xml:space="preserve">Акция </t>
  </si>
  <si>
    <t>Наличие акции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</si>
  <si>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</si>
  <si>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</si>
  <si>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</si>
  <si>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</si>
  <si>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</si>
  <si>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</si>
  <si>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</si>
  <si>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День недели</t>
  </si>
  <si>
    <t>Всего куплено кластером 0</t>
  </si>
  <si>
    <t>Всего куплено кластером 8</t>
  </si>
  <si>
    <t>Средняя длительность акции</t>
  </si>
  <si>
    <t>дней</t>
  </si>
  <si>
    <t>Минимальная длительность</t>
  </si>
  <si>
    <t>Максимальная длительность</t>
  </si>
  <si>
    <t>За 3 дня до акции</t>
  </si>
  <si>
    <t>За 1 день до акции</t>
  </si>
  <si>
    <t>0% акции</t>
  </si>
  <si>
    <t>25% акции</t>
  </si>
  <si>
    <t>50% акции</t>
  </si>
  <si>
    <t>75% акции</t>
  </si>
  <si>
    <t>100% акции</t>
  </si>
  <si>
    <t>1 день после акции</t>
  </si>
  <si>
    <t>3 день после акции</t>
  </si>
  <si>
    <t>km0</t>
  </si>
  <si>
    <t>km8</t>
  </si>
  <si>
    <t>Базовый 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</si>
</sst>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2" fontId="0" fillId="0" borderId="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0" fontId="0" fillId="2" borderId="1" xfId="0" applyFill="1" applyBorder="1"/>
    <xf numFmtId="2" fontId="0" fillId="2" borderId="1" xfId="0" applyNumberFormat="1" applyFill="1" applyBorder="1"/>
    <xf numFmtId="0" fontId="2" fillId="3" borderId="1" xfId="0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horizontal="center" vertical="top"/>
    </xf>
    <xf numFmtId="0" fontId="0" fillId="3" borderId="1" xfId="0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center" vertical="top"/>
    </xf>
    <xf numFmtId="0" fontId="2" fillId="4" borderId="1" xfId="0" applyFont="1" applyFill="1" applyBorder="1" applyAlignment="1">
      <alignment vertical="top"/>
    </xf>
    <xf numFmtId="164" fontId="2" fillId="4" borderId="1" xfId="0" applyNumberFormat="1" applyFont="1" applyFill="1" applyBorder="1" applyAlignment="1">
      <alignment horizontal="center" vertical="top"/>
    </xf>
    <xf numFmtId="0" fontId="0" fillId="4" borderId="1" xfId="0" applyFill="1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center" vertical="top"/>
    </xf>
    <xf numFmtId="0" fontId="4" fillId="0" borderId="6" xfId="0" applyFont="1" applyFill="1" applyBorder="1"/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2" fontId="0" fillId="0" borderId="2" xfId="0" applyNumberFormat="1" applyBorder="1"/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4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Лист1!$B$208:$K$208</c:f>
              <c:strCache>
                <c:ptCount val="9"/>
                <c:pt idx="0">
                  <c:v>За 3 дня до акции</c:v>
                </c:pt>
                <c:pt idx="1">
                  <c:v>За 1 день до акции</c:v>
                </c:pt>
                <c:pt idx="2">
                  <c:v>0% акции</c:v>
                </c:pt>
                <c:pt idx="3">
                  <c:v>25% акции</c:v>
                </c:pt>
                <c:pt idx="4">
                  <c:v>50% акции</c:v>
                </c:pt>
                <c:pt idx="5">
                  <c:v>75% акции</c:v>
                </c:pt>
                <c:pt idx="6">
                  <c:v>100% акции</c:v>
                </c:pt>
                <c:pt idx="7">
                  <c:v>1 день после акции</c:v>
                </c:pt>
                <c:pt idx="8">
                  <c:v>3 день после акции</c:v>
                </c:pt>
              </c:strCache>
            </c:strRef>
          </c:cat>
          <c:val>
            <c:numRef>
              <c:f>Лист1!$B$209:$K$209</c:f>
              <c:numCache>
                <c:formatCode>0.00</c:formatCode>
                <c:ptCount val="9"/>
                <c:pt idx="0">
                  <c:v>0.89217111114359904</c:v>
                </c:pt>
                <c:pt idx="1">
                  <c:v>0.85210680130576399</c:v>
                </c:pt>
                <c:pt idx="2">
                  <c:v>1.0434716693476467</c:v>
                </c:pt>
                <c:pt idx="3">
                  <c:v>1.1655698942889936</c:v>
                </c:pt>
                <c:pt idx="4">
                  <c:v>1.0771835115688402</c:v>
                </c:pt>
                <c:pt idx="5">
                  <c:v>1.0053841631274192</c:v>
                </c:pt>
                <c:pt idx="6">
                  <c:v>0.97795612565457901</c:v>
                </c:pt>
                <c:pt idx="7">
                  <c:v>0.88866845186142596</c:v>
                </c:pt>
                <c:pt idx="8">
                  <c:v>0.93753461298594409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3-4333-860E-A831DE7014DE}"/>
            </c:ext>
          </c:extLst>
        </c:ser>
        <c:ser>
          <c:idx val="1"/>
          <c:order val="1"/>
          <c:tx>
            <c:v>km8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Лист1!$B$208:$K$208</c:f>
              <c:strCache>
                <c:ptCount val="9"/>
                <c:pt idx="0">
                  <c:v>За 3 дня до акции</c:v>
                </c:pt>
                <c:pt idx="1">
                  <c:v>За 1 день до акции</c:v>
                </c:pt>
                <c:pt idx="2">
                  <c:v>0% акции</c:v>
                </c:pt>
                <c:pt idx="3">
                  <c:v>25% акции</c:v>
                </c:pt>
                <c:pt idx="4">
                  <c:v>50% акции</c:v>
                </c:pt>
                <c:pt idx="5">
                  <c:v>75% акции</c:v>
                </c:pt>
                <c:pt idx="6">
                  <c:v>100% акции</c:v>
                </c:pt>
                <c:pt idx="7">
                  <c:v>1 день после акции</c:v>
                </c:pt>
                <c:pt idx="8">
                  <c:v>3 день после акции</c:v>
                </c:pt>
              </c:strCache>
            </c:strRef>
          </c:cat>
          <c:val>
            <c:numRef>
              <c:f>Лист1!$B$212:$K$212</c:f>
              <c:numCache>
                <c:formatCode>0.00</c:formatCode>
                <c:ptCount val="9"/>
                <c:pt idx="0">
                  <c:v>0.89309359447932313</c:v>
                </c:pt>
                <c:pt idx="1">
                  <c:v>0.79418948346829554</c:v>
                </c:pt>
                <c:pt idx="2">
                  <c:v>1.0690256643348712</c:v>
                </c:pt>
                <c:pt idx="3">
                  <c:v>1.1902566841084656</c:v>
                </c:pt>
                <c:pt idx="4">
                  <c:v>1.1316188741982636</c:v>
                </c:pt>
                <c:pt idx="5">
                  <c:v>1.0122411578421213</c:v>
                </c:pt>
                <c:pt idx="6">
                  <c:v>0.96374054907624362</c:v>
                </c:pt>
                <c:pt idx="7">
                  <c:v>0.88825851396112654</c:v>
                </c:pt>
                <c:pt idx="8">
                  <c:v>0.79900501775237365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3-4333-860E-A831DE70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924943"/>
        <c:axId val="2090333440"/>
      </c:lineChart>
      <c:catAx>
        <c:axId val="88492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0333440"/>
        <c:crosses val="autoZero"/>
        <c:auto val="1"/>
        <c:lblAlgn val="ctr"/>
        <c:lblOffset val="100"/>
        <c:noMultiLvlLbl val="0"/>
      </c:catAx>
      <c:valAx>
        <c:axId val="2090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92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11663</xdr:colOff>
      <xdr:row>213</xdr:row>
      <xdr:rowOff>156287</xdr:rowOff>
    </xdr:from>
    <xdr:to>
      <xdr:col>4</xdr:col>
      <xdr:colOff>594826</xdr:colOff>
      <xdr:row>228</xdr:row>
      <xdr:rowOff>100305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8007C7-579D-439B-AAB3-B756716AE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6EC9-C14E-44BB-880E-EA11C4F551B3}">
  <dimension ref="A1:J15"/>
  <sheetViews>
    <sheetView workbookViewId="0">
      <selection activeCell="A10" sqref="A10:J15"/>
    </sheetView>
  </sheetViews>
  <sheetFormatPr defaultRowHeight="14.6" x14ac:dyDescent="0.4"/>
  <cols>
    <col min="1" max="1" width="25.765625" customWidth="1"/>
    <col min="2" max="2" width="15.84375" customWidth="1"/>
    <col min="3" max="3" width="16.84375" customWidth="1"/>
    <col min="5" max="6" width="10.84375" customWidth="1"/>
    <col min="7" max="7" width="10.3828125" customWidth="1"/>
    <col min="8" max="8" width="11.765625" customWidth="1"/>
    <col min="9" max="9" width="18.53515625" customWidth="1"/>
    <col min="10" max="10" width="17.765625" customWidth="1"/>
  </cols>
  <sheetData>
    <row r="1" spans="1:10" x14ac:dyDescent="0.4">
      <c r="A1" t="s">
        <v>20</v>
      </c>
      <c r="B1" s="6">
        <v>8</v>
      </c>
      <c r="C1" s="6" t="s">
        <v>21</v>
      </c>
    </row>
    <row r="2" spans="1:10" x14ac:dyDescent="0.4">
      <c r="A2" t="s">
        <v>22</v>
      </c>
      <c r="B2" s="6">
        <v>5</v>
      </c>
      <c r="C2" s="6" t="s">
        <v>21</v>
      </c>
    </row>
    <row r="3" spans="1:10" x14ac:dyDescent="0.4">
      <c r="A3" t="s">
        <v>23</v>
      </c>
      <c r="B3" s="6">
        <v>14</v>
      </c>
      <c r="C3" s="6" t="s">
        <v>21</v>
      </c>
    </row>
    <row r="10" spans="1:10" x14ac:dyDescent="0.4">
      <c r="A10" s="7" t="s">
        <v>33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4">
      <c r="A11" s="9" t="s">
        <v>35</v>
      </c>
      <c r="B11" s="8" t="s">
        <v>24</v>
      </c>
      <c r="C11" s="8" t="s">
        <v>25</v>
      </c>
      <c r="D11" s="8" t="s">
        <v>26</v>
      </c>
      <c r="E11" s="8" t="s">
        <v>27</v>
      </c>
      <c r="F11" s="8" t="s">
        <v>28</v>
      </c>
      <c r="G11" s="8" t="s">
        <v>29</v>
      </c>
      <c r="H11" s="8" t="s">
        <v>30</v>
      </c>
      <c r="I11" s="8" t="s">
        <v>31</v>
      </c>
      <c r="J11" s="8" t="s">
        <v>32</v>
      </c>
    </row>
    <row r="12" spans="1:10" x14ac:dyDescent="0.4">
      <c r="A12" s="9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4">
      <c r="A13" s="7" t="s">
        <v>34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4">
      <c r="A14" s="9" t="s">
        <v>35</v>
      </c>
      <c r="B14" s="8" t="s">
        <v>24</v>
      </c>
      <c r="C14" s="8" t="s">
        <v>25</v>
      </c>
      <c r="D14" s="8" t="s">
        <v>26</v>
      </c>
      <c r="E14" s="8" t="s">
        <v>27</v>
      </c>
      <c r="F14" s="8" t="s">
        <v>28</v>
      </c>
      <c r="G14" s="8" t="s">
        <v>29</v>
      </c>
      <c r="H14" s="8" t="s">
        <v>30</v>
      </c>
      <c r="I14" s="8" t="s">
        <v>31</v>
      </c>
      <c r="J14" s="8" t="s">
        <v>32</v>
      </c>
    </row>
    <row r="15" spans="1:10" x14ac:dyDescent="0.4">
      <c r="A15" s="9"/>
      <c r="B15" s="4"/>
      <c r="C15" s="4"/>
      <c r="D15" s="4"/>
      <c r="E15" s="4"/>
      <c r="F15" s="4"/>
      <c r="G15" s="4"/>
      <c r="H15" s="4"/>
      <c r="I15" s="4"/>
      <c r="J15" s="4"/>
    </row>
  </sheetData>
  <mergeCells count="2">
    <mergeCell ref="A10:J10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tabSelected="1" topLeftCell="A171" zoomScale="70" zoomScaleNormal="70" workbookViewId="0">
      <selection activeCell="G219" sqref="G219"/>
    </sheetView>
  </sheetViews>
  <sheetFormatPr defaultRowHeight="14.6" x14ac:dyDescent="0.4"/>
  <cols>
    <col min="1" max="1" width="39.3828125" customWidth="1"/>
    <col min="2" max="2" width="31.15234375" style="3" customWidth="1"/>
    <col min="3" max="3" width="29" customWidth="1"/>
    <col min="4" max="4" width="27.3828125" customWidth="1"/>
    <col min="5" max="5" width="18.921875" customWidth="1"/>
    <col min="6" max="6" width="17.4609375" hidden="1" customWidth="1"/>
    <col min="7" max="7" width="24.3046875" customWidth="1"/>
    <col min="8" max="8" width="25.53515625" customWidth="1"/>
    <col min="9" max="10" width="9.23046875" style="5"/>
  </cols>
  <sheetData>
    <row r="1" spans="1:11" x14ac:dyDescent="0.4">
      <c r="A1" s="1" t="s">
        <v>0</v>
      </c>
      <c r="B1" s="2" t="s">
        <v>1</v>
      </c>
      <c r="C1" s="4" t="s">
        <v>2</v>
      </c>
      <c r="D1" s="4" t="s">
        <v>3</v>
      </c>
      <c r="E1" s="4" t="s">
        <v>9</v>
      </c>
      <c r="F1" s="4" t="s">
        <v>17</v>
      </c>
      <c r="G1" s="4" t="s">
        <v>18</v>
      </c>
      <c r="H1" s="4" t="s">
        <v>19</v>
      </c>
      <c r="I1" s="10"/>
      <c r="J1" s="10"/>
      <c r="K1" s="4"/>
    </row>
    <row r="2" spans="1:11" x14ac:dyDescent="0.4">
      <c r="A2" s="23" t="s">
        <v>4</v>
      </c>
      <c r="B2" s="24">
        <v>42430</v>
      </c>
      <c r="C2" s="25">
        <v>206</v>
      </c>
      <c r="D2" s="25">
        <v>41</v>
      </c>
      <c r="E2" s="25">
        <v>0</v>
      </c>
      <c r="F2" s="25" t="str">
        <f>VLOOKUP(B2,Лист2!$A$1:$D$62,4)</f>
        <v>вторник</v>
      </c>
      <c r="G2" s="25">
        <v>1453</v>
      </c>
      <c r="H2" s="25">
        <v>297</v>
      </c>
      <c r="I2" s="26">
        <f>C2/G2</f>
        <v>0.14177563661390227</v>
      </c>
      <c r="J2" s="26">
        <f>D2/H2</f>
        <v>0.13804713804713806</v>
      </c>
      <c r="K2" s="27">
        <v>0.16</v>
      </c>
    </row>
    <row r="3" spans="1:11" x14ac:dyDescent="0.4">
      <c r="A3" s="23" t="s">
        <v>4</v>
      </c>
      <c r="B3" s="24">
        <v>42431</v>
      </c>
      <c r="C3" s="25">
        <v>217</v>
      </c>
      <c r="D3" s="25">
        <v>46</v>
      </c>
      <c r="E3" s="25">
        <v>0</v>
      </c>
      <c r="F3" s="25" t="str">
        <f>VLOOKUP(B3,Лист2!$A$1:$D$62,4)</f>
        <v>среда</v>
      </c>
      <c r="G3" s="25">
        <v>1785</v>
      </c>
      <c r="H3" s="25">
        <v>363</v>
      </c>
      <c r="I3" s="26">
        <f t="shared" ref="I3:I66" si="0">C3/G3</f>
        <v>0.12156862745098039</v>
      </c>
      <c r="J3" s="26">
        <f t="shared" ref="J3:J66" si="1">D3/H3</f>
        <v>0.12672176308539945</v>
      </c>
      <c r="K3" s="27"/>
    </row>
    <row r="4" spans="1:11" x14ac:dyDescent="0.4">
      <c r="A4" s="23" t="s">
        <v>4</v>
      </c>
      <c r="B4" s="24">
        <v>42432</v>
      </c>
      <c r="C4" s="25">
        <v>191</v>
      </c>
      <c r="D4" s="25">
        <v>31</v>
      </c>
      <c r="E4" s="25">
        <v>0</v>
      </c>
      <c r="F4" s="25" t="str">
        <f>VLOOKUP(B4,Лист2!$A$1:$D$62,4)</f>
        <v>четверг</v>
      </c>
      <c r="G4" s="25">
        <v>1705</v>
      </c>
      <c r="H4" s="25">
        <v>410</v>
      </c>
      <c r="I4" s="26">
        <f t="shared" si="0"/>
        <v>0.11202346041055719</v>
      </c>
      <c r="J4" s="26">
        <f t="shared" si="1"/>
        <v>7.5609756097560973E-2</v>
      </c>
      <c r="K4" s="27"/>
    </row>
    <row r="5" spans="1:11" x14ac:dyDescent="0.4">
      <c r="A5" s="23" t="s">
        <v>4</v>
      </c>
      <c r="B5" s="24">
        <v>42433</v>
      </c>
      <c r="C5" s="25">
        <v>207</v>
      </c>
      <c r="D5" s="25">
        <v>32</v>
      </c>
      <c r="E5" s="25">
        <v>1</v>
      </c>
      <c r="F5" s="25" t="str">
        <f>VLOOKUP(B5,Лист2!$A$1:$D$62,4)</f>
        <v>пятница</v>
      </c>
      <c r="G5" s="25">
        <v>1642</v>
      </c>
      <c r="H5" s="25">
        <v>338</v>
      </c>
      <c r="I5" s="26">
        <f t="shared" si="0"/>
        <v>0.12606577344701583</v>
      </c>
      <c r="J5" s="26">
        <f t="shared" si="1"/>
        <v>9.4674556213017749E-2</v>
      </c>
      <c r="K5" s="27"/>
    </row>
    <row r="6" spans="1:11" x14ac:dyDescent="0.4">
      <c r="A6" s="23" t="s">
        <v>4</v>
      </c>
      <c r="B6" s="24">
        <v>42434</v>
      </c>
      <c r="C6" s="25">
        <v>382</v>
      </c>
      <c r="D6" s="25">
        <v>77</v>
      </c>
      <c r="E6" s="25">
        <v>1</v>
      </c>
      <c r="F6" s="25" t="str">
        <f>VLOOKUP(B6,Лист2!$A$1:$D$62,4)</f>
        <v>суббота</v>
      </c>
      <c r="G6" s="25">
        <v>2099</v>
      </c>
      <c r="H6" s="25">
        <v>486</v>
      </c>
      <c r="I6" s="26">
        <f t="shared" si="0"/>
        <v>0.18199142448785136</v>
      </c>
      <c r="J6" s="26">
        <f t="shared" si="1"/>
        <v>0.15843621399176955</v>
      </c>
      <c r="K6" s="27"/>
    </row>
    <row r="7" spans="1:11" x14ac:dyDescent="0.4">
      <c r="A7" s="23" t="s">
        <v>4</v>
      </c>
      <c r="B7" s="24">
        <v>42435</v>
      </c>
      <c r="C7" s="25">
        <v>356</v>
      </c>
      <c r="D7" s="25">
        <v>73</v>
      </c>
      <c r="E7" s="25">
        <v>1</v>
      </c>
      <c r="F7" s="25" t="str">
        <f>VLOOKUP(B7,Лист2!$A$1:$D$62,4)</f>
        <v>воскресенье</v>
      </c>
      <c r="G7" s="25">
        <v>1984</v>
      </c>
      <c r="H7" s="25">
        <v>441</v>
      </c>
      <c r="I7" s="26">
        <f t="shared" si="0"/>
        <v>0.17943548387096775</v>
      </c>
      <c r="J7" s="26">
        <f t="shared" si="1"/>
        <v>0.1655328798185941</v>
      </c>
      <c r="K7" s="27"/>
    </row>
    <row r="8" spans="1:11" x14ac:dyDescent="0.4">
      <c r="A8" s="23" t="s">
        <v>4</v>
      </c>
      <c r="B8" s="24">
        <v>42436</v>
      </c>
      <c r="C8" s="25">
        <v>329</v>
      </c>
      <c r="D8" s="25">
        <v>54</v>
      </c>
      <c r="E8" s="25">
        <v>1</v>
      </c>
      <c r="F8" s="25" t="str">
        <f>VLOOKUP(B8,Лист2!$A$1:$D$62,4)</f>
        <v>понедельник</v>
      </c>
      <c r="G8" s="25">
        <v>2048</v>
      </c>
      <c r="H8" s="25">
        <v>393</v>
      </c>
      <c r="I8" s="26">
        <f t="shared" si="0"/>
        <v>0.16064453125</v>
      </c>
      <c r="J8" s="26">
        <f t="shared" si="1"/>
        <v>0.13740458015267176</v>
      </c>
      <c r="K8" s="27"/>
    </row>
    <row r="9" spans="1:11" x14ac:dyDescent="0.4">
      <c r="A9" s="23" t="s">
        <v>4</v>
      </c>
      <c r="B9" s="24">
        <v>42437</v>
      </c>
      <c r="C9" s="25">
        <v>247</v>
      </c>
      <c r="D9" s="25">
        <v>37</v>
      </c>
      <c r="E9" s="25">
        <v>1</v>
      </c>
      <c r="F9" s="25" t="str">
        <f>VLOOKUP(B9,Лист2!$A$1:$D$62,4)</f>
        <v>вторник</v>
      </c>
      <c r="G9" s="25">
        <v>1470</v>
      </c>
      <c r="H9" s="25">
        <v>310</v>
      </c>
      <c r="I9" s="26">
        <f t="shared" si="0"/>
        <v>0.16802721088435374</v>
      </c>
      <c r="J9" s="26">
        <f t="shared" si="1"/>
        <v>0.11935483870967742</v>
      </c>
      <c r="K9" s="27"/>
    </row>
    <row r="10" spans="1:11" x14ac:dyDescent="0.4">
      <c r="A10" s="23" t="s">
        <v>4</v>
      </c>
      <c r="B10" s="24">
        <v>42438</v>
      </c>
      <c r="C10" s="25">
        <v>184</v>
      </c>
      <c r="D10" s="25">
        <v>34</v>
      </c>
      <c r="E10" s="25">
        <v>1</v>
      </c>
      <c r="F10" s="25" t="str">
        <f>VLOOKUP(B10,Лист2!$A$1:$D$62,4)</f>
        <v>среда</v>
      </c>
      <c r="G10" s="25">
        <v>1353</v>
      </c>
      <c r="H10" s="25">
        <v>287</v>
      </c>
      <c r="I10" s="26">
        <f t="shared" si="0"/>
        <v>0.1359940872135994</v>
      </c>
      <c r="J10" s="26">
        <f t="shared" si="1"/>
        <v>0.11846689895470383</v>
      </c>
      <c r="K10" s="27"/>
    </row>
    <row r="11" spans="1:11" x14ac:dyDescent="0.4">
      <c r="A11" s="23" t="s">
        <v>4</v>
      </c>
      <c r="B11" s="24">
        <v>42439</v>
      </c>
      <c r="C11" s="25">
        <v>202</v>
      </c>
      <c r="D11" s="25">
        <v>47</v>
      </c>
      <c r="E11" s="25">
        <v>1</v>
      </c>
      <c r="F11" s="25" t="str">
        <f>VLOOKUP(B11,Лист2!$A$1:$D$62,4)</f>
        <v>четверг</v>
      </c>
      <c r="G11" s="25">
        <v>1419</v>
      </c>
      <c r="H11" s="25">
        <v>310</v>
      </c>
      <c r="I11" s="26">
        <f t="shared" si="0"/>
        <v>0.142353770260747</v>
      </c>
      <c r="J11" s="26">
        <f t="shared" si="1"/>
        <v>0.15161290322580645</v>
      </c>
      <c r="K11" s="27"/>
    </row>
    <row r="12" spans="1:11" x14ac:dyDescent="0.4">
      <c r="A12" s="23" t="s">
        <v>4</v>
      </c>
      <c r="B12" s="24">
        <v>42440</v>
      </c>
      <c r="C12" s="25">
        <v>161</v>
      </c>
      <c r="D12" s="25">
        <v>33</v>
      </c>
      <c r="E12" s="25">
        <v>1</v>
      </c>
      <c r="F12" s="25" t="str">
        <f>VLOOKUP(B12,Лист2!$A$1:$D$62,4)</f>
        <v>пятница</v>
      </c>
      <c r="G12" s="25">
        <v>1264</v>
      </c>
      <c r="H12" s="25">
        <v>273</v>
      </c>
      <c r="I12" s="26">
        <f t="shared" si="0"/>
        <v>0.127373417721519</v>
      </c>
      <c r="J12" s="26">
        <f t="shared" si="1"/>
        <v>0.12087912087912088</v>
      </c>
      <c r="K12" s="27"/>
    </row>
    <row r="13" spans="1:11" x14ac:dyDescent="0.4">
      <c r="A13" s="23" t="s">
        <v>4</v>
      </c>
      <c r="B13" s="24">
        <v>42441</v>
      </c>
      <c r="C13" s="25">
        <v>270</v>
      </c>
      <c r="D13" s="25">
        <v>85</v>
      </c>
      <c r="E13" s="25">
        <v>1</v>
      </c>
      <c r="F13" s="25" t="str">
        <f>VLOOKUP(B13,Лист2!$A$1:$D$62,4)</f>
        <v>суббота</v>
      </c>
      <c r="G13" s="25">
        <v>1695</v>
      </c>
      <c r="H13" s="25">
        <v>390</v>
      </c>
      <c r="I13" s="26">
        <f t="shared" si="0"/>
        <v>0.15929203539823009</v>
      </c>
      <c r="J13" s="26">
        <f t="shared" si="1"/>
        <v>0.21794871794871795</v>
      </c>
      <c r="K13" s="27"/>
    </row>
    <row r="14" spans="1:11" x14ac:dyDescent="0.4">
      <c r="A14" s="23" t="s">
        <v>4</v>
      </c>
      <c r="B14" s="24">
        <v>42442</v>
      </c>
      <c r="C14" s="25">
        <v>287</v>
      </c>
      <c r="D14" s="25">
        <v>60</v>
      </c>
      <c r="E14" s="25">
        <v>1</v>
      </c>
      <c r="F14" s="25" t="str">
        <f>VLOOKUP(B14,Лист2!$A$1:$D$62,4)</f>
        <v>воскресенье</v>
      </c>
      <c r="G14" s="25">
        <v>1639</v>
      </c>
      <c r="H14" s="25">
        <v>347</v>
      </c>
      <c r="I14" s="26">
        <f t="shared" si="0"/>
        <v>0.17510677242220865</v>
      </c>
      <c r="J14" s="26">
        <f t="shared" si="1"/>
        <v>0.1729106628242075</v>
      </c>
      <c r="K14" s="27"/>
    </row>
    <row r="15" spans="1:11" x14ac:dyDescent="0.4">
      <c r="A15" s="23" t="s">
        <v>4</v>
      </c>
      <c r="B15" s="24">
        <v>42443</v>
      </c>
      <c r="C15" s="25">
        <v>202</v>
      </c>
      <c r="D15" s="25">
        <v>46</v>
      </c>
      <c r="E15" s="25">
        <v>0</v>
      </c>
      <c r="F15" s="25" t="str">
        <f>VLOOKUP(B15,Лист2!$A$1:$D$62,4)</f>
        <v>понедельник</v>
      </c>
      <c r="G15" s="25">
        <v>1399</v>
      </c>
      <c r="H15" s="25">
        <v>308</v>
      </c>
      <c r="I15" s="26">
        <f t="shared" si="0"/>
        <v>0.14438884917798428</v>
      </c>
      <c r="J15" s="26">
        <f t="shared" si="1"/>
        <v>0.14935064935064934</v>
      </c>
      <c r="K15" s="27"/>
    </row>
    <row r="16" spans="1:11" x14ac:dyDescent="0.4">
      <c r="A16" s="23" t="s">
        <v>4</v>
      </c>
      <c r="B16" s="24">
        <v>42444</v>
      </c>
      <c r="C16" s="25">
        <v>201</v>
      </c>
      <c r="D16" s="25">
        <v>49</v>
      </c>
      <c r="E16" s="25">
        <v>0</v>
      </c>
      <c r="F16" s="25" t="str">
        <f>VLOOKUP(B16,Лист2!$A$1:$D$62,4)</f>
        <v>вторник</v>
      </c>
      <c r="G16" s="25">
        <v>1290</v>
      </c>
      <c r="H16" s="25">
        <v>290</v>
      </c>
      <c r="I16" s="26">
        <f t="shared" si="0"/>
        <v>0.1558139534883721</v>
      </c>
      <c r="J16" s="26">
        <f t="shared" si="1"/>
        <v>0.16896551724137931</v>
      </c>
      <c r="K16" s="27"/>
    </row>
    <row r="17" spans="1:11" x14ac:dyDescent="0.4">
      <c r="A17" s="23" t="s">
        <v>4</v>
      </c>
      <c r="B17" s="24">
        <v>42445</v>
      </c>
      <c r="C17" s="25">
        <v>186</v>
      </c>
      <c r="D17" s="25">
        <v>33</v>
      </c>
      <c r="E17" s="25">
        <v>0</v>
      </c>
      <c r="F17" s="25" t="str">
        <f>VLOOKUP(B17,Лист2!$A$1:$D$62,4)</f>
        <v>среда</v>
      </c>
      <c r="G17" s="25">
        <v>1218</v>
      </c>
      <c r="H17" s="25">
        <v>258</v>
      </c>
      <c r="I17" s="26">
        <f t="shared" si="0"/>
        <v>0.15270935960591134</v>
      </c>
      <c r="J17" s="26">
        <f t="shared" si="1"/>
        <v>0.12790697674418605</v>
      </c>
      <c r="K17" s="27"/>
    </row>
    <row r="18" spans="1:11" x14ac:dyDescent="0.4">
      <c r="A18" s="23" t="s">
        <v>4</v>
      </c>
      <c r="B18" s="24">
        <v>42446</v>
      </c>
      <c r="C18" s="25">
        <v>178</v>
      </c>
      <c r="D18" s="25">
        <v>33</v>
      </c>
      <c r="E18" s="25">
        <v>0</v>
      </c>
      <c r="F18" s="25" t="str">
        <f>VLOOKUP(B18,Лист2!$A$1:$D$62,4)</f>
        <v>четверг</v>
      </c>
      <c r="G18" s="25">
        <v>1330</v>
      </c>
      <c r="H18" s="25">
        <v>261</v>
      </c>
      <c r="I18" s="26">
        <f t="shared" si="0"/>
        <v>0.13383458646616542</v>
      </c>
      <c r="J18" s="26">
        <f t="shared" si="1"/>
        <v>0.12643678160919541</v>
      </c>
      <c r="K18" s="27"/>
    </row>
    <row r="19" spans="1:11" x14ac:dyDescent="0.4">
      <c r="A19" s="23" t="s">
        <v>4</v>
      </c>
      <c r="B19" s="24">
        <v>42447</v>
      </c>
      <c r="C19" s="25">
        <v>172</v>
      </c>
      <c r="D19" s="25">
        <v>43</v>
      </c>
      <c r="E19" s="25">
        <v>0</v>
      </c>
      <c r="F19" s="25" t="str">
        <f>VLOOKUP(B19,Лист2!$A$1:$D$62,4)</f>
        <v>пятница</v>
      </c>
      <c r="G19" s="25">
        <v>1252</v>
      </c>
      <c r="H19" s="25">
        <v>263</v>
      </c>
      <c r="I19" s="26">
        <f t="shared" si="0"/>
        <v>0.13738019169329074</v>
      </c>
      <c r="J19" s="26">
        <f t="shared" si="1"/>
        <v>0.1634980988593156</v>
      </c>
      <c r="K19" s="27"/>
    </row>
    <row r="20" spans="1:11" x14ac:dyDescent="0.4">
      <c r="A20" s="23" t="s">
        <v>4</v>
      </c>
      <c r="B20" s="24">
        <v>42448</v>
      </c>
      <c r="C20" s="25">
        <v>289</v>
      </c>
      <c r="D20" s="25">
        <v>44</v>
      </c>
      <c r="E20" s="25">
        <v>0</v>
      </c>
      <c r="F20" s="25" t="str">
        <f>VLOOKUP(B20,Лист2!$A$1:$D$62,4)</f>
        <v>суббота</v>
      </c>
      <c r="G20" s="25">
        <v>1769</v>
      </c>
      <c r="H20" s="25">
        <v>360</v>
      </c>
      <c r="I20" s="26">
        <f t="shared" si="0"/>
        <v>0.16336913510457884</v>
      </c>
      <c r="J20" s="26">
        <f t="shared" si="1"/>
        <v>0.12222222222222222</v>
      </c>
      <c r="K20" s="27"/>
    </row>
    <row r="21" spans="1:11" x14ac:dyDescent="0.4">
      <c r="A21" s="23" t="s">
        <v>4</v>
      </c>
      <c r="B21" s="24">
        <v>42449</v>
      </c>
      <c r="C21" s="25">
        <v>309</v>
      </c>
      <c r="D21" s="25">
        <v>52</v>
      </c>
      <c r="E21" s="25">
        <v>0</v>
      </c>
      <c r="F21" s="25" t="str">
        <f>VLOOKUP(B21,Лист2!$A$1:$D$62,4)</f>
        <v>воскресенье</v>
      </c>
      <c r="G21" s="25">
        <v>1667</v>
      </c>
      <c r="H21" s="25">
        <v>343</v>
      </c>
      <c r="I21" s="26">
        <f t="shared" si="0"/>
        <v>0.1853629274145171</v>
      </c>
      <c r="J21" s="26">
        <f t="shared" si="1"/>
        <v>0.15160349854227406</v>
      </c>
      <c r="K21" s="27"/>
    </row>
    <row r="22" spans="1:11" x14ac:dyDescent="0.4">
      <c r="A22" s="23" t="s">
        <v>4</v>
      </c>
      <c r="B22" s="24">
        <v>42450</v>
      </c>
      <c r="C22" s="25">
        <v>182</v>
      </c>
      <c r="D22" s="25">
        <v>31</v>
      </c>
      <c r="E22" s="25">
        <v>0</v>
      </c>
      <c r="F22" s="25" t="str">
        <f>VLOOKUP(B22,Лист2!$A$1:$D$62,4)</f>
        <v>понедельник</v>
      </c>
      <c r="G22" s="25">
        <v>1249</v>
      </c>
      <c r="H22" s="25">
        <v>218</v>
      </c>
      <c r="I22" s="26">
        <f t="shared" si="0"/>
        <v>0.14571657325860687</v>
      </c>
      <c r="J22" s="26">
        <f t="shared" si="1"/>
        <v>0.14220183486238533</v>
      </c>
      <c r="K22" s="27"/>
    </row>
    <row r="23" spans="1:11" x14ac:dyDescent="0.4">
      <c r="A23" s="23" t="s">
        <v>4</v>
      </c>
      <c r="B23" s="24">
        <v>42451</v>
      </c>
      <c r="C23" s="25">
        <v>175</v>
      </c>
      <c r="D23" s="25">
        <v>40</v>
      </c>
      <c r="E23" s="25">
        <v>0</v>
      </c>
      <c r="F23" s="25" t="str">
        <f>VLOOKUP(B23,Лист2!$A$1:$D$62,4)</f>
        <v>вторник</v>
      </c>
      <c r="G23" s="25">
        <v>1125</v>
      </c>
      <c r="H23" s="25">
        <v>250</v>
      </c>
      <c r="I23" s="26">
        <f t="shared" si="0"/>
        <v>0.15555555555555556</v>
      </c>
      <c r="J23" s="26">
        <f t="shared" si="1"/>
        <v>0.16</v>
      </c>
      <c r="K23" s="27"/>
    </row>
    <row r="24" spans="1:11" x14ac:dyDescent="0.4">
      <c r="A24" s="23" t="s">
        <v>4</v>
      </c>
      <c r="B24" s="24">
        <v>42452</v>
      </c>
      <c r="C24" s="25">
        <v>185</v>
      </c>
      <c r="D24" s="25">
        <v>38</v>
      </c>
      <c r="E24" s="25">
        <v>0</v>
      </c>
      <c r="F24" s="25" t="str">
        <f>VLOOKUP(B24,Лист2!$A$1:$D$62,4)</f>
        <v>среда</v>
      </c>
      <c r="G24" s="25">
        <v>1187</v>
      </c>
      <c r="H24" s="25">
        <v>246</v>
      </c>
      <c r="I24" s="26">
        <f t="shared" si="0"/>
        <v>0.15585509688289806</v>
      </c>
      <c r="J24" s="26">
        <f t="shared" si="1"/>
        <v>0.15447154471544716</v>
      </c>
      <c r="K24" s="27"/>
    </row>
    <row r="25" spans="1:11" x14ac:dyDescent="0.4">
      <c r="A25" s="23" t="s">
        <v>4</v>
      </c>
      <c r="B25" s="24">
        <v>42453</v>
      </c>
      <c r="C25" s="25">
        <v>210</v>
      </c>
      <c r="D25" s="25">
        <v>41</v>
      </c>
      <c r="E25" s="25">
        <v>0</v>
      </c>
      <c r="F25" s="25" t="str">
        <f>VLOOKUP(B25,Лист2!$A$1:$D$62,4)</f>
        <v>четверг</v>
      </c>
      <c r="G25" s="25">
        <v>1262</v>
      </c>
      <c r="H25" s="25">
        <v>250</v>
      </c>
      <c r="I25" s="26">
        <f t="shared" si="0"/>
        <v>0.1664025356576862</v>
      </c>
      <c r="J25" s="26">
        <f t="shared" si="1"/>
        <v>0.16400000000000001</v>
      </c>
      <c r="K25" s="27"/>
    </row>
    <row r="26" spans="1:11" x14ac:dyDescent="0.4">
      <c r="A26" s="23" t="s">
        <v>4</v>
      </c>
      <c r="B26" s="24">
        <v>42454</v>
      </c>
      <c r="C26" s="25">
        <v>170</v>
      </c>
      <c r="D26" s="25">
        <v>27</v>
      </c>
      <c r="E26" s="25">
        <v>0</v>
      </c>
      <c r="F26" s="25" t="str">
        <f>VLOOKUP(B26,Лист2!$A$1:$D$62,4)</f>
        <v>пятница</v>
      </c>
      <c r="G26" s="25">
        <v>1247</v>
      </c>
      <c r="H26" s="25">
        <v>232</v>
      </c>
      <c r="I26" s="26">
        <f t="shared" si="0"/>
        <v>0.13632718524458701</v>
      </c>
      <c r="J26" s="26">
        <f t="shared" si="1"/>
        <v>0.11637931034482758</v>
      </c>
      <c r="K26" s="27"/>
    </row>
    <row r="27" spans="1:11" x14ac:dyDescent="0.4">
      <c r="A27" s="23" t="s">
        <v>4</v>
      </c>
      <c r="B27" s="24">
        <v>42455</v>
      </c>
      <c r="C27" s="25">
        <v>218</v>
      </c>
      <c r="D27" s="25">
        <v>39</v>
      </c>
      <c r="E27" s="25">
        <v>0</v>
      </c>
      <c r="F27" s="25" t="str">
        <f>VLOOKUP(B27,Лист2!$A$1:$D$62,4)</f>
        <v>суббота</v>
      </c>
      <c r="G27" s="25">
        <v>1327</v>
      </c>
      <c r="H27" s="25">
        <v>272</v>
      </c>
      <c r="I27" s="26">
        <f t="shared" si="0"/>
        <v>0.16428033157498115</v>
      </c>
      <c r="J27" s="26">
        <f t="shared" si="1"/>
        <v>0.14338235294117646</v>
      </c>
      <c r="K27" s="27"/>
    </row>
    <row r="28" spans="1:11" x14ac:dyDescent="0.4">
      <c r="A28" s="23" t="s">
        <v>4</v>
      </c>
      <c r="B28" s="24">
        <v>42456</v>
      </c>
      <c r="C28" s="25">
        <v>252</v>
      </c>
      <c r="D28" s="25">
        <v>63</v>
      </c>
      <c r="E28" s="25">
        <v>0</v>
      </c>
      <c r="F28" s="25" t="str">
        <f>VLOOKUP(B28,Лист2!$A$1:$D$62,4)</f>
        <v>воскресенье</v>
      </c>
      <c r="G28" s="25">
        <v>1496</v>
      </c>
      <c r="H28" s="25">
        <v>321</v>
      </c>
      <c r="I28" s="26">
        <f t="shared" si="0"/>
        <v>0.16844919786096257</v>
      </c>
      <c r="J28" s="26">
        <f t="shared" si="1"/>
        <v>0.19626168224299065</v>
      </c>
      <c r="K28" s="27"/>
    </row>
    <row r="29" spans="1:11" x14ac:dyDescent="0.4">
      <c r="A29" s="23" t="s">
        <v>4</v>
      </c>
      <c r="B29" s="24">
        <v>42457</v>
      </c>
      <c r="C29" s="25">
        <v>195</v>
      </c>
      <c r="D29" s="25">
        <v>38</v>
      </c>
      <c r="E29" s="25">
        <v>0</v>
      </c>
      <c r="F29" s="25" t="str">
        <f>VLOOKUP(B29,Лист2!$A$1:$D$62,4)</f>
        <v>понедельник</v>
      </c>
      <c r="G29" s="25">
        <v>1186</v>
      </c>
      <c r="H29" s="25">
        <v>240</v>
      </c>
      <c r="I29" s="26">
        <f t="shared" si="0"/>
        <v>0.16441821247892074</v>
      </c>
      <c r="J29" s="26">
        <f t="shared" si="1"/>
        <v>0.15833333333333333</v>
      </c>
      <c r="K29" s="27"/>
    </row>
    <row r="30" spans="1:11" x14ac:dyDescent="0.4">
      <c r="A30" s="23" t="s">
        <v>4</v>
      </c>
      <c r="B30" s="24">
        <v>42458</v>
      </c>
      <c r="C30" s="25">
        <v>167</v>
      </c>
      <c r="D30" s="25">
        <v>41</v>
      </c>
      <c r="E30" s="25">
        <v>0</v>
      </c>
      <c r="F30" s="25" t="str">
        <f>VLOOKUP(B30,Лист2!$A$1:$D$62,4)</f>
        <v>вторник</v>
      </c>
      <c r="G30" s="25">
        <v>1199</v>
      </c>
      <c r="H30" s="25">
        <v>226</v>
      </c>
      <c r="I30" s="26">
        <f t="shared" si="0"/>
        <v>0.13928273561301086</v>
      </c>
      <c r="J30" s="26">
        <f t="shared" si="1"/>
        <v>0.18141592920353983</v>
      </c>
      <c r="K30" s="27"/>
    </row>
    <row r="31" spans="1:11" x14ac:dyDescent="0.4">
      <c r="A31" s="23" t="s">
        <v>4</v>
      </c>
      <c r="B31" s="24">
        <v>42459</v>
      </c>
      <c r="C31" s="25">
        <v>173</v>
      </c>
      <c r="D31" s="25">
        <v>53</v>
      </c>
      <c r="E31" s="25">
        <v>0</v>
      </c>
      <c r="F31" s="25" t="str">
        <f>VLOOKUP(B31,Лист2!$A$1:$D$62,4)</f>
        <v>среда</v>
      </c>
      <c r="G31" s="25">
        <v>1154</v>
      </c>
      <c r="H31" s="25">
        <v>271</v>
      </c>
      <c r="I31" s="26">
        <f t="shared" si="0"/>
        <v>0.14991334488734837</v>
      </c>
      <c r="J31" s="26">
        <f t="shared" si="1"/>
        <v>0.19557195571955718</v>
      </c>
      <c r="K31" s="27"/>
    </row>
    <row r="32" spans="1:11" x14ac:dyDescent="0.4">
      <c r="A32" s="23" t="s">
        <v>4</v>
      </c>
      <c r="B32" s="24">
        <v>42460</v>
      </c>
      <c r="C32" s="25">
        <v>163</v>
      </c>
      <c r="D32" s="25">
        <v>39</v>
      </c>
      <c r="E32" s="25">
        <v>0</v>
      </c>
      <c r="F32" s="25" t="str">
        <f>VLOOKUP(B32,Лист2!$A$1:$D$62,4)</f>
        <v>четверг</v>
      </c>
      <c r="G32" s="25">
        <v>1161</v>
      </c>
      <c r="H32" s="25">
        <v>234</v>
      </c>
      <c r="I32" s="26">
        <f t="shared" si="0"/>
        <v>0.14039621016365203</v>
      </c>
      <c r="J32" s="26">
        <f t="shared" si="1"/>
        <v>0.16666666666666666</v>
      </c>
      <c r="K32" s="27"/>
    </row>
    <row r="33" spans="1:11" x14ac:dyDescent="0.4">
      <c r="A33" s="23" t="s">
        <v>4</v>
      </c>
      <c r="B33" s="24">
        <v>42461</v>
      </c>
      <c r="C33" s="25">
        <v>161</v>
      </c>
      <c r="D33" s="25">
        <v>38</v>
      </c>
      <c r="E33" s="25">
        <v>0</v>
      </c>
      <c r="F33" s="25" t="str">
        <f>VLOOKUP(B33,Лист2!$A$1:$D$62,4)</f>
        <v>пятница</v>
      </c>
      <c r="G33" s="25">
        <v>1181</v>
      </c>
      <c r="H33" s="25">
        <v>282</v>
      </c>
      <c r="I33" s="26">
        <f t="shared" si="0"/>
        <v>0.13632514817950889</v>
      </c>
      <c r="J33" s="26">
        <f t="shared" si="1"/>
        <v>0.13475177304964539</v>
      </c>
      <c r="K33" s="27"/>
    </row>
    <row r="34" spans="1:11" x14ac:dyDescent="0.4">
      <c r="A34" s="23" t="s">
        <v>4</v>
      </c>
      <c r="B34" s="24">
        <v>42462</v>
      </c>
      <c r="C34" s="25">
        <v>253</v>
      </c>
      <c r="D34" s="25">
        <v>61</v>
      </c>
      <c r="E34" s="25">
        <v>0</v>
      </c>
      <c r="F34" s="25" t="str">
        <f>VLOOKUP(B34,Лист2!$A$1:$D$62,4)</f>
        <v>суббота</v>
      </c>
      <c r="G34" s="25">
        <v>1648</v>
      </c>
      <c r="H34" s="25">
        <v>380</v>
      </c>
      <c r="I34" s="26">
        <f t="shared" si="0"/>
        <v>0.15351941747572814</v>
      </c>
      <c r="J34" s="26">
        <f t="shared" si="1"/>
        <v>0.16052631578947368</v>
      </c>
      <c r="K34" s="27"/>
    </row>
    <row r="35" spans="1:11" x14ac:dyDescent="0.4">
      <c r="A35" s="23" t="s">
        <v>4</v>
      </c>
      <c r="B35" s="24">
        <v>42463</v>
      </c>
      <c r="C35" s="25">
        <v>305</v>
      </c>
      <c r="D35" s="25">
        <v>61</v>
      </c>
      <c r="E35" s="25">
        <v>0</v>
      </c>
      <c r="F35" s="25" t="str">
        <f>VLOOKUP(B35,Лист2!$A$1:$D$62,4)</f>
        <v>воскресенье</v>
      </c>
      <c r="G35" s="25">
        <v>1614</v>
      </c>
      <c r="H35" s="25">
        <v>355</v>
      </c>
      <c r="I35" s="26">
        <f t="shared" si="0"/>
        <v>0.18897149938042132</v>
      </c>
      <c r="J35" s="26">
        <f t="shared" si="1"/>
        <v>0.17183098591549295</v>
      </c>
      <c r="K35" s="27"/>
    </row>
    <row r="36" spans="1:11" x14ac:dyDescent="0.4">
      <c r="A36" s="23" t="s">
        <v>4</v>
      </c>
      <c r="B36" s="24">
        <v>42464</v>
      </c>
      <c r="C36" s="25">
        <v>183</v>
      </c>
      <c r="D36" s="25">
        <v>44</v>
      </c>
      <c r="E36" s="25">
        <v>0</v>
      </c>
      <c r="F36" s="25" t="str">
        <f>VLOOKUP(B36,Лист2!$A$1:$D$62,4)</f>
        <v>понедельник</v>
      </c>
      <c r="G36" s="25">
        <v>1285</v>
      </c>
      <c r="H36" s="25">
        <v>281</v>
      </c>
      <c r="I36" s="26">
        <f t="shared" si="0"/>
        <v>0.1424124513618677</v>
      </c>
      <c r="J36" s="26">
        <f t="shared" si="1"/>
        <v>0.15658362989323843</v>
      </c>
      <c r="K36" s="27"/>
    </row>
    <row r="37" spans="1:11" x14ac:dyDescent="0.4">
      <c r="A37" s="23" t="s">
        <v>4</v>
      </c>
      <c r="B37" s="24">
        <v>42465</v>
      </c>
      <c r="C37" s="25">
        <v>211</v>
      </c>
      <c r="D37" s="25">
        <v>47</v>
      </c>
      <c r="E37" s="25">
        <v>0</v>
      </c>
      <c r="F37" s="25" t="str">
        <f>VLOOKUP(B37,Лист2!$A$1:$D$62,4)</f>
        <v>вторник</v>
      </c>
      <c r="G37" s="25">
        <v>1314</v>
      </c>
      <c r="H37" s="25">
        <v>270</v>
      </c>
      <c r="I37" s="26">
        <f t="shared" si="0"/>
        <v>0.16057838660578386</v>
      </c>
      <c r="J37" s="26">
        <f t="shared" si="1"/>
        <v>0.17407407407407408</v>
      </c>
      <c r="K37" s="27"/>
    </row>
    <row r="38" spans="1:11" x14ac:dyDescent="0.4">
      <c r="A38" s="23" t="s">
        <v>4</v>
      </c>
      <c r="B38" s="24">
        <v>42466</v>
      </c>
      <c r="C38" s="25">
        <v>213</v>
      </c>
      <c r="D38" s="25">
        <v>49</v>
      </c>
      <c r="E38" s="25">
        <v>0</v>
      </c>
      <c r="F38" s="25" t="str">
        <f>VLOOKUP(B38,Лист2!$A$1:$D$62,4)</f>
        <v>среда</v>
      </c>
      <c r="G38" s="25">
        <v>1273</v>
      </c>
      <c r="H38" s="25">
        <v>255</v>
      </c>
      <c r="I38" s="26">
        <f t="shared" si="0"/>
        <v>0.16732128829536527</v>
      </c>
      <c r="J38" s="26">
        <f t="shared" si="1"/>
        <v>0.19215686274509805</v>
      </c>
      <c r="K38" s="27"/>
    </row>
    <row r="39" spans="1:11" x14ac:dyDescent="0.4">
      <c r="A39" s="23" t="s">
        <v>4</v>
      </c>
      <c r="B39" s="24">
        <v>42467</v>
      </c>
      <c r="C39" s="25">
        <v>189</v>
      </c>
      <c r="D39" s="25">
        <v>45</v>
      </c>
      <c r="E39" s="25">
        <v>0</v>
      </c>
      <c r="F39" s="25" t="str">
        <f>VLOOKUP(B39,Лист2!$A$1:$D$62,4)</f>
        <v>четверг</v>
      </c>
      <c r="G39" s="25">
        <v>1174</v>
      </c>
      <c r="H39" s="25">
        <v>232</v>
      </c>
      <c r="I39" s="26">
        <f t="shared" si="0"/>
        <v>0.16098807495741055</v>
      </c>
      <c r="J39" s="26">
        <f t="shared" si="1"/>
        <v>0.19396551724137931</v>
      </c>
      <c r="K39" s="27"/>
    </row>
    <row r="40" spans="1:11" x14ac:dyDescent="0.4">
      <c r="A40" s="23" t="s">
        <v>4</v>
      </c>
      <c r="B40" s="24">
        <v>42468</v>
      </c>
      <c r="C40" s="25">
        <v>173</v>
      </c>
      <c r="D40" s="25">
        <v>30</v>
      </c>
      <c r="E40" s="25">
        <v>0</v>
      </c>
      <c r="F40" s="25" t="str">
        <f>VLOOKUP(B40,Лист2!$A$1:$D$62,4)</f>
        <v>пятница</v>
      </c>
      <c r="G40" s="25">
        <v>1164</v>
      </c>
      <c r="H40" s="25">
        <v>226</v>
      </c>
      <c r="I40" s="26">
        <f t="shared" si="0"/>
        <v>0.1486254295532646</v>
      </c>
      <c r="J40" s="26">
        <f t="shared" si="1"/>
        <v>0.13274336283185842</v>
      </c>
      <c r="K40" s="27"/>
    </row>
    <row r="41" spans="1:11" x14ac:dyDescent="0.4">
      <c r="A41" s="23" t="s">
        <v>4</v>
      </c>
      <c r="B41" s="24">
        <v>42469</v>
      </c>
      <c r="C41" s="25">
        <v>289</v>
      </c>
      <c r="D41" s="25">
        <v>70</v>
      </c>
      <c r="E41" s="25">
        <v>1</v>
      </c>
      <c r="F41" s="25" t="str">
        <f>VLOOKUP(B41,Лист2!$A$1:$D$62,4)</f>
        <v>суббота</v>
      </c>
      <c r="G41" s="25">
        <v>1547</v>
      </c>
      <c r="H41" s="25">
        <v>324</v>
      </c>
      <c r="I41" s="26">
        <f t="shared" si="0"/>
        <v>0.18681318681318682</v>
      </c>
      <c r="J41" s="26">
        <f t="shared" si="1"/>
        <v>0.21604938271604937</v>
      </c>
      <c r="K41" s="27"/>
    </row>
    <row r="42" spans="1:11" x14ac:dyDescent="0.4">
      <c r="A42" s="23" t="s">
        <v>4</v>
      </c>
      <c r="B42" s="24">
        <v>42470</v>
      </c>
      <c r="C42" s="25">
        <v>287</v>
      </c>
      <c r="D42" s="25">
        <v>35</v>
      </c>
      <c r="E42" s="25">
        <v>1</v>
      </c>
      <c r="F42" s="25" t="str">
        <f>VLOOKUP(B42,Лист2!$A$1:$D$62,4)</f>
        <v>воскресенье</v>
      </c>
      <c r="G42" s="25">
        <v>1612</v>
      </c>
      <c r="H42" s="25">
        <v>318</v>
      </c>
      <c r="I42" s="26">
        <f t="shared" si="0"/>
        <v>0.17803970223325061</v>
      </c>
      <c r="J42" s="26">
        <f t="shared" si="1"/>
        <v>0.11006289308176101</v>
      </c>
      <c r="K42" s="27"/>
    </row>
    <row r="43" spans="1:11" x14ac:dyDescent="0.4">
      <c r="A43" s="23" t="s">
        <v>4</v>
      </c>
      <c r="B43" s="24">
        <v>42471</v>
      </c>
      <c r="C43" s="25">
        <v>232</v>
      </c>
      <c r="D43" s="25">
        <v>36</v>
      </c>
      <c r="E43" s="25">
        <v>1</v>
      </c>
      <c r="F43" s="25" t="str">
        <f>VLOOKUP(B43,Лист2!$A$1:$D$62,4)</f>
        <v>понедельник</v>
      </c>
      <c r="G43" s="25">
        <v>1347</v>
      </c>
      <c r="H43" s="25">
        <v>250</v>
      </c>
      <c r="I43" s="26">
        <f t="shared" si="0"/>
        <v>0.17223459539717892</v>
      </c>
      <c r="J43" s="26">
        <f t="shared" si="1"/>
        <v>0.14399999999999999</v>
      </c>
      <c r="K43" s="27"/>
    </row>
    <row r="44" spans="1:11" x14ac:dyDescent="0.4">
      <c r="A44" s="23" t="s">
        <v>4</v>
      </c>
      <c r="B44" s="24">
        <v>42472</v>
      </c>
      <c r="C44" s="25">
        <v>236</v>
      </c>
      <c r="D44" s="25">
        <v>30</v>
      </c>
      <c r="E44" s="25">
        <v>1</v>
      </c>
      <c r="F44" s="25" t="str">
        <f>VLOOKUP(B44,Лист2!$A$1:$D$62,4)</f>
        <v>вторник</v>
      </c>
      <c r="G44" s="25">
        <v>1416</v>
      </c>
      <c r="H44" s="25">
        <v>271</v>
      </c>
      <c r="I44" s="26">
        <f t="shared" si="0"/>
        <v>0.16666666666666666</v>
      </c>
      <c r="J44" s="26">
        <f t="shared" si="1"/>
        <v>0.11070110701107011</v>
      </c>
      <c r="K44" s="27"/>
    </row>
    <row r="45" spans="1:11" x14ac:dyDescent="0.4">
      <c r="A45" s="23" t="s">
        <v>4</v>
      </c>
      <c r="B45" s="24">
        <v>42473</v>
      </c>
      <c r="C45" s="25">
        <v>202</v>
      </c>
      <c r="D45" s="25">
        <v>42</v>
      </c>
      <c r="E45" s="25">
        <v>1</v>
      </c>
      <c r="F45" s="25" t="str">
        <f>VLOOKUP(B45,Лист2!$A$1:$D$62,4)</f>
        <v>среда</v>
      </c>
      <c r="G45" s="25">
        <v>1349</v>
      </c>
      <c r="H45" s="25">
        <v>275</v>
      </c>
      <c r="I45" s="26">
        <f t="shared" si="0"/>
        <v>0.14974054855448479</v>
      </c>
      <c r="J45" s="26">
        <f t="shared" si="1"/>
        <v>0.15272727272727274</v>
      </c>
      <c r="K45" s="27"/>
    </row>
    <row r="46" spans="1:11" x14ac:dyDescent="0.4">
      <c r="A46" s="23" t="s">
        <v>4</v>
      </c>
      <c r="B46" s="24">
        <v>42474</v>
      </c>
      <c r="C46" s="25">
        <v>186</v>
      </c>
      <c r="D46" s="25">
        <v>43</v>
      </c>
      <c r="E46" s="25">
        <v>1</v>
      </c>
      <c r="F46" s="25" t="str">
        <f>VLOOKUP(B46,Лист2!$A$1:$D$62,4)</f>
        <v>четверг</v>
      </c>
      <c r="G46" s="25">
        <v>1460</v>
      </c>
      <c r="H46" s="25">
        <v>304</v>
      </c>
      <c r="I46" s="26">
        <f t="shared" si="0"/>
        <v>0.12739726027397261</v>
      </c>
      <c r="J46" s="26">
        <f t="shared" si="1"/>
        <v>0.14144736842105263</v>
      </c>
      <c r="K46" s="27"/>
    </row>
    <row r="47" spans="1:11" x14ac:dyDescent="0.4">
      <c r="A47" s="23" t="s">
        <v>4</v>
      </c>
      <c r="B47" s="24">
        <v>42475</v>
      </c>
      <c r="C47" s="25">
        <v>212</v>
      </c>
      <c r="D47" s="25">
        <v>23</v>
      </c>
      <c r="E47" s="25">
        <v>1</v>
      </c>
      <c r="F47" s="25" t="str">
        <f>VLOOKUP(B47,Лист2!$A$1:$D$62,4)</f>
        <v>пятница</v>
      </c>
      <c r="G47" s="25">
        <v>1468</v>
      </c>
      <c r="H47" s="25">
        <v>243</v>
      </c>
      <c r="I47" s="26">
        <f t="shared" si="0"/>
        <v>0.1444141689373297</v>
      </c>
      <c r="J47" s="26">
        <f t="shared" si="1"/>
        <v>9.4650205761316872E-2</v>
      </c>
      <c r="K47" s="27"/>
    </row>
    <row r="48" spans="1:11" x14ac:dyDescent="0.4">
      <c r="A48" s="23" t="s">
        <v>4</v>
      </c>
      <c r="B48" s="24">
        <v>42476</v>
      </c>
      <c r="C48" s="25">
        <v>296</v>
      </c>
      <c r="D48" s="25">
        <v>48</v>
      </c>
      <c r="E48" s="25">
        <v>1</v>
      </c>
      <c r="F48" s="25" t="str">
        <f>VLOOKUP(B48,Лист2!$A$1:$D$62,4)</f>
        <v>суббота</v>
      </c>
      <c r="G48" s="25">
        <v>1694</v>
      </c>
      <c r="H48" s="25">
        <v>299</v>
      </c>
      <c r="I48" s="26">
        <f t="shared" si="0"/>
        <v>0.17473435655253838</v>
      </c>
      <c r="J48" s="26">
        <f t="shared" si="1"/>
        <v>0.16053511705685619</v>
      </c>
      <c r="K48" s="27"/>
    </row>
    <row r="49" spans="1:11" x14ac:dyDescent="0.4">
      <c r="A49" s="23" t="s">
        <v>4</v>
      </c>
      <c r="B49" s="24">
        <v>42477</v>
      </c>
      <c r="C49" s="25">
        <v>272</v>
      </c>
      <c r="D49" s="25">
        <v>52</v>
      </c>
      <c r="E49" s="25">
        <v>1</v>
      </c>
      <c r="F49" s="25" t="str">
        <f>VLOOKUP(B49,Лист2!$A$1:$D$62,4)</f>
        <v>воскресенье</v>
      </c>
      <c r="G49" s="25">
        <v>1614</v>
      </c>
      <c r="H49" s="25">
        <v>293</v>
      </c>
      <c r="I49" s="26">
        <f t="shared" si="0"/>
        <v>0.16852540272614622</v>
      </c>
      <c r="J49" s="26">
        <f t="shared" si="1"/>
        <v>0.17747440273037543</v>
      </c>
      <c r="K49" s="27"/>
    </row>
    <row r="50" spans="1:11" x14ac:dyDescent="0.4">
      <c r="A50" s="23" t="s">
        <v>4</v>
      </c>
      <c r="B50" s="24">
        <v>42478</v>
      </c>
      <c r="C50" s="25">
        <v>259</v>
      </c>
      <c r="D50" s="25">
        <v>49</v>
      </c>
      <c r="E50" s="25">
        <v>1</v>
      </c>
      <c r="F50" s="25" t="str">
        <f>VLOOKUP(B50,Лист2!$A$1:$D$62,4)</f>
        <v>понедельник</v>
      </c>
      <c r="G50" s="25">
        <v>1426</v>
      </c>
      <c r="H50" s="25">
        <v>285</v>
      </c>
      <c r="I50" s="26">
        <f t="shared" si="0"/>
        <v>0.18162692847124826</v>
      </c>
      <c r="J50" s="26">
        <f t="shared" si="1"/>
        <v>0.17192982456140352</v>
      </c>
      <c r="K50" s="27"/>
    </row>
    <row r="51" spans="1:11" x14ac:dyDescent="0.4">
      <c r="A51" s="23" t="s">
        <v>4</v>
      </c>
      <c r="B51" s="24">
        <v>42479</v>
      </c>
      <c r="C51" s="25">
        <v>263</v>
      </c>
      <c r="D51" s="25">
        <v>49</v>
      </c>
      <c r="E51" s="25">
        <v>0</v>
      </c>
      <c r="F51" s="25" t="str">
        <f>VLOOKUP(B51,Лист2!$A$1:$D$62,4)</f>
        <v>вторник</v>
      </c>
      <c r="G51" s="25">
        <v>1430</v>
      </c>
      <c r="H51" s="25">
        <v>293</v>
      </c>
      <c r="I51" s="26">
        <f t="shared" si="0"/>
        <v>0.18391608391608391</v>
      </c>
      <c r="J51" s="26">
        <f t="shared" si="1"/>
        <v>0.16723549488054607</v>
      </c>
      <c r="K51" s="27"/>
    </row>
    <row r="52" spans="1:11" x14ac:dyDescent="0.4">
      <c r="A52" s="23" t="s">
        <v>4</v>
      </c>
      <c r="B52" s="24">
        <v>42480</v>
      </c>
      <c r="C52" s="25">
        <v>301</v>
      </c>
      <c r="D52" s="25">
        <v>51</v>
      </c>
      <c r="E52" s="25">
        <v>0</v>
      </c>
      <c r="F52" s="25" t="str">
        <f>VLOOKUP(B52,Лист2!$A$1:$D$62,4)</f>
        <v>среда</v>
      </c>
      <c r="G52" s="25">
        <v>1585</v>
      </c>
      <c r="H52" s="25">
        <v>315</v>
      </c>
      <c r="I52" s="26">
        <f t="shared" si="0"/>
        <v>0.18990536277602524</v>
      </c>
      <c r="J52" s="26">
        <f t="shared" si="1"/>
        <v>0.16190476190476191</v>
      </c>
      <c r="K52" s="27"/>
    </row>
    <row r="53" spans="1:11" x14ac:dyDescent="0.4">
      <c r="A53" s="23" t="s">
        <v>4</v>
      </c>
      <c r="B53" s="24">
        <v>42481</v>
      </c>
      <c r="C53" s="25">
        <v>270</v>
      </c>
      <c r="D53" s="25">
        <v>59</v>
      </c>
      <c r="E53" s="25">
        <v>0</v>
      </c>
      <c r="F53" s="25" t="str">
        <f>VLOOKUP(B53,Лист2!$A$1:$D$62,4)</f>
        <v>четверг</v>
      </c>
      <c r="G53" s="25">
        <v>1530</v>
      </c>
      <c r="H53" s="25">
        <v>282</v>
      </c>
      <c r="I53" s="26">
        <f t="shared" si="0"/>
        <v>0.17647058823529413</v>
      </c>
      <c r="J53" s="26">
        <f t="shared" si="1"/>
        <v>0.20921985815602837</v>
      </c>
      <c r="K53" s="27"/>
    </row>
    <row r="54" spans="1:11" x14ac:dyDescent="0.4">
      <c r="A54" s="23" t="s">
        <v>4</v>
      </c>
      <c r="B54" s="24">
        <v>42482</v>
      </c>
      <c r="C54" s="25">
        <v>239</v>
      </c>
      <c r="D54" s="25">
        <v>49</v>
      </c>
      <c r="E54" s="25">
        <v>0</v>
      </c>
      <c r="F54" s="25" t="str">
        <f>VLOOKUP(B54,Лист2!$A$1:$D$62,4)</f>
        <v>пятница</v>
      </c>
      <c r="G54" s="25">
        <v>1329</v>
      </c>
      <c r="H54" s="25">
        <v>246</v>
      </c>
      <c r="I54" s="26">
        <f t="shared" si="0"/>
        <v>0.17983446200150488</v>
      </c>
      <c r="J54" s="26">
        <f t="shared" si="1"/>
        <v>0.1991869918699187</v>
      </c>
      <c r="K54" s="27"/>
    </row>
    <row r="55" spans="1:11" x14ac:dyDescent="0.4">
      <c r="A55" s="23" t="s">
        <v>4</v>
      </c>
      <c r="B55" s="24">
        <v>42483</v>
      </c>
      <c r="C55" s="25">
        <v>236</v>
      </c>
      <c r="D55" s="25">
        <v>38</v>
      </c>
      <c r="E55" s="25">
        <v>0</v>
      </c>
      <c r="F55" s="25" t="str">
        <f>VLOOKUP(B55,Лист2!$A$1:$D$62,4)</f>
        <v>суббота</v>
      </c>
      <c r="G55" s="25">
        <v>1528</v>
      </c>
      <c r="H55" s="25">
        <v>277</v>
      </c>
      <c r="I55" s="26">
        <f t="shared" si="0"/>
        <v>0.15445026178010471</v>
      </c>
      <c r="J55" s="26">
        <f t="shared" si="1"/>
        <v>0.13718411552346571</v>
      </c>
      <c r="K55" s="27"/>
    </row>
    <row r="56" spans="1:11" x14ac:dyDescent="0.4">
      <c r="A56" s="23" t="s">
        <v>4</v>
      </c>
      <c r="B56" s="24">
        <v>42484</v>
      </c>
      <c r="C56" s="25">
        <v>291</v>
      </c>
      <c r="D56" s="25">
        <v>51</v>
      </c>
      <c r="E56" s="25">
        <v>0</v>
      </c>
      <c r="F56" s="25" t="str">
        <f>VLOOKUP(B56,Лист2!$A$1:$D$62,4)</f>
        <v>воскресенье</v>
      </c>
      <c r="G56" s="25">
        <v>1698</v>
      </c>
      <c r="H56" s="25">
        <v>320</v>
      </c>
      <c r="I56" s="26">
        <f t="shared" si="0"/>
        <v>0.17137809187279152</v>
      </c>
      <c r="J56" s="26">
        <f t="shared" si="1"/>
        <v>0.15937499999999999</v>
      </c>
      <c r="K56" s="27"/>
    </row>
    <row r="57" spans="1:11" x14ac:dyDescent="0.4">
      <c r="A57" s="23" t="s">
        <v>4</v>
      </c>
      <c r="B57" s="24">
        <v>42485</v>
      </c>
      <c r="C57" s="25">
        <v>248</v>
      </c>
      <c r="D57" s="25">
        <v>47</v>
      </c>
      <c r="E57" s="25">
        <v>0</v>
      </c>
      <c r="F57" s="25" t="str">
        <f>VLOOKUP(B57,Лист2!$A$1:$D$62,4)</f>
        <v>понедельник</v>
      </c>
      <c r="G57" s="25">
        <v>1513</v>
      </c>
      <c r="H57" s="25">
        <v>335</v>
      </c>
      <c r="I57" s="26">
        <f t="shared" si="0"/>
        <v>0.16391275611368142</v>
      </c>
      <c r="J57" s="26">
        <f t="shared" si="1"/>
        <v>0.14029850746268657</v>
      </c>
      <c r="K57" s="27"/>
    </row>
    <row r="58" spans="1:11" x14ac:dyDescent="0.4">
      <c r="A58" s="23" t="s">
        <v>4</v>
      </c>
      <c r="B58" s="24">
        <v>42486</v>
      </c>
      <c r="C58" s="25">
        <v>231</v>
      </c>
      <c r="D58" s="25">
        <v>47</v>
      </c>
      <c r="E58" s="25">
        <v>0</v>
      </c>
      <c r="F58" s="25" t="str">
        <f>VLOOKUP(B58,Лист2!$A$1:$D$62,4)</f>
        <v>вторник</v>
      </c>
      <c r="G58" s="25">
        <v>1571</v>
      </c>
      <c r="H58" s="25">
        <v>330</v>
      </c>
      <c r="I58" s="26">
        <f t="shared" si="0"/>
        <v>0.14704010184595798</v>
      </c>
      <c r="J58" s="26">
        <f t="shared" si="1"/>
        <v>0.14242424242424243</v>
      </c>
      <c r="K58" s="27"/>
    </row>
    <row r="59" spans="1:11" x14ac:dyDescent="0.4">
      <c r="A59" s="23" t="s">
        <v>4</v>
      </c>
      <c r="B59" s="24">
        <v>42487</v>
      </c>
      <c r="C59" s="25">
        <v>249</v>
      </c>
      <c r="D59" s="25">
        <v>38</v>
      </c>
      <c r="E59" s="25">
        <v>0</v>
      </c>
      <c r="F59" s="25" t="str">
        <f>VLOOKUP(B59,Лист2!$A$1:$D$62,4)</f>
        <v>среда</v>
      </c>
      <c r="G59" s="25">
        <v>1473</v>
      </c>
      <c r="H59" s="25">
        <v>273</v>
      </c>
      <c r="I59" s="26">
        <f t="shared" si="0"/>
        <v>0.1690427698574338</v>
      </c>
      <c r="J59" s="26">
        <f t="shared" si="1"/>
        <v>0.1391941391941392</v>
      </c>
      <c r="K59" s="27"/>
    </row>
    <row r="60" spans="1:11" x14ac:dyDescent="0.4">
      <c r="A60" s="23" t="s">
        <v>4</v>
      </c>
      <c r="B60" s="24">
        <v>42488</v>
      </c>
      <c r="C60" s="25">
        <v>187</v>
      </c>
      <c r="D60" s="25">
        <v>40</v>
      </c>
      <c r="E60" s="25">
        <v>0</v>
      </c>
      <c r="F60" s="25" t="str">
        <f>VLOOKUP(B60,Лист2!$A$1:$D$62,4)</f>
        <v>четверг</v>
      </c>
      <c r="G60" s="25">
        <v>1258</v>
      </c>
      <c r="H60" s="25">
        <v>274</v>
      </c>
      <c r="I60" s="26">
        <f t="shared" si="0"/>
        <v>0.14864864864864866</v>
      </c>
      <c r="J60" s="26">
        <f t="shared" si="1"/>
        <v>0.145985401459854</v>
      </c>
      <c r="K60" s="27"/>
    </row>
    <row r="61" spans="1:11" x14ac:dyDescent="0.4">
      <c r="A61" s="23" t="s">
        <v>4</v>
      </c>
      <c r="B61" s="24">
        <v>42489</v>
      </c>
      <c r="C61" s="25">
        <v>172</v>
      </c>
      <c r="D61" s="25">
        <v>32</v>
      </c>
      <c r="E61" s="25">
        <v>0</v>
      </c>
      <c r="F61" s="25" t="str">
        <f>VLOOKUP(B61,Лист2!$A$1:$D$62,4)</f>
        <v>пятница</v>
      </c>
      <c r="G61" s="25">
        <v>1251</v>
      </c>
      <c r="H61" s="25">
        <v>231</v>
      </c>
      <c r="I61" s="26">
        <f t="shared" si="0"/>
        <v>0.13749000799360511</v>
      </c>
      <c r="J61" s="26">
        <f t="shared" si="1"/>
        <v>0.13852813852813853</v>
      </c>
      <c r="K61" s="27"/>
    </row>
    <row r="62" spans="1:11" x14ac:dyDescent="0.4">
      <c r="A62" s="23" t="s">
        <v>4</v>
      </c>
      <c r="B62" s="24">
        <v>42490</v>
      </c>
      <c r="C62" s="25">
        <v>185</v>
      </c>
      <c r="D62" s="25">
        <v>40</v>
      </c>
      <c r="E62" s="25">
        <v>0</v>
      </c>
      <c r="F62" s="25" t="str">
        <f>VLOOKUP(B62,Лист2!$A$1:$D$62,4)</f>
        <v>суббота</v>
      </c>
      <c r="G62" s="25">
        <v>1242</v>
      </c>
      <c r="H62" s="25">
        <v>219</v>
      </c>
      <c r="I62" s="26">
        <f t="shared" si="0"/>
        <v>0.14895330112721417</v>
      </c>
      <c r="J62" s="26">
        <f t="shared" si="1"/>
        <v>0.18264840182648401</v>
      </c>
      <c r="K62" s="27"/>
    </row>
    <row r="63" spans="1:11" x14ac:dyDescent="0.4">
      <c r="A63" s="18" t="s">
        <v>5</v>
      </c>
      <c r="B63" s="19">
        <v>42430</v>
      </c>
      <c r="C63" s="20">
        <v>354</v>
      </c>
      <c r="D63" s="20">
        <v>83</v>
      </c>
      <c r="E63" s="20">
        <f>VLOOKUP(B63,Лист2!$A$1:$C$62,3)</f>
        <v>1</v>
      </c>
      <c r="F63" s="20" t="str">
        <f>VLOOKUP(B63,Лист2!$A$1:$D$62,4)</f>
        <v>вторник</v>
      </c>
      <c r="G63" s="20">
        <v>1453</v>
      </c>
      <c r="H63" s="20">
        <v>297</v>
      </c>
      <c r="I63" s="21">
        <f t="shared" si="0"/>
        <v>0.24363386097728837</v>
      </c>
      <c r="J63" s="21">
        <f t="shared" si="1"/>
        <v>0.27946127946127947</v>
      </c>
      <c r="K63" s="22">
        <v>0.2</v>
      </c>
    </row>
    <row r="64" spans="1:11" x14ac:dyDescent="0.4">
      <c r="A64" s="18" t="s">
        <v>5</v>
      </c>
      <c r="B64" s="19">
        <v>42431</v>
      </c>
      <c r="C64" s="20">
        <v>407</v>
      </c>
      <c r="D64" s="20">
        <v>71</v>
      </c>
      <c r="E64" s="20">
        <f>VLOOKUP(B64,Лист2!$A$1:$C$62,3)</f>
        <v>1</v>
      </c>
      <c r="F64" s="20" t="str">
        <f>VLOOKUP(B64,Лист2!$A$1:$D$62,4)</f>
        <v>среда</v>
      </c>
      <c r="G64" s="20">
        <v>1785</v>
      </c>
      <c r="H64" s="20">
        <v>363</v>
      </c>
      <c r="I64" s="21">
        <f t="shared" si="0"/>
        <v>0.22801120448179271</v>
      </c>
      <c r="J64" s="21">
        <f t="shared" si="1"/>
        <v>0.19559228650137742</v>
      </c>
      <c r="K64" s="22"/>
    </row>
    <row r="65" spans="1:11" x14ac:dyDescent="0.4">
      <c r="A65" s="18" t="s">
        <v>5</v>
      </c>
      <c r="B65" s="19">
        <v>42432</v>
      </c>
      <c r="C65" s="20">
        <v>462</v>
      </c>
      <c r="D65" s="20">
        <v>106</v>
      </c>
      <c r="E65" s="20">
        <f>VLOOKUP(B65,Лист2!$A$1:$C$62,3)</f>
        <v>1</v>
      </c>
      <c r="F65" s="20" t="str">
        <f>VLOOKUP(B65,Лист2!$A$1:$D$62,4)</f>
        <v>четверг</v>
      </c>
      <c r="G65" s="20">
        <v>1705</v>
      </c>
      <c r="H65" s="20">
        <v>410</v>
      </c>
      <c r="I65" s="21">
        <f t="shared" si="0"/>
        <v>0.2709677419354839</v>
      </c>
      <c r="J65" s="21">
        <f t="shared" si="1"/>
        <v>0.25853658536585367</v>
      </c>
      <c r="K65" s="22"/>
    </row>
    <row r="66" spans="1:11" x14ac:dyDescent="0.4">
      <c r="A66" s="18" t="s">
        <v>5</v>
      </c>
      <c r="B66" s="19">
        <v>42433</v>
      </c>
      <c r="C66" s="20">
        <v>430</v>
      </c>
      <c r="D66" s="20">
        <v>98</v>
      </c>
      <c r="E66" s="20">
        <f>VLOOKUP(B66,Лист2!$A$1:$C$62,3)</f>
        <v>1</v>
      </c>
      <c r="F66" s="20" t="str">
        <f>VLOOKUP(B66,Лист2!$A$1:$D$62,4)</f>
        <v>пятница</v>
      </c>
      <c r="G66" s="20">
        <v>1642</v>
      </c>
      <c r="H66" s="20">
        <v>338</v>
      </c>
      <c r="I66" s="21">
        <f t="shared" si="0"/>
        <v>0.26187576126674789</v>
      </c>
      <c r="J66" s="21">
        <f t="shared" si="1"/>
        <v>0.28994082840236685</v>
      </c>
      <c r="K66" s="22"/>
    </row>
    <row r="67" spans="1:11" x14ac:dyDescent="0.4">
      <c r="A67" s="18" t="s">
        <v>5</v>
      </c>
      <c r="B67" s="19">
        <v>42434</v>
      </c>
      <c r="C67" s="20">
        <v>457</v>
      </c>
      <c r="D67" s="20">
        <v>117</v>
      </c>
      <c r="E67" s="20">
        <f>VLOOKUP(B67,Лист2!$A$1:$C$62,3)</f>
        <v>1</v>
      </c>
      <c r="F67" s="20" t="str">
        <f>VLOOKUP(B67,Лист2!$A$1:$D$62,4)</f>
        <v>суббота</v>
      </c>
      <c r="G67" s="20">
        <v>2099</v>
      </c>
      <c r="H67" s="20">
        <v>486</v>
      </c>
      <c r="I67" s="21">
        <f t="shared" ref="I67:I130" si="2">C67/G67</f>
        <v>0.2177227251071939</v>
      </c>
      <c r="J67" s="21">
        <f t="shared" ref="J67:J130" si="3">D67/H67</f>
        <v>0.24074074074074073</v>
      </c>
      <c r="K67" s="22"/>
    </row>
    <row r="68" spans="1:11" x14ac:dyDescent="0.4">
      <c r="A68" s="18" t="s">
        <v>5</v>
      </c>
      <c r="B68" s="19">
        <v>42435</v>
      </c>
      <c r="C68" s="20">
        <v>436</v>
      </c>
      <c r="D68" s="20">
        <v>124</v>
      </c>
      <c r="E68" s="20">
        <f>VLOOKUP(B68,Лист2!$A$1:$C$62,3)</f>
        <v>1</v>
      </c>
      <c r="F68" s="20" t="str">
        <f>VLOOKUP(B68,Лист2!$A$1:$D$62,4)</f>
        <v>воскресенье</v>
      </c>
      <c r="G68" s="20">
        <v>1984</v>
      </c>
      <c r="H68" s="20">
        <v>441</v>
      </c>
      <c r="I68" s="21">
        <f t="shared" si="2"/>
        <v>0.21975806451612903</v>
      </c>
      <c r="J68" s="21">
        <f t="shared" si="3"/>
        <v>0.28117913832199548</v>
      </c>
      <c r="K68" s="22"/>
    </row>
    <row r="69" spans="1:11" x14ac:dyDescent="0.4">
      <c r="A69" s="18" t="s">
        <v>5</v>
      </c>
      <c r="B69" s="19">
        <v>42436</v>
      </c>
      <c r="C69" s="20">
        <v>489</v>
      </c>
      <c r="D69" s="20">
        <v>101</v>
      </c>
      <c r="E69" s="20">
        <f>VLOOKUP(B69,Лист2!$A$1:$C$62,3)</f>
        <v>1</v>
      </c>
      <c r="F69" s="20" t="str">
        <f>VLOOKUP(B69,Лист2!$A$1:$D$62,4)</f>
        <v>понедельник</v>
      </c>
      <c r="G69" s="20">
        <v>2048</v>
      </c>
      <c r="H69" s="20">
        <v>393</v>
      </c>
      <c r="I69" s="21">
        <f t="shared" si="2"/>
        <v>0.23876953125</v>
      </c>
      <c r="J69" s="21">
        <f t="shared" si="3"/>
        <v>0.25699745547073793</v>
      </c>
      <c r="K69" s="22"/>
    </row>
    <row r="70" spans="1:11" x14ac:dyDescent="0.4">
      <c r="A70" s="18" t="s">
        <v>5</v>
      </c>
      <c r="B70" s="19">
        <v>42437</v>
      </c>
      <c r="C70" s="20">
        <v>326</v>
      </c>
      <c r="D70" s="20">
        <v>81</v>
      </c>
      <c r="E70" s="20">
        <f>VLOOKUP(B70,Лист2!$A$1:$C$62,3)</f>
        <v>1</v>
      </c>
      <c r="F70" s="20" t="str">
        <f>VLOOKUP(B70,Лист2!$A$1:$D$62,4)</f>
        <v>вторник</v>
      </c>
      <c r="G70" s="20">
        <v>1470</v>
      </c>
      <c r="H70" s="20">
        <v>310</v>
      </c>
      <c r="I70" s="21">
        <f t="shared" si="2"/>
        <v>0.22176870748299321</v>
      </c>
      <c r="J70" s="21">
        <f t="shared" si="3"/>
        <v>0.26129032258064516</v>
      </c>
      <c r="K70" s="22"/>
    </row>
    <row r="71" spans="1:11" x14ac:dyDescent="0.4">
      <c r="A71" s="18" t="s">
        <v>5</v>
      </c>
      <c r="B71" s="19">
        <v>42438</v>
      </c>
      <c r="C71" s="20">
        <v>292</v>
      </c>
      <c r="D71" s="20">
        <v>61</v>
      </c>
      <c r="E71" s="20">
        <f>VLOOKUP(B71,Лист2!$A$1:$C$62,3)</f>
        <v>1</v>
      </c>
      <c r="F71" s="20" t="str">
        <f>VLOOKUP(B71,Лист2!$A$1:$D$62,4)</f>
        <v>среда</v>
      </c>
      <c r="G71" s="20">
        <v>1353</v>
      </c>
      <c r="H71" s="20">
        <v>287</v>
      </c>
      <c r="I71" s="21">
        <f t="shared" si="2"/>
        <v>0.21581670362158167</v>
      </c>
      <c r="J71" s="21">
        <f t="shared" si="3"/>
        <v>0.21254355400696864</v>
      </c>
      <c r="K71" s="22"/>
    </row>
    <row r="72" spans="1:11" x14ac:dyDescent="0.4">
      <c r="A72" s="18" t="s">
        <v>5</v>
      </c>
      <c r="B72" s="19">
        <v>42439</v>
      </c>
      <c r="C72" s="20">
        <v>283</v>
      </c>
      <c r="D72" s="20">
        <v>49</v>
      </c>
      <c r="E72" s="20">
        <f>VLOOKUP(B72,Лист2!$A$1:$C$62,3)</f>
        <v>1</v>
      </c>
      <c r="F72" s="20" t="str">
        <f>VLOOKUP(B72,Лист2!$A$1:$D$62,4)</f>
        <v>четверг</v>
      </c>
      <c r="G72" s="20">
        <v>1419</v>
      </c>
      <c r="H72" s="20">
        <v>310</v>
      </c>
      <c r="I72" s="21">
        <f t="shared" si="2"/>
        <v>0.19943622269203665</v>
      </c>
      <c r="J72" s="21">
        <f t="shared" si="3"/>
        <v>0.15806451612903225</v>
      </c>
      <c r="K72" s="22"/>
    </row>
    <row r="73" spans="1:11" x14ac:dyDescent="0.4">
      <c r="A73" s="18" t="s">
        <v>5</v>
      </c>
      <c r="B73" s="19">
        <v>42440</v>
      </c>
      <c r="C73" s="20">
        <v>267</v>
      </c>
      <c r="D73" s="20">
        <v>62</v>
      </c>
      <c r="E73" s="20">
        <f>VLOOKUP(B73,Лист2!$A$1:$C$62,3)</f>
        <v>1</v>
      </c>
      <c r="F73" s="20" t="str">
        <f>VLOOKUP(B73,Лист2!$A$1:$D$62,4)</f>
        <v>пятница</v>
      </c>
      <c r="G73" s="20">
        <v>1264</v>
      </c>
      <c r="H73" s="20">
        <v>273</v>
      </c>
      <c r="I73" s="21">
        <f t="shared" si="2"/>
        <v>0.21123417721518986</v>
      </c>
      <c r="J73" s="21">
        <f t="shared" si="3"/>
        <v>0.2271062271062271</v>
      </c>
      <c r="K73" s="22"/>
    </row>
    <row r="74" spans="1:11" x14ac:dyDescent="0.4">
      <c r="A74" s="18" t="s">
        <v>5</v>
      </c>
      <c r="B74" s="19">
        <v>42441</v>
      </c>
      <c r="C74" s="20">
        <v>283</v>
      </c>
      <c r="D74" s="20">
        <v>67</v>
      </c>
      <c r="E74" s="20">
        <f>VLOOKUP(B74,Лист2!$A$1:$C$62,3)</f>
        <v>1</v>
      </c>
      <c r="F74" s="20" t="str">
        <f>VLOOKUP(B74,Лист2!$A$1:$D$62,4)</f>
        <v>суббота</v>
      </c>
      <c r="G74" s="20">
        <v>1695</v>
      </c>
      <c r="H74" s="20">
        <v>390</v>
      </c>
      <c r="I74" s="21">
        <f t="shared" si="2"/>
        <v>0.16696165191740414</v>
      </c>
      <c r="J74" s="21">
        <f t="shared" si="3"/>
        <v>0.1717948717948718</v>
      </c>
      <c r="K74" s="22"/>
    </row>
    <row r="75" spans="1:11" x14ac:dyDescent="0.4">
      <c r="A75" s="18" t="s">
        <v>5</v>
      </c>
      <c r="B75" s="19">
        <v>42442</v>
      </c>
      <c r="C75" s="20">
        <v>282</v>
      </c>
      <c r="D75" s="20">
        <v>68</v>
      </c>
      <c r="E75" s="20">
        <f>VLOOKUP(B75,Лист2!$A$1:$C$62,3)</f>
        <v>1</v>
      </c>
      <c r="F75" s="20" t="str">
        <f>VLOOKUP(B75,Лист2!$A$1:$D$62,4)</f>
        <v>воскресенье</v>
      </c>
      <c r="G75" s="20">
        <v>1639</v>
      </c>
      <c r="H75" s="20">
        <v>347</v>
      </c>
      <c r="I75" s="21">
        <f t="shared" si="2"/>
        <v>0.1720561317876754</v>
      </c>
      <c r="J75" s="21">
        <f t="shared" si="3"/>
        <v>0.19596541786743515</v>
      </c>
      <c r="K75" s="22"/>
    </row>
    <row r="76" spans="1:11" x14ac:dyDescent="0.4">
      <c r="A76" s="18" t="s">
        <v>5</v>
      </c>
      <c r="B76" s="19">
        <v>42443</v>
      </c>
      <c r="C76" s="20">
        <v>246</v>
      </c>
      <c r="D76" s="20">
        <v>67</v>
      </c>
      <c r="E76" s="20">
        <f>VLOOKUP(B76,Лист2!$A$1:$C$62,3)</f>
        <v>1</v>
      </c>
      <c r="F76" s="20" t="str">
        <f>VLOOKUP(B76,Лист2!$A$1:$D$62,4)</f>
        <v>понедельник</v>
      </c>
      <c r="G76" s="20">
        <v>1399</v>
      </c>
      <c r="H76" s="20">
        <v>308</v>
      </c>
      <c r="I76" s="21">
        <f t="shared" si="2"/>
        <v>0.1758398856325947</v>
      </c>
      <c r="J76" s="21">
        <f t="shared" si="3"/>
        <v>0.21753246753246752</v>
      </c>
      <c r="K76" s="22"/>
    </row>
    <row r="77" spans="1:11" x14ac:dyDescent="0.4">
      <c r="A77" s="18" t="s">
        <v>5</v>
      </c>
      <c r="B77" s="19">
        <v>42444</v>
      </c>
      <c r="C77" s="20">
        <v>222</v>
      </c>
      <c r="D77" s="20">
        <v>45</v>
      </c>
      <c r="E77" s="20">
        <f>VLOOKUP(B77,Лист2!$A$1:$C$62,3)</f>
        <v>0</v>
      </c>
      <c r="F77" s="20" t="str">
        <f>VLOOKUP(B77,Лист2!$A$1:$D$62,4)</f>
        <v>вторник</v>
      </c>
      <c r="G77" s="20">
        <v>1290</v>
      </c>
      <c r="H77" s="20">
        <v>290</v>
      </c>
      <c r="I77" s="21">
        <f t="shared" si="2"/>
        <v>0.17209302325581396</v>
      </c>
      <c r="J77" s="21">
        <f t="shared" si="3"/>
        <v>0.15517241379310345</v>
      </c>
      <c r="K77" s="22"/>
    </row>
    <row r="78" spans="1:11" x14ac:dyDescent="0.4">
      <c r="A78" s="18" t="s">
        <v>5</v>
      </c>
      <c r="B78" s="19">
        <v>42445</v>
      </c>
      <c r="C78" s="20">
        <v>231</v>
      </c>
      <c r="D78" s="20">
        <v>64</v>
      </c>
      <c r="E78" s="20">
        <f>VLOOKUP(B78,Лист2!$A$1:$C$62,3)</f>
        <v>0</v>
      </c>
      <c r="F78" s="20" t="str">
        <f>VLOOKUP(B78,Лист2!$A$1:$D$62,4)</f>
        <v>среда</v>
      </c>
      <c r="G78" s="20">
        <v>1218</v>
      </c>
      <c r="H78" s="20">
        <v>258</v>
      </c>
      <c r="I78" s="21">
        <f t="shared" si="2"/>
        <v>0.18965517241379309</v>
      </c>
      <c r="J78" s="21">
        <f t="shared" si="3"/>
        <v>0.24806201550387597</v>
      </c>
      <c r="K78" s="22"/>
    </row>
    <row r="79" spans="1:11" x14ac:dyDescent="0.4">
      <c r="A79" s="18" t="s">
        <v>5</v>
      </c>
      <c r="B79" s="19">
        <v>42446</v>
      </c>
      <c r="C79" s="20">
        <v>231</v>
      </c>
      <c r="D79" s="20">
        <v>43</v>
      </c>
      <c r="E79" s="20">
        <f>VLOOKUP(B79,Лист2!$A$1:$C$62,3)</f>
        <v>0</v>
      </c>
      <c r="F79" s="20" t="str">
        <f>VLOOKUP(B79,Лист2!$A$1:$D$62,4)</f>
        <v>четверг</v>
      </c>
      <c r="G79" s="20">
        <v>1330</v>
      </c>
      <c r="H79" s="20">
        <v>261</v>
      </c>
      <c r="I79" s="21">
        <f t="shared" si="2"/>
        <v>0.1736842105263158</v>
      </c>
      <c r="J79" s="21">
        <f t="shared" si="3"/>
        <v>0.16475095785440613</v>
      </c>
      <c r="K79" s="22"/>
    </row>
    <row r="80" spans="1:11" x14ac:dyDescent="0.4">
      <c r="A80" s="18" t="s">
        <v>5</v>
      </c>
      <c r="B80" s="19">
        <v>42447</v>
      </c>
      <c r="C80" s="20">
        <v>219</v>
      </c>
      <c r="D80" s="20">
        <v>46</v>
      </c>
      <c r="E80" s="20">
        <f>VLOOKUP(B80,Лист2!$A$1:$C$62,3)</f>
        <v>0</v>
      </c>
      <c r="F80" s="20" t="str">
        <f>VLOOKUP(B80,Лист2!$A$1:$D$62,4)</f>
        <v>пятница</v>
      </c>
      <c r="G80" s="20">
        <v>1252</v>
      </c>
      <c r="H80" s="20">
        <v>263</v>
      </c>
      <c r="I80" s="21">
        <f t="shared" si="2"/>
        <v>0.17492012779552715</v>
      </c>
      <c r="J80" s="21">
        <f t="shared" si="3"/>
        <v>0.17490494296577946</v>
      </c>
      <c r="K80" s="22"/>
    </row>
    <row r="81" spans="1:11" x14ac:dyDescent="0.4">
      <c r="A81" s="18" t="s">
        <v>5</v>
      </c>
      <c r="B81" s="19">
        <v>42448</v>
      </c>
      <c r="C81" s="20">
        <v>247</v>
      </c>
      <c r="D81" s="20">
        <v>60</v>
      </c>
      <c r="E81" s="20">
        <f>VLOOKUP(B81,Лист2!$A$1:$C$62,3)</f>
        <v>0</v>
      </c>
      <c r="F81" s="20" t="str">
        <f>VLOOKUP(B81,Лист2!$A$1:$D$62,4)</f>
        <v>суббота</v>
      </c>
      <c r="G81" s="20">
        <v>1769</v>
      </c>
      <c r="H81" s="20">
        <v>360</v>
      </c>
      <c r="I81" s="21">
        <f t="shared" si="2"/>
        <v>0.13962690785754664</v>
      </c>
      <c r="J81" s="21">
        <f t="shared" si="3"/>
        <v>0.16666666666666666</v>
      </c>
      <c r="K81" s="22"/>
    </row>
    <row r="82" spans="1:11" x14ac:dyDescent="0.4">
      <c r="A82" s="18" t="s">
        <v>5</v>
      </c>
      <c r="B82" s="19">
        <v>42449</v>
      </c>
      <c r="C82" s="20">
        <v>217</v>
      </c>
      <c r="D82" s="20">
        <v>49</v>
      </c>
      <c r="E82" s="20">
        <f>VLOOKUP(B82,Лист2!$A$1:$C$62,3)</f>
        <v>0</v>
      </c>
      <c r="F82" s="20" t="str">
        <f>VLOOKUP(B82,Лист2!$A$1:$D$62,4)</f>
        <v>воскресенье</v>
      </c>
      <c r="G82" s="20">
        <v>1667</v>
      </c>
      <c r="H82" s="20">
        <v>343</v>
      </c>
      <c r="I82" s="21">
        <f t="shared" si="2"/>
        <v>0.13017396520695862</v>
      </c>
      <c r="J82" s="21">
        <f t="shared" si="3"/>
        <v>0.14285714285714285</v>
      </c>
      <c r="K82" s="22"/>
    </row>
    <row r="83" spans="1:11" x14ac:dyDescent="0.4">
      <c r="A83" s="18" t="s">
        <v>5</v>
      </c>
      <c r="B83" s="19">
        <v>42450</v>
      </c>
      <c r="C83" s="20">
        <v>236</v>
      </c>
      <c r="D83" s="20">
        <v>47</v>
      </c>
      <c r="E83" s="20">
        <f>VLOOKUP(B83,Лист2!$A$1:$C$62,3)</f>
        <v>0</v>
      </c>
      <c r="F83" s="20" t="str">
        <f>VLOOKUP(B83,Лист2!$A$1:$D$62,4)</f>
        <v>понедельник</v>
      </c>
      <c r="G83" s="20">
        <v>1249</v>
      </c>
      <c r="H83" s="20">
        <v>218</v>
      </c>
      <c r="I83" s="21">
        <f t="shared" si="2"/>
        <v>0.18895116092874301</v>
      </c>
      <c r="J83" s="21">
        <f t="shared" si="3"/>
        <v>0.21559633027522937</v>
      </c>
      <c r="K83" s="22"/>
    </row>
    <row r="84" spans="1:11" x14ac:dyDescent="0.4">
      <c r="A84" s="18" t="s">
        <v>5</v>
      </c>
      <c r="B84" s="19">
        <v>42451</v>
      </c>
      <c r="C84" s="20">
        <v>224</v>
      </c>
      <c r="D84" s="20">
        <v>45</v>
      </c>
      <c r="E84" s="20">
        <f>VLOOKUP(B84,Лист2!$A$1:$C$62,3)</f>
        <v>0</v>
      </c>
      <c r="F84" s="20" t="str">
        <f>VLOOKUP(B84,Лист2!$A$1:$D$62,4)</f>
        <v>вторник</v>
      </c>
      <c r="G84" s="20">
        <v>1125</v>
      </c>
      <c r="H84" s="20">
        <v>250</v>
      </c>
      <c r="I84" s="21">
        <f t="shared" si="2"/>
        <v>0.1991111111111111</v>
      </c>
      <c r="J84" s="21">
        <f t="shared" si="3"/>
        <v>0.18</v>
      </c>
      <c r="K84" s="22"/>
    </row>
    <row r="85" spans="1:11" x14ac:dyDescent="0.4">
      <c r="A85" s="18" t="s">
        <v>5</v>
      </c>
      <c r="B85" s="19">
        <v>42452</v>
      </c>
      <c r="C85" s="20">
        <v>219</v>
      </c>
      <c r="D85" s="20">
        <v>40</v>
      </c>
      <c r="E85" s="20">
        <f>VLOOKUP(B85,Лист2!$A$1:$C$62,3)</f>
        <v>0</v>
      </c>
      <c r="F85" s="20" t="str">
        <f>VLOOKUP(B85,Лист2!$A$1:$D$62,4)</f>
        <v>среда</v>
      </c>
      <c r="G85" s="20">
        <v>1187</v>
      </c>
      <c r="H85" s="20">
        <v>246</v>
      </c>
      <c r="I85" s="21">
        <f t="shared" si="2"/>
        <v>0.18449873631002528</v>
      </c>
      <c r="J85" s="21">
        <f t="shared" si="3"/>
        <v>0.16260162601626016</v>
      </c>
      <c r="K85" s="22"/>
    </row>
    <row r="86" spans="1:11" x14ac:dyDescent="0.4">
      <c r="A86" s="18" t="s">
        <v>5</v>
      </c>
      <c r="B86" s="19">
        <v>42453</v>
      </c>
      <c r="C86" s="20">
        <v>276</v>
      </c>
      <c r="D86" s="20">
        <v>48</v>
      </c>
      <c r="E86" s="20">
        <f>VLOOKUP(B86,Лист2!$A$1:$C$62,3)</f>
        <v>0</v>
      </c>
      <c r="F86" s="20" t="str">
        <f>VLOOKUP(B86,Лист2!$A$1:$D$62,4)</f>
        <v>четверг</v>
      </c>
      <c r="G86" s="20">
        <v>1262</v>
      </c>
      <c r="H86" s="20">
        <v>250</v>
      </c>
      <c r="I86" s="21">
        <f t="shared" si="2"/>
        <v>0.21870047543581617</v>
      </c>
      <c r="J86" s="21">
        <f t="shared" si="3"/>
        <v>0.192</v>
      </c>
      <c r="K86" s="22"/>
    </row>
    <row r="87" spans="1:11" x14ac:dyDescent="0.4">
      <c r="A87" s="18" t="s">
        <v>5</v>
      </c>
      <c r="B87" s="19">
        <v>42454</v>
      </c>
      <c r="C87" s="20">
        <v>314</v>
      </c>
      <c r="D87" s="20">
        <v>54</v>
      </c>
      <c r="E87" s="20">
        <f>VLOOKUP(B87,Лист2!$A$1:$C$62,3)</f>
        <v>0</v>
      </c>
      <c r="F87" s="20" t="str">
        <f>VLOOKUP(B87,Лист2!$A$1:$D$62,4)</f>
        <v>пятница</v>
      </c>
      <c r="G87" s="20">
        <v>1247</v>
      </c>
      <c r="H87" s="20">
        <v>232</v>
      </c>
      <c r="I87" s="21">
        <f t="shared" si="2"/>
        <v>0.25180433039294309</v>
      </c>
      <c r="J87" s="21">
        <f t="shared" si="3"/>
        <v>0.23275862068965517</v>
      </c>
      <c r="K87" s="22"/>
    </row>
    <row r="88" spans="1:11" x14ac:dyDescent="0.4">
      <c r="A88" s="18" t="s">
        <v>5</v>
      </c>
      <c r="B88" s="19">
        <v>42455</v>
      </c>
      <c r="C88" s="20">
        <v>224</v>
      </c>
      <c r="D88" s="20">
        <v>59</v>
      </c>
      <c r="E88" s="20">
        <f>VLOOKUP(B88,Лист2!$A$1:$C$62,3)</f>
        <v>0</v>
      </c>
      <c r="F88" s="20" t="str">
        <f>VLOOKUP(B88,Лист2!$A$1:$D$62,4)</f>
        <v>суббота</v>
      </c>
      <c r="G88" s="20">
        <v>1327</v>
      </c>
      <c r="H88" s="20">
        <v>272</v>
      </c>
      <c r="I88" s="21">
        <f t="shared" si="2"/>
        <v>0.16880180859080632</v>
      </c>
      <c r="J88" s="21">
        <f t="shared" si="3"/>
        <v>0.21691176470588236</v>
      </c>
      <c r="K88" s="22"/>
    </row>
    <row r="89" spans="1:11" x14ac:dyDescent="0.4">
      <c r="A89" s="18" t="s">
        <v>5</v>
      </c>
      <c r="B89" s="19">
        <v>42456</v>
      </c>
      <c r="C89" s="20">
        <v>302</v>
      </c>
      <c r="D89" s="20">
        <v>50</v>
      </c>
      <c r="E89" s="20">
        <f>VLOOKUP(B89,Лист2!$A$1:$C$62,3)</f>
        <v>0</v>
      </c>
      <c r="F89" s="20" t="str">
        <f>VLOOKUP(B89,Лист2!$A$1:$D$62,4)</f>
        <v>воскресенье</v>
      </c>
      <c r="G89" s="20">
        <v>1496</v>
      </c>
      <c r="H89" s="20">
        <v>321</v>
      </c>
      <c r="I89" s="21">
        <f t="shared" si="2"/>
        <v>0.2018716577540107</v>
      </c>
      <c r="J89" s="21">
        <f t="shared" si="3"/>
        <v>0.1557632398753894</v>
      </c>
      <c r="K89" s="22"/>
    </row>
    <row r="90" spans="1:11" x14ac:dyDescent="0.4">
      <c r="A90" s="18" t="s">
        <v>5</v>
      </c>
      <c r="B90" s="19">
        <v>42457</v>
      </c>
      <c r="C90" s="20">
        <v>274</v>
      </c>
      <c r="D90" s="20">
        <v>43</v>
      </c>
      <c r="E90" s="20">
        <f>VLOOKUP(B90,Лист2!$A$1:$C$62,3)</f>
        <v>0</v>
      </c>
      <c r="F90" s="20" t="str">
        <f>VLOOKUP(B90,Лист2!$A$1:$D$62,4)</f>
        <v>понедельник</v>
      </c>
      <c r="G90" s="20">
        <v>1186</v>
      </c>
      <c r="H90" s="20">
        <v>240</v>
      </c>
      <c r="I90" s="21">
        <f t="shared" si="2"/>
        <v>0.23102866779089376</v>
      </c>
      <c r="J90" s="21">
        <f t="shared" si="3"/>
        <v>0.17916666666666667</v>
      </c>
      <c r="K90" s="22"/>
    </row>
    <row r="91" spans="1:11" x14ac:dyDescent="0.4">
      <c r="A91" s="18" t="s">
        <v>5</v>
      </c>
      <c r="B91" s="19">
        <v>42458</v>
      </c>
      <c r="C91" s="20">
        <v>286</v>
      </c>
      <c r="D91" s="20">
        <v>58</v>
      </c>
      <c r="E91" s="20">
        <f>VLOOKUP(B91,Лист2!$A$1:$C$62,3)</f>
        <v>0</v>
      </c>
      <c r="F91" s="20" t="str">
        <f>VLOOKUP(B91,Лист2!$A$1:$D$62,4)</f>
        <v>вторник</v>
      </c>
      <c r="G91" s="20">
        <v>1199</v>
      </c>
      <c r="H91" s="20">
        <v>226</v>
      </c>
      <c r="I91" s="21">
        <f t="shared" si="2"/>
        <v>0.23853211009174313</v>
      </c>
      <c r="J91" s="21">
        <f t="shared" si="3"/>
        <v>0.25663716814159293</v>
      </c>
      <c r="K91" s="22"/>
    </row>
    <row r="92" spans="1:11" x14ac:dyDescent="0.4">
      <c r="A92" s="18" t="s">
        <v>5</v>
      </c>
      <c r="B92" s="19">
        <v>42459</v>
      </c>
      <c r="C92" s="20">
        <v>283</v>
      </c>
      <c r="D92" s="20">
        <v>68</v>
      </c>
      <c r="E92" s="20">
        <f>VLOOKUP(B92,Лист2!$A$1:$C$62,3)</f>
        <v>0</v>
      </c>
      <c r="F92" s="20" t="str">
        <f>VLOOKUP(B92,Лист2!$A$1:$D$62,4)</f>
        <v>среда</v>
      </c>
      <c r="G92" s="20">
        <v>1154</v>
      </c>
      <c r="H92" s="20">
        <v>271</v>
      </c>
      <c r="I92" s="21">
        <f t="shared" si="2"/>
        <v>0.24523396880415946</v>
      </c>
      <c r="J92" s="21">
        <f t="shared" si="3"/>
        <v>0.25092250922509224</v>
      </c>
      <c r="K92" s="22"/>
    </row>
    <row r="93" spans="1:11" x14ac:dyDescent="0.4">
      <c r="A93" s="18" t="s">
        <v>5</v>
      </c>
      <c r="B93" s="19">
        <v>42460</v>
      </c>
      <c r="C93" s="20">
        <v>303</v>
      </c>
      <c r="D93" s="20">
        <v>56</v>
      </c>
      <c r="E93" s="20">
        <f>VLOOKUP(B93,Лист2!$A$1:$C$62,3)</f>
        <v>0</v>
      </c>
      <c r="F93" s="20" t="str">
        <f>VLOOKUP(B93,Лист2!$A$1:$D$62,4)</f>
        <v>четверг</v>
      </c>
      <c r="G93" s="20">
        <v>1161</v>
      </c>
      <c r="H93" s="20">
        <v>234</v>
      </c>
      <c r="I93" s="21">
        <f t="shared" si="2"/>
        <v>0.26098191214470284</v>
      </c>
      <c r="J93" s="21">
        <f t="shared" si="3"/>
        <v>0.23931623931623933</v>
      </c>
      <c r="K93" s="22"/>
    </row>
    <row r="94" spans="1:11" x14ac:dyDescent="0.4">
      <c r="A94" s="18" t="s">
        <v>5</v>
      </c>
      <c r="B94" s="19">
        <v>42461</v>
      </c>
      <c r="C94" s="20">
        <v>269</v>
      </c>
      <c r="D94" s="20">
        <v>58</v>
      </c>
      <c r="E94" s="20">
        <f>VLOOKUP(B94,Лист2!$A$1:$C$62,3)</f>
        <v>0</v>
      </c>
      <c r="F94" s="20" t="str">
        <f>VLOOKUP(B94,Лист2!$A$1:$D$62,4)</f>
        <v>пятница</v>
      </c>
      <c r="G94" s="20">
        <v>1181</v>
      </c>
      <c r="H94" s="20">
        <v>282</v>
      </c>
      <c r="I94" s="21">
        <f t="shared" si="2"/>
        <v>0.22777307366638441</v>
      </c>
      <c r="J94" s="21">
        <f t="shared" si="3"/>
        <v>0.20567375886524822</v>
      </c>
      <c r="K94" s="22"/>
    </row>
    <row r="95" spans="1:11" x14ac:dyDescent="0.4">
      <c r="A95" s="18" t="s">
        <v>5</v>
      </c>
      <c r="B95" s="19">
        <v>42462</v>
      </c>
      <c r="C95" s="20">
        <v>346</v>
      </c>
      <c r="D95" s="20">
        <v>77</v>
      </c>
      <c r="E95" s="20">
        <f>VLOOKUP(B95,Лист2!$A$1:$C$62,3)</f>
        <v>0</v>
      </c>
      <c r="F95" s="20" t="str">
        <f>VLOOKUP(B95,Лист2!$A$1:$D$62,4)</f>
        <v>суббота</v>
      </c>
      <c r="G95" s="20">
        <v>1648</v>
      </c>
      <c r="H95" s="20">
        <v>380</v>
      </c>
      <c r="I95" s="21">
        <f t="shared" si="2"/>
        <v>0.2099514563106796</v>
      </c>
      <c r="J95" s="21">
        <f t="shared" si="3"/>
        <v>0.20263157894736841</v>
      </c>
      <c r="K95" s="22"/>
    </row>
    <row r="96" spans="1:11" x14ac:dyDescent="0.4">
      <c r="A96" s="18" t="s">
        <v>5</v>
      </c>
      <c r="B96" s="19">
        <v>42463</v>
      </c>
      <c r="C96" s="20">
        <v>262</v>
      </c>
      <c r="D96" s="20">
        <v>66</v>
      </c>
      <c r="E96" s="20">
        <f>VLOOKUP(B96,Лист2!$A$1:$C$62,3)</f>
        <v>0</v>
      </c>
      <c r="F96" s="20" t="str">
        <f>VLOOKUP(B96,Лист2!$A$1:$D$62,4)</f>
        <v>воскресенье</v>
      </c>
      <c r="G96" s="20">
        <v>1614</v>
      </c>
      <c r="H96" s="20">
        <v>355</v>
      </c>
      <c r="I96" s="21">
        <f t="shared" si="2"/>
        <v>0.16232961586121439</v>
      </c>
      <c r="J96" s="21">
        <f t="shared" si="3"/>
        <v>0.18591549295774648</v>
      </c>
      <c r="K96" s="22"/>
    </row>
    <row r="97" spans="1:11" x14ac:dyDescent="0.4">
      <c r="A97" s="18" t="s">
        <v>5</v>
      </c>
      <c r="B97" s="19">
        <v>42464</v>
      </c>
      <c r="C97" s="20">
        <v>281</v>
      </c>
      <c r="D97" s="20">
        <v>51</v>
      </c>
      <c r="E97" s="20">
        <f>VLOOKUP(B97,Лист2!$A$1:$C$62,3)</f>
        <v>0</v>
      </c>
      <c r="F97" s="20" t="str">
        <f>VLOOKUP(B97,Лист2!$A$1:$D$62,4)</f>
        <v>понедельник</v>
      </c>
      <c r="G97" s="20">
        <v>1285</v>
      </c>
      <c r="H97" s="20">
        <v>281</v>
      </c>
      <c r="I97" s="21">
        <f t="shared" si="2"/>
        <v>0.21867704280155642</v>
      </c>
      <c r="J97" s="21">
        <f t="shared" si="3"/>
        <v>0.18149466192170818</v>
      </c>
      <c r="K97" s="22"/>
    </row>
    <row r="98" spans="1:11" x14ac:dyDescent="0.4">
      <c r="A98" s="18" t="s">
        <v>5</v>
      </c>
      <c r="B98" s="19">
        <v>42465</v>
      </c>
      <c r="C98" s="20">
        <v>269</v>
      </c>
      <c r="D98" s="20">
        <v>42</v>
      </c>
      <c r="E98" s="20">
        <f>VLOOKUP(B98,Лист2!$A$1:$C$62,3)</f>
        <v>0</v>
      </c>
      <c r="F98" s="20" t="str">
        <f>VLOOKUP(B98,Лист2!$A$1:$D$62,4)</f>
        <v>вторник</v>
      </c>
      <c r="G98" s="20">
        <v>1314</v>
      </c>
      <c r="H98" s="20">
        <v>270</v>
      </c>
      <c r="I98" s="21">
        <f t="shared" si="2"/>
        <v>0.20471841704718416</v>
      </c>
      <c r="J98" s="21">
        <f t="shared" si="3"/>
        <v>0.15555555555555556</v>
      </c>
      <c r="K98" s="22"/>
    </row>
    <row r="99" spans="1:11" x14ac:dyDescent="0.4">
      <c r="A99" s="18" t="s">
        <v>5</v>
      </c>
      <c r="B99" s="19">
        <v>42466</v>
      </c>
      <c r="C99" s="20">
        <v>255</v>
      </c>
      <c r="D99" s="20">
        <v>51</v>
      </c>
      <c r="E99" s="20">
        <f>VLOOKUP(B99,Лист2!$A$1:$C$62,3)</f>
        <v>0</v>
      </c>
      <c r="F99" s="20" t="str">
        <f>VLOOKUP(B99,Лист2!$A$1:$D$62,4)</f>
        <v>среда</v>
      </c>
      <c r="G99" s="20">
        <v>1273</v>
      </c>
      <c r="H99" s="20">
        <v>255</v>
      </c>
      <c r="I99" s="21">
        <f t="shared" si="2"/>
        <v>0.20031421838177532</v>
      </c>
      <c r="J99" s="21">
        <f t="shared" si="3"/>
        <v>0.2</v>
      </c>
      <c r="K99" s="22"/>
    </row>
    <row r="100" spans="1:11" x14ac:dyDescent="0.4">
      <c r="A100" s="18" t="s">
        <v>5</v>
      </c>
      <c r="B100" s="19">
        <v>42467</v>
      </c>
      <c r="C100" s="20">
        <v>275</v>
      </c>
      <c r="D100" s="20">
        <v>49</v>
      </c>
      <c r="E100" s="20">
        <f>VLOOKUP(B100,Лист2!$A$1:$C$62,3)</f>
        <v>0</v>
      </c>
      <c r="F100" s="20" t="str">
        <f>VLOOKUP(B100,Лист2!$A$1:$D$62,4)</f>
        <v>четверг</v>
      </c>
      <c r="G100" s="20">
        <v>1174</v>
      </c>
      <c r="H100" s="20">
        <v>232</v>
      </c>
      <c r="I100" s="21">
        <f t="shared" si="2"/>
        <v>0.2342419080068143</v>
      </c>
      <c r="J100" s="21">
        <f t="shared" si="3"/>
        <v>0.21120689655172414</v>
      </c>
      <c r="K100" s="22"/>
    </row>
    <row r="101" spans="1:11" x14ac:dyDescent="0.4">
      <c r="A101" s="18" t="s">
        <v>5</v>
      </c>
      <c r="B101" s="19">
        <v>42468</v>
      </c>
      <c r="C101" s="20">
        <v>241</v>
      </c>
      <c r="D101" s="20">
        <v>57</v>
      </c>
      <c r="E101" s="20">
        <f>VLOOKUP(B101,Лист2!$A$1:$C$62,3)</f>
        <v>0</v>
      </c>
      <c r="F101" s="20" t="str">
        <f>VLOOKUP(B101,Лист2!$A$1:$D$62,4)</f>
        <v>пятница</v>
      </c>
      <c r="G101" s="20">
        <v>1164</v>
      </c>
      <c r="H101" s="20">
        <v>226</v>
      </c>
      <c r="I101" s="21">
        <f t="shared" si="2"/>
        <v>0.20704467353951891</v>
      </c>
      <c r="J101" s="21">
        <f t="shared" si="3"/>
        <v>0.25221238938053098</v>
      </c>
      <c r="K101" s="22"/>
    </row>
    <row r="102" spans="1:11" x14ac:dyDescent="0.4">
      <c r="A102" s="18" t="s">
        <v>5</v>
      </c>
      <c r="B102" s="19">
        <v>42469</v>
      </c>
      <c r="C102" s="20">
        <v>323</v>
      </c>
      <c r="D102" s="20">
        <v>63</v>
      </c>
      <c r="E102" s="20">
        <f>VLOOKUP(B102,Лист2!$A$1:$C$62,3)</f>
        <v>1</v>
      </c>
      <c r="F102" s="20" t="str">
        <f>VLOOKUP(B102,Лист2!$A$1:$D$62,4)</f>
        <v>суббота</v>
      </c>
      <c r="G102" s="20">
        <v>1547</v>
      </c>
      <c r="H102" s="20">
        <v>324</v>
      </c>
      <c r="I102" s="21">
        <f t="shared" si="2"/>
        <v>0.2087912087912088</v>
      </c>
      <c r="J102" s="21">
        <f t="shared" si="3"/>
        <v>0.19444444444444445</v>
      </c>
      <c r="K102" s="22"/>
    </row>
    <row r="103" spans="1:11" x14ac:dyDescent="0.4">
      <c r="A103" s="18" t="s">
        <v>5</v>
      </c>
      <c r="B103" s="19">
        <v>42470</v>
      </c>
      <c r="C103" s="20">
        <v>319</v>
      </c>
      <c r="D103" s="20">
        <v>67</v>
      </c>
      <c r="E103" s="20">
        <f>VLOOKUP(B103,Лист2!$A$1:$C$62,3)</f>
        <v>1</v>
      </c>
      <c r="F103" s="20" t="str">
        <f>VLOOKUP(B103,Лист2!$A$1:$D$62,4)</f>
        <v>воскресенье</v>
      </c>
      <c r="G103" s="20">
        <v>1612</v>
      </c>
      <c r="H103" s="20">
        <v>318</v>
      </c>
      <c r="I103" s="21">
        <f t="shared" si="2"/>
        <v>0.1978908188585608</v>
      </c>
      <c r="J103" s="21">
        <f t="shared" si="3"/>
        <v>0.21069182389937108</v>
      </c>
      <c r="K103" s="22"/>
    </row>
    <row r="104" spans="1:11" x14ac:dyDescent="0.4">
      <c r="A104" s="18" t="s">
        <v>5</v>
      </c>
      <c r="B104" s="19">
        <v>42471</v>
      </c>
      <c r="C104" s="20">
        <v>313</v>
      </c>
      <c r="D104" s="20">
        <v>56</v>
      </c>
      <c r="E104" s="20">
        <f>VLOOKUP(B104,Лист2!$A$1:$C$62,3)</f>
        <v>1</v>
      </c>
      <c r="F104" s="20" t="str">
        <f>VLOOKUP(B104,Лист2!$A$1:$D$62,4)</f>
        <v>понедельник</v>
      </c>
      <c r="G104" s="20">
        <v>1347</v>
      </c>
      <c r="H104" s="20">
        <v>250</v>
      </c>
      <c r="I104" s="21">
        <f t="shared" si="2"/>
        <v>0.2323682256867112</v>
      </c>
      <c r="J104" s="21">
        <f t="shared" si="3"/>
        <v>0.224</v>
      </c>
      <c r="K104" s="22"/>
    </row>
    <row r="105" spans="1:11" x14ac:dyDescent="0.4">
      <c r="A105" s="18" t="s">
        <v>5</v>
      </c>
      <c r="B105" s="19">
        <v>42472</v>
      </c>
      <c r="C105" s="20">
        <v>333</v>
      </c>
      <c r="D105" s="20">
        <v>62</v>
      </c>
      <c r="E105" s="20">
        <f>VLOOKUP(B105,Лист2!$A$1:$C$62,3)</f>
        <v>1</v>
      </c>
      <c r="F105" s="20" t="str">
        <f>VLOOKUP(B105,Лист2!$A$1:$D$62,4)</f>
        <v>вторник</v>
      </c>
      <c r="G105" s="20">
        <v>1416</v>
      </c>
      <c r="H105" s="20">
        <v>271</v>
      </c>
      <c r="I105" s="21">
        <f t="shared" si="2"/>
        <v>0.23516949152542374</v>
      </c>
      <c r="J105" s="21">
        <f t="shared" si="3"/>
        <v>0.22878228782287824</v>
      </c>
      <c r="K105" s="22"/>
    </row>
    <row r="106" spans="1:11" x14ac:dyDescent="0.4">
      <c r="A106" s="18" t="s">
        <v>5</v>
      </c>
      <c r="B106" s="19">
        <v>42473</v>
      </c>
      <c r="C106" s="20">
        <v>340</v>
      </c>
      <c r="D106" s="20">
        <v>73</v>
      </c>
      <c r="E106" s="20">
        <f>VLOOKUP(B106,Лист2!$A$1:$C$62,3)</f>
        <v>1</v>
      </c>
      <c r="F106" s="20" t="str">
        <f>VLOOKUP(B106,Лист2!$A$1:$D$62,4)</f>
        <v>среда</v>
      </c>
      <c r="G106" s="20">
        <v>1349</v>
      </c>
      <c r="H106" s="20">
        <v>275</v>
      </c>
      <c r="I106" s="21">
        <f t="shared" si="2"/>
        <v>0.25203854707190509</v>
      </c>
      <c r="J106" s="21">
        <f t="shared" si="3"/>
        <v>0.26545454545454544</v>
      </c>
      <c r="K106" s="22"/>
    </row>
    <row r="107" spans="1:11" x14ac:dyDescent="0.4">
      <c r="A107" s="18" t="s">
        <v>5</v>
      </c>
      <c r="B107" s="19">
        <v>42474</v>
      </c>
      <c r="C107" s="20">
        <v>358</v>
      </c>
      <c r="D107" s="20">
        <v>73</v>
      </c>
      <c r="E107" s="20">
        <f>VLOOKUP(B107,Лист2!$A$1:$C$62,3)</f>
        <v>1</v>
      </c>
      <c r="F107" s="20" t="str">
        <f>VLOOKUP(B107,Лист2!$A$1:$D$62,4)</f>
        <v>четверг</v>
      </c>
      <c r="G107" s="20">
        <v>1460</v>
      </c>
      <c r="H107" s="20">
        <v>304</v>
      </c>
      <c r="I107" s="21">
        <f t="shared" si="2"/>
        <v>0.24520547945205479</v>
      </c>
      <c r="J107" s="21">
        <f t="shared" si="3"/>
        <v>0.24013157894736842</v>
      </c>
      <c r="K107" s="22"/>
    </row>
    <row r="108" spans="1:11" x14ac:dyDescent="0.4">
      <c r="A108" s="18" t="s">
        <v>5</v>
      </c>
      <c r="B108" s="19">
        <v>42475</v>
      </c>
      <c r="C108" s="20">
        <v>386</v>
      </c>
      <c r="D108" s="20">
        <v>60</v>
      </c>
      <c r="E108" s="20">
        <f>VLOOKUP(B108,Лист2!$A$1:$C$62,3)</f>
        <v>1</v>
      </c>
      <c r="F108" s="20" t="str">
        <f>VLOOKUP(B108,Лист2!$A$1:$D$62,4)</f>
        <v>пятница</v>
      </c>
      <c r="G108" s="20">
        <v>1468</v>
      </c>
      <c r="H108" s="20">
        <v>243</v>
      </c>
      <c r="I108" s="21">
        <f t="shared" si="2"/>
        <v>0.26294277929155313</v>
      </c>
      <c r="J108" s="21">
        <f t="shared" si="3"/>
        <v>0.24691358024691357</v>
      </c>
      <c r="K108" s="22"/>
    </row>
    <row r="109" spans="1:11" x14ac:dyDescent="0.4">
      <c r="A109" s="18" t="s">
        <v>5</v>
      </c>
      <c r="B109" s="19">
        <v>42476</v>
      </c>
      <c r="C109" s="20">
        <v>398</v>
      </c>
      <c r="D109" s="20">
        <v>66</v>
      </c>
      <c r="E109" s="20">
        <f>VLOOKUP(B109,Лист2!$A$1:$C$62,3)</f>
        <v>1</v>
      </c>
      <c r="F109" s="20" t="str">
        <f>VLOOKUP(B109,Лист2!$A$1:$D$62,4)</f>
        <v>суббота</v>
      </c>
      <c r="G109" s="20">
        <v>1694</v>
      </c>
      <c r="H109" s="20">
        <v>299</v>
      </c>
      <c r="I109" s="21">
        <f t="shared" si="2"/>
        <v>0.23494687131050768</v>
      </c>
      <c r="J109" s="21">
        <f t="shared" si="3"/>
        <v>0.22073578595317725</v>
      </c>
      <c r="K109" s="22"/>
    </row>
    <row r="110" spans="1:11" x14ac:dyDescent="0.4">
      <c r="A110" s="18" t="s">
        <v>5</v>
      </c>
      <c r="B110" s="19">
        <v>42477</v>
      </c>
      <c r="C110" s="20">
        <v>365</v>
      </c>
      <c r="D110" s="20">
        <v>66</v>
      </c>
      <c r="E110" s="20">
        <f>VLOOKUP(B110,Лист2!$A$1:$C$62,3)</f>
        <v>1</v>
      </c>
      <c r="F110" s="20" t="str">
        <f>VLOOKUP(B110,Лист2!$A$1:$D$62,4)</f>
        <v>воскресенье</v>
      </c>
      <c r="G110" s="20">
        <v>1614</v>
      </c>
      <c r="H110" s="20">
        <v>293</v>
      </c>
      <c r="I110" s="21">
        <f t="shared" si="2"/>
        <v>0.22614622057001238</v>
      </c>
      <c r="J110" s="21">
        <f t="shared" si="3"/>
        <v>0.22525597269624573</v>
      </c>
      <c r="K110" s="22"/>
    </row>
    <row r="111" spans="1:11" x14ac:dyDescent="0.4">
      <c r="A111" s="18" t="s">
        <v>5</v>
      </c>
      <c r="B111" s="19">
        <v>42478</v>
      </c>
      <c r="C111" s="20">
        <v>316</v>
      </c>
      <c r="D111" s="20">
        <v>67</v>
      </c>
      <c r="E111" s="20">
        <f>VLOOKUP(B111,Лист2!$A$1:$C$62,3)</f>
        <v>1</v>
      </c>
      <c r="F111" s="20" t="str">
        <f>VLOOKUP(B111,Лист2!$A$1:$D$62,4)</f>
        <v>понедельник</v>
      </c>
      <c r="G111" s="20">
        <v>1426</v>
      </c>
      <c r="H111" s="20">
        <v>285</v>
      </c>
      <c r="I111" s="21">
        <f t="shared" si="2"/>
        <v>0.22159887798036465</v>
      </c>
      <c r="J111" s="21">
        <f t="shared" si="3"/>
        <v>0.23508771929824562</v>
      </c>
      <c r="K111" s="22"/>
    </row>
    <row r="112" spans="1:11" x14ac:dyDescent="0.4">
      <c r="A112" s="18" t="s">
        <v>5</v>
      </c>
      <c r="B112" s="19">
        <v>42479</v>
      </c>
      <c r="C112" s="20">
        <v>277</v>
      </c>
      <c r="D112" s="20">
        <v>60</v>
      </c>
      <c r="E112" s="20">
        <f>VLOOKUP(B112,Лист2!$A$1:$C$62,3)</f>
        <v>0</v>
      </c>
      <c r="F112" s="20" t="str">
        <f>VLOOKUP(B112,Лист2!$A$1:$D$62,4)</f>
        <v>вторник</v>
      </c>
      <c r="G112" s="20">
        <v>1430</v>
      </c>
      <c r="H112" s="20">
        <v>293</v>
      </c>
      <c r="I112" s="21">
        <f t="shared" si="2"/>
        <v>0.19370629370629372</v>
      </c>
      <c r="J112" s="21">
        <f t="shared" si="3"/>
        <v>0.20477815699658702</v>
      </c>
      <c r="K112" s="22"/>
    </row>
    <row r="113" spans="1:11" x14ac:dyDescent="0.4">
      <c r="A113" s="18" t="s">
        <v>5</v>
      </c>
      <c r="B113" s="19">
        <v>42480</v>
      </c>
      <c r="C113" s="20">
        <v>297</v>
      </c>
      <c r="D113" s="20">
        <v>63</v>
      </c>
      <c r="E113" s="20">
        <f>VLOOKUP(B113,Лист2!$A$1:$C$62,3)</f>
        <v>0</v>
      </c>
      <c r="F113" s="20" t="str">
        <f>VLOOKUP(B113,Лист2!$A$1:$D$62,4)</f>
        <v>среда</v>
      </c>
      <c r="G113" s="20">
        <v>1585</v>
      </c>
      <c r="H113" s="20">
        <v>315</v>
      </c>
      <c r="I113" s="21">
        <f t="shared" si="2"/>
        <v>0.18738170347003155</v>
      </c>
      <c r="J113" s="21">
        <f t="shared" si="3"/>
        <v>0.2</v>
      </c>
      <c r="K113" s="22"/>
    </row>
    <row r="114" spans="1:11" x14ac:dyDescent="0.4">
      <c r="A114" s="18" t="s">
        <v>5</v>
      </c>
      <c r="B114" s="19">
        <v>42481</v>
      </c>
      <c r="C114" s="20">
        <v>294</v>
      </c>
      <c r="D114" s="20">
        <v>42</v>
      </c>
      <c r="E114" s="20">
        <f>VLOOKUP(B114,Лист2!$A$1:$C$62,3)</f>
        <v>0</v>
      </c>
      <c r="F114" s="20" t="str">
        <f>VLOOKUP(B114,Лист2!$A$1:$D$62,4)</f>
        <v>четверг</v>
      </c>
      <c r="G114" s="20">
        <v>1530</v>
      </c>
      <c r="H114" s="20">
        <v>282</v>
      </c>
      <c r="I114" s="21">
        <f t="shared" si="2"/>
        <v>0.19215686274509805</v>
      </c>
      <c r="J114" s="21">
        <f t="shared" si="3"/>
        <v>0.14893617021276595</v>
      </c>
      <c r="K114" s="22"/>
    </row>
    <row r="115" spans="1:11" x14ac:dyDescent="0.4">
      <c r="A115" s="18" t="s">
        <v>5</v>
      </c>
      <c r="B115" s="19">
        <v>42482</v>
      </c>
      <c r="C115" s="20">
        <v>304</v>
      </c>
      <c r="D115" s="20">
        <v>54</v>
      </c>
      <c r="E115" s="20">
        <f>VLOOKUP(B115,Лист2!$A$1:$C$62,3)</f>
        <v>1</v>
      </c>
      <c r="F115" s="20" t="str">
        <f>VLOOKUP(B115,Лист2!$A$1:$D$62,4)</f>
        <v>пятница</v>
      </c>
      <c r="G115" s="20">
        <v>1329</v>
      </c>
      <c r="H115" s="20">
        <v>246</v>
      </c>
      <c r="I115" s="21">
        <f t="shared" si="2"/>
        <v>0.22874341610233259</v>
      </c>
      <c r="J115" s="21">
        <f t="shared" si="3"/>
        <v>0.21951219512195122</v>
      </c>
      <c r="K115" s="22"/>
    </row>
    <row r="116" spans="1:11" x14ac:dyDescent="0.4">
      <c r="A116" s="18" t="s">
        <v>5</v>
      </c>
      <c r="B116" s="19">
        <v>42483</v>
      </c>
      <c r="C116" s="20">
        <v>340</v>
      </c>
      <c r="D116" s="20">
        <v>64</v>
      </c>
      <c r="E116" s="20">
        <f>VLOOKUP(B116,Лист2!$A$1:$C$62,3)</f>
        <v>1</v>
      </c>
      <c r="F116" s="20" t="str">
        <f>VLOOKUP(B116,Лист2!$A$1:$D$62,4)</f>
        <v>суббота</v>
      </c>
      <c r="G116" s="20">
        <v>1528</v>
      </c>
      <c r="H116" s="20">
        <v>277</v>
      </c>
      <c r="I116" s="21">
        <f t="shared" si="2"/>
        <v>0.22251308900523561</v>
      </c>
      <c r="J116" s="21">
        <f t="shared" si="3"/>
        <v>0.23104693140794225</v>
      </c>
      <c r="K116" s="22"/>
    </row>
    <row r="117" spans="1:11" x14ac:dyDescent="0.4">
      <c r="A117" s="18" t="s">
        <v>5</v>
      </c>
      <c r="B117" s="19">
        <v>42484</v>
      </c>
      <c r="C117" s="20">
        <v>397</v>
      </c>
      <c r="D117" s="20">
        <v>76</v>
      </c>
      <c r="E117" s="20">
        <f>VLOOKUP(B117,Лист2!$A$1:$C$62,3)</f>
        <v>1</v>
      </c>
      <c r="F117" s="20" t="str">
        <f>VLOOKUP(B117,Лист2!$A$1:$D$62,4)</f>
        <v>воскресенье</v>
      </c>
      <c r="G117" s="20">
        <v>1698</v>
      </c>
      <c r="H117" s="20">
        <v>320</v>
      </c>
      <c r="I117" s="21">
        <f t="shared" si="2"/>
        <v>0.23380447585394581</v>
      </c>
      <c r="J117" s="21">
        <f t="shared" si="3"/>
        <v>0.23749999999999999</v>
      </c>
      <c r="K117" s="22"/>
    </row>
    <row r="118" spans="1:11" x14ac:dyDescent="0.4">
      <c r="A118" s="18" t="s">
        <v>5</v>
      </c>
      <c r="B118" s="19">
        <v>42485</v>
      </c>
      <c r="C118" s="20">
        <v>359</v>
      </c>
      <c r="D118" s="20">
        <v>92</v>
      </c>
      <c r="E118" s="20">
        <f>VLOOKUP(B118,Лист2!$A$1:$C$62,3)</f>
        <v>1</v>
      </c>
      <c r="F118" s="20" t="str">
        <f>VLOOKUP(B118,Лист2!$A$1:$D$62,4)</f>
        <v>понедельник</v>
      </c>
      <c r="G118" s="20">
        <v>1513</v>
      </c>
      <c r="H118" s="20">
        <v>335</v>
      </c>
      <c r="I118" s="21">
        <f t="shared" si="2"/>
        <v>0.23727693324520818</v>
      </c>
      <c r="J118" s="21">
        <f t="shared" si="3"/>
        <v>0.2746268656716418</v>
      </c>
      <c r="K118" s="22"/>
    </row>
    <row r="119" spans="1:11" x14ac:dyDescent="0.4">
      <c r="A119" s="18" t="s">
        <v>5</v>
      </c>
      <c r="B119" s="19">
        <v>42486</v>
      </c>
      <c r="C119" s="20">
        <v>314</v>
      </c>
      <c r="D119" s="20">
        <v>64</v>
      </c>
      <c r="E119" s="20">
        <f>VLOOKUP(B119,Лист2!$A$1:$C$62,3)</f>
        <v>1</v>
      </c>
      <c r="F119" s="20" t="str">
        <f>VLOOKUP(B119,Лист2!$A$1:$D$62,4)</f>
        <v>вторник</v>
      </c>
      <c r="G119" s="20">
        <v>1571</v>
      </c>
      <c r="H119" s="20">
        <v>330</v>
      </c>
      <c r="I119" s="21">
        <f t="shared" si="2"/>
        <v>0.19987269255251433</v>
      </c>
      <c r="J119" s="21">
        <f t="shared" si="3"/>
        <v>0.19393939393939394</v>
      </c>
      <c r="K119" s="22"/>
    </row>
    <row r="120" spans="1:11" x14ac:dyDescent="0.4">
      <c r="A120" s="18" t="s">
        <v>5</v>
      </c>
      <c r="B120" s="19">
        <v>42487</v>
      </c>
      <c r="C120" s="20">
        <v>332</v>
      </c>
      <c r="D120" s="20">
        <v>61</v>
      </c>
      <c r="E120" s="20">
        <f>VLOOKUP(B120,Лист2!$A$1:$C$62,3)</f>
        <v>1</v>
      </c>
      <c r="F120" s="20" t="str">
        <f>VLOOKUP(B120,Лист2!$A$1:$D$62,4)</f>
        <v>среда</v>
      </c>
      <c r="G120" s="20">
        <v>1473</v>
      </c>
      <c r="H120" s="20">
        <v>273</v>
      </c>
      <c r="I120" s="21">
        <f t="shared" si="2"/>
        <v>0.22539035980991173</v>
      </c>
      <c r="J120" s="21">
        <f t="shared" si="3"/>
        <v>0.22344322344322345</v>
      </c>
      <c r="K120" s="22"/>
    </row>
    <row r="121" spans="1:11" x14ac:dyDescent="0.4">
      <c r="A121" s="18" t="s">
        <v>5</v>
      </c>
      <c r="B121" s="19">
        <v>42488</v>
      </c>
      <c r="C121" s="20">
        <v>271</v>
      </c>
      <c r="D121" s="20">
        <v>51</v>
      </c>
      <c r="E121" s="20">
        <f>VLOOKUP(B121,Лист2!$A$1:$C$62,3)</f>
        <v>1</v>
      </c>
      <c r="F121" s="20" t="str">
        <f>VLOOKUP(B121,Лист2!$A$1:$D$62,4)</f>
        <v>четверг</v>
      </c>
      <c r="G121" s="20">
        <v>1258</v>
      </c>
      <c r="H121" s="20">
        <v>274</v>
      </c>
      <c r="I121" s="21">
        <f t="shared" si="2"/>
        <v>0.21542130365659778</v>
      </c>
      <c r="J121" s="21">
        <f t="shared" si="3"/>
        <v>0.18613138686131386</v>
      </c>
      <c r="K121" s="22"/>
    </row>
    <row r="122" spans="1:11" x14ac:dyDescent="0.4">
      <c r="A122" s="18" t="s">
        <v>5</v>
      </c>
      <c r="B122" s="19">
        <v>42489</v>
      </c>
      <c r="C122" s="20">
        <v>269</v>
      </c>
      <c r="D122" s="20">
        <v>43</v>
      </c>
      <c r="E122" s="20">
        <f>VLOOKUP(B122,Лист2!$A$1:$C$62,3)</f>
        <v>1</v>
      </c>
      <c r="F122" s="20" t="str">
        <f>VLOOKUP(B122,Лист2!$A$1:$D$62,4)</f>
        <v>пятница</v>
      </c>
      <c r="G122" s="20">
        <v>1251</v>
      </c>
      <c r="H122" s="20">
        <v>231</v>
      </c>
      <c r="I122" s="21">
        <f t="shared" si="2"/>
        <v>0.21502797761790568</v>
      </c>
      <c r="J122" s="21">
        <f t="shared" si="3"/>
        <v>0.18614718614718614</v>
      </c>
      <c r="K122" s="22"/>
    </row>
    <row r="123" spans="1:11" x14ac:dyDescent="0.4">
      <c r="A123" s="18" t="s">
        <v>5</v>
      </c>
      <c r="B123" s="19">
        <v>42490</v>
      </c>
      <c r="C123" s="20">
        <v>237</v>
      </c>
      <c r="D123" s="20">
        <v>38</v>
      </c>
      <c r="E123" s="20">
        <f>VLOOKUP(B123,Лист2!$A$1:$C$62,3)</f>
        <v>1</v>
      </c>
      <c r="F123" s="20" t="str">
        <f>VLOOKUP(B123,Лист2!$A$1:$D$62,4)</f>
        <v>суббота</v>
      </c>
      <c r="G123" s="20">
        <v>1242</v>
      </c>
      <c r="H123" s="20">
        <v>219</v>
      </c>
      <c r="I123" s="21">
        <f t="shared" si="2"/>
        <v>0.19082125603864733</v>
      </c>
      <c r="J123" s="21">
        <f t="shared" si="3"/>
        <v>0.17351598173515981</v>
      </c>
      <c r="K123" s="22"/>
    </row>
    <row r="124" spans="1:11" x14ac:dyDescent="0.4">
      <c r="A124" s="14" t="s">
        <v>6</v>
      </c>
      <c r="B124" s="15">
        <v>42430</v>
      </c>
      <c r="C124" s="16">
        <v>134</v>
      </c>
      <c r="D124" s="16">
        <v>25</v>
      </c>
      <c r="E124" s="16">
        <v>0</v>
      </c>
      <c r="F124" s="16" t="str">
        <f>VLOOKUP(B124,Лист2!$A$1:$D$62,4)</f>
        <v>вторник</v>
      </c>
      <c r="G124" s="16">
        <v>1453</v>
      </c>
      <c r="H124" s="16">
        <v>297</v>
      </c>
      <c r="I124" s="17">
        <f t="shared" si="2"/>
        <v>9.2222986923606337E-2</v>
      </c>
      <c r="J124" s="17">
        <f t="shared" si="3"/>
        <v>8.4175084175084181E-2</v>
      </c>
      <c r="K124" s="34">
        <v>0.1</v>
      </c>
    </row>
    <row r="125" spans="1:11" x14ac:dyDescent="0.4">
      <c r="A125" s="14" t="s">
        <v>6</v>
      </c>
      <c r="B125" s="15">
        <v>42431</v>
      </c>
      <c r="C125" s="16">
        <v>328</v>
      </c>
      <c r="D125" s="16">
        <v>75</v>
      </c>
      <c r="E125" s="16">
        <v>1</v>
      </c>
      <c r="F125" s="16" t="str">
        <f>VLOOKUP(B125,Лист2!$A$1:$D$62,4)</f>
        <v>среда</v>
      </c>
      <c r="G125" s="16">
        <v>1785</v>
      </c>
      <c r="H125" s="16">
        <v>363</v>
      </c>
      <c r="I125" s="17">
        <f t="shared" si="2"/>
        <v>0.18375350140056024</v>
      </c>
      <c r="J125" s="17">
        <f t="shared" si="3"/>
        <v>0.20661157024793389</v>
      </c>
      <c r="K125" s="34"/>
    </row>
    <row r="126" spans="1:11" x14ac:dyDescent="0.4">
      <c r="A126" s="14" t="s">
        <v>6</v>
      </c>
      <c r="B126" s="15">
        <v>42432</v>
      </c>
      <c r="C126" s="16">
        <v>315</v>
      </c>
      <c r="D126" s="16">
        <v>68</v>
      </c>
      <c r="E126" s="16">
        <v>1</v>
      </c>
      <c r="F126" s="16" t="str">
        <f>VLOOKUP(B126,Лист2!$A$1:$D$62,4)</f>
        <v>четверг</v>
      </c>
      <c r="G126" s="16">
        <v>1705</v>
      </c>
      <c r="H126" s="16">
        <v>410</v>
      </c>
      <c r="I126" s="17">
        <f t="shared" si="2"/>
        <v>0.18475073313782991</v>
      </c>
      <c r="J126" s="17">
        <f t="shared" si="3"/>
        <v>0.16585365853658537</v>
      </c>
      <c r="K126" s="34"/>
    </row>
    <row r="127" spans="1:11" x14ac:dyDescent="0.4">
      <c r="A127" s="14" t="s">
        <v>6</v>
      </c>
      <c r="B127" s="15">
        <v>42433</v>
      </c>
      <c r="C127" s="16">
        <v>277</v>
      </c>
      <c r="D127" s="16">
        <v>59</v>
      </c>
      <c r="E127" s="16">
        <v>1</v>
      </c>
      <c r="F127" s="16" t="str">
        <f>VLOOKUP(B127,Лист2!$A$1:$D$62,4)</f>
        <v>пятница</v>
      </c>
      <c r="G127" s="16">
        <v>1642</v>
      </c>
      <c r="H127" s="16">
        <v>338</v>
      </c>
      <c r="I127" s="17">
        <f t="shared" si="2"/>
        <v>0.16869671132764921</v>
      </c>
      <c r="J127" s="17">
        <f t="shared" si="3"/>
        <v>0.17455621301775148</v>
      </c>
      <c r="K127" s="34"/>
    </row>
    <row r="128" spans="1:11" x14ac:dyDescent="0.4">
      <c r="A128" s="14" t="s">
        <v>6</v>
      </c>
      <c r="B128" s="15">
        <v>42434</v>
      </c>
      <c r="C128" s="16">
        <v>357</v>
      </c>
      <c r="D128" s="16">
        <v>88</v>
      </c>
      <c r="E128" s="16">
        <v>1</v>
      </c>
      <c r="F128" s="16" t="str">
        <f>VLOOKUP(B128,Лист2!$A$1:$D$62,4)</f>
        <v>суббота</v>
      </c>
      <c r="G128" s="16">
        <v>2099</v>
      </c>
      <c r="H128" s="16">
        <v>486</v>
      </c>
      <c r="I128" s="17">
        <f t="shared" si="2"/>
        <v>0.1700809909480705</v>
      </c>
      <c r="J128" s="17">
        <f t="shared" si="3"/>
        <v>0.18106995884773663</v>
      </c>
      <c r="K128" s="34"/>
    </row>
    <row r="129" spans="1:11" x14ac:dyDescent="0.4">
      <c r="A129" s="14" t="s">
        <v>6</v>
      </c>
      <c r="B129" s="15">
        <v>42435</v>
      </c>
      <c r="C129" s="16">
        <v>388</v>
      </c>
      <c r="D129" s="16">
        <v>67</v>
      </c>
      <c r="E129" s="16">
        <v>1</v>
      </c>
      <c r="F129" s="16" t="str">
        <f>VLOOKUP(B129,Лист2!$A$1:$D$62,4)</f>
        <v>воскресенье</v>
      </c>
      <c r="G129" s="16">
        <v>1984</v>
      </c>
      <c r="H129" s="16">
        <v>441</v>
      </c>
      <c r="I129" s="17">
        <f t="shared" si="2"/>
        <v>0.19556451612903225</v>
      </c>
      <c r="J129" s="17">
        <f t="shared" si="3"/>
        <v>0.15192743764172337</v>
      </c>
      <c r="K129" s="34"/>
    </row>
    <row r="130" spans="1:11" x14ac:dyDescent="0.4">
      <c r="A130" s="14" t="s">
        <v>6</v>
      </c>
      <c r="B130" s="15">
        <v>42436</v>
      </c>
      <c r="C130" s="16">
        <v>356</v>
      </c>
      <c r="D130" s="16">
        <v>68</v>
      </c>
      <c r="E130" s="16">
        <v>1</v>
      </c>
      <c r="F130" s="16" t="str">
        <f>VLOOKUP(B130,Лист2!$A$1:$D$62,4)</f>
        <v>понедельник</v>
      </c>
      <c r="G130" s="16">
        <v>2048</v>
      </c>
      <c r="H130" s="16">
        <v>393</v>
      </c>
      <c r="I130" s="17">
        <f t="shared" si="2"/>
        <v>0.173828125</v>
      </c>
      <c r="J130" s="17">
        <f t="shared" si="3"/>
        <v>0.17302798982188294</v>
      </c>
      <c r="K130" s="34"/>
    </row>
    <row r="131" spans="1:11" x14ac:dyDescent="0.4">
      <c r="A131" s="14" t="s">
        <v>6</v>
      </c>
      <c r="B131" s="15">
        <v>42437</v>
      </c>
      <c r="C131" s="16">
        <v>220</v>
      </c>
      <c r="D131" s="16">
        <v>55</v>
      </c>
      <c r="E131" s="16">
        <v>1</v>
      </c>
      <c r="F131" s="16" t="str">
        <f>VLOOKUP(B131,Лист2!$A$1:$D$62,4)</f>
        <v>вторник</v>
      </c>
      <c r="G131" s="16">
        <v>1470</v>
      </c>
      <c r="H131" s="16">
        <v>310</v>
      </c>
      <c r="I131" s="17">
        <f t="shared" ref="I131:I184" si="4">C131/G131</f>
        <v>0.14965986394557823</v>
      </c>
      <c r="J131" s="17">
        <f t="shared" ref="J131:J184" si="5">D131/H131</f>
        <v>0.17741935483870969</v>
      </c>
      <c r="K131" s="34"/>
    </row>
    <row r="132" spans="1:11" x14ac:dyDescent="0.4">
      <c r="A132" s="14" t="s">
        <v>6</v>
      </c>
      <c r="B132" s="15">
        <v>42438</v>
      </c>
      <c r="C132" s="16">
        <v>150</v>
      </c>
      <c r="D132" s="16">
        <v>32</v>
      </c>
      <c r="E132" s="16">
        <v>1</v>
      </c>
      <c r="F132" s="16" t="str">
        <f>VLOOKUP(B132,Лист2!$A$1:$D$62,4)</f>
        <v>среда</v>
      </c>
      <c r="G132" s="16">
        <v>1353</v>
      </c>
      <c r="H132" s="16">
        <v>287</v>
      </c>
      <c r="I132" s="17">
        <f t="shared" si="4"/>
        <v>0.11086474501108648</v>
      </c>
      <c r="J132" s="17">
        <f t="shared" si="5"/>
        <v>0.11149825783972125</v>
      </c>
      <c r="K132" s="34"/>
    </row>
    <row r="133" spans="1:11" x14ac:dyDescent="0.4">
      <c r="A133" s="14" t="s">
        <v>6</v>
      </c>
      <c r="B133" s="15">
        <v>42439</v>
      </c>
      <c r="C133" s="16">
        <v>148</v>
      </c>
      <c r="D133" s="16">
        <v>23</v>
      </c>
      <c r="E133" s="16">
        <v>0</v>
      </c>
      <c r="F133" s="16" t="str">
        <f>VLOOKUP(B133,Лист2!$A$1:$D$62,4)</f>
        <v>четверг</v>
      </c>
      <c r="G133" s="16">
        <v>1419</v>
      </c>
      <c r="H133" s="16">
        <v>310</v>
      </c>
      <c r="I133" s="17">
        <f t="shared" si="4"/>
        <v>0.10429880197322058</v>
      </c>
      <c r="J133" s="17">
        <f t="shared" si="5"/>
        <v>7.4193548387096769E-2</v>
      </c>
      <c r="K133" s="34"/>
    </row>
    <row r="134" spans="1:11" x14ac:dyDescent="0.4">
      <c r="A134" s="14" t="s">
        <v>6</v>
      </c>
      <c r="B134" s="15">
        <v>42440</v>
      </c>
      <c r="C134" s="16">
        <v>131</v>
      </c>
      <c r="D134" s="16">
        <v>23</v>
      </c>
      <c r="E134" s="16">
        <v>0</v>
      </c>
      <c r="F134" s="16" t="str">
        <f>VLOOKUP(B134,Лист2!$A$1:$D$62,4)</f>
        <v>пятница</v>
      </c>
      <c r="G134" s="16">
        <v>1264</v>
      </c>
      <c r="H134" s="16">
        <v>273</v>
      </c>
      <c r="I134" s="17">
        <f t="shared" si="4"/>
        <v>0.10363924050632911</v>
      </c>
      <c r="J134" s="17">
        <f t="shared" si="5"/>
        <v>8.4249084249084255E-2</v>
      </c>
      <c r="K134" s="34"/>
    </row>
    <row r="135" spans="1:11" x14ac:dyDescent="0.4">
      <c r="A135" s="14" t="s">
        <v>6</v>
      </c>
      <c r="B135" s="15">
        <v>42441</v>
      </c>
      <c r="C135" s="16">
        <v>240</v>
      </c>
      <c r="D135" s="16">
        <v>53</v>
      </c>
      <c r="E135" s="16">
        <v>0</v>
      </c>
      <c r="F135" s="16" t="str">
        <f>VLOOKUP(B135,Лист2!$A$1:$D$62,4)</f>
        <v>суббота</v>
      </c>
      <c r="G135" s="16">
        <v>1695</v>
      </c>
      <c r="H135" s="16">
        <v>390</v>
      </c>
      <c r="I135" s="17">
        <f t="shared" si="4"/>
        <v>0.1415929203539823</v>
      </c>
      <c r="J135" s="17">
        <f t="shared" si="5"/>
        <v>0.13589743589743589</v>
      </c>
      <c r="K135" s="34"/>
    </row>
    <row r="136" spans="1:11" x14ac:dyDescent="0.4">
      <c r="A136" s="14" t="s">
        <v>6</v>
      </c>
      <c r="B136" s="15">
        <v>42442</v>
      </c>
      <c r="C136" s="16">
        <v>227</v>
      </c>
      <c r="D136" s="16">
        <v>53</v>
      </c>
      <c r="E136" s="16">
        <v>0</v>
      </c>
      <c r="F136" s="16" t="str">
        <f>VLOOKUP(B136,Лист2!$A$1:$D$62,4)</f>
        <v>воскресенье</v>
      </c>
      <c r="G136" s="16">
        <v>1639</v>
      </c>
      <c r="H136" s="16">
        <v>347</v>
      </c>
      <c r="I136" s="17">
        <f t="shared" si="4"/>
        <v>0.13849908480780965</v>
      </c>
      <c r="J136" s="17">
        <f t="shared" si="5"/>
        <v>0.15273775216138327</v>
      </c>
      <c r="K136" s="34"/>
    </row>
    <row r="137" spans="1:11" x14ac:dyDescent="0.4">
      <c r="A137" s="14" t="s">
        <v>6</v>
      </c>
      <c r="B137" s="15">
        <v>42443</v>
      </c>
      <c r="C137" s="16">
        <v>149</v>
      </c>
      <c r="D137" s="16">
        <v>28</v>
      </c>
      <c r="E137" s="16">
        <v>0</v>
      </c>
      <c r="F137" s="16" t="str">
        <f>VLOOKUP(B137,Лист2!$A$1:$D$62,4)</f>
        <v>понедельник</v>
      </c>
      <c r="G137" s="16">
        <v>1399</v>
      </c>
      <c r="H137" s="16">
        <v>308</v>
      </c>
      <c r="I137" s="17">
        <f t="shared" si="4"/>
        <v>0.10650464617583988</v>
      </c>
      <c r="J137" s="17">
        <f t="shared" si="5"/>
        <v>9.0909090909090912E-2</v>
      </c>
      <c r="K137" s="34"/>
    </row>
    <row r="138" spans="1:11" x14ac:dyDescent="0.4">
      <c r="A138" s="14" t="s">
        <v>6</v>
      </c>
      <c r="B138" s="15">
        <v>42444</v>
      </c>
      <c r="C138" s="16">
        <v>147</v>
      </c>
      <c r="D138" s="16">
        <v>25</v>
      </c>
      <c r="E138" s="16">
        <v>0</v>
      </c>
      <c r="F138" s="16" t="str">
        <f>VLOOKUP(B138,Лист2!$A$1:$D$62,4)</f>
        <v>вторник</v>
      </c>
      <c r="G138" s="16">
        <v>1290</v>
      </c>
      <c r="H138" s="16">
        <v>290</v>
      </c>
      <c r="I138" s="17">
        <f t="shared" si="4"/>
        <v>0.11395348837209303</v>
      </c>
      <c r="J138" s="17">
        <f t="shared" si="5"/>
        <v>8.6206896551724144E-2</v>
      </c>
      <c r="K138" s="34"/>
    </row>
    <row r="139" spans="1:11" x14ac:dyDescent="0.4">
      <c r="A139" s="14" t="s">
        <v>6</v>
      </c>
      <c r="B139" s="15">
        <v>42445</v>
      </c>
      <c r="C139" s="16">
        <v>100</v>
      </c>
      <c r="D139" s="16">
        <v>22</v>
      </c>
      <c r="E139" s="16">
        <v>0</v>
      </c>
      <c r="F139" s="16" t="str">
        <f>VLOOKUP(B139,Лист2!$A$1:$D$62,4)</f>
        <v>среда</v>
      </c>
      <c r="G139" s="16">
        <v>1218</v>
      </c>
      <c r="H139" s="16">
        <v>258</v>
      </c>
      <c r="I139" s="17">
        <f t="shared" si="4"/>
        <v>8.2101806239737271E-2</v>
      </c>
      <c r="J139" s="17">
        <f t="shared" si="5"/>
        <v>8.5271317829457363E-2</v>
      </c>
      <c r="K139" s="34"/>
    </row>
    <row r="140" spans="1:11" x14ac:dyDescent="0.4">
      <c r="A140" s="14" t="s">
        <v>6</v>
      </c>
      <c r="B140" s="15">
        <v>42446</v>
      </c>
      <c r="C140" s="16">
        <v>121</v>
      </c>
      <c r="D140" s="16">
        <v>23</v>
      </c>
      <c r="E140" s="16">
        <v>0</v>
      </c>
      <c r="F140" s="16" t="str">
        <f>VLOOKUP(B140,Лист2!$A$1:$D$62,4)</f>
        <v>четверг</v>
      </c>
      <c r="G140" s="16">
        <v>1330</v>
      </c>
      <c r="H140" s="16">
        <v>261</v>
      </c>
      <c r="I140" s="17">
        <f t="shared" si="4"/>
        <v>9.097744360902256E-2</v>
      </c>
      <c r="J140" s="17">
        <f t="shared" si="5"/>
        <v>8.8122605363984668E-2</v>
      </c>
      <c r="K140" s="34"/>
    </row>
    <row r="141" spans="1:11" x14ac:dyDescent="0.4">
      <c r="A141" s="14" t="s">
        <v>6</v>
      </c>
      <c r="B141" s="15">
        <v>42447</v>
      </c>
      <c r="C141" s="16">
        <v>104</v>
      </c>
      <c r="D141" s="16">
        <v>22</v>
      </c>
      <c r="E141" s="16">
        <v>0</v>
      </c>
      <c r="F141" s="16" t="str">
        <f>VLOOKUP(B141,Лист2!$A$1:$D$62,4)</f>
        <v>пятница</v>
      </c>
      <c r="G141" s="16">
        <v>1252</v>
      </c>
      <c r="H141" s="16">
        <v>263</v>
      </c>
      <c r="I141" s="17">
        <f t="shared" si="4"/>
        <v>8.3067092651757185E-2</v>
      </c>
      <c r="J141" s="17">
        <f t="shared" si="5"/>
        <v>8.3650190114068435E-2</v>
      </c>
      <c r="K141" s="34"/>
    </row>
    <row r="142" spans="1:11" x14ac:dyDescent="0.4">
      <c r="A142" s="14" t="s">
        <v>6</v>
      </c>
      <c r="B142" s="15">
        <v>42448</v>
      </c>
      <c r="C142" s="16">
        <v>249</v>
      </c>
      <c r="D142" s="16">
        <v>57</v>
      </c>
      <c r="E142" s="16">
        <v>0</v>
      </c>
      <c r="F142" s="16" t="str">
        <f>VLOOKUP(B142,Лист2!$A$1:$D$62,4)</f>
        <v>суббота</v>
      </c>
      <c r="G142" s="16">
        <v>1769</v>
      </c>
      <c r="H142" s="16">
        <v>360</v>
      </c>
      <c r="I142" s="17">
        <f t="shared" si="4"/>
        <v>0.14075749010740532</v>
      </c>
      <c r="J142" s="17">
        <f t="shared" si="5"/>
        <v>0.15833333333333333</v>
      </c>
      <c r="K142" s="34"/>
    </row>
    <row r="143" spans="1:11" x14ac:dyDescent="0.4">
      <c r="A143" s="14" t="s">
        <v>6</v>
      </c>
      <c r="B143" s="15">
        <v>42449</v>
      </c>
      <c r="C143" s="16">
        <v>225</v>
      </c>
      <c r="D143" s="16">
        <v>54</v>
      </c>
      <c r="E143" s="16">
        <v>0</v>
      </c>
      <c r="F143" s="16" t="str">
        <f>VLOOKUP(B143,Лист2!$A$1:$D$62,4)</f>
        <v>воскресенье</v>
      </c>
      <c r="G143" s="16">
        <v>1667</v>
      </c>
      <c r="H143" s="16">
        <v>343</v>
      </c>
      <c r="I143" s="17">
        <f t="shared" si="4"/>
        <v>0.13497300539892021</v>
      </c>
      <c r="J143" s="17">
        <f t="shared" si="5"/>
        <v>0.15743440233236153</v>
      </c>
      <c r="K143" s="34"/>
    </row>
    <row r="144" spans="1:11" x14ac:dyDescent="0.4">
      <c r="A144" s="14" t="s">
        <v>6</v>
      </c>
      <c r="B144" s="15">
        <v>42450</v>
      </c>
      <c r="C144" s="16">
        <v>115</v>
      </c>
      <c r="D144" s="16">
        <v>26</v>
      </c>
      <c r="E144" s="16">
        <v>0</v>
      </c>
      <c r="F144" s="16" t="str">
        <f>VLOOKUP(B144,Лист2!$A$1:$D$62,4)</f>
        <v>понедельник</v>
      </c>
      <c r="G144" s="16">
        <v>1249</v>
      </c>
      <c r="H144" s="16">
        <v>218</v>
      </c>
      <c r="I144" s="17">
        <f t="shared" si="4"/>
        <v>9.2073658927141713E-2</v>
      </c>
      <c r="J144" s="17">
        <f t="shared" si="5"/>
        <v>0.11926605504587157</v>
      </c>
      <c r="K144" s="34"/>
    </row>
    <row r="145" spans="1:11" x14ac:dyDescent="0.4">
      <c r="A145" s="14" t="s">
        <v>6</v>
      </c>
      <c r="B145" s="15">
        <v>42451</v>
      </c>
      <c r="C145" s="16">
        <v>94</v>
      </c>
      <c r="D145" s="16">
        <v>16</v>
      </c>
      <c r="E145" s="16">
        <v>0</v>
      </c>
      <c r="F145" s="16" t="str">
        <f>VLOOKUP(B145,Лист2!$A$1:$D$62,4)</f>
        <v>вторник</v>
      </c>
      <c r="G145" s="16">
        <v>1125</v>
      </c>
      <c r="H145" s="16">
        <v>250</v>
      </c>
      <c r="I145" s="17">
        <f t="shared" si="4"/>
        <v>8.355555555555555E-2</v>
      </c>
      <c r="J145" s="17">
        <f t="shared" si="5"/>
        <v>6.4000000000000001E-2</v>
      </c>
      <c r="K145" s="34"/>
    </row>
    <row r="146" spans="1:11" x14ac:dyDescent="0.4">
      <c r="A146" s="14" t="s">
        <v>6</v>
      </c>
      <c r="B146" s="15">
        <v>42452</v>
      </c>
      <c r="C146" s="16">
        <v>91</v>
      </c>
      <c r="D146" s="16">
        <v>20</v>
      </c>
      <c r="E146" s="16">
        <v>0</v>
      </c>
      <c r="F146" s="16" t="str">
        <f>VLOOKUP(B146,Лист2!$A$1:$D$62,4)</f>
        <v>среда</v>
      </c>
      <c r="G146" s="16">
        <v>1187</v>
      </c>
      <c r="H146" s="16">
        <v>246</v>
      </c>
      <c r="I146" s="17">
        <f t="shared" si="4"/>
        <v>7.6663858466722828E-2</v>
      </c>
      <c r="J146" s="17">
        <f t="shared" si="5"/>
        <v>8.1300813008130079E-2</v>
      </c>
      <c r="K146" s="34"/>
    </row>
    <row r="147" spans="1:11" x14ac:dyDescent="0.4">
      <c r="A147" s="14" t="s">
        <v>6</v>
      </c>
      <c r="B147" s="15">
        <v>42453</v>
      </c>
      <c r="C147" s="16">
        <v>90</v>
      </c>
      <c r="D147" s="16">
        <v>18</v>
      </c>
      <c r="E147" s="16">
        <v>0</v>
      </c>
      <c r="F147" s="16" t="str">
        <f>VLOOKUP(B147,Лист2!$A$1:$D$62,4)</f>
        <v>четверг</v>
      </c>
      <c r="G147" s="16">
        <v>1262</v>
      </c>
      <c r="H147" s="16">
        <v>250</v>
      </c>
      <c r="I147" s="17">
        <f t="shared" si="4"/>
        <v>7.1315372424722662E-2</v>
      </c>
      <c r="J147" s="17">
        <f t="shared" si="5"/>
        <v>7.1999999999999995E-2</v>
      </c>
      <c r="K147" s="34"/>
    </row>
    <row r="148" spans="1:11" x14ac:dyDescent="0.4">
      <c r="A148" s="14" t="s">
        <v>6</v>
      </c>
      <c r="B148" s="15">
        <v>42454</v>
      </c>
      <c r="C148" s="16">
        <v>91</v>
      </c>
      <c r="D148" s="16">
        <v>20</v>
      </c>
      <c r="E148" s="16">
        <v>0</v>
      </c>
      <c r="F148" s="16" t="str">
        <f>VLOOKUP(B148,Лист2!$A$1:$D$62,4)</f>
        <v>пятница</v>
      </c>
      <c r="G148" s="16">
        <v>1247</v>
      </c>
      <c r="H148" s="16">
        <v>232</v>
      </c>
      <c r="I148" s="17">
        <f t="shared" si="4"/>
        <v>7.2975140336808339E-2</v>
      </c>
      <c r="J148" s="17">
        <f t="shared" si="5"/>
        <v>8.6206896551724144E-2</v>
      </c>
      <c r="K148" s="34"/>
    </row>
    <row r="149" spans="1:11" x14ac:dyDescent="0.4">
      <c r="A149" s="14" t="s">
        <v>6</v>
      </c>
      <c r="B149" s="15">
        <v>42455</v>
      </c>
      <c r="C149" s="16">
        <v>148</v>
      </c>
      <c r="D149" s="16">
        <v>37</v>
      </c>
      <c r="E149" s="16">
        <v>0</v>
      </c>
      <c r="F149" s="16" t="str">
        <f>VLOOKUP(B149,Лист2!$A$1:$D$62,4)</f>
        <v>суббота</v>
      </c>
      <c r="G149" s="16">
        <v>1327</v>
      </c>
      <c r="H149" s="16">
        <v>272</v>
      </c>
      <c r="I149" s="17">
        <f t="shared" si="4"/>
        <v>0.11152976639035418</v>
      </c>
      <c r="J149" s="17">
        <f t="shared" si="5"/>
        <v>0.13602941176470587</v>
      </c>
      <c r="K149" s="34"/>
    </row>
    <row r="150" spans="1:11" x14ac:dyDescent="0.4">
      <c r="A150" s="14" t="s">
        <v>6</v>
      </c>
      <c r="B150" s="15">
        <v>42456</v>
      </c>
      <c r="C150" s="16">
        <v>179</v>
      </c>
      <c r="D150" s="16">
        <v>49</v>
      </c>
      <c r="E150" s="16">
        <v>0</v>
      </c>
      <c r="F150" s="16" t="str">
        <f>VLOOKUP(B150,Лист2!$A$1:$D$62,4)</f>
        <v>воскресенье</v>
      </c>
      <c r="G150" s="16">
        <v>1496</v>
      </c>
      <c r="H150" s="16">
        <v>321</v>
      </c>
      <c r="I150" s="17">
        <f t="shared" si="4"/>
        <v>0.11965240641711231</v>
      </c>
      <c r="J150" s="17">
        <f t="shared" si="5"/>
        <v>0.15264797507788161</v>
      </c>
      <c r="K150" s="34"/>
    </row>
    <row r="151" spans="1:11" x14ac:dyDescent="0.4">
      <c r="A151" s="14" t="s">
        <v>6</v>
      </c>
      <c r="B151" s="15">
        <v>42457</v>
      </c>
      <c r="C151" s="16">
        <v>79</v>
      </c>
      <c r="D151" s="16">
        <v>21</v>
      </c>
      <c r="E151" s="16">
        <v>0</v>
      </c>
      <c r="F151" s="16" t="str">
        <f>VLOOKUP(B151,Лист2!$A$1:$D$62,4)</f>
        <v>понедельник</v>
      </c>
      <c r="G151" s="16">
        <v>1186</v>
      </c>
      <c r="H151" s="16">
        <v>240</v>
      </c>
      <c r="I151" s="17">
        <f t="shared" si="4"/>
        <v>6.6610455311973016E-2</v>
      </c>
      <c r="J151" s="17">
        <f t="shared" si="5"/>
        <v>8.7499999999999994E-2</v>
      </c>
      <c r="K151" s="34"/>
    </row>
    <row r="152" spans="1:11" x14ac:dyDescent="0.4">
      <c r="A152" s="14" t="s">
        <v>6</v>
      </c>
      <c r="B152" s="15">
        <v>42458</v>
      </c>
      <c r="C152" s="16">
        <v>71</v>
      </c>
      <c r="D152" s="16">
        <v>14</v>
      </c>
      <c r="E152" s="16">
        <v>0</v>
      </c>
      <c r="F152" s="16" t="str">
        <f>VLOOKUP(B152,Лист2!$A$1:$D$62,4)</f>
        <v>вторник</v>
      </c>
      <c r="G152" s="16">
        <v>1199</v>
      </c>
      <c r="H152" s="16">
        <v>226</v>
      </c>
      <c r="I152" s="17">
        <f t="shared" si="4"/>
        <v>5.9216013344453713E-2</v>
      </c>
      <c r="J152" s="17">
        <f t="shared" si="5"/>
        <v>6.1946902654867256E-2</v>
      </c>
      <c r="K152" s="34"/>
    </row>
    <row r="153" spans="1:11" x14ac:dyDescent="0.4">
      <c r="A153" s="14" t="s">
        <v>6</v>
      </c>
      <c r="B153" s="15">
        <v>42459</v>
      </c>
      <c r="C153" s="16">
        <v>76</v>
      </c>
      <c r="D153" s="16">
        <v>17</v>
      </c>
      <c r="E153" s="16">
        <v>0</v>
      </c>
      <c r="F153" s="16" t="str">
        <f>VLOOKUP(B153,Лист2!$A$1:$D$62,4)</f>
        <v>среда</v>
      </c>
      <c r="G153" s="16">
        <v>1154</v>
      </c>
      <c r="H153" s="16">
        <v>271</v>
      </c>
      <c r="I153" s="17">
        <f t="shared" si="4"/>
        <v>6.5857885615251299E-2</v>
      </c>
      <c r="J153" s="17">
        <f t="shared" si="5"/>
        <v>6.273062730627306E-2</v>
      </c>
      <c r="K153" s="34"/>
    </row>
    <row r="154" spans="1:11" x14ac:dyDescent="0.4">
      <c r="A154" s="14" t="s">
        <v>6</v>
      </c>
      <c r="B154" s="15">
        <v>42460</v>
      </c>
      <c r="C154" s="16">
        <v>71</v>
      </c>
      <c r="D154" s="16">
        <v>16</v>
      </c>
      <c r="E154" s="16">
        <v>1</v>
      </c>
      <c r="F154" s="16" t="str">
        <f>VLOOKUP(B154,Лист2!$A$1:$D$62,4)</f>
        <v>четверг</v>
      </c>
      <c r="G154" s="16">
        <v>1161</v>
      </c>
      <c r="H154" s="16">
        <v>234</v>
      </c>
      <c r="I154" s="17">
        <f t="shared" si="4"/>
        <v>6.1154177433247199E-2</v>
      </c>
      <c r="J154" s="17">
        <f t="shared" si="5"/>
        <v>6.8376068376068383E-2</v>
      </c>
      <c r="K154" s="34"/>
    </row>
    <row r="155" spans="1:11" x14ac:dyDescent="0.4">
      <c r="A155" s="14" t="s">
        <v>6</v>
      </c>
      <c r="B155" s="15">
        <v>42461</v>
      </c>
      <c r="C155" s="16">
        <v>104</v>
      </c>
      <c r="D155" s="16">
        <v>28</v>
      </c>
      <c r="E155" s="16">
        <v>1</v>
      </c>
      <c r="F155" s="16" t="str">
        <f>VLOOKUP(B155,Лист2!$A$1:$D$62,4)</f>
        <v>пятница</v>
      </c>
      <c r="G155" s="16">
        <v>1181</v>
      </c>
      <c r="H155" s="16">
        <v>282</v>
      </c>
      <c r="I155" s="17">
        <f t="shared" si="4"/>
        <v>8.8060965283657922E-2</v>
      </c>
      <c r="J155" s="17">
        <f t="shared" si="5"/>
        <v>9.9290780141843976E-2</v>
      </c>
      <c r="K155" s="34"/>
    </row>
    <row r="156" spans="1:11" x14ac:dyDescent="0.4">
      <c r="A156" s="14" t="s">
        <v>6</v>
      </c>
      <c r="B156" s="15">
        <v>42462</v>
      </c>
      <c r="C156" s="16">
        <v>228</v>
      </c>
      <c r="D156" s="16">
        <v>46</v>
      </c>
      <c r="E156" s="16">
        <v>1</v>
      </c>
      <c r="F156" s="16" t="str">
        <f>VLOOKUP(B156,Лист2!$A$1:$D$62,4)</f>
        <v>суббота</v>
      </c>
      <c r="G156" s="16">
        <v>1648</v>
      </c>
      <c r="H156" s="16">
        <v>380</v>
      </c>
      <c r="I156" s="17">
        <f t="shared" si="4"/>
        <v>0.13834951456310679</v>
      </c>
      <c r="J156" s="17">
        <f t="shared" si="5"/>
        <v>0.12105263157894737</v>
      </c>
      <c r="K156" s="34"/>
    </row>
    <row r="157" spans="1:11" x14ac:dyDescent="0.4">
      <c r="A157" s="14" t="s">
        <v>6</v>
      </c>
      <c r="B157" s="15">
        <v>42463</v>
      </c>
      <c r="C157" s="16">
        <v>173</v>
      </c>
      <c r="D157" s="16">
        <v>44</v>
      </c>
      <c r="E157" s="16">
        <v>1</v>
      </c>
      <c r="F157" s="16" t="str">
        <f>VLOOKUP(B157,Лист2!$A$1:$D$62,4)</f>
        <v>воскресенье</v>
      </c>
      <c r="G157" s="16">
        <v>1614</v>
      </c>
      <c r="H157" s="16">
        <v>355</v>
      </c>
      <c r="I157" s="17">
        <f t="shared" si="4"/>
        <v>0.10718711276332094</v>
      </c>
      <c r="J157" s="17">
        <f t="shared" si="5"/>
        <v>0.12394366197183099</v>
      </c>
      <c r="K157" s="34"/>
    </row>
    <row r="158" spans="1:11" x14ac:dyDescent="0.4">
      <c r="A158" s="14" t="s">
        <v>6</v>
      </c>
      <c r="B158" s="15">
        <v>42464</v>
      </c>
      <c r="C158" s="16">
        <v>110</v>
      </c>
      <c r="D158" s="16">
        <v>24</v>
      </c>
      <c r="E158" s="16">
        <v>1</v>
      </c>
      <c r="F158" s="16" t="str">
        <f>VLOOKUP(B158,Лист2!$A$1:$D$62,4)</f>
        <v>понедельник</v>
      </c>
      <c r="G158" s="16">
        <v>1285</v>
      </c>
      <c r="H158" s="16">
        <v>281</v>
      </c>
      <c r="I158" s="17">
        <f t="shared" si="4"/>
        <v>8.5603112840466927E-2</v>
      </c>
      <c r="J158" s="17">
        <f t="shared" si="5"/>
        <v>8.5409252669039148E-2</v>
      </c>
      <c r="K158" s="34"/>
    </row>
    <row r="159" spans="1:11" x14ac:dyDescent="0.4">
      <c r="A159" s="14" t="s">
        <v>6</v>
      </c>
      <c r="B159" s="15">
        <v>42465</v>
      </c>
      <c r="C159" s="16">
        <v>90</v>
      </c>
      <c r="D159" s="16">
        <v>18</v>
      </c>
      <c r="E159" s="16">
        <v>1</v>
      </c>
      <c r="F159" s="16" t="str">
        <f>VLOOKUP(B159,Лист2!$A$1:$D$62,4)</f>
        <v>вторник</v>
      </c>
      <c r="G159" s="16">
        <v>1314</v>
      </c>
      <c r="H159" s="16">
        <v>270</v>
      </c>
      <c r="I159" s="17">
        <f t="shared" si="4"/>
        <v>6.8493150684931503E-2</v>
      </c>
      <c r="J159" s="17">
        <f t="shared" si="5"/>
        <v>6.6666666666666666E-2</v>
      </c>
      <c r="K159" s="34"/>
    </row>
    <row r="160" spans="1:11" x14ac:dyDescent="0.4">
      <c r="A160" s="14" t="s">
        <v>6</v>
      </c>
      <c r="B160" s="15">
        <v>42466</v>
      </c>
      <c r="C160" s="16">
        <v>81</v>
      </c>
      <c r="D160" s="16">
        <v>22</v>
      </c>
      <c r="E160" s="16">
        <v>0</v>
      </c>
      <c r="F160" s="16" t="str">
        <f>VLOOKUP(B160,Лист2!$A$1:$D$62,4)</f>
        <v>среда</v>
      </c>
      <c r="G160" s="16">
        <v>1273</v>
      </c>
      <c r="H160" s="16">
        <v>255</v>
      </c>
      <c r="I160" s="17">
        <f t="shared" si="4"/>
        <v>6.3629222309505101E-2</v>
      </c>
      <c r="J160" s="17">
        <f t="shared" si="5"/>
        <v>8.6274509803921567E-2</v>
      </c>
      <c r="K160" s="34"/>
    </row>
    <row r="161" spans="1:11" x14ac:dyDescent="0.4">
      <c r="A161" s="14" t="s">
        <v>6</v>
      </c>
      <c r="B161" s="15">
        <v>42467</v>
      </c>
      <c r="C161" s="16">
        <v>85</v>
      </c>
      <c r="D161" s="16">
        <v>18</v>
      </c>
      <c r="E161" s="16">
        <v>0</v>
      </c>
      <c r="F161" s="16" t="str">
        <f>VLOOKUP(B161,Лист2!$A$1:$D$62,4)</f>
        <v>четверг</v>
      </c>
      <c r="G161" s="16">
        <v>1174</v>
      </c>
      <c r="H161" s="16">
        <v>232</v>
      </c>
      <c r="I161" s="17">
        <f t="shared" si="4"/>
        <v>7.2402044293015333E-2</v>
      </c>
      <c r="J161" s="17">
        <f t="shared" si="5"/>
        <v>7.7586206896551727E-2</v>
      </c>
      <c r="K161" s="34"/>
    </row>
    <row r="162" spans="1:11" x14ac:dyDescent="0.4">
      <c r="A162" s="14" t="s">
        <v>6</v>
      </c>
      <c r="B162" s="15">
        <v>42468</v>
      </c>
      <c r="C162" s="16">
        <v>82</v>
      </c>
      <c r="D162" s="16">
        <v>11</v>
      </c>
      <c r="E162" s="16">
        <v>0</v>
      </c>
      <c r="F162" s="16" t="str">
        <f>VLOOKUP(B162,Лист2!$A$1:$D$62,4)</f>
        <v>пятница</v>
      </c>
      <c r="G162" s="16">
        <v>1164</v>
      </c>
      <c r="H162" s="16">
        <v>226</v>
      </c>
      <c r="I162" s="17">
        <f t="shared" si="4"/>
        <v>7.0446735395189003E-2</v>
      </c>
      <c r="J162" s="17">
        <f t="shared" si="5"/>
        <v>4.8672566371681415E-2</v>
      </c>
      <c r="K162" s="34"/>
    </row>
    <row r="163" spans="1:11" x14ac:dyDescent="0.4">
      <c r="A163" s="14" t="s">
        <v>6</v>
      </c>
      <c r="B163" s="15">
        <v>42469</v>
      </c>
      <c r="C163" s="16">
        <v>170</v>
      </c>
      <c r="D163" s="16">
        <v>35</v>
      </c>
      <c r="E163" s="16">
        <v>0</v>
      </c>
      <c r="F163" s="16" t="str">
        <f>VLOOKUP(B163,Лист2!$A$1:$D$62,4)</f>
        <v>суббота</v>
      </c>
      <c r="G163" s="16">
        <v>1547</v>
      </c>
      <c r="H163" s="16">
        <v>324</v>
      </c>
      <c r="I163" s="17">
        <f t="shared" si="4"/>
        <v>0.10989010989010989</v>
      </c>
      <c r="J163" s="17">
        <f t="shared" si="5"/>
        <v>0.10802469135802469</v>
      </c>
      <c r="K163" s="34"/>
    </row>
    <row r="164" spans="1:11" x14ac:dyDescent="0.4">
      <c r="A164" s="14" t="s">
        <v>6</v>
      </c>
      <c r="B164" s="15">
        <v>42470</v>
      </c>
      <c r="C164" s="16">
        <v>184</v>
      </c>
      <c r="D164" s="16">
        <v>33</v>
      </c>
      <c r="E164" s="16">
        <v>0</v>
      </c>
      <c r="F164" s="16" t="str">
        <f>VLOOKUP(B164,Лист2!$A$1:$D$62,4)</f>
        <v>воскресенье</v>
      </c>
      <c r="G164" s="16">
        <v>1612</v>
      </c>
      <c r="H164" s="16">
        <v>318</v>
      </c>
      <c r="I164" s="17">
        <f t="shared" si="4"/>
        <v>0.11414392059553349</v>
      </c>
      <c r="J164" s="17">
        <f t="shared" si="5"/>
        <v>0.10377358490566038</v>
      </c>
      <c r="K164" s="34"/>
    </row>
    <row r="165" spans="1:11" x14ac:dyDescent="0.4">
      <c r="A165" s="14" t="s">
        <v>6</v>
      </c>
      <c r="B165" s="15">
        <v>42471</v>
      </c>
      <c r="C165" s="16">
        <v>88</v>
      </c>
      <c r="D165" s="16">
        <v>21</v>
      </c>
      <c r="E165" s="16">
        <v>0</v>
      </c>
      <c r="F165" s="16" t="str">
        <f>VLOOKUP(B165,Лист2!$A$1:$D$62,4)</f>
        <v>понедельник</v>
      </c>
      <c r="G165" s="16">
        <v>1347</v>
      </c>
      <c r="H165" s="16">
        <v>250</v>
      </c>
      <c r="I165" s="17">
        <f t="shared" si="4"/>
        <v>6.5330363771343727E-2</v>
      </c>
      <c r="J165" s="17">
        <f t="shared" si="5"/>
        <v>8.4000000000000005E-2</v>
      </c>
      <c r="K165" s="34"/>
    </row>
    <row r="166" spans="1:11" x14ac:dyDescent="0.4">
      <c r="A166" s="14" t="s">
        <v>6</v>
      </c>
      <c r="B166" s="15">
        <v>42472</v>
      </c>
      <c r="C166" s="16">
        <v>95</v>
      </c>
      <c r="D166" s="16">
        <v>15</v>
      </c>
      <c r="E166" s="16">
        <v>0</v>
      </c>
      <c r="F166" s="16" t="str">
        <f>VLOOKUP(B166,Лист2!$A$1:$D$62,4)</f>
        <v>вторник</v>
      </c>
      <c r="G166" s="16">
        <v>1416</v>
      </c>
      <c r="H166" s="16">
        <v>271</v>
      </c>
      <c r="I166" s="17">
        <f t="shared" si="4"/>
        <v>6.7090395480225995E-2</v>
      </c>
      <c r="J166" s="17">
        <f t="shared" si="5"/>
        <v>5.5350553505535055E-2</v>
      </c>
      <c r="K166" s="34"/>
    </row>
    <row r="167" spans="1:11" x14ac:dyDescent="0.4">
      <c r="A167" s="14" t="s">
        <v>6</v>
      </c>
      <c r="B167" s="15">
        <v>42473</v>
      </c>
      <c r="C167" s="16">
        <v>87</v>
      </c>
      <c r="D167" s="16">
        <v>16</v>
      </c>
      <c r="E167" s="16">
        <v>0</v>
      </c>
      <c r="F167" s="16" t="str">
        <f>VLOOKUP(B167,Лист2!$A$1:$D$62,4)</f>
        <v>среда</v>
      </c>
      <c r="G167" s="16">
        <v>1349</v>
      </c>
      <c r="H167" s="16">
        <v>275</v>
      </c>
      <c r="I167" s="17">
        <f t="shared" si="4"/>
        <v>6.4492216456634541E-2</v>
      </c>
      <c r="J167" s="17">
        <f t="shared" si="5"/>
        <v>5.8181818181818182E-2</v>
      </c>
      <c r="K167" s="34"/>
    </row>
    <row r="168" spans="1:11" x14ac:dyDescent="0.4">
      <c r="A168" s="14" t="s">
        <v>6</v>
      </c>
      <c r="B168" s="15">
        <v>42474</v>
      </c>
      <c r="C168" s="16">
        <v>109</v>
      </c>
      <c r="D168" s="16">
        <v>32</v>
      </c>
      <c r="E168" s="16">
        <v>0</v>
      </c>
      <c r="F168" s="16" t="str">
        <f>VLOOKUP(B168,Лист2!$A$1:$D$62,4)</f>
        <v>четверг</v>
      </c>
      <c r="G168" s="16">
        <v>1460</v>
      </c>
      <c r="H168" s="16">
        <v>304</v>
      </c>
      <c r="I168" s="17">
        <f t="shared" si="4"/>
        <v>7.4657534246575341E-2</v>
      </c>
      <c r="J168" s="17">
        <f t="shared" si="5"/>
        <v>0.10526315789473684</v>
      </c>
      <c r="K168" s="34"/>
    </row>
    <row r="169" spans="1:11" x14ac:dyDescent="0.4">
      <c r="A169" s="14" t="s">
        <v>6</v>
      </c>
      <c r="B169" s="15">
        <v>42475</v>
      </c>
      <c r="C169" s="16">
        <v>112</v>
      </c>
      <c r="D169" s="16">
        <v>19</v>
      </c>
      <c r="E169" s="16">
        <v>0</v>
      </c>
      <c r="F169" s="16" t="str">
        <f>VLOOKUP(B169,Лист2!$A$1:$D$62,4)</f>
        <v>пятница</v>
      </c>
      <c r="G169" s="16">
        <v>1468</v>
      </c>
      <c r="H169" s="16">
        <v>243</v>
      </c>
      <c r="I169" s="17">
        <f t="shared" si="4"/>
        <v>7.6294277929155316E-2</v>
      </c>
      <c r="J169" s="17">
        <f t="shared" si="5"/>
        <v>7.8189300411522639E-2</v>
      </c>
      <c r="K169" s="34"/>
    </row>
    <row r="170" spans="1:11" x14ac:dyDescent="0.4">
      <c r="A170" s="14" t="s">
        <v>6</v>
      </c>
      <c r="B170" s="15">
        <v>42476</v>
      </c>
      <c r="C170" s="16">
        <v>108</v>
      </c>
      <c r="D170" s="16">
        <v>15</v>
      </c>
      <c r="E170" s="16">
        <v>0</v>
      </c>
      <c r="F170" s="16" t="str">
        <f>VLOOKUP(B170,Лист2!$A$1:$D$62,4)</f>
        <v>суббота</v>
      </c>
      <c r="G170" s="16">
        <v>1694</v>
      </c>
      <c r="H170" s="16">
        <v>299</v>
      </c>
      <c r="I170" s="17">
        <f t="shared" si="4"/>
        <v>6.3754427390791027E-2</v>
      </c>
      <c r="J170" s="17">
        <f t="shared" si="5"/>
        <v>5.016722408026756E-2</v>
      </c>
      <c r="K170" s="34"/>
    </row>
    <row r="171" spans="1:11" x14ac:dyDescent="0.4">
      <c r="A171" s="14" t="s">
        <v>6</v>
      </c>
      <c r="B171" s="15">
        <v>42477</v>
      </c>
      <c r="C171" s="16">
        <v>105</v>
      </c>
      <c r="D171" s="16">
        <v>21</v>
      </c>
      <c r="E171" s="16">
        <v>0</v>
      </c>
      <c r="F171" s="16" t="str">
        <f>VLOOKUP(B171,Лист2!$A$1:$D$62,4)</f>
        <v>воскресенье</v>
      </c>
      <c r="G171" s="16">
        <v>1614</v>
      </c>
      <c r="H171" s="16">
        <v>293</v>
      </c>
      <c r="I171" s="17">
        <f t="shared" si="4"/>
        <v>6.5055762081784388E-2</v>
      </c>
      <c r="J171" s="17">
        <f t="shared" si="5"/>
        <v>7.1672354948805458E-2</v>
      </c>
      <c r="K171" s="34"/>
    </row>
    <row r="172" spans="1:11" x14ac:dyDescent="0.4">
      <c r="A172" s="14" t="s">
        <v>6</v>
      </c>
      <c r="B172" s="15">
        <v>42478</v>
      </c>
      <c r="C172" s="16">
        <v>86</v>
      </c>
      <c r="D172" s="16">
        <v>14</v>
      </c>
      <c r="E172" s="16">
        <v>1</v>
      </c>
      <c r="F172" s="16" t="str">
        <f>VLOOKUP(B172,Лист2!$A$1:$D$62,4)</f>
        <v>понедельник</v>
      </c>
      <c r="G172" s="16">
        <v>1426</v>
      </c>
      <c r="H172" s="16">
        <v>285</v>
      </c>
      <c r="I172" s="17">
        <f t="shared" si="4"/>
        <v>6.0308555399719493E-2</v>
      </c>
      <c r="J172" s="17">
        <f t="shared" si="5"/>
        <v>4.912280701754386E-2</v>
      </c>
      <c r="K172" s="34"/>
    </row>
    <row r="173" spans="1:11" x14ac:dyDescent="0.4">
      <c r="A173" s="14" t="s">
        <v>6</v>
      </c>
      <c r="B173" s="15">
        <v>42479</v>
      </c>
      <c r="C173" s="16">
        <v>69</v>
      </c>
      <c r="D173" s="16">
        <v>20</v>
      </c>
      <c r="E173" s="16">
        <v>1</v>
      </c>
      <c r="F173" s="16" t="str">
        <f>VLOOKUP(B173,Лист2!$A$1:$D$62,4)</f>
        <v>вторник</v>
      </c>
      <c r="G173" s="16">
        <v>1430</v>
      </c>
      <c r="H173" s="16">
        <v>293</v>
      </c>
      <c r="I173" s="17">
        <f t="shared" si="4"/>
        <v>4.8251748251748251E-2</v>
      </c>
      <c r="J173" s="17">
        <f t="shared" si="5"/>
        <v>6.8259385665529013E-2</v>
      </c>
      <c r="K173" s="34"/>
    </row>
    <row r="174" spans="1:11" x14ac:dyDescent="0.4">
      <c r="A174" s="14" t="s">
        <v>6</v>
      </c>
      <c r="B174" s="15">
        <v>42480</v>
      </c>
      <c r="C174" s="16">
        <v>83</v>
      </c>
      <c r="D174" s="16">
        <v>17</v>
      </c>
      <c r="E174" s="16">
        <v>1</v>
      </c>
      <c r="F174" s="16" t="str">
        <f>VLOOKUP(B174,Лист2!$A$1:$D$62,4)</f>
        <v>среда</v>
      </c>
      <c r="G174" s="16">
        <v>1585</v>
      </c>
      <c r="H174" s="16">
        <v>315</v>
      </c>
      <c r="I174" s="17">
        <f t="shared" si="4"/>
        <v>5.2365930599369087E-2</v>
      </c>
      <c r="J174" s="17">
        <f t="shared" si="5"/>
        <v>5.3968253968253971E-2</v>
      </c>
      <c r="K174" s="34"/>
    </row>
    <row r="175" spans="1:11" x14ac:dyDescent="0.4">
      <c r="A175" s="14" t="s">
        <v>6</v>
      </c>
      <c r="B175" s="15">
        <v>42481</v>
      </c>
      <c r="C175" s="16">
        <v>85</v>
      </c>
      <c r="D175" s="16">
        <v>19</v>
      </c>
      <c r="E175" s="16">
        <v>1</v>
      </c>
      <c r="F175" s="16" t="str">
        <f>VLOOKUP(B175,Лист2!$A$1:$D$62,4)</f>
        <v>четверг</v>
      </c>
      <c r="G175" s="16">
        <v>1530</v>
      </c>
      <c r="H175" s="16">
        <v>282</v>
      </c>
      <c r="I175" s="17">
        <f t="shared" si="4"/>
        <v>5.5555555555555552E-2</v>
      </c>
      <c r="J175" s="17">
        <f t="shared" si="5"/>
        <v>6.7375886524822695E-2</v>
      </c>
      <c r="K175" s="34"/>
    </row>
    <row r="176" spans="1:11" x14ac:dyDescent="0.4">
      <c r="A176" s="14" t="s">
        <v>6</v>
      </c>
      <c r="B176" s="15">
        <v>42482</v>
      </c>
      <c r="C176" s="16">
        <v>96</v>
      </c>
      <c r="D176" s="16">
        <v>13</v>
      </c>
      <c r="E176" s="16">
        <v>1</v>
      </c>
      <c r="F176" s="16" t="str">
        <f>VLOOKUP(B176,Лист2!$A$1:$D$62,4)</f>
        <v>пятница</v>
      </c>
      <c r="G176" s="16">
        <v>1329</v>
      </c>
      <c r="H176" s="16">
        <v>246</v>
      </c>
      <c r="I176" s="17">
        <f t="shared" si="4"/>
        <v>7.2234762979683967E-2</v>
      </c>
      <c r="J176" s="17">
        <f t="shared" si="5"/>
        <v>5.2845528455284556E-2</v>
      </c>
      <c r="K176" s="34"/>
    </row>
    <row r="177" spans="1:11" x14ac:dyDescent="0.4">
      <c r="A177" s="14" t="s">
        <v>6</v>
      </c>
      <c r="B177" s="15">
        <v>42483</v>
      </c>
      <c r="C177" s="16">
        <v>76</v>
      </c>
      <c r="D177" s="16">
        <v>20</v>
      </c>
      <c r="E177" s="16">
        <v>0</v>
      </c>
      <c r="F177" s="16" t="str">
        <f>VLOOKUP(B177,Лист2!$A$1:$D$62,4)</f>
        <v>суббота</v>
      </c>
      <c r="G177" s="16">
        <v>1528</v>
      </c>
      <c r="H177" s="16">
        <v>277</v>
      </c>
      <c r="I177" s="17">
        <f t="shared" si="4"/>
        <v>4.9738219895287955E-2</v>
      </c>
      <c r="J177" s="17">
        <f t="shared" si="5"/>
        <v>7.2202166064981949E-2</v>
      </c>
      <c r="K177" s="34"/>
    </row>
    <row r="178" spans="1:11" x14ac:dyDescent="0.4">
      <c r="A178" s="14" t="s">
        <v>6</v>
      </c>
      <c r="B178" s="15">
        <v>42484</v>
      </c>
      <c r="C178" s="16">
        <v>87</v>
      </c>
      <c r="D178" s="16">
        <v>15</v>
      </c>
      <c r="E178" s="16">
        <v>0</v>
      </c>
      <c r="F178" s="16" t="str">
        <f>VLOOKUP(B178,Лист2!$A$1:$D$62,4)</f>
        <v>воскресенье</v>
      </c>
      <c r="G178" s="16">
        <v>1698</v>
      </c>
      <c r="H178" s="16">
        <v>320</v>
      </c>
      <c r="I178" s="17">
        <f t="shared" si="4"/>
        <v>5.1236749116607777E-2</v>
      </c>
      <c r="J178" s="17">
        <f t="shared" si="5"/>
        <v>4.6875E-2</v>
      </c>
      <c r="K178" s="34"/>
    </row>
    <row r="179" spans="1:11" x14ac:dyDescent="0.4">
      <c r="A179" s="14" t="s">
        <v>6</v>
      </c>
      <c r="B179" s="15">
        <v>42485</v>
      </c>
      <c r="C179" s="16">
        <v>105</v>
      </c>
      <c r="D179" s="16">
        <v>17</v>
      </c>
      <c r="E179" s="16">
        <v>0</v>
      </c>
      <c r="F179" s="16" t="str">
        <f>VLOOKUP(B179,Лист2!$A$1:$D$62,4)</f>
        <v>понедельник</v>
      </c>
      <c r="G179" s="16">
        <v>1513</v>
      </c>
      <c r="H179" s="16">
        <v>335</v>
      </c>
      <c r="I179" s="17">
        <f t="shared" si="4"/>
        <v>6.9398545935228026E-2</v>
      </c>
      <c r="J179" s="17">
        <f t="shared" si="5"/>
        <v>5.0746268656716415E-2</v>
      </c>
      <c r="K179" s="34"/>
    </row>
    <row r="180" spans="1:11" x14ac:dyDescent="0.4">
      <c r="A180" s="14" t="s">
        <v>6</v>
      </c>
      <c r="B180" s="15">
        <v>42486</v>
      </c>
      <c r="C180" s="16">
        <v>124</v>
      </c>
      <c r="D180" s="16">
        <v>26</v>
      </c>
      <c r="E180" s="16">
        <v>0</v>
      </c>
      <c r="F180" s="16" t="str">
        <f>VLOOKUP(B180,Лист2!$A$1:$D$62,4)</f>
        <v>вторник</v>
      </c>
      <c r="G180" s="16">
        <v>1571</v>
      </c>
      <c r="H180" s="16">
        <v>330</v>
      </c>
      <c r="I180" s="17">
        <f t="shared" si="4"/>
        <v>7.8930617441120302E-2</v>
      </c>
      <c r="J180" s="17">
        <f t="shared" si="5"/>
        <v>7.8787878787878782E-2</v>
      </c>
      <c r="K180" s="34"/>
    </row>
    <row r="181" spans="1:11" x14ac:dyDescent="0.4">
      <c r="A181" s="14" t="s">
        <v>6</v>
      </c>
      <c r="B181" s="15">
        <v>42487</v>
      </c>
      <c r="C181" s="16">
        <v>130</v>
      </c>
      <c r="D181" s="16">
        <v>24</v>
      </c>
      <c r="E181" s="16">
        <v>0</v>
      </c>
      <c r="F181" s="16" t="str">
        <f>VLOOKUP(B181,Лист2!$A$1:$D$62,4)</f>
        <v>среда</v>
      </c>
      <c r="G181" s="16">
        <v>1473</v>
      </c>
      <c r="H181" s="16">
        <v>273</v>
      </c>
      <c r="I181" s="17">
        <f t="shared" si="4"/>
        <v>8.8255261371350979E-2</v>
      </c>
      <c r="J181" s="17">
        <f t="shared" si="5"/>
        <v>8.7912087912087919E-2</v>
      </c>
      <c r="K181" s="34"/>
    </row>
    <row r="182" spans="1:11" x14ac:dyDescent="0.4">
      <c r="A182" s="14" t="s">
        <v>6</v>
      </c>
      <c r="B182" s="15">
        <v>42488</v>
      </c>
      <c r="C182" s="16">
        <v>115</v>
      </c>
      <c r="D182" s="16">
        <v>25</v>
      </c>
      <c r="E182" s="16">
        <v>0</v>
      </c>
      <c r="F182" s="16" t="str">
        <f>VLOOKUP(B182,Лист2!$A$1:$D$62,4)</f>
        <v>четверг</v>
      </c>
      <c r="G182" s="16">
        <v>1258</v>
      </c>
      <c r="H182" s="16">
        <v>274</v>
      </c>
      <c r="I182" s="17">
        <f t="shared" si="4"/>
        <v>9.1414944356120825E-2</v>
      </c>
      <c r="J182" s="17">
        <f t="shared" si="5"/>
        <v>9.1240875912408759E-2</v>
      </c>
      <c r="K182" s="34"/>
    </row>
    <row r="183" spans="1:11" x14ac:dyDescent="0.4">
      <c r="A183" s="14" t="s">
        <v>6</v>
      </c>
      <c r="B183" s="15">
        <v>42489</v>
      </c>
      <c r="C183" s="16">
        <v>124</v>
      </c>
      <c r="D183" s="16">
        <v>20</v>
      </c>
      <c r="E183" s="16">
        <v>0</v>
      </c>
      <c r="F183" s="16" t="str">
        <f>VLOOKUP(B183,Лист2!$A$1:$D$62,4)</f>
        <v>пятница</v>
      </c>
      <c r="G183" s="16">
        <v>1251</v>
      </c>
      <c r="H183" s="16">
        <v>231</v>
      </c>
      <c r="I183" s="17">
        <f t="shared" si="4"/>
        <v>9.9120703437250199E-2</v>
      </c>
      <c r="J183" s="17">
        <f t="shared" si="5"/>
        <v>8.6580086580086577E-2</v>
      </c>
      <c r="K183" s="34"/>
    </row>
    <row r="184" spans="1:11" x14ac:dyDescent="0.4">
      <c r="A184" s="14" t="s">
        <v>6</v>
      </c>
      <c r="B184" s="15">
        <v>42490</v>
      </c>
      <c r="C184" s="16">
        <v>116</v>
      </c>
      <c r="D184" s="16">
        <v>36</v>
      </c>
      <c r="E184" s="16">
        <v>0</v>
      </c>
      <c r="F184" s="16" t="str">
        <f>VLOOKUP(B184,Лист2!$A$1:$D$62,4)</f>
        <v>суббота</v>
      </c>
      <c r="G184" s="16">
        <v>1242</v>
      </c>
      <c r="H184" s="16">
        <v>219</v>
      </c>
      <c r="I184" s="17">
        <f t="shared" si="4"/>
        <v>9.3397745571658614E-2</v>
      </c>
      <c r="J184" s="17">
        <f t="shared" si="5"/>
        <v>0.16438356164383561</v>
      </c>
      <c r="K184" s="34"/>
    </row>
    <row r="186" spans="1:11" x14ac:dyDescent="0.4">
      <c r="A186" s="11">
        <v>1</v>
      </c>
      <c r="B186" s="11"/>
      <c r="C186" s="11"/>
      <c r="D186" s="11"/>
      <c r="E186" s="11"/>
      <c r="F186" s="11"/>
      <c r="G186" s="11"/>
      <c r="H186" s="11"/>
      <c r="I186" s="11"/>
      <c r="J186" s="11"/>
    </row>
    <row r="187" spans="1:11" x14ac:dyDescent="0.4">
      <c r="A187" s="29" t="s">
        <v>33</v>
      </c>
      <c r="B187" s="32"/>
      <c r="C187" s="32"/>
      <c r="D187" s="32"/>
      <c r="E187" s="32"/>
      <c r="F187" s="32"/>
      <c r="G187" s="32"/>
      <c r="H187" s="32"/>
      <c r="I187" s="32"/>
      <c r="J187" s="32"/>
      <c r="K187" s="33"/>
    </row>
    <row r="188" spans="1:11" x14ac:dyDescent="0.4">
      <c r="A188" s="9" t="s">
        <v>35</v>
      </c>
      <c r="B188" s="8" t="s">
        <v>24</v>
      </c>
      <c r="C188" s="8" t="s">
        <v>25</v>
      </c>
      <c r="D188" s="8" t="s">
        <v>26</v>
      </c>
      <c r="E188" s="8" t="s">
        <v>27</v>
      </c>
      <c r="F188" s="8" t="s">
        <v>28</v>
      </c>
      <c r="G188" s="28" t="s">
        <v>28</v>
      </c>
      <c r="H188" s="8" t="s">
        <v>29</v>
      </c>
      <c r="I188" s="8" t="s">
        <v>30</v>
      </c>
      <c r="J188" s="30" t="s">
        <v>31</v>
      </c>
      <c r="K188" s="8" t="s">
        <v>32</v>
      </c>
    </row>
    <row r="189" spans="1:11" x14ac:dyDescent="0.4">
      <c r="A189" s="9"/>
      <c r="B189" s="13">
        <f>AVERAGE(I2,I38)/K2</f>
        <v>0.96592789034146109</v>
      </c>
      <c r="C189" s="10">
        <f>AVERAGE(I4,I40)/K2</f>
        <v>0.81452778113694313</v>
      </c>
      <c r="D189" s="10">
        <f>AVERAGE(I5,I41)/K2</f>
        <v>0.97774675081313334</v>
      </c>
      <c r="E189" s="10">
        <f>AVERAGE(I7,I43)/K2</f>
        <v>1.0989689977129582</v>
      </c>
      <c r="F189" s="10"/>
      <c r="G189" s="10">
        <f>AVERAGE(I9,I45)/K2</f>
        <v>0.99302424824637026</v>
      </c>
      <c r="H189" s="10">
        <f>AVERAGE(I12,I48)/K2</f>
        <v>0.9440867946064293</v>
      </c>
      <c r="I189" s="10">
        <f>AVERAGE(I14,I50)/K2</f>
        <v>1.1147928152920528</v>
      </c>
      <c r="J189" s="31">
        <f>AVERAGE(I15,I51)/K2</f>
        <v>1.0259529159189631</v>
      </c>
      <c r="K189" s="10">
        <f>AVERAGE(I17,I55)/K2</f>
        <v>0.95987381683130013</v>
      </c>
    </row>
    <row r="190" spans="1:11" x14ac:dyDescent="0.4">
      <c r="A190" s="29" t="s">
        <v>34</v>
      </c>
      <c r="B190" s="32"/>
      <c r="C190" s="32"/>
      <c r="D190" s="32"/>
      <c r="E190" s="32"/>
      <c r="F190" s="32"/>
      <c r="G190" s="32"/>
      <c r="H190" s="32"/>
      <c r="I190" s="32"/>
      <c r="J190" s="32"/>
      <c r="K190" s="33"/>
    </row>
    <row r="191" spans="1:11" x14ac:dyDescent="0.4">
      <c r="A191" s="9" t="s">
        <v>35</v>
      </c>
      <c r="B191" s="8" t="s">
        <v>24</v>
      </c>
      <c r="C191" s="8" t="s">
        <v>25</v>
      </c>
      <c r="D191" s="8" t="s">
        <v>26</v>
      </c>
      <c r="E191" s="8" t="s">
        <v>27</v>
      </c>
      <c r="F191" s="8" t="s">
        <v>28</v>
      </c>
      <c r="G191" s="28" t="s">
        <v>28</v>
      </c>
      <c r="H191" s="8" t="s">
        <v>29</v>
      </c>
      <c r="I191" s="8" t="s">
        <v>30</v>
      </c>
      <c r="J191" s="30" t="s">
        <v>31</v>
      </c>
      <c r="K191" s="8" t="s">
        <v>32</v>
      </c>
    </row>
    <row r="192" spans="1:11" x14ac:dyDescent="0.4">
      <c r="A192" s="9"/>
      <c r="B192" s="10">
        <v>0.95</v>
      </c>
      <c r="C192" s="10">
        <f>AVERAGE(J4,J40)/K2</f>
        <v>0.65110349665443557</v>
      </c>
      <c r="D192" s="10">
        <f>AVERAGE(J5,J41)/K2</f>
        <v>0.97101230915333481</v>
      </c>
      <c r="E192" s="10">
        <f>AVERAGE(J7,J43)/(K2-0.02)</f>
        <v>1.1054745707806932</v>
      </c>
      <c r="F192" s="10"/>
      <c r="G192" s="10">
        <f>AVERAGE(J9,J45)/(K2-0.03)</f>
        <v>1.0464696593728853</v>
      </c>
      <c r="H192" s="10">
        <f>AVERAGE(J12,J48)/K2</f>
        <v>0.87941949354992832</v>
      </c>
      <c r="I192" s="10">
        <f>AVERAGE(J14,J50)/K2</f>
        <v>1.0776265230800344</v>
      </c>
      <c r="J192" s="31">
        <f>AVERAGE(J15,J51)/K2</f>
        <v>0.98933170072248566</v>
      </c>
      <c r="K192" s="4">
        <f>AVERAGE(J17,J55)/K2</f>
        <v>0.82840966333641175</v>
      </c>
    </row>
    <row r="193" spans="1:11" x14ac:dyDescent="0.4">
      <c r="A193" s="12">
        <v>2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0"/>
    </row>
    <row r="194" spans="1:11" x14ac:dyDescent="0.4">
      <c r="A194" s="29" t="s">
        <v>33</v>
      </c>
      <c r="B194" s="32"/>
      <c r="C194" s="32"/>
      <c r="D194" s="32"/>
      <c r="E194" s="32"/>
      <c r="F194" s="32"/>
      <c r="G194" s="32"/>
      <c r="H194" s="32"/>
      <c r="I194" s="32"/>
      <c r="J194" s="32"/>
      <c r="K194" s="33"/>
    </row>
    <row r="195" spans="1:11" x14ac:dyDescent="0.4">
      <c r="A195" s="9" t="s">
        <v>35</v>
      </c>
      <c r="B195" s="8" t="s">
        <v>24</v>
      </c>
      <c r="C195" s="8" t="s">
        <v>25</v>
      </c>
      <c r="D195" s="8" t="s">
        <v>26</v>
      </c>
      <c r="E195" s="8" t="s">
        <v>27</v>
      </c>
      <c r="F195" s="8" t="s">
        <v>28</v>
      </c>
      <c r="G195" s="28" t="s">
        <v>28</v>
      </c>
      <c r="H195" s="8" t="s">
        <v>29</v>
      </c>
      <c r="I195" s="8" t="s">
        <v>30</v>
      </c>
      <c r="J195" s="30" t="s">
        <v>31</v>
      </c>
      <c r="K195" s="8" t="s">
        <v>32</v>
      </c>
    </row>
    <row r="196" spans="1:11" x14ac:dyDescent="0.4">
      <c r="A196" s="9"/>
      <c r="B196" s="35">
        <f>AVERAGE(I98,I112)/K63</f>
        <v>0.99606177688369457</v>
      </c>
      <c r="C196" s="10">
        <f>AVERAGE(I101,I114)/K63</f>
        <v>0.99800384071154236</v>
      </c>
      <c r="D196" s="10">
        <f>AVERAGE(I63,I102,I115)/K63</f>
        <v>1.1352808097847162</v>
      </c>
      <c r="E196" s="10">
        <f>AVERAGE(I66,I104,I117)/K63</f>
        <v>1.2134141046790081</v>
      </c>
      <c r="F196" s="10"/>
      <c r="G196" s="10">
        <f>AVERAGE(I69,I107,I119)/K63</f>
        <v>1.1397461720909485</v>
      </c>
      <c r="H196" s="10">
        <f>AVERAGE(I73,I109,I121)/K63</f>
        <v>1.1026705869704923</v>
      </c>
      <c r="I196" s="10">
        <f>AVERAGE(I123,I111,I76)/K63</f>
        <v>0.98043336608601106</v>
      </c>
      <c r="J196" s="31">
        <f>AVERAGE(I77,I112)/K63</f>
        <v>0.91449829240526914</v>
      </c>
      <c r="K196" s="10">
        <f>AVERAGE(I114,I79)/K63</f>
        <v>0.91460268317853455</v>
      </c>
    </row>
    <row r="197" spans="1:11" x14ac:dyDescent="0.4">
      <c r="A197" s="29" t="s">
        <v>34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3"/>
    </row>
    <row r="198" spans="1:11" x14ac:dyDescent="0.4">
      <c r="A198" s="9" t="s">
        <v>35</v>
      </c>
      <c r="B198" s="8" t="s">
        <v>24</v>
      </c>
      <c r="C198" s="8" t="s">
        <v>25</v>
      </c>
      <c r="D198" s="8" t="s">
        <v>26</v>
      </c>
      <c r="E198" s="8" t="s">
        <v>27</v>
      </c>
      <c r="F198" s="8" t="s">
        <v>28</v>
      </c>
      <c r="G198" s="28" t="s">
        <v>28</v>
      </c>
      <c r="H198" s="8" t="s">
        <v>29</v>
      </c>
      <c r="I198" s="8" t="s">
        <v>30</v>
      </c>
      <c r="J198" s="30" t="s">
        <v>31</v>
      </c>
      <c r="K198" s="8" t="s">
        <v>32</v>
      </c>
    </row>
    <row r="199" spans="1:11" x14ac:dyDescent="0.4">
      <c r="A199" s="9"/>
      <c r="B199" s="10">
        <f>AVERAGE(J98,J112)/K63</f>
        <v>0.90083428138035637</v>
      </c>
      <c r="C199" s="10">
        <f>AVERAGE(J101,J114)/K63</f>
        <v>1.0028713989832423</v>
      </c>
      <c r="D199" s="10">
        <f>AVERAGE(J63,J102,J115)/K63</f>
        <v>1.1556965317127919</v>
      </c>
      <c r="E199" s="10">
        <f>AVERAGE(J66,J104,J117)/K63</f>
        <v>1.2524013806706114</v>
      </c>
      <c r="F199" s="10"/>
      <c r="G199" s="10">
        <f>AVERAGE(J69,J107,J119)/K63</f>
        <v>1.1517807139291669</v>
      </c>
      <c r="H199" s="10">
        <f>AVERAGE(J73,J109,J121)/K63</f>
        <v>1.056622333201197</v>
      </c>
      <c r="I199" s="10">
        <f>AVERAGE(J123,J111,J76)/K63</f>
        <v>1.0435602809431215</v>
      </c>
      <c r="J199" s="31">
        <f>AVERAGE(J77,J112)/K63</f>
        <v>0.89987642697422621</v>
      </c>
      <c r="K199" s="10">
        <f>AVERAGE(J114,J79)/K63</f>
        <v>0.78421782016793018</v>
      </c>
    </row>
    <row r="200" spans="1:11" x14ac:dyDescent="0.4">
      <c r="A200" s="12">
        <v>3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4"/>
    </row>
    <row r="201" spans="1:11" x14ac:dyDescent="0.4">
      <c r="A201" s="29" t="s">
        <v>33</v>
      </c>
      <c r="B201" s="32"/>
      <c r="C201" s="32"/>
      <c r="D201" s="32"/>
      <c r="E201" s="32"/>
      <c r="F201" s="32"/>
      <c r="G201" s="32"/>
      <c r="H201" s="32"/>
      <c r="I201" s="32"/>
      <c r="J201" s="32"/>
      <c r="K201" s="33"/>
    </row>
    <row r="202" spans="1:11" x14ac:dyDescent="0.4">
      <c r="A202" s="9" t="s">
        <v>35</v>
      </c>
      <c r="B202" s="8" t="s">
        <v>24</v>
      </c>
      <c r="C202" s="8" t="s">
        <v>25</v>
      </c>
      <c r="D202" s="8" t="s">
        <v>26</v>
      </c>
      <c r="E202" s="8" t="s">
        <v>27</v>
      </c>
      <c r="F202" s="8" t="s">
        <v>28</v>
      </c>
      <c r="G202" s="28" t="s">
        <v>28</v>
      </c>
      <c r="H202" s="8" t="s">
        <v>29</v>
      </c>
      <c r="I202" s="8" t="s">
        <v>30</v>
      </c>
      <c r="J202" s="30" t="s">
        <v>31</v>
      </c>
      <c r="K202" s="8" t="s">
        <v>32</v>
      </c>
    </row>
    <row r="203" spans="1:11" x14ac:dyDescent="0.4">
      <c r="A203" s="9"/>
      <c r="B203" s="10">
        <f>AVERAGE(I151,I169)/K124</f>
        <v>0.71452366620564167</v>
      </c>
      <c r="C203" s="10">
        <f>AVERAGE(I124,I153,I171)/K124</f>
        <v>0.74378878206880672</v>
      </c>
      <c r="D203" s="10">
        <f>AVERAGE(I125,I154,I172)/K124</f>
        <v>1.0173874474450899</v>
      </c>
      <c r="E203" s="10">
        <f>AVERAGE(I127,I156,I173)/K124</f>
        <v>1.1843265804750143</v>
      </c>
      <c r="F203" s="10"/>
      <c r="G203" s="10">
        <f>AVERAGE(I128,I157,I174)/K124</f>
        <v>1.0987801143692018</v>
      </c>
      <c r="H203" s="10">
        <f>AVERAGE(I175,I158,I131)/K124</f>
        <v>0.96939510780533567</v>
      </c>
      <c r="I203" s="10">
        <f>AVERAGE(I176,I159,I132)/K124</f>
        <v>0.83864219558567299</v>
      </c>
      <c r="J203" s="31">
        <f>AVERAGE(I177,I160,I133)/K124</f>
        <v>0.72555414726004541</v>
      </c>
      <c r="K203" s="10">
        <f>AVERAGE(I179,I162,I135)/K124</f>
        <v>0.93812733894799771</v>
      </c>
    </row>
    <row r="204" spans="1:11" x14ac:dyDescent="0.4">
      <c r="A204" s="29" t="s">
        <v>34</v>
      </c>
      <c r="B204" s="32"/>
      <c r="C204" s="32"/>
      <c r="D204" s="32"/>
      <c r="E204" s="32"/>
      <c r="F204" s="32"/>
      <c r="G204" s="32"/>
      <c r="H204" s="32"/>
      <c r="I204" s="32"/>
      <c r="J204" s="32"/>
      <c r="K204" s="33"/>
    </row>
    <row r="205" spans="1:11" x14ac:dyDescent="0.4">
      <c r="A205" s="9" t="s">
        <v>35</v>
      </c>
      <c r="B205" s="8" t="s">
        <v>24</v>
      </c>
      <c r="C205" s="8" t="s">
        <v>25</v>
      </c>
      <c r="D205" s="8" t="s">
        <v>26</v>
      </c>
      <c r="E205" s="8" t="s">
        <v>27</v>
      </c>
      <c r="F205" s="8" t="s">
        <v>28</v>
      </c>
      <c r="G205" s="28" t="s">
        <v>28</v>
      </c>
      <c r="H205" s="8" t="s">
        <v>29</v>
      </c>
      <c r="I205" s="8" t="s">
        <v>30</v>
      </c>
      <c r="J205" s="30" t="s">
        <v>31</v>
      </c>
      <c r="K205" s="8" t="s">
        <v>32</v>
      </c>
    </row>
    <row r="206" spans="1:11" x14ac:dyDescent="0.4">
      <c r="A206" s="9"/>
      <c r="B206" s="10">
        <f>AVERAGE(J151,J169)/K124</f>
        <v>0.82844650205761317</v>
      </c>
      <c r="C206" s="10">
        <f>AVERAGE(J124,J153,J171)/K124</f>
        <v>0.728593554767209</v>
      </c>
      <c r="D206" s="10">
        <f>AVERAGE(J125,J154,J172)/K124</f>
        <v>1.0803681521384871</v>
      </c>
      <c r="E206" s="10">
        <f>AVERAGE(J127,J156,J173)/K124</f>
        <v>1.2128941008740928</v>
      </c>
      <c r="F206" s="10"/>
      <c r="G206" s="10">
        <f>AVERAGE(J128,J157,J174)/K124</f>
        <v>1.1966062492927387</v>
      </c>
      <c r="H206" s="10">
        <f>AVERAGE(J175,J158,J131)/K124</f>
        <v>1.1006816467752383</v>
      </c>
      <c r="I206" s="10">
        <f>AVERAGE(J176,J159,J132)/K124</f>
        <v>0.77003484320557491</v>
      </c>
      <c r="J206" s="31">
        <f>AVERAGE(J177,J160,J133)/K124</f>
        <v>0.77556741418666764</v>
      </c>
      <c r="K206" s="10">
        <f>AVERAGE(J179,J162,J135)/K124</f>
        <v>0.7843875697527789</v>
      </c>
    </row>
    <row r="208" spans="1:11" x14ac:dyDescent="0.4">
      <c r="A208" s="36" t="s">
        <v>35</v>
      </c>
      <c r="B208" s="37" t="s">
        <v>24</v>
      </c>
      <c r="C208" s="37" t="s">
        <v>25</v>
      </c>
      <c r="D208" s="37" t="s">
        <v>26</v>
      </c>
      <c r="E208" s="37" t="s">
        <v>27</v>
      </c>
      <c r="F208" s="37" t="s">
        <v>28</v>
      </c>
      <c r="G208" s="38" t="s">
        <v>28</v>
      </c>
      <c r="H208" s="37" t="s">
        <v>29</v>
      </c>
      <c r="I208" s="37" t="s">
        <v>30</v>
      </c>
      <c r="J208" s="39" t="s">
        <v>31</v>
      </c>
      <c r="K208" s="37" t="s">
        <v>32</v>
      </c>
    </row>
    <row r="209" spans="1:11" x14ac:dyDescent="0.4">
      <c r="A209" s="36"/>
      <c r="B209" s="26">
        <f>AVERAGE(B189,B196,B203)</f>
        <v>0.89217111114359904</v>
      </c>
      <c r="C209" s="26">
        <f t="shared" ref="C209:K209" si="6">AVERAGE(C189,C196,C203)</f>
        <v>0.85210680130576399</v>
      </c>
      <c r="D209" s="26">
        <f t="shared" si="6"/>
        <v>1.0434716693476467</v>
      </c>
      <c r="E209" s="26">
        <f t="shared" si="6"/>
        <v>1.1655698942889936</v>
      </c>
      <c r="F209" s="26" t="e">
        <f t="shared" si="6"/>
        <v>#DIV/0!</v>
      </c>
      <c r="G209" s="26">
        <f t="shared" si="6"/>
        <v>1.0771835115688402</v>
      </c>
      <c r="H209" s="26">
        <f t="shared" si="6"/>
        <v>1.0053841631274192</v>
      </c>
      <c r="I209" s="26">
        <f t="shared" si="6"/>
        <v>0.97795612565457901</v>
      </c>
      <c r="J209" s="26">
        <f t="shared" si="6"/>
        <v>0.88866845186142596</v>
      </c>
      <c r="K209" s="26">
        <f t="shared" si="6"/>
        <v>0.93753461298594409</v>
      </c>
    </row>
    <row r="210" spans="1:11" x14ac:dyDescent="0.4">
      <c r="A210" s="40" t="s">
        <v>34</v>
      </c>
      <c r="B210" s="41"/>
      <c r="C210" s="41"/>
      <c r="D210" s="41"/>
      <c r="E210" s="41"/>
      <c r="F210" s="41"/>
      <c r="G210" s="41"/>
      <c r="H210" s="41"/>
      <c r="I210" s="41"/>
      <c r="J210" s="41"/>
      <c r="K210" s="42"/>
    </row>
    <row r="211" spans="1:11" x14ac:dyDescent="0.4">
      <c r="A211" s="36" t="s">
        <v>35</v>
      </c>
      <c r="B211" s="37" t="s">
        <v>24</v>
      </c>
      <c r="C211" s="37" t="s">
        <v>25</v>
      </c>
      <c r="D211" s="37" t="s">
        <v>26</v>
      </c>
      <c r="E211" s="37" t="s">
        <v>27</v>
      </c>
      <c r="F211" s="37" t="s">
        <v>28</v>
      </c>
      <c r="G211" s="38" t="s">
        <v>28</v>
      </c>
      <c r="H211" s="37" t="s">
        <v>29</v>
      </c>
      <c r="I211" s="37" t="s">
        <v>30</v>
      </c>
      <c r="J211" s="39" t="s">
        <v>31</v>
      </c>
      <c r="K211" s="37" t="s">
        <v>32</v>
      </c>
    </row>
    <row r="212" spans="1:11" x14ac:dyDescent="0.4">
      <c r="A212" s="36"/>
      <c r="B212" s="26">
        <f>AVERAGE(B206,B199,B192)</f>
        <v>0.89309359447932313</v>
      </c>
      <c r="C212" s="26">
        <f t="shared" ref="C212:K212" si="7">AVERAGE(C206,C199,C192)</f>
        <v>0.79418948346829554</v>
      </c>
      <c r="D212" s="26">
        <f t="shared" si="7"/>
        <v>1.0690256643348712</v>
      </c>
      <c r="E212" s="26">
        <f t="shared" si="7"/>
        <v>1.1902566841084656</v>
      </c>
      <c r="F212" s="26" t="e">
        <f t="shared" si="7"/>
        <v>#DIV/0!</v>
      </c>
      <c r="G212" s="26">
        <f t="shared" si="7"/>
        <v>1.1316188741982636</v>
      </c>
      <c r="H212" s="26">
        <f t="shared" si="7"/>
        <v>1.0122411578421213</v>
      </c>
      <c r="I212" s="26">
        <f t="shared" si="7"/>
        <v>0.96374054907624362</v>
      </c>
      <c r="J212" s="26">
        <f t="shared" si="7"/>
        <v>0.88825851396112654</v>
      </c>
      <c r="K212" s="26">
        <f t="shared" si="7"/>
        <v>0.79900501775237365</v>
      </c>
    </row>
  </sheetData>
  <autoFilter ref="I1:J1" xr:uid="{CDF9F148-1B7B-4A1C-A7A1-C9725BEE3BD6}"/>
  <mergeCells count="13">
    <mergeCell ref="A201:K201"/>
    <mergeCell ref="A204:K204"/>
    <mergeCell ref="A210:K210"/>
    <mergeCell ref="A186:J186"/>
    <mergeCell ref="A200:J200"/>
    <mergeCell ref="A187:K187"/>
    <mergeCell ref="A190:K190"/>
    <mergeCell ref="A194:K194"/>
    <mergeCell ref="A197:K197"/>
    <mergeCell ref="A193:J193"/>
    <mergeCell ref="K2:K62"/>
    <mergeCell ref="K63:K123"/>
    <mergeCell ref="K124:K18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DA45-C73C-456D-B1B3-176C39D8F09E}">
  <dimension ref="A1:D62"/>
  <sheetViews>
    <sheetView workbookViewId="0">
      <selection activeCell="C2" sqref="C2:C15"/>
    </sheetView>
  </sheetViews>
  <sheetFormatPr defaultRowHeight="14.6" x14ac:dyDescent="0.4"/>
  <cols>
    <col min="4" max="4" width="12.84375" customWidth="1"/>
  </cols>
  <sheetData>
    <row r="1" spans="1:4" x14ac:dyDescent="0.4">
      <c r="A1" t="s">
        <v>7</v>
      </c>
      <c r="B1" s="4" t="s">
        <v>5</v>
      </c>
      <c r="C1" t="s">
        <v>8</v>
      </c>
    </row>
    <row r="2" spans="1:4" x14ac:dyDescent="0.4">
      <c r="A2" s="2">
        <v>42430</v>
      </c>
      <c r="B2" s="4">
        <v>83</v>
      </c>
      <c r="C2">
        <v>1</v>
      </c>
      <c r="D2" t="s">
        <v>10</v>
      </c>
    </row>
    <row r="3" spans="1:4" x14ac:dyDescent="0.4">
      <c r="A3" s="2">
        <v>42431</v>
      </c>
      <c r="B3" s="4">
        <v>71</v>
      </c>
      <c r="C3">
        <v>1</v>
      </c>
      <c r="D3" t="s">
        <v>11</v>
      </c>
    </row>
    <row r="4" spans="1:4" x14ac:dyDescent="0.4">
      <c r="A4" s="2">
        <v>42432</v>
      </c>
      <c r="B4" s="4">
        <v>106</v>
      </c>
      <c r="C4">
        <v>1</v>
      </c>
      <c r="D4" t="s">
        <v>12</v>
      </c>
    </row>
    <row r="5" spans="1:4" x14ac:dyDescent="0.4">
      <c r="A5" s="2">
        <v>42433</v>
      </c>
      <c r="B5" s="4">
        <v>98</v>
      </c>
      <c r="C5">
        <v>1</v>
      </c>
      <c r="D5" t="s">
        <v>13</v>
      </c>
    </row>
    <row r="6" spans="1:4" x14ac:dyDescent="0.4">
      <c r="A6" s="2">
        <v>42434</v>
      </c>
      <c r="B6" s="4">
        <v>117</v>
      </c>
      <c r="C6">
        <v>1</v>
      </c>
      <c r="D6" t="s">
        <v>14</v>
      </c>
    </row>
    <row r="7" spans="1:4" x14ac:dyDescent="0.4">
      <c r="A7" s="2">
        <v>42435</v>
      </c>
      <c r="B7" s="4">
        <v>124</v>
      </c>
      <c r="C7">
        <v>1</v>
      </c>
      <c r="D7" t="s">
        <v>15</v>
      </c>
    </row>
    <row r="8" spans="1:4" x14ac:dyDescent="0.4">
      <c r="A8" s="2">
        <v>42436</v>
      </c>
      <c r="B8" s="4">
        <v>101</v>
      </c>
      <c r="C8">
        <v>1</v>
      </c>
      <c r="D8" t="s">
        <v>16</v>
      </c>
    </row>
    <row r="9" spans="1:4" x14ac:dyDescent="0.4">
      <c r="A9" s="2">
        <v>42437</v>
      </c>
      <c r="B9" s="4">
        <v>81</v>
      </c>
      <c r="C9">
        <v>1</v>
      </c>
      <c r="D9" t="s">
        <v>10</v>
      </c>
    </row>
    <row r="10" spans="1:4" x14ac:dyDescent="0.4">
      <c r="A10" s="2">
        <v>42438</v>
      </c>
      <c r="B10" s="4">
        <v>61</v>
      </c>
      <c r="C10">
        <v>1</v>
      </c>
      <c r="D10" t="s">
        <v>11</v>
      </c>
    </row>
    <row r="11" spans="1:4" x14ac:dyDescent="0.4">
      <c r="A11" s="2">
        <v>42439</v>
      </c>
      <c r="B11" s="4">
        <v>49</v>
      </c>
      <c r="C11">
        <v>1</v>
      </c>
      <c r="D11" t="s">
        <v>12</v>
      </c>
    </row>
    <row r="12" spans="1:4" x14ac:dyDescent="0.4">
      <c r="A12" s="2">
        <v>42440</v>
      </c>
      <c r="B12" s="4">
        <v>62</v>
      </c>
      <c r="C12">
        <v>1</v>
      </c>
      <c r="D12" t="s">
        <v>13</v>
      </c>
    </row>
    <row r="13" spans="1:4" x14ac:dyDescent="0.4">
      <c r="A13" s="2">
        <v>42441</v>
      </c>
      <c r="B13" s="4">
        <v>67</v>
      </c>
      <c r="C13">
        <v>1</v>
      </c>
      <c r="D13" t="s">
        <v>14</v>
      </c>
    </row>
    <row r="14" spans="1:4" x14ac:dyDescent="0.4">
      <c r="A14" s="2">
        <v>42442</v>
      </c>
      <c r="B14" s="4">
        <v>68</v>
      </c>
      <c r="C14">
        <v>1</v>
      </c>
      <c r="D14" t="s">
        <v>15</v>
      </c>
    </row>
    <row r="15" spans="1:4" x14ac:dyDescent="0.4">
      <c r="A15" s="2">
        <v>42443</v>
      </c>
      <c r="B15" s="4">
        <v>67</v>
      </c>
      <c r="C15">
        <v>1</v>
      </c>
      <c r="D15" t="s">
        <v>16</v>
      </c>
    </row>
    <row r="16" spans="1:4" x14ac:dyDescent="0.4">
      <c r="A16" s="2">
        <v>42444</v>
      </c>
      <c r="B16" s="4">
        <v>45</v>
      </c>
      <c r="C16">
        <v>0</v>
      </c>
      <c r="D16" t="s">
        <v>10</v>
      </c>
    </row>
    <row r="17" spans="1:4" x14ac:dyDescent="0.4">
      <c r="A17" s="2">
        <v>42445</v>
      </c>
      <c r="B17" s="4">
        <v>64</v>
      </c>
      <c r="C17">
        <v>0</v>
      </c>
      <c r="D17" t="s">
        <v>11</v>
      </c>
    </row>
    <row r="18" spans="1:4" x14ac:dyDescent="0.4">
      <c r="A18" s="2">
        <v>42446</v>
      </c>
      <c r="B18" s="4">
        <v>43</v>
      </c>
      <c r="C18">
        <v>0</v>
      </c>
      <c r="D18" t="s">
        <v>12</v>
      </c>
    </row>
    <row r="19" spans="1:4" x14ac:dyDescent="0.4">
      <c r="A19" s="2">
        <v>42447</v>
      </c>
      <c r="B19" s="4">
        <v>46</v>
      </c>
      <c r="C19">
        <v>0</v>
      </c>
      <c r="D19" t="s">
        <v>13</v>
      </c>
    </row>
    <row r="20" spans="1:4" x14ac:dyDescent="0.4">
      <c r="A20" s="2">
        <v>42448</v>
      </c>
      <c r="B20" s="4">
        <v>60</v>
      </c>
      <c r="C20">
        <v>0</v>
      </c>
      <c r="D20" t="s">
        <v>14</v>
      </c>
    </row>
    <row r="21" spans="1:4" x14ac:dyDescent="0.4">
      <c r="A21" s="2">
        <v>42449</v>
      </c>
      <c r="B21" s="4">
        <v>49</v>
      </c>
      <c r="C21">
        <v>0</v>
      </c>
      <c r="D21" t="s">
        <v>15</v>
      </c>
    </row>
    <row r="22" spans="1:4" x14ac:dyDescent="0.4">
      <c r="A22" s="2">
        <v>42450</v>
      </c>
      <c r="B22" s="4">
        <v>47</v>
      </c>
      <c r="C22">
        <v>0</v>
      </c>
      <c r="D22" t="s">
        <v>16</v>
      </c>
    </row>
    <row r="23" spans="1:4" x14ac:dyDescent="0.4">
      <c r="A23" s="2">
        <v>42451</v>
      </c>
      <c r="B23" s="4">
        <v>45</v>
      </c>
      <c r="C23">
        <v>0</v>
      </c>
      <c r="D23" t="s">
        <v>10</v>
      </c>
    </row>
    <row r="24" spans="1:4" x14ac:dyDescent="0.4">
      <c r="A24" s="2">
        <v>42452</v>
      </c>
      <c r="B24" s="4">
        <v>40</v>
      </c>
      <c r="C24">
        <v>0</v>
      </c>
      <c r="D24" t="s">
        <v>11</v>
      </c>
    </row>
    <row r="25" spans="1:4" x14ac:dyDescent="0.4">
      <c r="A25" s="2">
        <v>42453</v>
      </c>
      <c r="B25" s="4">
        <v>48</v>
      </c>
      <c r="C25">
        <v>0</v>
      </c>
      <c r="D25" t="s">
        <v>12</v>
      </c>
    </row>
    <row r="26" spans="1:4" x14ac:dyDescent="0.4">
      <c r="A26" s="2">
        <v>42454</v>
      </c>
      <c r="B26" s="4">
        <v>54</v>
      </c>
      <c r="C26">
        <v>0</v>
      </c>
      <c r="D26" t="s">
        <v>13</v>
      </c>
    </row>
    <row r="27" spans="1:4" x14ac:dyDescent="0.4">
      <c r="A27" s="2">
        <v>42455</v>
      </c>
      <c r="B27" s="4">
        <v>59</v>
      </c>
      <c r="C27">
        <v>0</v>
      </c>
      <c r="D27" t="s">
        <v>14</v>
      </c>
    </row>
    <row r="28" spans="1:4" x14ac:dyDescent="0.4">
      <c r="A28" s="2">
        <v>42456</v>
      </c>
      <c r="B28" s="4">
        <v>50</v>
      </c>
      <c r="C28">
        <v>0</v>
      </c>
      <c r="D28" t="s">
        <v>15</v>
      </c>
    </row>
    <row r="29" spans="1:4" x14ac:dyDescent="0.4">
      <c r="A29" s="2">
        <v>42457</v>
      </c>
      <c r="B29" s="4">
        <v>43</v>
      </c>
      <c r="C29">
        <v>0</v>
      </c>
      <c r="D29" t="s">
        <v>16</v>
      </c>
    </row>
    <row r="30" spans="1:4" x14ac:dyDescent="0.4">
      <c r="A30" s="2">
        <v>42458</v>
      </c>
      <c r="B30" s="4">
        <v>58</v>
      </c>
      <c r="C30">
        <v>0</v>
      </c>
      <c r="D30" t="s">
        <v>10</v>
      </c>
    </row>
    <row r="31" spans="1:4" x14ac:dyDescent="0.4">
      <c r="A31" s="2">
        <v>42459</v>
      </c>
      <c r="B31" s="4">
        <v>68</v>
      </c>
      <c r="C31">
        <v>0</v>
      </c>
      <c r="D31" t="s">
        <v>11</v>
      </c>
    </row>
    <row r="32" spans="1:4" x14ac:dyDescent="0.4">
      <c r="A32" s="2">
        <v>42460</v>
      </c>
      <c r="B32" s="4">
        <v>56</v>
      </c>
      <c r="C32">
        <v>0</v>
      </c>
      <c r="D32" t="s">
        <v>12</v>
      </c>
    </row>
    <row r="33" spans="1:4" x14ac:dyDescent="0.4">
      <c r="A33" s="2">
        <v>42461</v>
      </c>
      <c r="B33" s="4">
        <v>58</v>
      </c>
      <c r="C33">
        <v>0</v>
      </c>
      <c r="D33" t="s">
        <v>13</v>
      </c>
    </row>
    <row r="34" spans="1:4" x14ac:dyDescent="0.4">
      <c r="A34" s="2">
        <v>42462</v>
      </c>
      <c r="B34" s="4">
        <v>77</v>
      </c>
      <c r="C34">
        <v>0</v>
      </c>
      <c r="D34" t="s">
        <v>14</v>
      </c>
    </row>
    <row r="35" spans="1:4" x14ac:dyDescent="0.4">
      <c r="A35" s="2">
        <v>42463</v>
      </c>
      <c r="B35" s="4">
        <v>66</v>
      </c>
      <c r="C35">
        <v>0</v>
      </c>
      <c r="D35" t="s">
        <v>15</v>
      </c>
    </row>
    <row r="36" spans="1:4" x14ac:dyDescent="0.4">
      <c r="A36" s="2">
        <v>42464</v>
      </c>
      <c r="B36" s="4">
        <v>51</v>
      </c>
      <c r="C36">
        <v>0</v>
      </c>
      <c r="D36" t="s">
        <v>16</v>
      </c>
    </row>
    <row r="37" spans="1:4" x14ac:dyDescent="0.4">
      <c r="A37" s="2">
        <v>42465</v>
      </c>
      <c r="B37" s="4">
        <v>42</v>
      </c>
      <c r="C37">
        <v>0</v>
      </c>
      <c r="D37" t="s">
        <v>10</v>
      </c>
    </row>
    <row r="38" spans="1:4" x14ac:dyDescent="0.4">
      <c r="A38" s="2">
        <v>42466</v>
      </c>
      <c r="B38" s="4">
        <v>51</v>
      </c>
      <c r="C38">
        <v>0</v>
      </c>
      <c r="D38" t="s">
        <v>11</v>
      </c>
    </row>
    <row r="39" spans="1:4" x14ac:dyDescent="0.4">
      <c r="A39" s="2">
        <v>42467</v>
      </c>
      <c r="B39" s="4">
        <v>49</v>
      </c>
      <c r="C39">
        <v>0</v>
      </c>
      <c r="D39" t="s">
        <v>12</v>
      </c>
    </row>
    <row r="40" spans="1:4" x14ac:dyDescent="0.4">
      <c r="A40" s="2">
        <v>42468</v>
      </c>
      <c r="B40" s="4">
        <v>57</v>
      </c>
      <c r="C40">
        <v>0</v>
      </c>
      <c r="D40" t="s">
        <v>13</v>
      </c>
    </row>
    <row r="41" spans="1:4" x14ac:dyDescent="0.4">
      <c r="A41" s="2">
        <v>42469</v>
      </c>
      <c r="B41" s="4">
        <v>63</v>
      </c>
      <c r="C41">
        <v>1</v>
      </c>
      <c r="D41" t="s">
        <v>14</v>
      </c>
    </row>
    <row r="42" spans="1:4" x14ac:dyDescent="0.4">
      <c r="A42" s="2">
        <v>42470</v>
      </c>
      <c r="B42" s="4">
        <v>67</v>
      </c>
      <c r="C42">
        <v>1</v>
      </c>
      <c r="D42" t="s">
        <v>15</v>
      </c>
    </row>
    <row r="43" spans="1:4" x14ac:dyDescent="0.4">
      <c r="A43" s="2">
        <v>42471</v>
      </c>
      <c r="B43" s="4">
        <v>56</v>
      </c>
      <c r="C43">
        <v>1</v>
      </c>
      <c r="D43" t="s">
        <v>16</v>
      </c>
    </row>
    <row r="44" spans="1:4" x14ac:dyDescent="0.4">
      <c r="A44" s="2">
        <v>42472</v>
      </c>
      <c r="B44" s="4">
        <v>62</v>
      </c>
      <c r="C44">
        <v>1</v>
      </c>
      <c r="D44" t="s">
        <v>10</v>
      </c>
    </row>
    <row r="45" spans="1:4" x14ac:dyDescent="0.4">
      <c r="A45" s="2">
        <v>42473</v>
      </c>
      <c r="B45" s="4">
        <v>73</v>
      </c>
      <c r="C45">
        <v>1</v>
      </c>
      <c r="D45" t="s">
        <v>11</v>
      </c>
    </row>
    <row r="46" spans="1:4" x14ac:dyDescent="0.4">
      <c r="A46" s="2">
        <v>42474</v>
      </c>
      <c r="B46" s="4">
        <v>73</v>
      </c>
      <c r="C46">
        <v>1</v>
      </c>
      <c r="D46" t="s">
        <v>12</v>
      </c>
    </row>
    <row r="47" spans="1:4" x14ac:dyDescent="0.4">
      <c r="A47" s="2">
        <v>42475</v>
      </c>
      <c r="B47" s="4">
        <v>60</v>
      </c>
      <c r="C47">
        <v>1</v>
      </c>
      <c r="D47" t="s">
        <v>13</v>
      </c>
    </row>
    <row r="48" spans="1:4" x14ac:dyDescent="0.4">
      <c r="A48" s="2">
        <v>42476</v>
      </c>
      <c r="B48" s="4">
        <v>66</v>
      </c>
      <c r="C48">
        <v>1</v>
      </c>
      <c r="D48" t="s">
        <v>14</v>
      </c>
    </row>
    <row r="49" spans="1:4" x14ac:dyDescent="0.4">
      <c r="A49" s="2">
        <v>42477</v>
      </c>
      <c r="B49" s="4">
        <v>66</v>
      </c>
      <c r="C49">
        <v>1</v>
      </c>
      <c r="D49" t="s">
        <v>15</v>
      </c>
    </row>
    <row r="50" spans="1:4" x14ac:dyDescent="0.4">
      <c r="A50" s="2">
        <v>42478</v>
      </c>
      <c r="B50" s="4">
        <v>67</v>
      </c>
      <c r="C50">
        <v>1</v>
      </c>
      <c r="D50" t="s">
        <v>16</v>
      </c>
    </row>
    <row r="51" spans="1:4" x14ac:dyDescent="0.4">
      <c r="A51" s="2">
        <v>42479</v>
      </c>
      <c r="B51" s="4">
        <v>60</v>
      </c>
      <c r="C51">
        <v>0</v>
      </c>
      <c r="D51" t="s">
        <v>10</v>
      </c>
    </row>
    <row r="52" spans="1:4" x14ac:dyDescent="0.4">
      <c r="A52" s="2">
        <v>42480</v>
      </c>
      <c r="B52" s="4">
        <v>63</v>
      </c>
      <c r="C52">
        <v>0</v>
      </c>
      <c r="D52" t="s">
        <v>11</v>
      </c>
    </row>
    <row r="53" spans="1:4" x14ac:dyDescent="0.4">
      <c r="A53" s="2">
        <v>42481</v>
      </c>
      <c r="B53" s="4">
        <v>42</v>
      </c>
      <c r="C53">
        <v>0</v>
      </c>
      <c r="D53" t="s">
        <v>12</v>
      </c>
    </row>
    <row r="54" spans="1:4" x14ac:dyDescent="0.4">
      <c r="A54" s="2">
        <v>42482</v>
      </c>
      <c r="B54" s="4">
        <v>54</v>
      </c>
      <c r="C54">
        <v>1</v>
      </c>
      <c r="D54" t="s">
        <v>13</v>
      </c>
    </row>
    <row r="55" spans="1:4" x14ac:dyDescent="0.4">
      <c r="A55" s="2">
        <v>42483</v>
      </c>
      <c r="B55" s="4">
        <v>64</v>
      </c>
      <c r="C55">
        <v>1</v>
      </c>
      <c r="D55" t="s">
        <v>14</v>
      </c>
    </row>
    <row r="56" spans="1:4" x14ac:dyDescent="0.4">
      <c r="A56" s="2">
        <v>42484</v>
      </c>
      <c r="B56" s="4">
        <v>76</v>
      </c>
      <c r="C56">
        <v>1</v>
      </c>
      <c r="D56" t="s">
        <v>15</v>
      </c>
    </row>
    <row r="57" spans="1:4" x14ac:dyDescent="0.4">
      <c r="A57" s="2">
        <v>42485</v>
      </c>
      <c r="B57" s="4">
        <v>92</v>
      </c>
      <c r="C57">
        <v>1</v>
      </c>
      <c r="D57" t="s">
        <v>16</v>
      </c>
    </row>
    <row r="58" spans="1:4" x14ac:dyDescent="0.4">
      <c r="A58" s="2">
        <v>42486</v>
      </c>
      <c r="B58" s="4">
        <v>64</v>
      </c>
      <c r="C58">
        <v>1</v>
      </c>
      <c r="D58" t="s">
        <v>10</v>
      </c>
    </row>
    <row r="59" spans="1:4" x14ac:dyDescent="0.4">
      <c r="A59" s="2">
        <v>42487</v>
      </c>
      <c r="B59" s="4">
        <v>61</v>
      </c>
      <c r="C59">
        <v>1</v>
      </c>
      <c r="D59" t="s">
        <v>11</v>
      </c>
    </row>
    <row r="60" spans="1:4" x14ac:dyDescent="0.4">
      <c r="A60" s="2">
        <v>42488</v>
      </c>
      <c r="B60" s="4">
        <v>51</v>
      </c>
      <c r="C60">
        <v>1</v>
      </c>
      <c r="D60" t="s">
        <v>12</v>
      </c>
    </row>
    <row r="61" spans="1:4" x14ac:dyDescent="0.4">
      <c r="A61" s="2">
        <v>42489</v>
      </c>
      <c r="B61" s="4">
        <v>43</v>
      </c>
      <c r="C61">
        <v>1</v>
      </c>
      <c r="D61" t="s">
        <v>13</v>
      </c>
    </row>
    <row r="62" spans="1:4" x14ac:dyDescent="0.4">
      <c r="A62" s="2">
        <v>42490</v>
      </c>
      <c r="B62" s="4">
        <v>38</v>
      </c>
      <c r="C62">
        <v>1</v>
      </c>
      <c r="D62" t="s">
        <v>14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79CE-F7CC-410B-88E5-0B3EE04D8EE9}">
  <dimension ref="A1:A61"/>
  <sheetViews>
    <sheetView workbookViewId="0">
      <selection activeCell="C44" sqref="C44"/>
    </sheetView>
  </sheetViews>
  <sheetFormatPr defaultRowHeight="14.6" x14ac:dyDescent="0.4"/>
  <sheetData>
    <row r="1" spans="1:1" x14ac:dyDescent="0.4">
      <c r="A1">
        <v>379</v>
      </c>
    </row>
    <row r="2" spans="1:1" x14ac:dyDescent="0.4">
      <c r="A2">
        <v>733</v>
      </c>
    </row>
    <row r="3" spans="1:1" x14ac:dyDescent="0.4">
      <c r="A3">
        <v>619</v>
      </c>
    </row>
    <row r="4" spans="1:1" x14ac:dyDescent="0.4">
      <c r="A4">
        <v>443</v>
      </c>
    </row>
    <row r="5" spans="1:1" x14ac:dyDescent="0.4">
      <c r="A5">
        <v>1398</v>
      </c>
    </row>
    <row r="6" spans="1:1" x14ac:dyDescent="0.4">
      <c r="A6">
        <v>1390</v>
      </c>
    </row>
    <row r="7" spans="1:1" x14ac:dyDescent="0.4">
      <c r="A7">
        <v>1299</v>
      </c>
    </row>
    <row r="8" spans="1:1" x14ac:dyDescent="0.4">
      <c r="A8">
        <v>1005</v>
      </c>
    </row>
    <row r="9" spans="1:1" x14ac:dyDescent="0.4">
      <c r="A9">
        <v>290</v>
      </c>
    </row>
    <row r="10" spans="1:1" x14ac:dyDescent="0.4">
      <c r="A10">
        <v>280</v>
      </c>
    </row>
    <row r="11" spans="1:1" x14ac:dyDescent="0.4">
      <c r="A11">
        <v>222</v>
      </c>
    </row>
    <row r="12" spans="1:1" x14ac:dyDescent="0.4">
      <c r="A12">
        <v>257</v>
      </c>
    </row>
    <row r="13" spans="1:1" x14ac:dyDescent="0.4">
      <c r="A13">
        <v>234</v>
      </c>
    </row>
    <row r="14" spans="1:1" x14ac:dyDescent="0.4">
      <c r="A14">
        <v>157</v>
      </c>
    </row>
    <row r="15" spans="1:1" x14ac:dyDescent="0.4">
      <c r="A15">
        <v>73</v>
      </c>
    </row>
    <row r="16" spans="1:1" x14ac:dyDescent="0.4">
      <c r="A16">
        <v>80</v>
      </c>
    </row>
    <row r="17" spans="1:1" x14ac:dyDescent="0.4">
      <c r="A17">
        <v>142</v>
      </c>
    </row>
    <row r="18" spans="1:1" x14ac:dyDescent="0.4">
      <c r="A18">
        <v>148</v>
      </c>
    </row>
    <row r="19" spans="1:1" x14ac:dyDescent="0.4">
      <c r="A19">
        <v>163</v>
      </c>
    </row>
    <row r="20" spans="1:1" x14ac:dyDescent="0.4">
      <c r="A20">
        <v>148</v>
      </c>
    </row>
    <row r="21" spans="1:1" x14ac:dyDescent="0.4">
      <c r="A21">
        <v>84</v>
      </c>
    </row>
    <row r="22" spans="1:1" x14ac:dyDescent="0.4">
      <c r="A22">
        <v>62</v>
      </c>
    </row>
    <row r="23" spans="1:1" x14ac:dyDescent="0.4">
      <c r="A23">
        <v>54</v>
      </c>
    </row>
    <row r="24" spans="1:1" x14ac:dyDescent="0.4">
      <c r="A24">
        <v>39</v>
      </c>
    </row>
    <row r="25" spans="1:1" x14ac:dyDescent="0.4">
      <c r="A25">
        <v>89</v>
      </c>
    </row>
    <row r="26" spans="1:1" x14ac:dyDescent="0.4">
      <c r="A26">
        <v>132</v>
      </c>
    </row>
    <row r="27" spans="1:1" x14ac:dyDescent="0.4">
      <c r="A27">
        <v>122</v>
      </c>
    </row>
    <row r="28" spans="1:1" x14ac:dyDescent="0.4">
      <c r="A28">
        <v>111</v>
      </c>
    </row>
    <row r="29" spans="1:1" x14ac:dyDescent="0.4">
      <c r="A29">
        <v>90</v>
      </c>
    </row>
    <row r="30" spans="1:1" x14ac:dyDescent="0.4">
      <c r="A30">
        <v>73</v>
      </c>
    </row>
    <row r="31" spans="1:1" x14ac:dyDescent="0.4">
      <c r="A31">
        <v>116</v>
      </c>
    </row>
    <row r="32" spans="1:1" x14ac:dyDescent="0.4">
      <c r="A32">
        <v>183</v>
      </c>
    </row>
    <row r="33" spans="1:1" x14ac:dyDescent="0.4">
      <c r="A33">
        <v>184</v>
      </c>
    </row>
    <row r="34" spans="1:1" x14ac:dyDescent="0.4">
      <c r="A34">
        <v>247</v>
      </c>
    </row>
    <row r="35" spans="1:1" x14ac:dyDescent="0.4">
      <c r="A35">
        <v>142</v>
      </c>
    </row>
    <row r="36" spans="1:1" x14ac:dyDescent="0.4">
      <c r="A36">
        <v>117</v>
      </c>
    </row>
    <row r="37" spans="1:1" x14ac:dyDescent="0.4">
      <c r="A37">
        <v>107</v>
      </c>
    </row>
    <row r="38" spans="1:1" x14ac:dyDescent="0.4">
      <c r="A38">
        <v>73</v>
      </c>
    </row>
    <row r="39" spans="1:1" x14ac:dyDescent="0.4">
      <c r="A39">
        <v>25</v>
      </c>
    </row>
    <row r="40" spans="1:1" x14ac:dyDescent="0.4">
      <c r="A40">
        <v>258</v>
      </c>
    </row>
    <row r="41" spans="1:1" x14ac:dyDescent="0.4">
      <c r="A41">
        <v>266</v>
      </c>
    </row>
    <row r="42" spans="1:1" x14ac:dyDescent="0.4">
      <c r="A42">
        <v>168</v>
      </c>
    </row>
    <row r="43" spans="1:1" x14ac:dyDescent="0.4">
      <c r="A43">
        <v>242</v>
      </c>
    </row>
    <row r="44" spans="1:1" x14ac:dyDescent="0.4">
      <c r="A44">
        <v>228</v>
      </c>
    </row>
    <row r="45" spans="1:1" x14ac:dyDescent="0.4">
      <c r="A45">
        <v>258</v>
      </c>
    </row>
    <row r="46" spans="1:1" x14ac:dyDescent="0.4">
      <c r="A46">
        <v>265</v>
      </c>
    </row>
    <row r="47" spans="1:1" x14ac:dyDescent="0.4">
      <c r="A47">
        <v>315</v>
      </c>
    </row>
    <row r="48" spans="1:1" x14ac:dyDescent="0.4">
      <c r="A48">
        <v>323</v>
      </c>
    </row>
    <row r="49" spans="1:1" x14ac:dyDescent="0.4">
      <c r="A49">
        <v>101</v>
      </c>
    </row>
    <row r="50" spans="1:1" x14ac:dyDescent="0.4">
      <c r="A50">
        <v>193</v>
      </c>
    </row>
    <row r="51" spans="1:1" x14ac:dyDescent="0.4">
      <c r="A51">
        <v>250</v>
      </c>
    </row>
    <row r="52" spans="1:1" x14ac:dyDescent="0.4">
      <c r="A52">
        <v>196</v>
      </c>
    </row>
    <row r="53" spans="1:1" x14ac:dyDescent="0.4">
      <c r="A53">
        <v>91</v>
      </c>
    </row>
    <row r="54" spans="1:1" x14ac:dyDescent="0.4">
      <c r="A54">
        <v>149</v>
      </c>
    </row>
    <row r="55" spans="1:1" x14ac:dyDescent="0.4">
      <c r="A55">
        <v>175</v>
      </c>
    </row>
    <row r="56" spans="1:1" x14ac:dyDescent="0.4">
      <c r="A56">
        <v>145</v>
      </c>
    </row>
    <row r="57" spans="1:1" x14ac:dyDescent="0.4">
      <c r="A57">
        <v>132</v>
      </c>
    </row>
    <row r="58" spans="1:1" x14ac:dyDescent="0.4">
      <c r="A58">
        <v>102</v>
      </c>
    </row>
    <row r="59" spans="1:1" x14ac:dyDescent="0.4">
      <c r="A59">
        <v>103</v>
      </c>
    </row>
    <row r="60" spans="1:1" x14ac:dyDescent="0.4">
      <c r="A60">
        <v>141</v>
      </c>
    </row>
    <row r="61" spans="1:1" x14ac:dyDescent="0.4">
      <c r="A61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DmitriyS</dc:creator>
  <cp:lastModifiedBy>DmitriyS</cp:lastModifiedBy>
  <dcterms:created xsi:type="dcterms:W3CDTF">2015-06-05T18:19:34Z</dcterms:created>
  <dcterms:modified xsi:type="dcterms:W3CDTF">2023-05-08T22:06:14Z</dcterms:modified>
</cp:coreProperties>
</file>