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mitrii Sutyagin\Desktop\Новая папка\Mytraining\Excel\DZ_6\"/>
    </mc:Choice>
  </mc:AlternateContent>
  <xr:revisionPtr revIDLastSave="0" documentId="13_ncr:1_{D5FE75AD-61DC-410E-ACF4-86093F52879C}" xr6:coauthVersionLast="47" xr6:coauthVersionMax="47" xr10:uidLastSave="{00000000-0000-0000-0000-000000000000}"/>
  <bookViews>
    <workbookView xWindow="-120" yWindow="-120" windowWidth="29040" windowHeight="15840" activeTab="5" xr2:uid="{00000000-000D-0000-FFFF-FFFF00000000}"/>
  </bookViews>
  <sheets>
    <sheet name="Лист1" sheetId="1" r:id="rId1"/>
    <sheet name="Лист3" sheetId="3" r:id="rId2"/>
    <sheet name="Отчет о результатах 1" sheetId="5" r:id="rId3"/>
    <sheet name="Отчет об устойчивости 1" sheetId="6" r:id="rId4"/>
    <sheet name="Отчет о пределах 1" sheetId="7" r:id="rId5"/>
    <sheet name="Лист4" sheetId="4" r:id="rId6"/>
  </sheets>
  <definedNames>
    <definedName name="solver_adj" localSheetId="5" hidden="1">Лист4!$C$10:$E$10</definedName>
    <definedName name="solver_cvg" localSheetId="5" hidden="1">0.0001</definedName>
    <definedName name="solver_drv" localSheetId="5" hidden="1">2</definedName>
    <definedName name="solver_eng" localSheetId="5" hidden="1">2</definedName>
    <definedName name="solver_est" localSheetId="5" hidden="1">1</definedName>
    <definedName name="solver_itr" localSheetId="5" hidden="1">2147483647</definedName>
    <definedName name="solver_lhs1" localSheetId="5" hidden="1">Лист4!$C$20</definedName>
    <definedName name="solver_lhs2" localSheetId="5" hidden="1">Лист4!$C$21</definedName>
    <definedName name="solver_lhs3" localSheetId="5" hidden="1">Лист4!$C$9:$E$9</definedName>
    <definedName name="solver_lhs4" localSheetId="5" hidden="1">Лист4!$C$9:$E$9</definedName>
    <definedName name="solver_lhs5" localSheetId="5" hidden="1">Лист4!$E$8</definedName>
    <definedName name="solver_lhs6" localSheetId="5" hidden="1">Лист4!$E$8</definedName>
    <definedName name="solver_lhs7" localSheetId="5" hidden="1">Лист4!$E$9</definedName>
    <definedName name="solver_lhs8" localSheetId="5" hidden="1">Лист4!$E$9</definedName>
    <definedName name="solver_mip" localSheetId="5" hidden="1">2147483647</definedName>
    <definedName name="solver_mni" localSheetId="5" hidden="1">30</definedName>
    <definedName name="solver_mrt" localSheetId="5" hidden="1">0.075</definedName>
    <definedName name="solver_msl" localSheetId="5" hidden="1">2</definedName>
    <definedName name="solver_neg" localSheetId="5" hidden="1">1</definedName>
    <definedName name="solver_nod" localSheetId="5" hidden="1">2147483647</definedName>
    <definedName name="solver_num" localSheetId="5" hidden="1">2</definedName>
    <definedName name="solver_nwt" localSheetId="5" hidden="1">1</definedName>
    <definedName name="solver_opt" localSheetId="5" hidden="1">Лист4!$C$18</definedName>
    <definedName name="solver_pre" localSheetId="5" hidden="1">0.000001</definedName>
    <definedName name="solver_rbv" localSheetId="5" hidden="1">2</definedName>
    <definedName name="solver_rel1" localSheetId="5" hidden="1">1</definedName>
    <definedName name="solver_rel2" localSheetId="5" hidden="1">1</definedName>
    <definedName name="solver_rel3" localSheetId="5" hidden="1">1</definedName>
    <definedName name="solver_rel4" localSheetId="5" hidden="1">1</definedName>
    <definedName name="solver_rel5" localSheetId="5" hidden="1">1</definedName>
    <definedName name="solver_rel6" localSheetId="5" hidden="1">1</definedName>
    <definedName name="solver_rel7" localSheetId="5" hidden="1">1</definedName>
    <definedName name="solver_rel8" localSheetId="5" hidden="1">1</definedName>
    <definedName name="solver_rhs1" localSheetId="5" hidden="1">Лист4!$C$15</definedName>
    <definedName name="solver_rhs2" localSheetId="5" hidden="1">Лист4!$C$16</definedName>
    <definedName name="solver_rhs3" localSheetId="5" hidden="1">Лист4!$C$16</definedName>
    <definedName name="solver_rhs4" localSheetId="5" hidden="1">Лист4!$C$16</definedName>
    <definedName name="solver_rhs5" localSheetId="5" hidden="1">Лист4!$C$15</definedName>
    <definedName name="solver_rhs6" localSheetId="5" hidden="1">Лист4!$C$15</definedName>
    <definedName name="solver_rhs7" localSheetId="5" hidden="1">Лист4!$C$16</definedName>
    <definedName name="solver_rhs8" localSheetId="5" hidden="1">Лист4!$C$16</definedName>
    <definedName name="solver_rlx" localSheetId="5" hidden="1">2</definedName>
    <definedName name="solver_rsd" localSheetId="5" hidden="1">0</definedName>
    <definedName name="solver_scl" localSheetId="5" hidden="1">2</definedName>
    <definedName name="solver_sho" localSheetId="5" hidden="1">2</definedName>
    <definedName name="solver_sho" localSheetId="4" hidden="1">2</definedName>
    <definedName name="solver_ssz" localSheetId="5" hidden="1">100</definedName>
    <definedName name="solver_tim" localSheetId="5" hidden="1">2147483647</definedName>
    <definedName name="solver_tol" localSheetId="5" hidden="1">0.01</definedName>
    <definedName name="solver_typ" localSheetId="5" hidden="1">1</definedName>
    <definedName name="solver_val" localSheetId="5" hidden="1">0</definedName>
    <definedName name="solver_ver" localSheetId="5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4" l="1"/>
  <c r="C18" i="4"/>
  <c r="C21" i="4"/>
  <c r="C13" i="3" l="1"/>
  <c r="I7" i="3" s="1"/>
  <c r="C7" i="1"/>
  <c r="C15" i="3" l="1"/>
  <c r="C14" i="3"/>
  <c r="C16" i="3"/>
  <c r="C17" i="3"/>
  <c r="J7" i="3"/>
  <c r="K7" i="3"/>
  <c r="H7" i="3"/>
  <c r="L7" i="3"/>
</calcChain>
</file>

<file path=xl/sharedStrings.xml><?xml version="1.0" encoding="utf-8"?>
<sst xmlns="http://schemas.openxmlformats.org/spreadsheetml/2006/main" count="146" uniqueCount="93">
  <si>
    <t>Постоянные  затраты на премьеру</t>
  </si>
  <si>
    <t>Средня ценва билета</t>
  </si>
  <si>
    <t>Кол-во мест в театре</t>
  </si>
  <si>
    <t>Кол-во рабочих дней в году</t>
  </si>
  <si>
    <t>Средняя загруженость театра</t>
  </si>
  <si>
    <t>Сумма кредита</t>
  </si>
  <si>
    <t>Ежемесечный платеж</t>
  </si>
  <si>
    <t xml:space="preserve">Срок кредита </t>
  </si>
  <si>
    <t>Процентная ставка</t>
  </si>
  <si>
    <t>Прибыль за год</t>
  </si>
  <si>
    <t>1 год</t>
  </si>
  <si>
    <t>2 года</t>
  </si>
  <si>
    <t>3 года</t>
  </si>
  <si>
    <t>4 года</t>
  </si>
  <si>
    <t>5лет</t>
  </si>
  <si>
    <t>Прибыль за два года</t>
  </si>
  <si>
    <t>Прибыль за три года</t>
  </si>
  <si>
    <t>Прибыль за четыре года</t>
  </si>
  <si>
    <t>Прибыль за пять лет</t>
  </si>
  <si>
    <t>Мышь</t>
  </si>
  <si>
    <t>Клавиатура</t>
  </si>
  <si>
    <t>Джойстик</t>
  </si>
  <si>
    <t>Прибыль/Единица</t>
  </si>
  <si>
    <t>Рабочее время/ единица</t>
  </si>
  <si>
    <t>Машинное время/единица</t>
  </si>
  <si>
    <t>Ежемесечный спрос</t>
  </si>
  <si>
    <t>Доступно</t>
  </si>
  <si>
    <t xml:space="preserve">Рабочее время </t>
  </si>
  <si>
    <t>Машинное время</t>
  </si>
  <si>
    <t>Доход</t>
  </si>
  <si>
    <t>Общее рабочее время</t>
  </si>
  <si>
    <t>общее машинное время</t>
  </si>
  <si>
    <t>Microsoft Excel 16.0 Отчет о результатах</t>
  </si>
  <si>
    <t>Лист: [Лист Microsoft Excel.xlsx]Лист4</t>
  </si>
  <si>
    <t>Отчет создан: 30.12.2022 18:09:30</t>
  </si>
  <si>
    <t>Результат: Решение найдено. Все ограничения и условия оптимальности выполнены.</t>
  </si>
  <si>
    <t>Модуль поиска решения</t>
  </si>
  <si>
    <t>Модуль: Поиск решения лин. задач симплекс-методом</t>
  </si>
  <si>
    <t>Время решения: 0,016 секунд.</t>
  </si>
  <si>
    <t>Число итераций: 1 Число подзадач: 0</t>
  </si>
  <si>
    <t>Параметры поиска решения</t>
  </si>
  <si>
    <t>Максимальное время Без пределов,  Число итераций Без пределов, Precision 0,000001</t>
  </si>
  <si>
    <t>Максимальное число подзадач Без пределов, Максимальное число целочисленных решений Без пределов, Целочисленное отклонение 1%, Считать неотрицательными</t>
  </si>
  <si>
    <t>Ячейка целевой функции (Максимум)</t>
  </si>
  <si>
    <t>Ячейка</t>
  </si>
  <si>
    <t>Имя</t>
  </si>
  <si>
    <t>Исходное значение</t>
  </si>
  <si>
    <t>Окончательное значение</t>
  </si>
  <si>
    <t>Ячейки переменных</t>
  </si>
  <si>
    <t>Целочисленное</t>
  </si>
  <si>
    <t>Ограничения</t>
  </si>
  <si>
    <t>Значение ячейки</t>
  </si>
  <si>
    <t>Формула</t>
  </si>
  <si>
    <t>Состояние</t>
  </si>
  <si>
    <t>Допуск</t>
  </si>
  <si>
    <t>$C$18</t>
  </si>
  <si>
    <t>Доход Мышь</t>
  </si>
  <si>
    <t>$C$10</t>
  </si>
  <si>
    <t>Ежемесечный спрос Мышь</t>
  </si>
  <si>
    <t>Продолжить</t>
  </si>
  <si>
    <t>$D$10</t>
  </si>
  <si>
    <t>Ежемесечный спрос Клавиатура</t>
  </si>
  <si>
    <t>$E$10</t>
  </si>
  <si>
    <t>Ежемесечный спрос Джойстик</t>
  </si>
  <si>
    <t>$C$20</t>
  </si>
  <si>
    <t>Общее рабочее время Мышь</t>
  </si>
  <si>
    <t>$C$20&lt;=$C$15</t>
  </si>
  <si>
    <t>Привязка</t>
  </si>
  <si>
    <t>$C$21</t>
  </si>
  <si>
    <t>общее машинное время Мышь</t>
  </si>
  <si>
    <t>$C$21&lt;=$C$16</t>
  </si>
  <si>
    <t>Без привязки</t>
  </si>
  <si>
    <t>Microsoft Excel 16.0 Отчет об устойчивости</t>
  </si>
  <si>
    <t>Отчет создан: 30.12.2022 18:09:31</t>
  </si>
  <si>
    <t>Окончательное</t>
  </si>
  <si>
    <t>Значение</t>
  </si>
  <si>
    <t>Приведенн.</t>
  </si>
  <si>
    <t>Стоимость</t>
  </si>
  <si>
    <t>Целевая функция</t>
  </si>
  <si>
    <t>Коэффициент</t>
  </si>
  <si>
    <t>Допустимое</t>
  </si>
  <si>
    <t>Увеличение</t>
  </si>
  <si>
    <t>Уменьшение</t>
  </si>
  <si>
    <t>Тень</t>
  </si>
  <si>
    <t>Цена</t>
  </si>
  <si>
    <t>Ограничение</t>
  </si>
  <si>
    <t>Правая сторона</t>
  </si>
  <si>
    <t>Microsoft Excel 16.0 Отчет о пределах</t>
  </si>
  <si>
    <t>Переменная</t>
  </si>
  <si>
    <t>Нижний</t>
  </si>
  <si>
    <t>Предел</t>
  </si>
  <si>
    <t>Результат</t>
  </si>
  <si>
    <t>Верхний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</si>
</sst>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₽&quot;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164" fontId="0" fillId="0" borderId="0" xfId="0" applyNumberFormat="1"/>
    <xf numFmtId="2" fontId="0" fillId="0" borderId="0" xfId="0" applyNumberFormat="1"/>
    <xf numFmtId="9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10" fontId="0" fillId="3" borderId="1" xfId="0" applyNumberFormat="1" applyFill="1" applyBorder="1"/>
    <xf numFmtId="164" fontId="0" fillId="4" borderId="1" xfId="0" applyNumberFormat="1" applyFill="1" applyBorder="1"/>
    <xf numFmtId="0" fontId="2" fillId="5" borderId="1" xfId="0" applyFont="1" applyFill="1" applyBorder="1"/>
    <xf numFmtId="164" fontId="0" fillId="0" borderId="1" xfId="0" applyNumberFormat="1" applyBorder="1"/>
    <xf numFmtId="2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164" fontId="0" fillId="0" borderId="0" xfId="0" applyNumberForma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/>
    <xf numFmtId="0" fontId="0" fillId="0" borderId="7" xfId="0" applyFill="1" applyBorder="1" applyAlignment="1"/>
    <xf numFmtId="0" fontId="4" fillId="0" borderId="6" xfId="0" applyFont="1" applyFill="1" applyBorder="1" applyAlignment="1">
      <alignment horizontal="center"/>
    </xf>
    <xf numFmtId="0" fontId="0" fillId="0" borderId="8" xfId="0" applyFill="1" applyBorder="1" applyAlignment="1"/>
    <xf numFmtId="164" fontId="0" fillId="0" borderId="7" xfId="0" applyNumberFormat="1" applyFill="1" applyBorder="1" applyAlignment="1"/>
    <xf numFmtId="2" fontId="0" fillId="0" borderId="8" xfId="0" applyNumberFormat="1" applyFill="1" applyBorder="1" applyAlignment="1"/>
    <xf numFmtId="2" fontId="0" fillId="0" borderId="7" xfId="0" applyNumberFormat="1" applyFill="1" applyBorder="1" applyAlignment="1"/>
    <xf numFmtId="0" fontId="4" fillId="0" borderId="4" xfId="0" applyFont="1" applyFill="1" applyBorder="1" applyAlignment="1">
      <alignment horizontal="center"/>
    </xf>
    <xf numFmtId="0" fontId="4" fillId="0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K11"/>
  <sheetViews>
    <sheetView workbookViewId="0">
      <selection activeCell="G20" sqref="G20"/>
    </sheetView>
  </sheetViews>
  <sheetFormatPr defaultRowHeight="15" x14ac:dyDescent="0.25"/>
  <cols>
    <col min="2" max="2" width="32.28515625" customWidth="1"/>
    <col min="3" max="3" width="17.7109375" bestFit="1" customWidth="1"/>
    <col min="6" max="6" width="16.5703125" bestFit="1" customWidth="1"/>
    <col min="7" max="7" width="27.42578125" customWidth="1"/>
    <col min="8" max="8" width="32.28515625" customWidth="1"/>
    <col min="9" max="9" width="30.42578125" customWidth="1"/>
    <col min="10" max="10" width="29.28515625" customWidth="1"/>
    <col min="11" max="11" width="34.42578125" customWidth="1"/>
  </cols>
  <sheetData>
    <row r="4" spans="2:11" x14ac:dyDescent="0.25">
      <c r="C4" s="1"/>
    </row>
    <row r="5" spans="2:11" x14ac:dyDescent="0.25">
      <c r="K5" s="2"/>
    </row>
    <row r="6" spans="2:11" x14ac:dyDescent="0.25">
      <c r="B6" t="s">
        <v>5</v>
      </c>
      <c r="C6" s="1">
        <v>5000000</v>
      </c>
      <c r="K6" s="1"/>
    </row>
    <row r="7" spans="2:11" x14ac:dyDescent="0.25">
      <c r="B7" t="s">
        <v>6</v>
      </c>
      <c r="C7" s="1">
        <f>PMT(C9/12,C8,C6,0,0)*(-1)</f>
        <v>89999.99998207124</v>
      </c>
      <c r="K7" s="1"/>
    </row>
    <row r="8" spans="2:11" x14ac:dyDescent="0.25">
      <c r="B8" t="s">
        <v>7</v>
      </c>
      <c r="C8">
        <v>240</v>
      </c>
      <c r="K8" s="1"/>
    </row>
    <row r="9" spans="2:11" x14ac:dyDescent="0.25">
      <c r="B9" t="s">
        <v>8</v>
      </c>
      <c r="C9" s="3">
        <v>0.21282237191361358</v>
      </c>
      <c r="K9" s="1"/>
    </row>
    <row r="10" spans="2:11" x14ac:dyDescent="0.25">
      <c r="C10" s="1"/>
      <c r="K10" s="1"/>
    </row>
    <row r="11" spans="2:11" x14ac:dyDescent="0.25">
      <c r="C11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6A00BE-2AA5-49AB-A38B-D2154D36E9A8}">
  <dimension ref="B5:O28"/>
  <sheetViews>
    <sheetView workbookViewId="0">
      <selection activeCell="C30" sqref="C30"/>
    </sheetView>
  </sheetViews>
  <sheetFormatPr defaultRowHeight="15" x14ac:dyDescent="0.25"/>
  <cols>
    <col min="2" max="2" width="33" customWidth="1"/>
    <col min="3" max="3" width="18.5703125" customWidth="1"/>
    <col min="5" max="6" width="9.140625" customWidth="1"/>
    <col min="7" max="7" width="16.5703125" customWidth="1"/>
    <col min="8" max="8" width="26" customWidth="1"/>
    <col min="9" max="9" width="18" customWidth="1"/>
    <col min="10" max="10" width="17.28515625" customWidth="1"/>
    <col min="11" max="11" width="18" customWidth="1"/>
    <col min="12" max="12" width="19.42578125" customWidth="1"/>
  </cols>
  <sheetData>
    <row r="5" spans="2:15" x14ac:dyDescent="0.25">
      <c r="B5" t="s">
        <v>0</v>
      </c>
      <c r="C5" s="1">
        <v>50000000</v>
      </c>
    </row>
    <row r="6" spans="2:15" x14ac:dyDescent="0.25">
      <c r="B6" t="s">
        <v>1</v>
      </c>
      <c r="C6" s="1">
        <v>3500</v>
      </c>
      <c r="G6" s="14"/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</row>
    <row r="7" spans="2:15" x14ac:dyDescent="0.25">
      <c r="B7" t="s">
        <v>2</v>
      </c>
      <c r="C7" s="2">
        <v>2000</v>
      </c>
      <c r="G7" s="15"/>
      <c r="H7" s="5">
        <f>C13</f>
        <v>1227500000</v>
      </c>
      <c r="I7" s="5">
        <f>C13*2</f>
        <v>2455000000</v>
      </c>
      <c r="J7" s="5">
        <f>C13*3</f>
        <v>3682500000</v>
      </c>
      <c r="K7" s="5">
        <f>C13*4</f>
        <v>4910000000</v>
      </c>
      <c r="L7" s="5">
        <f>C13*5</f>
        <v>6137500000</v>
      </c>
      <c r="M7" s="2"/>
      <c r="N7" s="2"/>
      <c r="O7" s="2"/>
    </row>
    <row r="8" spans="2:15" x14ac:dyDescent="0.25">
      <c r="B8" t="s">
        <v>3</v>
      </c>
      <c r="C8" s="2">
        <v>365</v>
      </c>
      <c r="G8" s="6">
        <v>0.7</v>
      </c>
      <c r="H8" s="7">
        <f t="dataTable" ref="H8:L28" dt2D="0" dtr="0" r1="C10"/>
        <v>1738500000</v>
      </c>
      <c r="I8" s="7">
        <v>3477000000</v>
      </c>
      <c r="J8" s="7">
        <v>5215500000</v>
      </c>
      <c r="K8" s="7">
        <v>6954000000</v>
      </c>
      <c r="L8" s="7">
        <v>8692500000</v>
      </c>
    </row>
    <row r="9" spans="2:15" x14ac:dyDescent="0.25">
      <c r="G9" s="6">
        <v>0.71</v>
      </c>
      <c r="H9" s="7">
        <v>1764050000</v>
      </c>
      <c r="I9" s="7">
        <v>3528100000</v>
      </c>
      <c r="J9" s="7">
        <v>5292150000</v>
      </c>
      <c r="K9" s="7">
        <v>7056200000</v>
      </c>
      <c r="L9" s="7">
        <v>8820250000</v>
      </c>
    </row>
    <row r="10" spans="2:15" x14ac:dyDescent="0.25">
      <c r="B10" t="s">
        <v>4</v>
      </c>
      <c r="C10" s="3">
        <v>0.5</v>
      </c>
      <c r="G10" s="6">
        <v>0.72</v>
      </c>
      <c r="H10" s="7">
        <v>1789600000</v>
      </c>
      <c r="I10" s="7">
        <v>3579200000</v>
      </c>
      <c r="J10" s="7">
        <v>5368800000</v>
      </c>
      <c r="K10" s="7">
        <v>7158400000</v>
      </c>
      <c r="L10" s="7">
        <v>8948000000</v>
      </c>
    </row>
    <row r="11" spans="2:15" x14ac:dyDescent="0.25">
      <c r="G11" s="6">
        <v>0.73</v>
      </c>
      <c r="H11" s="7">
        <v>1815150000</v>
      </c>
      <c r="I11" s="7">
        <v>3630300000</v>
      </c>
      <c r="J11" s="7">
        <v>5445450000</v>
      </c>
      <c r="K11" s="7">
        <v>7260600000</v>
      </c>
      <c r="L11" s="7">
        <v>9075750000</v>
      </c>
    </row>
    <row r="12" spans="2:15" x14ac:dyDescent="0.25">
      <c r="G12" s="6">
        <v>0.74</v>
      </c>
      <c r="H12" s="7">
        <v>1840700000</v>
      </c>
      <c r="I12" s="7">
        <v>3681400000</v>
      </c>
      <c r="J12" s="7">
        <v>5522100000</v>
      </c>
      <c r="K12" s="7">
        <v>7362800000</v>
      </c>
      <c r="L12" s="7">
        <v>9203500000</v>
      </c>
    </row>
    <row r="13" spans="2:15" x14ac:dyDescent="0.25">
      <c r="B13" t="s">
        <v>9</v>
      </c>
      <c r="C13" s="1">
        <f>C7*C10*C6*C8-C5</f>
        <v>1227500000</v>
      </c>
      <c r="G13" s="6">
        <v>0.75</v>
      </c>
      <c r="H13" s="7">
        <v>1866250000</v>
      </c>
      <c r="I13" s="7">
        <v>3732500000</v>
      </c>
      <c r="J13" s="7">
        <v>5598750000</v>
      </c>
      <c r="K13" s="7">
        <v>7465000000</v>
      </c>
      <c r="L13" s="7">
        <v>9331250000</v>
      </c>
    </row>
    <row r="14" spans="2:15" x14ac:dyDescent="0.25">
      <c r="B14" t="s">
        <v>15</v>
      </c>
      <c r="C14" s="1">
        <f>C13*2</f>
        <v>2455000000</v>
      </c>
      <c r="G14" s="6">
        <v>0.76</v>
      </c>
      <c r="H14" s="7">
        <v>1891800000</v>
      </c>
      <c r="I14" s="7">
        <v>3783600000</v>
      </c>
      <c r="J14" s="7">
        <v>5675400000</v>
      </c>
      <c r="K14" s="7">
        <v>7567200000</v>
      </c>
      <c r="L14" s="7">
        <v>9459000000</v>
      </c>
    </row>
    <row r="15" spans="2:15" x14ac:dyDescent="0.25">
      <c r="B15" t="s">
        <v>16</v>
      </c>
      <c r="C15" s="1">
        <f>C13*3</f>
        <v>3682500000</v>
      </c>
      <c r="G15" s="6">
        <v>0.77</v>
      </c>
      <c r="H15" s="7">
        <v>1917350000</v>
      </c>
      <c r="I15" s="7">
        <v>3834700000</v>
      </c>
      <c r="J15" s="7">
        <v>5752050000</v>
      </c>
      <c r="K15" s="7">
        <v>7669400000</v>
      </c>
      <c r="L15" s="7">
        <v>9586750000</v>
      </c>
    </row>
    <row r="16" spans="2:15" x14ac:dyDescent="0.25">
      <c r="B16" t="s">
        <v>17</v>
      </c>
      <c r="C16" s="1">
        <f>C13*4</f>
        <v>4910000000</v>
      </c>
      <c r="G16" s="6">
        <v>0.78</v>
      </c>
      <c r="H16" s="7">
        <v>1942900000</v>
      </c>
      <c r="I16" s="7">
        <v>3885800000</v>
      </c>
      <c r="J16" s="7">
        <v>5828700000</v>
      </c>
      <c r="K16" s="7">
        <v>7771600000</v>
      </c>
      <c r="L16" s="7">
        <v>9714500000</v>
      </c>
    </row>
    <row r="17" spans="2:12" x14ac:dyDescent="0.25">
      <c r="B17" t="s">
        <v>18</v>
      </c>
      <c r="C17" s="1">
        <f>C13*5</f>
        <v>6137500000</v>
      </c>
      <c r="G17" s="6">
        <v>0.79</v>
      </c>
      <c r="H17" s="7">
        <v>1968450000</v>
      </c>
      <c r="I17" s="7">
        <v>3936900000</v>
      </c>
      <c r="J17" s="7">
        <v>5905350000</v>
      </c>
      <c r="K17" s="7">
        <v>7873800000</v>
      </c>
      <c r="L17" s="7">
        <v>9842250000</v>
      </c>
    </row>
    <row r="18" spans="2:12" x14ac:dyDescent="0.25">
      <c r="G18" s="6">
        <v>0.8</v>
      </c>
      <c r="H18" s="7">
        <v>1994000000</v>
      </c>
      <c r="I18" s="7">
        <v>3988000000</v>
      </c>
      <c r="J18" s="7">
        <v>5982000000</v>
      </c>
      <c r="K18" s="7">
        <v>7976000000</v>
      </c>
      <c r="L18" s="7">
        <v>9970000000</v>
      </c>
    </row>
    <row r="19" spans="2:12" x14ac:dyDescent="0.25">
      <c r="G19" s="6">
        <v>0.81</v>
      </c>
      <c r="H19" s="7">
        <v>2019550000</v>
      </c>
      <c r="I19" s="7">
        <v>4039100000</v>
      </c>
      <c r="J19" s="7">
        <v>6058650000</v>
      </c>
      <c r="K19" s="7">
        <v>8078200000</v>
      </c>
      <c r="L19" s="7">
        <v>10097750000</v>
      </c>
    </row>
    <row r="20" spans="2:12" x14ac:dyDescent="0.25">
      <c r="G20" s="6">
        <v>0.82</v>
      </c>
      <c r="H20" s="7">
        <v>2045100000</v>
      </c>
      <c r="I20" s="7">
        <v>4090200000</v>
      </c>
      <c r="J20" s="7">
        <v>6135300000</v>
      </c>
      <c r="K20" s="7">
        <v>8180400000</v>
      </c>
      <c r="L20" s="7">
        <v>10225500000</v>
      </c>
    </row>
    <row r="21" spans="2:12" x14ac:dyDescent="0.25">
      <c r="G21" s="6">
        <v>0.83</v>
      </c>
      <c r="H21" s="7">
        <v>2070650000</v>
      </c>
      <c r="I21" s="7">
        <v>4141300000</v>
      </c>
      <c r="J21" s="7">
        <v>6211950000</v>
      </c>
      <c r="K21" s="7">
        <v>8282600000</v>
      </c>
      <c r="L21" s="7">
        <v>10353250000</v>
      </c>
    </row>
    <row r="22" spans="2:12" x14ac:dyDescent="0.25">
      <c r="G22" s="6">
        <v>0.84</v>
      </c>
      <c r="H22" s="7">
        <v>2096200000</v>
      </c>
      <c r="I22" s="7">
        <v>4192400000</v>
      </c>
      <c r="J22" s="7">
        <v>6288600000</v>
      </c>
      <c r="K22" s="7">
        <v>8384800000</v>
      </c>
      <c r="L22" s="7">
        <v>10481000000</v>
      </c>
    </row>
    <row r="23" spans="2:12" x14ac:dyDescent="0.25">
      <c r="G23" s="6">
        <v>0.85</v>
      </c>
      <c r="H23" s="7">
        <v>2121750000</v>
      </c>
      <c r="I23" s="7">
        <v>4243500000</v>
      </c>
      <c r="J23" s="7">
        <v>6365250000</v>
      </c>
      <c r="K23" s="7">
        <v>8487000000</v>
      </c>
      <c r="L23" s="7">
        <v>10608750000</v>
      </c>
    </row>
    <row r="24" spans="2:12" x14ac:dyDescent="0.25">
      <c r="G24" s="6">
        <v>0.86</v>
      </c>
      <c r="H24" s="7">
        <v>2147300000</v>
      </c>
      <c r="I24" s="7">
        <v>4294600000</v>
      </c>
      <c r="J24" s="7">
        <v>6441900000</v>
      </c>
      <c r="K24" s="7">
        <v>8589200000</v>
      </c>
      <c r="L24" s="7">
        <v>10736500000</v>
      </c>
    </row>
    <row r="25" spans="2:12" x14ac:dyDescent="0.25">
      <c r="G25" s="6">
        <v>0.87</v>
      </c>
      <c r="H25" s="7">
        <v>2172850000</v>
      </c>
      <c r="I25" s="7">
        <v>4345700000</v>
      </c>
      <c r="J25" s="7">
        <v>6518550000</v>
      </c>
      <c r="K25" s="7">
        <v>8691400000</v>
      </c>
      <c r="L25" s="7">
        <v>10864250000</v>
      </c>
    </row>
    <row r="26" spans="2:12" x14ac:dyDescent="0.25">
      <c r="G26" s="6">
        <v>0.88</v>
      </c>
      <c r="H26" s="7">
        <v>2198400000</v>
      </c>
      <c r="I26" s="7">
        <v>4396800000</v>
      </c>
      <c r="J26" s="7">
        <v>6595200000</v>
      </c>
      <c r="K26" s="7">
        <v>8793600000</v>
      </c>
      <c r="L26" s="7">
        <v>10992000000</v>
      </c>
    </row>
    <row r="27" spans="2:12" x14ac:dyDescent="0.25">
      <c r="G27" s="6">
        <v>0.89</v>
      </c>
      <c r="H27" s="7">
        <v>2223950000</v>
      </c>
      <c r="I27" s="7">
        <v>4447900000</v>
      </c>
      <c r="J27" s="7">
        <v>6671850000</v>
      </c>
      <c r="K27" s="7">
        <v>8895800000</v>
      </c>
      <c r="L27" s="7">
        <v>11119750000</v>
      </c>
    </row>
    <row r="28" spans="2:12" x14ac:dyDescent="0.25">
      <c r="G28" s="6">
        <v>0.9</v>
      </c>
      <c r="H28" s="7">
        <v>2249500000</v>
      </c>
      <c r="I28" s="7">
        <v>4499000000</v>
      </c>
      <c r="J28" s="7">
        <v>6748500000</v>
      </c>
      <c r="K28" s="7">
        <v>8998000000</v>
      </c>
      <c r="L28" s="7">
        <v>11247500000</v>
      </c>
    </row>
  </sheetData>
  <scenarios current="2" show="2">
    <scenario name="Оптимистический" locked="1" count="1" user="Dmitrii Sutyagin" comment="Автор: Dmitrii Sutyagin , 29.12.2022">
      <inputCells r="C10" val="0,9" numFmtId="9"/>
    </scenario>
    <scenario name="Наиболее вероятный" locked="1" count="1" user="Dmitrii Sutyagin" comment="Автор: Dmitrii Sutyagin , 29.12.2022">
      <inputCells r="C10" val="0,75" numFmtId="9"/>
    </scenario>
    <scenario name="Пессимистический" locked="1" count="1" user="Dmitrii Sutyagin" comment="Автор: Dmitrii Sutyagin , 29.12.2022">
      <inputCells r="C10" val="0,5" numFmtId="9"/>
    </scenario>
  </scenarios>
  <mergeCells count="1">
    <mergeCell ref="G6:G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A488-A7DB-43EF-9179-0F199298FEAC}">
  <dimension ref="A1:G29"/>
  <sheetViews>
    <sheetView showGridLines="0" workbookViewId="0">
      <selection activeCell="F22" sqref="F22"/>
    </sheetView>
  </sheetViews>
  <sheetFormatPr defaultRowHeight="15" x14ac:dyDescent="0.25"/>
  <cols>
    <col min="1" max="1" width="2.28515625" customWidth="1"/>
    <col min="2" max="2" width="7.5703125" bestFit="1" customWidth="1"/>
    <col min="3" max="3" width="31" bestFit="1" customWidth="1"/>
    <col min="4" max="4" width="19.42578125" bestFit="1" customWidth="1"/>
    <col min="5" max="5" width="24.7109375" bestFit="1" customWidth="1"/>
    <col min="6" max="6" width="15.85546875" bestFit="1" customWidth="1"/>
    <col min="7" max="7" width="12" bestFit="1" customWidth="1"/>
  </cols>
  <sheetData>
    <row r="1" spans="1:5" x14ac:dyDescent="0.25">
      <c r="A1" s="16" t="s">
        <v>32</v>
      </c>
    </row>
    <row r="2" spans="1:5" x14ac:dyDescent="0.25">
      <c r="A2" s="16" t="s">
        <v>33</v>
      </c>
    </row>
    <row r="3" spans="1:5" x14ac:dyDescent="0.25">
      <c r="A3" s="16" t="s">
        <v>34</v>
      </c>
    </row>
    <row r="4" spans="1:5" x14ac:dyDescent="0.25">
      <c r="A4" s="16" t="s">
        <v>35</v>
      </c>
    </row>
    <row r="5" spans="1:5" x14ac:dyDescent="0.25">
      <c r="A5" s="16" t="s">
        <v>36</v>
      </c>
    </row>
    <row r="6" spans="1:5" x14ac:dyDescent="0.25">
      <c r="A6" s="16"/>
      <c r="B6" t="s">
        <v>37</v>
      </c>
    </row>
    <row r="7" spans="1:5" x14ac:dyDescent="0.25">
      <c r="A7" s="16"/>
      <c r="B7" t="s">
        <v>38</v>
      </c>
    </row>
    <row r="8" spans="1:5" x14ac:dyDescent="0.25">
      <c r="A8" s="16"/>
      <c r="B8" t="s">
        <v>39</v>
      </c>
    </row>
    <row r="9" spans="1:5" x14ac:dyDescent="0.25">
      <c r="A9" s="16" t="s">
        <v>40</v>
      </c>
    </row>
    <row r="10" spans="1:5" x14ac:dyDescent="0.25">
      <c r="B10" t="s">
        <v>41</v>
      </c>
    </row>
    <row r="11" spans="1:5" x14ac:dyDescent="0.25">
      <c r="B11" t="s">
        <v>42</v>
      </c>
    </row>
    <row r="14" spans="1:5" ht="15.75" thickBot="1" x14ac:dyDescent="0.3">
      <c r="A14" t="s">
        <v>43</v>
      </c>
    </row>
    <row r="15" spans="1:5" ht="15.75" thickBot="1" x14ac:dyDescent="0.3">
      <c r="B15" s="18" t="s">
        <v>44</v>
      </c>
      <c r="C15" s="18" t="s">
        <v>45</v>
      </c>
      <c r="D15" s="18" t="s">
        <v>46</v>
      </c>
      <c r="E15" s="18" t="s">
        <v>47</v>
      </c>
    </row>
    <row r="16" spans="1:5" ht="15.75" thickBot="1" x14ac:dyDescent="0.3">
      <c r="B16" s="17" t="s">
        <v>55</v>
      </c>
      <c r="C16" s="17" t="s">
        <v>56</v>
      </c>
      <c r="D16" s="20">
        <v>16976500</v>
      </c>
      <c r="E16" s="20">
        <v>16921666.666700002</v>
      </c>
    </row>
    <row r="19" spans="1:7" ht="15.75" thickBot="1" x14ac:dyDescent="0.3">
      <c r="A19" t="s">
        <v>48</v>
      </c>
    </row>
    <row r="20" spans="1:7" ht="15.75" thickBot="1" x14ac:dyDescent="0.3">
      <c r="B20" s="18" t="s">
        <v>44</v>
      </c>
      <c r="C20" s="18" t="s">
        <v>45</v>
      </c>
      <c r="D20" s="18" t="s">
        <v>46</v>
      </c>
      <c r="E20" s="18" t="s">
        <v>47</v>
      </c>
      <c r="F20" s="18" t="s">
        <v>49</v>
      </c>
    </row>
    <row r="21" spans="1:7" x14ac:dyDescent="0.25">
      <c r="B21" s="19" t="s">
        <v>57</v>
      </c>
      <c r="C21" s="19" t="s">
        <v>58</v>
      </c>
      <c r="D21" s="21">
        <v>15000</v>
      </c>
      <c r="E21" s="21">
        <v>0</v>
      </c>
      <c r="F21" s="19" t="s">
        <v>59</v>
      </c>
    </row>
    <row r="22" spans="1:7" x14ac:dyDescent="0.25">
      <c r="B22" s="19" t="s">
        <v>60</v>
      </c>
      <c r="C22" s="19" t="s">
        <v>61</v>
      </c>
      <c r="D22" s="21">
        <v>29000</v>
      </c>
      <c r="E22" s="21">
        <v>43333.333333333336</v>
      </c>
      <c r="F22" s="19" t="s">
        <v>59</v>
      </c>
    </row>
    <row r="23" spans="1:7" ht="15.75" thickBot="1" x14ac:dyDescent="0.3">
      <c r="B23" s="17" t="s">
        <v>62</v>
      </c>
      <c r="C23" s="17" t="s">
        <v>63</v>
      </c>
      <c r="D23" s="22">
        <v>11000</v>
      </c>
      <c r="E23" s="22">
        <v>0</v>
      </c>
      <c r="F23" s="17" t="s">
        <v>59</v>
      </c>
    </row>
    <row r="26" spans="1:7" ht="15.75" thickBot="1" x14ac:dyDescent="0.3">
      <c r="A26" t="s">
        <v>50</v>
      </c>
    </row>
    <row r="27" spans="1:7" ht="15.75" thickBot="1" x14ac:dyDescent="0.3">
      <c r="B27" s="18" t="s">
        <v>44</v>
      </c>
      <c r="C27" s="18" t="s">
        <v>45</v>
      </c>
      <c r="D27" s="18" t="s">
        <v>51</v>
      </c>
      <c r="E27" s="18" t="s">
        <v>52</v>
      </c>
      <c r="F27" s="18" t="s">
        <v>53</v>
      </c>
      <c r="G27" s="18" t="s">
        <v>54</v>
      </c>
    </row>
    <row r="28" spans="1:7" x14ac:dyDescent="0.25">
      <c r="B28" s="19" t="s">
        <v>64</v>
      </c>
      <c r="C28" s="19" t="s">
        <v>65</v>
      </c>
      <c r="D28" s="21">
        <v>13000</v>
      </c>
      <c r="E28" s="19" t="s">
        <v>66</v>
      </c>
      <c r="F28" s="19" t="s">
        <v>67</v>
      </c>
      <c r="G28" s="19">
        <v>0</v>
      </c>
    </row>
    <row r="29" spans="1:7" ht="15.75" thickBot="1" x14ac:dyDescent="0.3">
      <c r="B29" s="17" t="s">
        <v>68</v>
      </c>
      <c r="C29" s="17" t="s">
        <v>69</v>
      </c>
      <c r="D29" s="22">
        <v>2383.3333333333335</v>
      </c>
      <c r="E29" s="17" t="s">
        <v>70</v>
      </c>
      <c r="F29" s="17" t="s">
        <v>71</v>
      </c>
      <c r="G29" s="17">
        <v>616.66666666666652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BC6A0-6B78-4473-97E3-73168E1AC42B}">
  <dimension ref="A1:H17"/>
  <sheetViews>
    <sheetView showGridLines="0" workbookViewId="0"/>
  </sheetViews>
  <sheetFormatPr defaultRowHeight="15" x14ac:dyDescent="0.25"/>
  <cols>
    <col min="1" max="1" width="2.28515625" customWidth="1"/>
    <col min="2" max="2" width="7.5703125" bestFit="1" customWidth="1"/>
    <col min="3" max="3" width="31" bestFit="1" customWidth="1"/>
    <col min="4" max="4" width="15.42578125" bestFit="1" customWidth="1"/>
    <col min="5" max="5" width="12.7109375" bestFit="1" customWidth="1"/>
    <col min="6" max="6" width="17.42578125" bestFit="1" customWidth="1"/>
    <col min="7" max="7" width="12.42578125" bestFit="1" customWidth="1"/>
    <col min="8" max="8" width="13.28515625" bestFit="1" customWidth="1"/>
  </cols>
  <sheetData>
    <row r="1" spans="1:8" x14ac:dyDescent="0.25">
      <c r="A1" s="16" t="s">
        <v>72</v>
      </c>
    </row>
    <row r="2" spans="1:8" x14ac:dyDescent="0.25">
      <c r="A2" s="16" t="s">
        <v>33</v>
      </c>
    </row>
    <row r="3" spans="1:8" x14ac:dyDescent="0.25">
      <c r="A3" s="16" t="s">
        <v>73</v>
      </c>
    </row>
    <row r="6" spans="1:8" ht="15.75" thickBot="1" x14ac:dyDescent="0.3">
      <c r="A6" t="s">
        <v>48</v>
      </c>
    </row>
    <row r="7" spans="1:8" x14ac:dyDescent="0.25">
      <c r="B7" s="23"/>
      <c r="C7" s="23"/>
      <c r="D7" s="23" t="s">
        <v>74</v>
      </c>
      <c r="E7" s="23" t="s">
        <v>76</v>
      </c>
      <c r="F7" s="23" t="s">
        <v>78</v>
      </c>
      <c r="G7" s="23" t="s">
        <v>80</v>
      </c>
      <c r="H7" s="23" t="s">
        <v>80</v>
      </c>
    </row>
    <row r="8" spans="1:8" ht="15.75" thickBot="1" x14ac:dyDescent="0.3">
      <c r="B8" s="24" t="s">
        <v>44</v>
      </c>
      <c r="C8" s="24" t="s">
        <v>45</v>
      </c>
      <c r="D8" s="24" t="s">
        <v>75</v>
      </c>
      <c r="E8" s="24" t="s">
        <v>77</v>
      </c>
      <c r="F8" s="24" t="s">
        <v>79</v>
      </c>
      <c r="G8" s="24" t="s">
        <v>81</v>
      </c>
      <c r="H8" s="24" t="s">
        <v>82</v>
      </c>
    </row>
    <row r="9" spans="1:8" x14ac:dyDescent="0.25">
      <c r="B9" s="19" t="s">
        <v>57</v>
      </c>
      <c r="C9" s="19" t="s">
        <v>58</v>
      </c>
      <c r="D9" s="19">
        <v>0</v>
      </c>
      <c r="E9" s="19">
        <v>-68.333333333333343</v>
      </c>
      <c r="F9" s="19">
        <v>192.00000000000003</v>
      </c>
      <c r="G9" s="19">
        <v>68.333333333333343</v>
      </c>
      <c r="H9" s="19">
        <v>1E+30</v>
      </c>
    </row>
    <row r="10" spans="1:8" x14ac:dyDescent="0.25">
      <c r="B10" s="19" t="s">
        <v>60</v>
      </c>
      <c r="C10" s="19" t="s">
        <v>61</v>
      </c>
      <c r="D10" s="19">
        <v>43333.333333333336</v>
      </c>
      <c r="E10" s="19">
        <v>0</v>
      </c>
      <c r="F10" s="19">
        <v>390.5</v>
      </c>
      <c r="G10" s="19">
        <v>1E+30</v>
      </c>
      <c r="H10" s="19">
        <v>75.500000000000043</v>
      </c>
    </row>
    <row r="11" spans="1:8" ht="15.75" thickBot="1" x14ac:dyDescent="0.3">
      <c r="B11" s="17" t="s">
        <v>62</v>
      </c>
      <c r="C11" s="17" t="s">
        <v>63</v>
      </c>
      <c r="D11" s="17">
        <v>0</v>
      </c>
      <c r="E11" s="17">
        <v>-60.400000000000034</v>
      </c>
      <c r="F11" s="17">
        <v>252</v>
      </c>
      <c r="G11" s="17">
        <v>60.400000000000034</v>
      </c>
      <c r="H11" s="17">
        <v>1E+30</v>
      </c>
    </row>
    <row r="13" spans="1:8" ht="15.75" thickBot="1" x14ac:dyDescent="0.3">
      <c r="A13" t="s">
        <v>50</v>
      </c>
    </row>
    <row r="14" spans="1:8" x14ac:dyDescent="0.25">
      <c r="B14" s="23"/>
      <c r="C14" s="23"/>
      <c r="D14" s="23" t="s">
        <v>74</v>
      </c>
      <c r="E14" s="23" t="s">
        <v>83</v>
      </c>
      <c r="F14" s="23" t="s">
        <v>85</v>
      </c>
      <c r="G14" s="23" t="s">
        <v>80</v>
      </c>
      <c r="H14" s="23" t="s">
        <v>80</v>
      </c>
    </row>
    <row r="15" spans="1:8" ht="15.75" thickBot="1" x14ac:dyDescent="0.3">
      <c r="B15" s="24" t="s">
        <v>44</v>
      </c>
      <c r="C15" s="24" t="s">
        <v>45</v>
      </c>
      <c r="D15" s="24" t="s">
        <v>75</v>
      </c>
      <c r="E15" s="24" t="s">
        <v>84</v>
      </c>
      <c r="F15" s="24" t="s">
        <v>86</v>
      </c>
      <c r="G15" s="24" t="s">
        <v>81</v>
      </c>
      <c r="H15" s="24" t="s">
        <v>82</v>
      </c>
    </row>
    <row r="16" spans="1:8" x14ac:dyDescent="0.25">
      <c r="B16" s="19" t="s">
        <v>64</v>
      </c>
      <c r="C16" s="19" t="s">
        <v>65</v>
      </c>
      <c r="D16" s="19">
        <v>13000</v>
      </c>
      <c r="E16" s="19">
        <v>1301.6666666666667</v>
      </c>
      <c r="F16" s="19">
        <v>13000</v>
      </c>
      <c r="G16" s="19">
        <v>3363.6363636363626</v>
      </c>
      <c r="H16" s="19">
        <v>13000</v>
      </c>
    </row>
    <row r="17" spans="2:8" ht="15.75" thickBot="1" x14ac:dyDescent="0.3">
      <c r="B17" s="17" t="s">
        <v>68</v>
      </c>
      <c r="C17" s="17" t="s">
        <v>69</v>
      </c>
      <c r="D17" s="17">
        <v>2383.3333333333335</v>
      </c>
      <c r="E17" s="17">
        <v>0</v>
      </c>
      <c r="F17" s="17">
        <v>3000</v>
      </c>
      <c r="G17" s="17">
        <v>1E+30</v>
      </c>
      <c r="H17" s="17">
        <v>616.66666666666652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A9696-A905-4BA4-A33E-A9E6F8B34968}">
  <dimension ref="A1:J15"/>
  <sheetViews>
    <sheetView showGridLines="0" workbookViewId="0">
      <selection sqref="A1:A3"/>
    </sheetView>
  </sheetViews>
  <sheetFormatPr defaultRowHeight="15" x14ac:dyDescent="0.25"/>
  <cols>
    <col min="1" max="1" width="2.28515625" customWidth="1"/>
    <col min="2" max="2" width="7.5703125" bestFit="1" customWidth="1"/>
    <col min="3" max="3" width="12.7109375" bestFit="1" customWidth="1"/>
    <col min="4" max="4" width="14.140625" bestFit="1" customWidth="1"/>
    <col min="5" max="5" width="2.28515625" customWidth="1"/>
    <col min="6" max="6" width="8.42578125" bestFit="1" customWidth="1"/>
    <col min="7" max="7" width="17.42578125" bestFit="1" customWidth="1"/>
    <col min="8" max="8" width="2.28515625" customWidth="1"/>
    <col min="9" max="9" width="8.85546875" bestFit="1" customWidth="1"/>
    <col min="10" max="10" width="17.42578125" bestFit="1" customWidth="1"/>
  </cols>
  <sheetData>
    <row r="1" spans="1:10" x14ac:dyDescent="0.25">
      <c r="A1" s="16" t="s">
        <v>87</v>
      </c>
    </row>
    <row r="2" spans="1:10" x14ac:dyDescent="0.25">
      <c r="A2" s="16" t="s">
        <v>33</v>
      </c>
    </row>
    <row r="3" spans="1:10" x14ac:dyDescent="0.25">
      <c r="A3" s="16" t="s">
        <v>73</v>
      </c>
    </row>
    <row r="5" spans="1:10" ht="15.75" thickBot="1" x14ac:dyDescent="0.3"/>
    <row r="6" spans="1:10" x14ac:dyDescent="0.25">
      <c r="B6" s="23"/>
      <c r="C6" s="23" t="s">
        <v>78</v>
      </c>
      <c r="D6" s="23"/>
    </row>
    <row r="7" spans="1:10" ht="15.75" thickBot="1" x14ac:dyDescent="0.3">
      <c r="B7" s="24" t="s">
        <v>44</v>
      </c>
      <c r="C7" s="24" t="s">
        <v>45</v>
      </c>
      <c r="D7" s="24" t="s">
        <v>75</v>
      </c>
    </row>
    <row r="8" spans="1:10" ht="15.75" thickBot="1" x14ac:dyDescent="0.3">
      <c r="B8" s="17" t="s">
        <v>55</v>
      </c>
      <c r="C8" s="17" t="s">
        <v>56</v>
      </c>
      <c r="D8" s="20">
        <v>16921666.666700002</v>
      </c>
    </row>
    <row r="10" spans="1:10" ht="15.75" thickBot="1" x14ac:dyDescent="0.3"/>
    <row r="11" spans="1:10" x14ac:dyDescent="0.25">
      <c r="B11" s="23"/>
      <c r="C11" s="23" t="s">
        <v>88</v>
      </c>
      <c r="D11" s="23"/>
      <c r="F11" s="23" t="s">
        <v>89</v>
      </c>
      <c r="G11" s="23" t="s">
        <v>78</v>
      </c>
      <c r="I11" s="23" t="s">
        <v>92</v>
      </c>
      <c r="J11" s="23" t="s">
        <v>78</v>
      </c>
    </row>
    <row r="12" spans="1:10" ht="15.75" thickBot="1" x14ac:dyDescent="0.3">
      <c r="B12" s="24" t="s">
        <v>44</v>
      </c>
      <c r="C12" s="24" t="s">
        <v>45</v>
      </c>
      <c r="D12" s="24" t="s">
        <v>75</v>
      </c>
      <c r="F12" s="24" t="s">
        <v>90</v>
      </c>
      <c r="G12" s="24" t="s">
        <v>91</v>
      </c>
      <c r="I12" s="24" t="s">
        <v>90</v>
      </c>
      <c r="J12" s="24" t="s">
        <v>91</v>
      </c>
    </row>
    <row r="13" spans="1:10" x14ac:dyDescent="0.25">
      <c r="B13" s="19" t="s">
        <v>57</v>
      </c>
      <c r="C13" s="19" t="s">
        <v>58</v>
      </c>
      <c r="D13" s="21">
        <v>0</v>
      </c>
      <c r="F13" s="21">
        <v>0</v>
      </c>
      <c r="G13" s="21">
        <v>16921666.670000002</v>
      </c>
      <c r="I13" s="21">
        <v>0</v>
      </c>
      <c r="J13" s="21">
        <v>16921666.670000002</v>
      </c>
    </row>
    <row r="14" spans="1:10" x14ac:dyDescent="0.25">
      <c r="B14" s="19" t="s">
        <v>60</v>
      </c>
      <c r="C14" s="19" t="s">
        <v>61</v>
      </c>
      <c r="D14" s="21">
        <v>43333.333333333336</v>
      </c>
      <c r="F14" s="21">
        <v>0</v>
      </c>
      <c r="G14" s="21">
        <v>0</v>
      </c>
      <c r="I14" s="21">
        <v>43333.333333333336</v>
      </c>
      <c r="J14" s="21">
        <v>16921666.670000002</v>
      </c>
    </row>
    <row r="15" spans="1:10" ht="15.75" thickBot="1" x14ac:dyDescent="0.3">
      <c r="B15" s="17" t="s">
        <v>62</v>
      </c>
      <c r="C15" s="17" t="s">
        <v>63</v>
      </c>
      <c r="D15" s="22">
        <v>0</v>
      </c>
      <c r="F15" s="22">
        <v>0</v>
      </c>
      <c r="G15" s="22">
        <v>16921666.670000002</v>
      </c>
      <c r="I15" s="22">
        <v>0</v>
      </c>
      <c r="J15" s="22">
        <v>16921666.670000002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D9F94-1C97-4E77-9E7B-D9FBE11F8B96}">
  <dimension ref="A6:H21"/>
  <sheetViews>
    <sheetView tabSelected="1" workbookViewId="0">
      <selection activeCell="C25" sqref="C25"/>
    </sheetView>
  </sheetViews>
  <sheetFormatPr defaultRowHeight="15" x14ac:dyDescent="0.25"/>
  <cols>
    <col min="2" max="2" width="26.42578125" bestFit="1" customWidth="1"/>
    <col min="3" max="3" width="14.140625" bestFit="1" customWidth="1"/>
    <col min="4" max="4" width="11.42578125" customWidth="1"/>
    <col min="5" max="5" width="18.5703125" customWidth="1"/>
  </cols>
  <sheetData>
    <row r="6" spans="1:8" x14ac:dyDescent="0.25">
      <c r="B6" s="4"/>
      <c r="C6" s="4" t="s">
        <v>19</v>
      </c>
      <c r="D6" s="4" t="s">
        <v>20</v>
      </c>
      <c r="E6" s="4" t="s">
        <v>21</v>
      </c>
    </row>
    <row r="7" spans="1:8" ht="33" customHeight="1" x14ac:dyDescent="0.25">
      <c r="B7" s="4" t="s">
        <v>22</v>
      </c>
      <c r="C7" s="9">
        <v>800</v>
      </c>
      <c r="D7" s="9">
        <v>1100</v>
      </c>
      <c r="E7" s="9">
        <v>900</v>
      </c>
    </row>
    <row r="8" spans="1:8" ht="28.5" customHeight="1" x14ac:dyDescent="0.25">
      <c r="B8" s="4" t="s">
        <v>23</v>
      </c>
      <c r="C8" s="10">
        <v>0.2</v>
      </c>
      <c r="D8" s="10">
        <v>0.3</v>
      </c>
      <c r="E8" s="10">
        <v>0.24</v>
      </c>
    </row>
    <row r="9" spans="1:8" ht="24" customHeight="1" x14ac:dyDescent="0.25">
      <c r="B9" s="4" t="s">
        <v>24</v>
      </c>
      <c r="C9" s="10">
        <v>0.04</v>
      </c>
      <c r="D9" s="10">
        <v>5.5E-2</v>
      </c>
      <c r="E9" s="10">
        <v>0.04</v>
      </c>
    </row>
    <row r="10" spans="1:8" ht="27.75" customHeight="1" x14ac:dyDescent="0.25">
      <c r="B10" s="4" t="s">
        <v>25</v>
      </c>
      <c r="C10" s="10">
        <v>0</v>
      </c>
      <c r="D10" s="10">
        <v>43333.333333333336</v>
      </c>
      <c r="E10" s="10">
        <v>0</v>
      </c>
    </row>
    <row r="11" spans="1:8" x14ac:dyDescent="0.25">
      <c r="A11" s="11"/>
      <c r="B11" s="12"/>
      <c r="C11" s="13"/>
      <c r="D11" s="13"/>
      <c r="E11" s="13"/>
      <c r="F11" s="11"/>
      <c r="G11" s="11"/>
      <c r="H11" s="11"/>
    </row>
    <row r="14" spans="1:8" x14ac:dyDescent="0.25">
      <c r="B14" t="s">
        <v>26</v>
      </c>
    </row>
    <row r="15" spans="1:8" x14ac:dyDescent="0.25">
      <c r="B15" t="s">
        <v>27</v>
      </c>
      <c r="C15">
        <v>13000</v>
      </c>
    </row>
    <row r="16" spans="1:8" x14ac:dyDescent="0.25">
      <c r="B16" t="s">
        <v>28</v>
      </c>
      <c r="C16">
        <v>3000</v>
      </c>
    </row>
    <row r="18" spans="2:3" x14ac:dyDescent="0.25">
      <c r="B18" t="s">
        <v>29</v>
      </c>
      <c r="C18" s="1">
        <f>((C8+C9)*C10*C7)+((D8+D9)*D10*D7)+((E9+E8)*E10*E7)</f>
        <v>16921666.666666668</v>
      </c>
    </row>
    <row r="20" spans="2:3" x14ac:dyDescent="0.25">
      <c r="B20" t="s">
        <v>30</v>
      </c>
      <c r="C20" s="2">
        <f>C8*C10+D8*D10+E8*E10</f>
        <v>13000</v>
      </c>
    </row>
    <row r="21" spans="2:3" x14ac:dyDescent="0.25">
      <c r="B21" t="s">
        <v>31</v>
      </c>
      <c r="C21" s="2">
        <f>C10*C9+D9*D10+E9*E10</f>
        <v>2383.3333333333335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Лист3</vt:lpstr>
      <vt:lpstr>Отчет о результатах 1</vt:lpstr>
      <vt:lpstr>Отчет об устойчивости 1</vt:lpstr>
      <vt:lpstr>Отчет о пределах 1</vt:lpstr>
      <vt:lpstr>Лист4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 Sutyagin</dc:creator>
  <cp:lastModifiedBy>Dmitrii Sutyagin</cp:lastModifiedBy>
  <dcterms:created xsi:type="dcterms:W3CDTF">2015-06-05T18:19:34Z</dcterms:created>
  <dcterms:modified xsi:type="dcterms:W3CDTF">2022-12-30T15:50:17Z</dcterms:modified>
</cp:coreProperties>
</file>