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training\Финансовая математика\"/>
    </mc:Choice>
  </mc:AlternateContent>
  <xr:revisionPtr revIDLastSave="0" documentId="13_ncr:1_{E80C780F-BE31-4C59-AAA7-10A7F551E659}" xr6:coauthVersionLast="47" xr6:coauthVersionMax="47" xr10:uidLastSave="{00000000-0000-0000-0000-000000000000}"/>
  <bookViews>
    <workbookView xWindow="2235" yWindow="1320" windowWidth="21600" windowHeight="11385" xr2:uid="{1C665908-1130-484B-9B86-B0BB4AD763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8" i="1" l="1"/>
  <c r="G7" i="1"/>
  <c r="D61" i="1" a="1"/>
  <c r="D61" i="1" s="1"/>
  <c r="F61" i="1" a="1"/>
  <c r="F61" i="1" s="1"/>
  <c r="H44" i="1"/>
  <c r="H43" i="1"/>
  <c r="F33" i="1"/>
  <c r="F32" i="1" s="1"/>
  <c r="H21" i="1"/>
  <c r="I20" i="1"/>
  <c r="J20" i="1"/>
  <c r="K20" i="1"/>
  <c r="L20" i="1"/>
  <c r="M20" i="1"/>
  <c r="N20" i="1"/>
  <c r="H20" i="1"/>
  <c r="J25" i="1" l="1"/>
  <c r="K25" i="1" s="1"/>
  <c r="L25" i="1" s="1"/>
  <c r="M25" i="1" s="1"/>
  <c r="N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<sst xmlns="http://schemas.openxmlformats.org/spreadsheetml/2006/main" count="18" uniqueCount="17">
  <si>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r>
      <t>Задача 1.</t>
    </r>
    <r>
      <rPr>
        <sz val="11"/>
        <color rgb="FF2C2D30"/>
        <rFont val="Arial"/>
        <family val="2"/>
        <charset val="204"/>
      </rPr>
      <t> 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</si>
  <si>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Ожидаемое значение доходности инвестиции</t>
  </si>
  <si>
    <r>
      <t>Задача 2.</t>
    </r>
    <r>
      <rPr>
        <sz val="11"/>
        <color rgb="FF2C2D30"/>
        <rFont val="Arial"/>
        <family val="2"/>
        <charset val="204"/>
      </rPr>
      <t> 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</si>
  <si>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t>Год</t>
  </si>
  <si>
    <t>Годовая доходность</t>
  </si>
  <si>
    <t>Ожидаемый результат через 5 лет</t>
  </si>
  <si>
    <r>
      <t>Задача 3.</t>
    </r>
    <r>
      <rPr>
        <sz val="11"/>
        <color rgb="FF2C2D30"/>
        <rFont val="Arial"/>
        <family val="2"/>
        <charset val="204"/>
      </rPr>
      <t> 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</si>
  <si>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t>Среднее геометрическое</t>
  </si>
  <si>
    <t>Коэффицент Шарпа</t>
  </si>
  <si>
    <t>СКО</t>
  </si>
  <si>
    <r>
      <t>Задача 4.</t>
    </r>
    <r>
      <rPr>
        <sz val="11"/>
        <color rgb="FF2C2D30"/>
        <rFont val="Arial"/>
        <family val="2"/>
        <charset val="204"/>
      </rPr>
      <t> 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</si>
  <si>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>Полная вероятность</t>
  </si>
  <si>
    <t>Вероятность что водительотносить к 1 категории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</si>
  <si>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
Месяц 1 2 3 4 5 6 7 8 9 10 11 12
Цена акции, $ 12,1 15,2 15,3 15,7 15,2 16,1 16,5 17,1 17,2 17,0 16,8 16,9
Цена ресурса, $ 115,0 119,0 121,0 130,0 131,0 150,0 155,0 172,0 174,0 168,0 161,0 159,0
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</si>
  <si>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Цена акции, $</t>
  </si>
  <si>
    <t>Цена ресурса, $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</si>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</sst>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2C2D30"/>
      <name val="Arial"/>
      <family val="2"/>
      <charset val="204"/>
    </font>
    <font>
      <sz val="11"/>
      <color rgb="FF2C2D3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9" fontId="0" fillId="0" borderId="1" xfId="0" applyNumberFormat="1" applyBorder="1"/>
    <xf numFmtId="0" fontId="0" fillId="0" borderId="0" xfId="0" applyBorder="1"/>
    <xf numFmtId="9" fontId="0" fillId="0" borderId="2" xfId="0" applyNumberFormat="1" applyBorder="1"/>
    <xf numFmtId="10" fontId="0" fillId="0" borderId="1" xfId="0" applyNumberFormat="1" applyBorder="1"/>
    <xf numFmtId="10" fontId="0" fillId="2" borderId="1" xfId="0" applyNumberFormat="1" applyFill="1" applyBorder="1"/>
    <xf numFmtId="0" fontId="0" fillId="4" borderId="1" xfId="0" applyFill="1" applyBorder="1"/>
    <xf numFmtId="0" fontId="0" fillId="0" borderId="1" xfId="0" applyFill="1" applyBorder="1"/>
    <xf numFmtId="164" fontId="0" fillId="5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0" fontId="0" fillId="2" borderId="0" xfId="1" applyNumberFormat="1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A71E-A66B-409B-9D0B-18C89CEA2F9F}">
  <dimension ref="A1:R61"/>
  <sheetViews>
    <sheetView tabSelected="1" topLeftCell="E52" workbookViewId="0">
      <selection activeCell="R59" sqref="R59"/>
    </sheetView>
  </sheetViews>
  <sheetFormatPr defaultRowHeight="15" x14ac:dyDescent="0.25"/>
  <cols>
    <col min="18" max="18" width="9.5703125" bestFit="1" customWidth="1"/>
  </cols>
  <sheetData>
    <row r="1" spans="1:14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7" spans="1:14" x14ac:dyDescent="0.25">
      <c r="B7" s="21" t="s">
        <v>1</v>
      </c>
      <c r="C7" s="21"/>
      <c r="D7" s="21"/>
      <c r="E7" s="21"/>
      <c r="F7" s="21"/>
      <c r="G7" s="23">
        <f>15%*1/36+10%*2/36+5%*3/36+0%*23/36-5%*6/36-10%*1/36</f>
        <v>2.777777777777777E-3</v>
      </c>
    </row>
    <row r="11" spans="1:14" x14ac:dyDescent="0.25">
      <c r="A11" s="19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7" spans="1:14" x14ac:dyDescent="0.25"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E18" s="13" t="s">
        <v>3</v>
      </c>
      <c r="F18" s="13"/>
      <c r="G18" s="13"/>
      <c r="H18" s="3">
        <v>1</v>
      </c>
      <c r="I18" s="3">
        <v>2</v>
      </c>
      <c r="J18" s="3">
        <v>3</v>
      </c>
      <c r="K18" s="3">
        <v>4</v>
      </c>
      <c r="L18" s="3">
        <v>5</v>
      </c>
      <c r="M18" s="3">
        <v>6</v>
      </c>
      <c r="N18" s="3">
        <v>7</v>
      </c>
    </row>
    <row r="19" spans="1:14" x14ac:dyDescent="0.25">
      <c r="C19" s="2"/>
      <c r="E19" s="3" t="s">
        <v>4</v>
      </c>
      <c r="F19" s="3"/>
      <c r="G19" s="3"/>
      <c r="H19" s="4">
        <v>0.05</v>
      </c>
      <c r="I19" s="6">
        <v>-0.02</v>
      </c>
      <c r="J19" s="4">
        <v>0.12</v>
      </c>
      <c r="K19" s="4">
        <v>7.0000000000000007E-2</v>
      </c>
      <c r="L19" s="4">
        <v>-0.04</v>
      </c>
      <c r="M19" s="4">
        <v>0.11</v>
      </c>
      <c r="N19" s="4">
        <v>0.09</v>
      </c>
    </row>
    <row r="20" spans="1:14" x14ac:dyDescent="0.25">
      <c r="E20" s="13"/>
      <c r="F20" s="13"/>
      <c r="G20" s="13"/>
      <c r="H20" s="4">
        <f>1+H19</f>
        <v>1.05</v>
      </c>
      <c r="I20" s="6">
        <f t="shared" ref="I20:N20" si="0">1+I19</f>
        <v>0.98</v>
      </c>
      <c r="J20" s="4">
        <f t="shared" si="0"/>
        <v>1.1200000000000001</v>
      </c>
      <c r="K20" s="4">
        <f t="shared" si="0"/>
        <v>1.07</v>
      </c>
      <c r="L20" s="4">
        <f t="shared" si="0"/>
        <v>0.96</v>
      </c>
      <c r="M20" s="4">
        <f t="shared" si="0"/>
        <v>1.1100000000000001</v>
      </c>
      <c r="N20" s="4">
        <f t="shared" si="0"/>
        <v>1.0900000000000001</v>
      </c>
    </row>
    <row r="21" spans="1:14" x14ac:dyDescent="0.25">
      <c r="E21" s="16" t="s">
        <v>7</v>
      </c>
      <c r="F21" s="16"/>
      <c r="G21" s="16"/>
      <c r="H21" s="4">
        <f>GEOMEAN(H20:N20)-1</f>
        <v>5.2667285863485791E-2</v>
      </c>
      <c r="I21" s="5"/>
      <c r="J21" s="5"/>
      <c r="K21" s="5"/>
      <c r="L21" s="5"/>
      <c r="M21" s="5"/>
      <c r="N21" s="5"/>
    </row>
    <row r="24" spans="1:14" x14ac:dyDescent="0.25">
      <c r="E24" s="13" t="s">
        <v>3</v>
      </c>
      <c r="F24" s="13"/>
      <c r="G24" s="13"/>
      <c r="H24" s="13"/>
      <c r="I24" s="3">
        <v>0</v>
      </c>
      <c r="J24" s="3">
        <v>1</v>
      </c>
      <c r="K24" s="3">
        <v>2</v>
      </c>
      <c r="L24" s="3">
        <v>3</v>
      </c>
      <c r="M24" s="3">
        <v>4</v>
      </c>
      <c r="N24" s="3">
        <v>5</v>
      </c>
    </row>
    <row r="25" spans="1:14" x14ac:dyDescent="0.25">
      <c r="E25" s="22" t="s">
        <v>5</v>
      </c>
      <c r="F25" s="22"/>
      <c r="G25" s="22"/>
      <c r="H25" s="22"/>
      <c r="I25" s="3">
        <v>-100</v>
      </c>
      <c r="J25" s="3">
        <f>-I25*(1+$H$21)^J24</f>
        <v>105.26672858634858</v>
      </c>
      <c r="K25" s="3">
        <f>J25*(1+$H$21)^K24</f>
        <v>116.64694773733692</v>
      </c>
      <c r="L25" s="3">
        <f>K25*(1+$H$21)^L24</f>
        <v>136.0651041643701</v>
      </c>
      <c r="M25" s="3">
        <f>L25*(1+$H$21)^M24</f>
        <v>167.07492087602932</v>
      </c>
      <c r="N25" s="3">
        <f>M25*(1+$H$21)^N24</f>
        <v>215.95680627239457</v>
      </c>
    </row>
    <row r="28" spans="1:14" ht="15" customHeight="1" x14ac:dyDescent="0.25">
      <c r="A28" s="19" t="s">
        <v>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1:14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14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2" spans="1:14" x14ac:dyDescent="0.25">
      <c r="D32" s="18" t="s">
        <v>8</v>
      </c>
      <c r="E32" s="18"/>
      <c r="F32" s="1">
        <f>H21/F33</f>
        <v>0.84386686371526343</v>
      </c>
    </row>
    <row r="33" spans="1:14" x14ac:dyDescent="0.25">
      <c r="D33" s="14" t="s">
        <v>9</v>
      </c>
      <c r="E33" s="14"/>
      <c r="F33">
        <f>_xlfn.STDEV.S(H19:N19)</f>
        <v>6.2411842588070532E-2</v>
      </c>
    </row>
    <row r="35" spans="1:14" ht="15" customHeight="1" x14ac:dyDescent="0.25">
      <c r="A35" s="19" t="s">
        <v>10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3" spans="1:14" x14ac:dyDescent="0.25">
      <c r="C43" s="13" t="s">
        <v>11</v>
      </c>
      <c r="D43" s="13"/>
      <c r="E43" s="13"/>
      <c r="F43" s="13"/>
      <c r="G43" s="13"/>
      <c r="H43" s="7">
        <f>30%*1%+50%*3%+20%*10%</f>
        <v>3.8000000000000006E-2</v>
      </c>
    </row>
    <row r="44" spans="1:14" x14ac:dyDescent="0.25">
      <c r="C44" s="12" t="s">
        <v>12</v>
      </c>
      <c r="D44" s="12"/>
      <c r="E44" s="12"/>
      <c r="F44" s="12"/>
      <c r="G44" s="12"/>
      <c r="H44" s="8">
        <f>30%*1%/H43</f>
        <v>7.8947368421052627E-2</v>
      </c>
    </row>
    <row r="48" spans="1:14" x14ac:dyDescent="0.25">
      <c r="A48" s="14" t="s">
        <v>13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8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8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8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8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8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8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7" spans="1:18" x14ac:dyDescent="0.25">
      <c r="D57" s="17" t="s">
        <v>16</v>
      </c>
      <c r="E57" s="17"/>
      <c r="F57" s="9">
        <v>1</v>
      </c>
      <c r="G57" s="9">
        <v>2</v>
      </c>
      <c r="H57" s="9">
        <v>3</v>
      </c>
      <c r="I57" s="9">
        <v>4</v>
      </c>
      <c r="J57" s="9">
        <v>5</v>
      </c>
      <c r="K57" s="9">
        <v>6</v>
      </c>
      <c r="L57" s="9">
        <v>7</v>
      </c>
      <c r="M57" s="9">
        <v>8</v>
      </c>
      <c r="N57" s="9">
        <v>9</v>
      </c>
      <c r="O57" s="9">
        <v>10</v>
      </c>
      <c r="P57" s="9">
        <v>11</v>
      </c>
      <c r="Q57" s="9">
        <v>12</v>
      </c>
      <c r="R57" s="9">
        <v>13</v>
      </c>
    </row>
    <row r="58" spans="1:18" x14ac:dyDescent="0.25">
      <c r="D58" s="16" t="s">
        <v>14</v>
      </c>
      <c r="E58" s="16"/>
      <c r="F58" s="3">
        <v>12.1</v>
      </c>
      <c r="G58" s="3">
        <v>15.2</v>
      </c>
      <c r="H58" s="3">
        <v>15.3</v>
      </c>
      <c r="I58" s="3">
        <v>15.7</v>
      </c>
      <c r="J58" s="3">
        <v>15.2</v>
      </c>
      <c r="K58" s="3">
        <v>16.100000000000001</v>
      </c>
      <c r="L58" s="3">
        <v>16.5</v>
      </c>
      <c r="M58" s="3">
        <v>17.100000000000001</v>
      </c>
      <c r="N58" s="3">
        <v>17.2</v>
      </c>
      <c r="O58" s="3">
        <v>17</v>
      </c>
      <c r="P58" s="3">
        <v>16.8</v>
      </c>
      <c r="Q58" s="3">
        <v>16.899999999999999</v>
      </c>
      <c r="R58" s="11">
        <f>F61*Q59+G61</f>
        <v>16.733602605159945</v>
      </c>
    </row>
    <row r="59" spans="1:18" x14ac:dyDescent="0.25">
      <c r="D59" s="16" t="s">
        <v>15</v>
      </c>
      <c r="E59" s="16"/>
      <c r="F59" s="3">
        <v>115</v>
      </c>
      <c r="G59" s="3">
        <v>119</v>
      </c>
      <c r="H59" s="3">
        <v>121</v>
      </c>
      <c r="I59" s="3">
        <v>130</v>
      </c>
      <c r="J59" s="3">
        <v>131</v>
      </c>
      <c r="K59" s="3">
        <v>150</v>
      </c>
      <c r="L59" s="3">
        <v>155</v>
      </c>
      <c r="M59" s="3">
        <v>172</v>
      </c>
      <c r="N59" s="3">
        <v>174</v>
      </c>
      <c r="O59" s="3">
        <v>168</v>
      </c>
      <c r="P59" s="3">
        <v>161</v>
      </c>
      <c r="Q59" s="3">
        <v>159</v>
      </c>
      <c r="R59" s="10">
        <v>165</v>
      </c>
    </row>
    <row r="61" spans="1:18" x14ac:dyDescent="0.25">
      <c r="D61" t="e" cm="1">
        <f t="array" ref="D61">лин</f>
        <v>#NAME?</v>
      </c>
      <c r="F61" cm="1">
        <f t="array" ref="F61:G61">LINEST(G58:Q58,F59:P59)</f>
        <v>3.3134827821956758E-2</v>
      </c>
      <c r="G61">
        <v>11.465164981468821</v>
      </c>
    </row>
  </sheetData>
  <mergeCells count="18">
    <mergeCell ref="A1:N5"/>
    <mergeCell ref="B7:F7"/>
    <mergeCell ref="A11:N13"/>
    <mergeCell ref="E25:H25"/>
    <mergeCell ref="E24:H24"/>
    <mergeCell ref="E21:G21"/>
    <mergeCell ref="E18:G18"/>
    <mergeCell ref="D59:E59"/>
    <mergeCell ref="E20:G20"/>
    <mergeCell ref="D32:E32"/>
    <mergeCell ref="D33:E33"/>
    <mergeCell ref="A35:N40"/>
    <mergeCell ref="A28:N30"/>
    <mergeCell ref="C44:G44"/>
    <mergeCell ref="C43:G43"/>
    <mergeCell ref="A48:N54"/>
    <mergeCell ref="D58:E58"/>
    <mergeCell ref="D57:E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Sutyagin</dc:creator>
  <cp:lastModifiedBy>Dmitrii Sutyagin</cp:lastModifiedBy>
  <dcterms:created xsi:type="dcterms:W3CDTF">2023-08-19T04:07:45Z</dcterms:created>
  <dcterms:modified xsi:type="dcterms:W3CDTF">2023-08-19T10:37:41Z</dcterms:modified>
</cp:coreProperties>
</file>