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training\Финансовая математика\"/>
    </mc:Choice>
  </mc:AlternateContent>
  <xr:revisionPtr revIDLastSave="0" documentId="13_ncr:1_{9DCA1801-371C-435C-A83F-290CCDCEF181}" xr6:coauthVersionLast="47" xr6:coauthVersionMax="47" xr10:uidLastSave="{00000000-0000-0000-0000-000000000000}"/>
  <bookViews>
    <workbookView xWindow="-120" yWindow="-120" windowWidth="29040" windowHeight="15840" xr2:uid="{336A1D96-6021-498A-8190-060B89987D2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G29" i="1"/>
  <c r="H29" i="1"/>
  <c r="I29" i="1"/>
  <c r="J29" i="1"/>
  <c r="K29" i="1"/>
  <c r="L29" i="1"/>
  <c r="D76" i="1"/>
  <c r="F79" i="1" s="1"/>
  <c r="F78" i="1"/>
  <c r="D75" i="1"/>
  <c r="D57" i="1" l="1"/>
  <c r="E57" i="1" s="1"/>
  <c r="D56" i="1"/>
  <c r="E56" i="1"/>
  <c r="F41" i="1"/>
  <c r="L39" i="1"/>
  <c r="K39" i="1"/>
  <c r="J39" i="1"/>
  <c r="I39" i="1"/>
  <c r="H39" i="1"/>
  <c r="G39" i="1"/>
  <c r="F40" i="1" s="1"/>
  <c r="F39" i="1"/>
  <c r="G38" i="1"/>
  <c r="H38" i="1" s="1"/>
  <c r="I38" i="1" s="1"/>
  <c r="J38" i="1" s="1"/>
  <c r="K38" i="1" s="1"/>
  <c r="L38" i="1" s="1"/>
  <c r="H28" i="1"/>
  <c r="I28" i="1" s="1"/>
  <c r="J28" i="1" s="1"/>
  <c r="K28" i="1" s="1"/>
  <c r="L28" i="1" s="1"/>
  <c r="G28" i="1"/>
  <c r="F30" i="1"/>
  <c r="C14" i="1"/>
</calcChain>
</file>

<file path=xl/sharedStrings.xml><?xml version="1.0" encoding="utf-8"?>
<sst xmlns="http://schemas.openxmlformats.org/spreadsheetml/2006/main" count="42" uniqueCount="25">
  <si>
    <t>Задача 1. Есть инвестиционный проект с денежными потоками по кварталам:
Квартал 0 1 2 3 4 5
денежный поток -1200 100 200 300 400 500
Необходимо принять решение, инвестируем в проект или нет, если ставка дисконтирования 15% годовых.</t>
  </si>
  <si>
    <t>Днежный поток</t>
  </si>
  <si>
    <t>Кварртал</t>
  </si>
  <si>
    <t>Процентная ставка</t>
  </si>
  <si>
    <t>годовых</t>
  </si>
  <si>
    <t>NPV</t>
  </si>
  <si>
    <t>Задача 2. Для инвестиционного проекта с денежными потоками:
Год 0 1 2 3 4 5 6
денежный поток -1500 100 200 300 400 500 600
найти NPV, если первые два года ставка дисконтирования равна 20%, следующие два года она равна 15%, и затем становится 10%.</t>
  </si>
  <si>
    <t>Ставка дисконтирования</t>
  </si>
  <si>
    <t>Год</t>
  </si>
  <si>
    <t>Решение: В данный проект инвестировать выголно т.к. NPV &gt; 0</t>
  </si>
  <si>
    <t>Дисконтирующий множитель</t>
  </si>
  <si>
    <t>Дисконтированные денежные потоки</t>
  </si>
  <si>
    <t>Задача 3. Для проекта из задачи 2 найти внутреннюю норму доходности.</t>
  </si>
  <si>
    <t>IRR</t>
  </si>
  <si>
    <t>Задача 4. Есть два инвестиционных проекта со следующими денежными потоками:
Год 0 1 2 3 4 5
Проект А -1000 100 250 450 500 550
Проект Б -1000 200 300 400 450 500
Если стоимость денег равна 10%, и инвестор хочет получить максимальную доходность на вложенный рубль инвестиций, то какой проект он должен выбрать?</t>
  </si>
  <si>
    <t xml:space="preserve">Год </t>
  </si>
  <si>
    <t>Проект А</t>
  </si>
  <si>
    <t>Проект Б</t>
  </si>
  <si>
    <t>Ставка</t>
  </si>
  <si>
    <t>Задача 5. Есть два инвестиционных проекта со следующими денежными потоками:
Год 0 1 2 3 4 5
Проект А -1000 100 250 450 500 550
Проект Б -1000 200 300 400 450 500
Инвестор хочет выбрать один из проектов по критерию ликвидности с учетом временной стоимости денег в размере 10% годовых. Какой он должен выбрать?</t>
  </si>
  <si>
    <t>PI</t>
  </si>
  <si>
    <t>Вывод: После выполнения расчетов NPV было выявлено, что проект Б выгоднее т.к. NPV проекта Б больше, чем NPV проекта А. А также PI больше чем у проекта А.</t>
  </si>
  <si>
    <t>Ликвидность проекта А</t>
  </si>
  <si>
    <t>Ликвидность проекта Б</t>
  </si>
  <si>
    <t>Вывод: Ликвидность проекта Б выше.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</si>
</sst>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9" fontId="0" fillId="0" borderId="0" xfId="1" applyFont="1"/>
    <xf numFmtId="8" fontId="0" fillId="0" borderId="0" xfId="0" applyNumberFormat="1"/>
    <xf numFmtId="2" fontId="0" fillId="0" borderId="0" xfId="0" applyNumberFormat="1"/>
    <xf numFmtId="0" fontId="0" fillId="0" borderId="1" xfId="0" applyFill="1" applyBorder="1"/>
    <xf numFmtId="9" fontId="0" fillId="0" borderId="1" xfId="1" applyFont="1" applyBorder="1"/>
    <xf numFmtId="0" fontId="0" fillId="4" borderId="1" xfId="0" applyFill="1" applyBorder="1"/>
    <xf numFmtId="9" fontId="0" fillId="4" borderId="1" xfId="0" applyNumberFormat="1" applyFill="1" applyBorder="1"/>
    <xf numFmtId="0" fontId="0" fillId="0" borderId="0" xfId="0" applyAlignment="1"/>
    <xf numFmtId="8" fontId="0" fillId="0" borderId="1" xfId="0" applyNumberForma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0" xfId="0" applyFill="1" applyAlignment="1">
      <alignment horizontal="center" wrapText="1"/>
    </xf>
    <xf numFmtId="0" fontId="0" fillId="2" borderId="1" xfId="0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25A8-BA29-4A17-9000-63DFC94FF4C6}">
  <dimension ref="A1:T81"/>
  <sheetViews>
    <sheetView tabSelected="1" topLeftCell="A55" workbookViewId="0">
      <selection activeCell="C82" sqref="C82"/>
    </sheetView>
  </sheetViews>
  <sheetFormatPr defaultRowHeight="15" x14ac:dyDescent="0.25"/>
  <cols>
    <col min="3" max="5" width="9.5703125" bestFit="1" customWidth="1"/>
    <col min="6" max="6" width="10.28515625" bestFit="1" customWidth="1"/>
    <col min="11" max="11" width="10.5703125" bestFit="1" customWidth="1"/>
    <col min="12" max="12" width="10.28515625" bestFit="1" customWidth="1"/>
  </cols>
  <sheetData>
    <row r="1" spans="1:1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</row>
    <row r="10" spans="1:11" x14ac:dyDescent="0.25">
      <c r="B10" s="25" t="s">
        <v>2</v>
      </c>
      <c r="C10" s="25"/>
      <c r="D10" s="3">
        <v>0</v>
      </c>
      <c r="E10" s="3">
        <v>1</v>
      </c>
      <c r="F10" s="3">
        <v>2</v>
      </c>
      <c r="G10" s="3">
        <v>3</v>
      </c>
      <c r="H10" s="3">
        <v>4</v>
      </c>
      <c r="I10" s="3">
        <v>5</v>
      </c>
    </row>
    <row r="11" spans="1:11" x14ac:dyDescent="0.25">
      <c r="B11" s="16" t="s">
        <v>1</v>
      </c>
      <c r="C11" s="16"/>
      <c r="D11" s="2">
        <v>-1200</v>
      </c>
      <c r="E11" s="1">
        <v>100</v>
      </c>
      <c r="F11" s="1">
        <v>200</v>
      </c>
      <c r="G11" s="1">
        <v>300</v>
      </c>
      <c r="H11" s="1">
        <v>400</v>
      </c>
      <c r="I11" s="1">
        <v>500</v>
      </c>
    </row>
    <row r="13" spans="1:11" x14ac:dyDescent="0.25">
      <c r="B13" s="14" t="s">
        <v>3</v>
      </c>
      <c r="C13" s="14"/>
      <c r="D13" s="4">
        <v>0.15</v>
      </c>
      <c r="E13" t="s">
        <v>4</v>
      </c>
    </row>
    <row r="14" spans="1:11" x14ac:dyDescent="0.25">
      <c r="B14" t="s">
        <v>5</v>
      </c>
      <c r="C14" s="6">
        <f>D11+NPV(D13/4,E11:I11)</f>
        <v>111.98857701149109</v>
      </c>
    </row>
    <row r="16" spans="1:11" x14ac:dyDescent="0.25">
      <c r="B16" s="15" t="s">
        <v>9</v>
      </c>
      <c r="C16" s="15"/>
      <c r="D16" s="15"/>
      <c r="E16" s="15"/>
      <c r="F16" s="15"/>
      <c r="G16" s="15"/>
      <c r="H16" s="15"/>
    </row>
    <row r="18" spans="1:12" ht="15" customHeight="1" x14ac:dyDescent="0.25">
      <c r="A18" s="24" t="s">
        <v>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1:12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1:12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1:12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1:12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5" spans="1:12" x14ac:dyDescent="0.25">
      <c r="B25" s="25" t="s">
        <v>8</v>
      </c>
      <c r="C25" s="25"/>
      <c r="D25" s="25"/>
      <c r="E25" s="25"/>
      <c r="F25" s="3">
        <v>0</v>
      </c>
      <c r="G25" s="3">
        <v>1</v>
      </c>
      <c r="H25" s="3">
        <v>2</v>
      </c>
      <c r="I25" s="3">
        <v>3</v>
      </c>
      <c r="J25" s="3">
        <v>4</v>
      </c>
      <c r="K25" s="3">
        <v>5</v>
      </c>
      <c r="L25" s="3">
        <v>6</v>
      </c>
    </row>
    <row r="26" spans="1:12" x14ac:dyDescent="0.25">
      <c r="B26" s="16" t="s">
        <v>1</v>
      </c>
      <c r="C26" s="16"/>
      <c r="D26" s="16"/>
      <c r="E26" s="16"/>
      <c r="F26" s="2">
        <v>-1500</v>
      </c>
      <c r="G26" s="1">
        <v>100</v>
      </c>
      <c r="H26" s="1">
        <v>200</v>
      </c>
      <c r="I26" s="1">
        <v>300</v>
      </c>
      <c r="J26" s="1">
        <v>400</v>
      </c>
      <c r="K26" s="1">
        <v>500</v>
      </c>
      <c r="L26" s="7">
        <v>600</v>
      </c>
    </row>
    <row r="27" spans="1:12" x14ac:dyDescent="0.25">
      <c r="B27" s="16" t="s">
        <v>7</v>
      </c>
      <c r="C27" s="16"/>
      <c r="D27" s="16"/>
      <c r="E27" s="16"/>
      <c r="F27" s="1"/>
      <c r="G27" s="8">
        <v>0.2</v>
      </c>
      <c r="H27" s="8">
        <v>0.2</v>
      </c>
      <c r="I27" s="8">
        <v>0.15</v>
      </c>
      <c r="J27" s="8">
        <v>0.15</v>
      </c>
      <c r="K27" s="8">
        <v>0.1</v>
      </c>
      <c r="L27" s="8">
        <v>0.1</v>
      </c>
    </row>
    <row r="28" spans="1:12" x14ac:dyDescent="0.25">
      <c r="B28" s="16" t="s">
        <v>10</v>
      </c>
      <c r="C28" s="16"/>
      <c r="D28" s="16"/>
      <c r="E28" s="16"/>
      <c r="F28" s="1">
        <v>1</v>
      </c>
      <c r="G28" s="1">
        <f>F28/(1+G27)</f>
        <v>0.83333333333333337</v>
      </c>
      <c r="H28" s="1">
        <f t="shared" ref="H28:L28" si="0">G28/(1+H27)</f>
        <v>0.69444444444444453</v>
      </c>
      <c r="I28" s="1">
        <f t="shared" si="0"/>
        <v>0.60386473429951704</v>
      </c>
      <c r="J28" s="1">
        <f t="shared" si="0"/>
        <v>0.52509976895610178</v>
      </c>
      <c r="K28" s="1">
        <f t="shared" si="0"/>
        <v>0.47736342632372886</v>
      </c>
      <c r="L28" s="1">
        <f t="shared" si="0"/>
        <v>0.43396675120338984</v>
      </c>
    </row>
    <row r="29" spans="1:12" x14ac:dyDescent="0.25">
      <c r="B29" s="16" t="s">
        <v>11</v>
      </c>
      <c r="C29" s="16"/>
      <c r="D29" s="16"/>
      <c r="E29" s="16"/>
      <c r="F29" s="1">
        <f t="shared" ref="F29:K29" si="1">F26*F28</f>
        <v>-1500</v>
      </c>
      <c r="G29" s="1">
        <f t="shared" si="1"/>
        <v>83.333333333333343</v>
      </c>
      <c r="H29" s="1">
        <f t="shared" si="1"/>
        <v>138.88888888888891</v>
      </c>
      <c r="I29" s="1">
        <f t="shared" si="1"/>
        <v>181.15942028985512</v>
      </c>
      <c r="J29" s="1">
        <f t="shared" si="1"/>
        <v>210.03990758244072</v>
      </c>
      <c r="K29" s="1">
        <f t="shared" si="1"/>
        <v>238.68171316186442</v>
      </c>
      <c r="L29" s="1">
        <f>L26*L28</f>
        <v>260.3800507220339</v>
      </c>
    </row>
    <row r="30" spans="1:12" x14ac:dyDescent="0.25">
      <c r="B30" s="21" t="s">
        <v>5</v>
      </c>
      <c r="C30" s="22"/>
      <c r="D30" s="22"/>
      <c r="E30" s="23"/>
      <c r="F30" s="9">
        <f>SUM(F29:L29)</f>
        <v>-387.51668602158378</v>
      </c>
    </row>
    <row r="33" spans="1:16" x14ac:dyDescent="0.25">
      <c r="A33" s="24" t="s">
        <v>12</v>
      </c>
      <c r="B33" s="24"/>
      <c r="C33" s="24"/>
      <c r="D33" s="24"/>
      <c r="E33" s="24"/>
      <c r="F33" s="24"/>
      <c r="G33" s="24"/>
      <c r="H33" s="24"/>
    </row>
    <row r="35" spans="1:16" x14ac:dyDescent="0.25">
      <c r="B35" s="25" t="s">
        <v>8</v>
      </c>
      <c r="C35" s="25"/>
      <c r="D35" s="25"/>
      <c r="E35" s="25"/>
      <c r="F35" s="3">
        <v>0</v>
      </c>
      <c r="G35" s="3">
        <v>1</v>
      </c>
      <c r="H35" s="3">
        <v>2</v>
      </c>
      <c r="I35" s="3">
        <v>3</v>
      </c>
      <c r="J35" s="3">
        <v>4</v>
      </c>
      <c r="K35" s="3">
        <v>5</v>
      </c>
      <c r="L35" s="3">
        <v>6</v>
      </c>
    </row>
    <row r="36" spans="1:16" x14ac:dyDescent="0.25">
      <c r="B36" s="16" t="s">
        <v>1</v>
      </c>
      <c r="C36" s="16"/>
      <c r="D36" s="16"/>
      <c r="E36" s="16"/>
      <c r="F36" s="2">
        <v>-1500</v>
      </c>
      <c r="G36" s="1">
        <v>100</v>
      </c>
      <c r="H36" s="1">
        <v>200</v>
      </c>
      <c r="I36" s="1">
        <v>300</v>
      </c>
      <c r="J36" s="1">
        <v>400</v>
      </c>
      <c r="K36" s="1">
        <v>500</v>
      </c>
      <c r="L36" s="7">
        <v>600</v>
      </c>
    </row>
    <row r="37" spans="1:16" x14ac:dyDescent="0.25">
      <c r="B37" s="16" t="s">
        <v>7</v>
      </c>
      <c r="C37" s="16"/>
      <c r="D37" s="16"/>
      <c r="E37" s="16"/>
      <c r="F37" s="1"/>
      <c r="G37" s="8">
        <v>0.2</v>
      </c>
      <c r="H37" s="8">
        <v>0.2</v>
      </c>
      <c r="I37" s="8">
        <v>0.15</v>
      </c>
      <c r="J37" s="8">
        <v>0.15</v>
      </c>
      <c r="K37" s="8">
        <v>0.1</v>
      </c>
      <c r="L37" s="8">
        <v>0.1</v>
      </c>
    </row>
    <row r="38" spans="1:16" x14ac:dyDescent="0.25">
      <c r="B38" s="16" t="s">
        <v>10</v>
      </c>
      <c r="C38" s="16"/>
      <c r="D38" s="16"/>
      <c r="E38" s="16"/>
      <c r="F38" s="1">
        <v>1</v>
      </c>
      <c r="G38" s="1">
        <f>F38/(1+G37)</f>
        <v>0.83333333333333337</v>
      </c>
      <c r="H38" s="1">
        <f t="shared" ref="H38" si="2">G38/(1+H37)</f>
        <v>0.69444444444444453</v>
      </c>
      <c r="I38" s="1">
        <f t="shared" ref="I38" si="3">H38/(1+I37)</f>
        <v>0.60386473429951704</v>
      </c>
      <c r="J38" s="1">
        <f t="shared" ref="J38" si="4">I38/(1+J37)</f>
        <v>0.52509976895610178</v>
      </c>
      <c r="K38" s="1">
        <f t="shared" ref="K38" si="5">J38/(1+K37)</f>
        <v>0.47736342632372886</v>
      </c>
      <c r="L38" s="1">
        <f t="shared" ref="L38" si="6">K38/(1+L37)</f>
        <v>0.43396675120338984</v>
      </c>
    </row>
    <row r="39" spans="1:16" x14ac:dyDescent="0.25">
      <c r="B39" s="16" t="s">
        <v>11</v>
      </c>
      <c r="C39" s="16"/>
      <c r="D39" s="16"/>
      <c r="E39" s="16"/>
      <c r="F39" s="1">
        <f>F36/(1+F37)^(F35)</f>
        <v>-1500</v>
      </c>
      <c r="G39" s="1">
        <f t="shared" ref="G39:L39" si="7">G36/(1+G37)^(G35)</f>
        <v>83.333333333333343</v>
      </c>
      <c r="H39" s="1">
        <f t="shared" si="7"/>
        <v>138.88888888888889</v>
      </c>
      <c r="I39" s="1">
        <f t="shared" si="7"/>
        <v>197.25486972959652</v>
      </c>
      <c r="J39" s="1">
        <f t="shared" si="7"/>
        <v>228.70129823721334</v>
      </c>
      <c r="K39" s="1">
        <f t="shared" si="7"/>
        <v>310.46066152957746</v>
      </c>
      <c r="L39" s="1">
        <f t="shared" si="7"/>
        <v>338.68435803226629</v>
      </c>
    </row>
    <row r="40" spans="1:16" x14ac:dyDescent="0.25">
      <c r="B40" s="17" t="s">
        <v>5</v>
      </c>
      <c r="C40" s="18"/>
      <c r="D40" s="18"/>
      <c r="E40" s="19"/>
      <c r="F40" s="1">
        <f>SUM(F39:L39)</f>
        <v>-202.67659024912422</v>
      </c>
    </row>
    <row r="41" spans="1:16" x14ac:dyDescent="0.25">
      <c r="B41" s="20" t="s">
        <v>13</v>
      </c>
      <c r="C41" s="20"/>
      <c r="D41" s="20"/>
      <c r="E41" s="20"/>
      <c r="F41" s="10">
        <f>IRR(F36:L36)</f>
        <v>8.2523831241376966E-2</v>
      </c>
    </row>
    <row r="44" spans="1:16" ht="15" customHeight="1" x14ac:dyDescent="0.25">
      <c r="A44" s="13" t="s">
        <v>14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1:16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50" spans="1:20" x14ac:dyDescent="0.25">
      <c r="C50" s="3" t="s">
        <v>15</v>
      </c>
      <c r="D50" s="3">
        <v>0</v>
      </c>
      <c r="E50" s="3">
        <v>1</v>
      </c>
      <c r="F50" s="3">
        <v>2</v>
      </c>
      <c r="G50" s="3">
        <v>3</v>
      </c>
      <c r="H50" s="3">
        <v>4</v>
      </c>
      <c r="I50" s="3">
        <v>5</v>
      </c>
    </row>
    <row r="51" spans="1:20" x14ac:dyDescent="0.25">
      <c r="C51" s="1" t="s">
        <v>16</v>
      </c>
      <c r="D51" s="1">
        <v>-1000</v>
      </c>
      <c r="E51" s="1">
        <v>100</v>
      </c>
      <c r="F51" s="1">
        <v>250</v>
      </c>
      <c r="G51" s="1">
        <v>450</v>
      </c>
      <c r="H51" s="1">
        <v>500</v>
      </c>
      <c r="I51" s="1">
        <v>550</v>
      </c>
    </row>
    <row r="52" spans="1:20" x14ac:dyDescent="0.25">
      <c r="C52" s="1" t="s">
        <v>17</v>
      </c>
      <c r="D52" s="1">
        <v>-1000</v>
      </c>
      <c r="E52" s="1">
        <v>200</v>
      </c>
      <c r="F52" s="1">
        <v>300</v>
      </c>
      <c r="G52" s="1">
        <v>400</v>
      </c>
      <c r="H52" s="1">
        <v>450</v>
      </c>
      <c r="I52" s="1">
        <v>500</v>
      </c>
    </row>
    <row r="54" spans="1:20" x14ac:dyDescent="0.25">
      <c r="C54" t="s">
        <v>18</v>
      </c>
      <c r="D54" s="4">
        <v>0.1</v>
      </c>
      <c r="E54" t="s">
        <v>4</v>
      </c>
    </row>
    <row r="55" spans="1:20" x14ac:dyDescent="0.25">
      <c r="C55" s="3"/>
      <c r="D55" s="3" t="s">
        <v>5</v>
      </c>
      <c r="E55" s="3" t="s">
        <v>20</v>
      </c>
    </row>
    <row r="56" spans="1:20" x14ac:dyDescent="0.25">
      <c r="C56" s="1" t="s">
        <v>16</v>
      </c>
      <c r="D56" s="12">
        <f>D51+NPV(D54,E51:I51)</f>
        <v>318.62577692780496</v>
      </c>
      <c r="E56" s="12">
        <f>1+D56/-(D51)</f>
        <v>1.3186257769278049</v>
      </c>
    </row>
    <row r="57" spans="1:20" x14ac:dyDescent="0.25">
      <c r="C57" s="1" t="s">
        <v>17</v>
      </c>
      <c r="D57" s="12">
        <f>D52+NPV(D54,E52:I52)</f>
        <v>348.09470292019273</v>
      </c>
      <c r="E57" s="12">
        <f>1+D57/-(D52)</f>
        <v>1.3480947029201928</v>
      </c>
    </row>
    <row r="59" spans="1:20" x14ac:dyDescent="0.25">
      <c r="C59" s="15" t="s">
        <v>21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2" spans="1:20" x14ac:dyDescent="0.25">
      <c r="A62" s="13" t="s">
        <v>19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1:20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 spans="1:20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 spans="1:1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 spans="1:16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  <row r="67" spans="1:1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9" spans="1:16" x14ac:dyDescent="0.25">
      <c r="C69" s="3" t="s">
        <v>15</v>
      </c>
      <c r="D69" s="3">
        <v>0</v>
      </c>
      <c r="E69" s="3">
        <v>1</v>
      </c>
      <c r="F69" s="3">
        <v>2</v>
      </c>
      <c r="G69" s="3">
        <v>3</v>
      </c>
      <c r="H69" s="3">
        <v>4</v>
      </c>
      <c r="I69" s="3">
        <v>5</v>
      </c>
    </row>
    <row r="70" spans="1:16" x14ac:dyDescent="0.25">
      <c r="C70" s="1" t="s">
        <v>16</v>
      </c>
      <c r="D70" s="1">
        <v>-1000</v>
      </c>
      <c r="E70" s="1">
        <v>100</v>
      </c>
      <c r="F70" s="1">
        <v>250</v>
      </c>
      <c r="G70" s="1">
        <v>450</v>
      </c>
      <c r="H70" s="1">
        <v>500</v>
      </c>
      <c r="I70" s="1">
        <v>550</v>
      </c>
    </row>
    <row r="71" spans="1:16" x14ac:dyDescent="0.25">
      <c r="C71" s="1" t="s">
        <v>17</v>
      </c>
      <c r="D71" s="1">
        <v>-1000</v>
      </c>
      <c r="E71" s="1">
        <v>200</v>
      </c>
      <c r="F71" s="1">
        <v>300</v>
      </c>
      <c r="G71" s="1">
        <v>400</v>
      </c>
      <c r="H71" s="1">
        <v>450</v>
      </c>
      <c r="I71" s="1">
        <v>500</v>
      </c>
    </row>
    <row r="73" spans="1:16" x14ac:dyDescent="0.25">
      <c r="F73" s="4">
        <v>0.1</v>
      </c>
    </row>
    <row r="75" spans="1:16" x14ac:dyDescent="0.25">
      <c r="C75" t="s">
        <v>5</v>
      </c>
      <c r="D75" s="5">
        <f>D70+NPV(F73,E70:I70)</f>
        <v>318.62577692780496</v>
      </c>
    </row>
    <row r="76" spans="1:16" x14ac:dyDescent="0.25">
      <c r="C76" t="s">
        <v>5</v>
      </c>
      <c r="D76" s="5">
        <f>D71+NPV(F73,E71:I71)</f>
        <v>348.09470292019273</v>
      </c>
    </row>
    <row r="78" spans="1:16" x14ac:dyDescent="0.25">
      <c r="C78" s="14" t="s">
        <v>22</v>
      </c>
      <c r="D78" s="14"/>
      <c r="E78" s="14"/>
      <c r="F78" s="5">
        <f>D75/(1+F73)^5</f>
        <v>197.84153897076382</v>
      </c>
    </row>
    <row r="79" spans="1:16" x14ac:dyDescent="0.25">
      <c r="C79" s="14" t="s">
        <v>23</v>
      </c>
      <c r="D79" s="14"/>
      <c r="E79" s="14"/>
      <c r="F79" s="5">
        <f>D76/(1+F73)^5</f>
        <v>216.13942348708957</v>
      </c>
    </row>
    <row r="81" spans="3:6" x14ac:dyDescent="0.25">
      <c r="C81" s="15" t="s">
        <v>24</v>
      </c>
      <c r="D81" s="15"/>
      <c r="E81" s="15"/>
      <c r="F81" s="15"/>
    </row>
  </sheetData>
  <mergeCells count="26">
    <mergeCell ref="A18:K22"/>
    <mergeCell ref="A1:K4"/>
    <mergeCell ref="B11:C11"/>
    <mergeCell ref="B10:C10"/>
    <mergeCell ref="B13:C13"/>
    <mergeCell ref="B16:H16"/>
    <mergeCell ref="B29:E29"/>
    <mergeCell ref="B28:E28"/>
    <mergeCell ref="B27:E27"/>
    <mergeCell ref="B26:E26"/>
    <mergeCell ref="B25:E25"/>
    <mergeCell ref="B39:E39"/>
    <mergeCell ref="B40:E40"/>
    <mergeCell ref="B41:E41"/>
    <mergeCell ref="A44:P48"/>
    <mergeCell ref="B30:E30"/>
    <mergeCell ref="A33:H33"/>
    <mergeCell ref="B35:E35"/>
    <mergeCell ref="B36:E36"/>
    <mergeCell ref="B37:E37"/>
    <mergeCell ref="B38:E38"/>
    <mergeCell ref="A62:P66"/>
    <mergeCell ref="C59:T59"/>
    <mergeCell ref="C78:E78"/>
    <mergeCell ref="C79:E79"/>
    <mergeCell ref="C81:F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 Sutyagin</dc:creator>
  <cp:lastModifiedBy>Dmitrii Sutyagin</cp:lastModifiedBy>
  <dcterms:created xsi:type="dcterms:W3CDTF">2023-08-13T10:23:26Z</dcterms:created>
  <dcterms:modified xsi:type="dcterms:W3CDTF">2023-08-14T03:54:43Z</dcterms:modified>
</cp:coreProperties>
</file>