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borpdc\departments\logistics\Logistics Manager (Кочин Д.В.)\1.Аналитика_Отчеты\2022\Бюджет 2022\"/>
    </mc:Choice>
  </mc:AlternateContent>
  <xr:revisionPtr revIDLastSave="0" documentId="8_{3EF67E67-C241-49CE-BA56-21011B646265}" xr6:coauthVersionLast="45" xr6:coauthVersionMax="45" xr10:uidLastSave="{00000000-0000-0000-0000-000000000000}"/>
  <bookViews>
    <workbookView xWindow="-110" yWindow="-110" windowWidth="19420" windowHeight="10420" xr2:uid="{094AC407-9E9A-4932-A592-03A6588385D6}"/>
  </bookViews>
  <sheets>
    <sheet name="RUB|TN SAP" sheetId="3" r:id="rId1"/>
    <sheet name="Лист2" sheetId="5" r:id="rId2"/>
    <sheet name="RUB TN (22P)" sheetId="1" r:id="rId3"/>
    <sheet name="21R" sheetId="4" r:id="rId4"/>
    <sheet name="Лист1" sheetId="2" r:id="rId5"/>
  </sheets>
  <definedNames>
    <definedName name="_xlnm._FilterDatabase" localSheetId="2" hidden="1">'RUB TN (22P)'!$B$3:$F$124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" i="3"/>
  <c r="AC25" i="5"/>
  <c r="Z25" i="5"/>
  <c r="W25" i="5"/>
  <c r="T25" i="5"/>
  <c r="Q25" i="5"/>
  <c r="M25" i="5"/>
  <c r="J25" i="5"/>
  <c r="G25" i="5"/>
  <c r="D25" i="5"/>
  <c r="AB25" i="5" s="1"/>
  <c r="AD25" i="5" s="1"/>
  <c r="AC24" i="5"/>
  <c r="Z24" i="5"/>
  <c r="W24" i="5"/>
  <c r="T24" i="5"/>
  <c r="Q24" i="5"/>
  <c r="M24" i="5"/>
  <c r="J24" i="5"/>
  <c r="G24" i="5"/>
  <c r="D24" i="5"/>
  <c r="AB24" i="5" s="1"/>
  <c r="AD24" i="5" s="1"/>
  <c r="AC23" i="5"/>
  <c r="Z23" i="5"/>
  <c r="W23" i="5"/>
  <c r="T23" i="5"/>
  <c r="Q23" i="5"/>
  <c r="M23" i="5"/>
  <c r="J23" i="5"/>
  <c r="G23" i="5"/>
  <c r="D23" i="5"/>
  <c r="AB23" i="5" s="1"/>
  <c r="AD23" i="5" s="1"/>
  <c r="AC22" i="5"/>
  <c r="Z22" i="5"/>
  <c r="W22" i="5"/>
  <c r="T22" i="5"/>
  <c r="Q22" i="5"/>
  <c r="M22" i="5"/>
  <c r="J22" i="5"/>
  <c r="G22" i="5"/>
  <c r="D22" i="5"/>
  <c r="AB22" i="5" s="1"/>
  <c r="AD22" i="5" s="1"/>
  <c r="AC21" i="5"/>
  <c r="Z21" i="5"/>
  <c r="W21" i="5"/>
  <c r="T21" i="5"/>
  <c r="Q21" i="5"/>
  <c r="M21" i="5"/>
  <c r="J21" i="5"/>
  <c r="G21" i="5"/>
  <c r="D21" i="5"/>
  <c r="AB21" i="5" s="1"/>
  <c r="AD21" i="5" s="1"/>
  <c r="AC20" i="5"/>
  <c r="Z20" i="5"/>
  <c r="W20" i="5"/>
  <c r="T20" i="5"/>
  <c r="Q20" i="5"/>
  <c r="M20" i="5"/>
  <c r="J20" i="5"/>
  <c r="G20" i="5"/>
  <c r="D20" i="5"/>
  <c r="AB20" i="5" s="1"/>
  <c r="AD20" i="5" s="1"/>
  <c r="AC19" i="5"/>
  <c r="Z19" i="5"/>
  <c r="W19" i="5"/>
  <c r="T19" i="5"/>
  <c r="Q19" i="5"/>
  <c r="M19" i="5"/>
  <c r="J19" i="5"/>
  <c r="G19" i="5"/>
  <c r="D19" i="5"/>
  <c r="AB19" i="5" s="1"/>
  <c r="AD19" i="5" s="1"/>
  <c r="AC18" i="5"/>
  <c r="Z18" i="5"/>
  <c r="W18" i="5"/>
  <c r="T18" i="5"/>
  <c r="Q18" i="5"/>
  <c r="M18" i="5"/>
  <c r="J18" i="5"/>
  <c r="G18" i="5"/>
  <c r="D18" i="5"/>
  <c r="AB18" i="5" s="1"/>
  <c r="AD18" i="5" s="1"/>
  <c r="AC17" i="5"/>
  <c r="Z17" i="5"/>
  <c r="W17" i="5"/>
  <c r="T17" i="5"/>
  <c r="Q17" i="5"/>
  <c r="M17" i="5"/>
  <c r="J17" i="5"/>
  <c r="G17" i="5"/>
  <c r="D17" i="5"/>
  <c r="AB17" i="5" s="1"/>
  <c r="AD17" i="5" s="1"/>
  <c r="AC16" i="5"/>
  <c r="Z16" i="5"/>
  <c r="W16" i="5"/>
  <c r="T16" i="5"/>
  <c r="Q16" i="5"/>
  <c r="M16" i="5"/>
  <c r="J16" i="5"/>
  <c r="G16" i="5"/>
  <c r="D16" i="5"/>
  <c r="AB16" i="5" s="1"/>
  <c r="AD16" i="5" s="1"/>
  <c r="AC15" i="5"/>
  <c r="Z15" i="5"/>
  <c r="W15" i="5"/>
  <c r="T15" i="5"/>
  <c r="Q15" i="5"/>
  <c r="M15" i="5"/>
  <c r="J15" i="5"/>
  <c r="G15" i="5"/>
  <c r="D15" i="5"/>
  <c r="AB15" i="5" s="1"/>
  <c r="AD15" i="5" s="1"/>
  <c r="AC14" i="5"/>
  <c r="Z14" i="5"/>
  <c r="W14" i="5"/>
  <c r="T14" i="5"/>
  <c r="Q14" i="5"/>
  <c r="M14" i="5"/>
  <c r="J14" i="5"/>
  <c r="G14" i="5"/>
  <c r="D14" i="5"/>
  <c r="AB14" i="5" s="1"/>
  <c r="AD14" i="5" s="1"/>
  <c r="AC13" i="5"/>
  <c r="Z13" i="5"/>
  <c r="W13" i="5"/>
  <c r="T13" i="5"/>
  <c r="Q13" i="5"/>
  <c r="M13" i="5"/>
  <c r="J13" i="5"/>
  <c r="G13" i="5"/>
  <c r="D13" i="5"/>
  <c r="AB13" i="5" s="1"/>
  <c r="AD13" i="5" s="1"/>
  <c r="AC12" i="5"/>
  <c r="Z12" i="5"/>
  <c r="W12" i="5"/>
  <c r="T12" i="5"/>
  <c r="Q12" i="5"/>
  <c r="M12" i="5"/>
  <c r="J12" i="5"/>
  <c r="G12" i="5"/>
  <c r="D12" i="5"/>
  <c r="AB12" i="5" s="1"/>
  <c r="AD12" i="5" s="1"/>
  <c r="AC11" i="5"/>
  <c r="Z11" i="5"/>
  <c r="W11" i="5"/>
  <c r="T11" i="5"/>
  <c r="Q11" i="5"/>
  <c r="M11" i="5"/>
  <c r="J11" i="5"/>
  <c r="G11" i="5"/>
  <c r="D11" i="5"/>
  <c r="AB11" i="5" s="1"/>
  <c r="AD11" i="5" s="1"/>
  <c r="AC10" i="5"/>
  <c r="Z10" i="5"/>
  <c r="W10" i="5"/>
  <c r="T10" i="5"/>
  <c r="Q10" i="5"/>
  <c r="M10" i="5"/>
  <c r="J10" i="5"/>
  <c r="G10" i="5"/>
  <c r="D10" i="5"/>
  <c r="AB10" i="5" s="1"/>
  <c r="AD10" i="5" s="1"/>
  <c r="AC9" i="5"/>
  <c r="Z9" i="5"/>
  <c r="W9" i="5"/>
  <c r="T9" i="5"/>
  <c r="Q9" i="5"/>
  <c r="M9" i="5"/>
  <c r="J9" i="5"/>
  <c r="G9" i="5"/>
  <c r="D9" i="5"/>
  <c r="AB9" i="5" s="1"/>
  <c r="AD9" i="5" s="1"/>
  <c r="AC8" i="5"/>
  <c r="Z8" i="5"/>
  <c r="W8" i="5"/>
  <c r="T8" i="5"/>
  <c r="Q8" i="5"/>
  <c r="M8" i="5"/>
  <c r="J8" i="5"/>
  <c r="G8" i="5"/>
  <c r="D8" i="5"/>
  <c r="AB8" i="5" s="1"/>
  <c r="AD8" i="5" s="1"/>
  <c r="AC7" i="5"/>
  <c r="Z7" i="5"/>
  <c r="W7" i="5"/>
  <c r="T7" i="5"/>
  <c r="Q7" i="5"/>
  <c r="M7" i="5"/>
  <c r="J7" i="5"/>
  <c r="G7" i="5"/>
  <c r="D7" i="5"/>
  <c r="AB7" i="5" s="1"/>
  <c r="AD7" i="5" s="1"/>
  <c r="AC6" i="5"/>
  <c r="Z6" i="5"/>
  <c r="W6" i="5"/>
  <c r="T6" i="5"/>
  <c r="Q6" i="5"/>
  <c r="M6" i="5"/>
  <c r="J6" i="5"/>
  <c r="G6" i="5"/>
  <c r="D6" i="5"/>
  <c r="AB6" i="5" s="1"/>
  <c r="AD6" i="5" s="1"/>
  <c r="AC5" i="5"/>
  <c r="Z5" i="5"/>
  <c r="W5" i="5"/>
  <c r="T5" i="5"/>
  <c r="Q5" i="5"/>
  <c r="M5" i="5"/>
  <c r="J5" i="5"/>
  <c r="G5" i="5"/>
  <c r="D5" i="5"/>
  <c r="AB5" i="5" s="1"/>
  <c r="AD5" i="5" s="1"/>
  <c r="AC4" i="5"/>
  <c r="Z4" i="5"/>
  <c r="W4" i="5"/>
  <c r="T4" i="5"/>
  <c r="Q4" i="5"/>
  <c r="M4" i="5"/>
  <c r="J4" i="5"/>
  <c r="G4" i="5"/>
  <c r="D4" i="5"/>
  <c r="AB4" i="5" s="1"/>
  <c r="AD4" i="5" s="1"/>
  <c r="AC3" i="5"/>
  <c r="Z3" i="5"/>
  <c r="W3" i="5"/>
  <c r="T3" i="5"/>
  <c r="Q3" i="5"/>
  <c r="M3" i="5"/>
  <c r="J3" i="5"/>
  <c r="G3" i="5"/>
  <c r="D3" i="5"/>
  <c r="AB3" i="5" s="1"/>
  <c r="AD3" i="5" s="1"/>
  <c r="AC2" i="5"/>
  <c r="Z2" i="5"/>
  <c r="W2" i="5"/>
  <c r="T2" i="5"/>
  <c r="Q2" i="5"/>
  <c r="M2" i="5"/>
  <c r="J2" i="5"/>
  <c r="G2" i="5"/>
  <c r="D2" i="5"/>
  <c r="AB2" i="5" s="1"/>
  <c r="AD2" i="5" s="1"/>
  <c r="AC1" i="5"/>
  <c r="Z1" i="5"/>
  <c r="W1" i="5"/>
  <c r="T1" i="5"/>
  <c r="Q1" i="5"/>
  <c r="M1" i="5"/>
  <c r="J1" i="5"/>
  <c r="G1" i="5"/>
  <c r="D1" i="5"/>
  <c r="AB1" i="5" s="1"/>
  <c r="AD1" i="5" s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" i="4"/>
  <c r="E4" i="4"/>
  <c r="E5" i="4"/>
  <c r="E6" i="4"/>
  <c r="E7" i="4"/>
  <c r="E8" i="4"/>
  <c r="E9" i="4"/>
  <c r="E10" i="4"/>
  <c r="J4" i="1" s="1"/>
  <c r="E2" i="4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H6" i="1" l="1"/>
  <c r="I6" i="1" s="1"/>
  <c r="H9" i="1"/>
  <c r="I9" i="1" s="1"/>
  <c r="H10" i="1"/>
  <c r="I10" i="1" s="1"/>
  <c r="H14" i="1"/>
  <c r="I14" i="1" s="1"/>
  <c r="H17" i="1"/>
  <c r="I17" i="1" s="1"/>
  <c r="H18" i="1"/>
  <c r="I18" i="1" s="1"/>
  <c r="H22" i="1"/>
  <c r="I22" i="1" s="1"/>
  <c r="H25" i="1"/>
  <c r="I25" i="1" s="1"/>
  <c r="H26" i="1"/>
  <c r="I26" i="1" s="1"/>
  <c r="G29" i="1"/>
  <c r="H5" i="1"/>
  <c r="I5" i="1" s="1"/>
  <c r="H7" i="1"/>
  <c r="I7" i="1" s="1"/>
  <c r="H8" i="1"/>
  <c r="I8" i="1" s="1"/>
  <c r="H11" i="1"/>
  <c r="I11" i="1" s="1"/>
  <c r="H12" i="1"/>
  <c r="I12" i="1" s="1"/>
  <c r="H13" i="1"/>
  <c r="I13" i="1" s="1"/>
  <c r="H15" i="1"/>
  <c r="I15" i="1" s="1"/>
  <c r="H16" i="1"/>
  <c r="I16" i="1" s="1"/>
  <c r="H19" i="1"/>
  <c r="I19" i="1" s="1"/>
  <c r="H20" i="1"/>
  <c r="I20" i="1" s="1"/>
  <c r="H21" i="1"/>
  <c r="I21" i="1" s="1"/>
  <c r="H23" i="1"/>
  <c r="I23" i="1" s="1"/>
  <c r="H24" i="1"/>
  <c r="I24" i="1" s="1"/>
  <c r="H27" i="1"/>
  <c r="I27" i="1" s="1"/>
  <c r="H28" i="1"/>
  <c r="I28" i="1" s="1"/>
  <c r="H4" i="1"/>
  <c r="I4" i="1" s="1"/>
  <c r="I29" i="1" l="1"/>
  <c r="K15" i="1" l="1"/>
  <c r="L15" i="1" s="1"/>
  <c r="K19" i="1"/>
  <c r="L19" i="1" s="1"/>
  <c r="K20" i="1"/>
  <c r="L20" i="1" s="1"/>
  <c r="K6" i="1"/>
  <c r="L6" i="1" s="1"/>
  <c r="K23" i="1"/>
  <c r="L23" i="1" s="1"/>
  <c r="K13" i="1"/>
  <c r="L13" i="1" s="1"/>
  <c r="K11" i="1"/>
  <c r="L11" i="1" s="1"/>
  <c r="K12" i="1"/>
  <c r="L12" i="1" s="1"/>
  <c r="K7" i="1"/>
  <c r="L7" i="1" s="1"/>
  <c r="K25" i="1"/>
  <c r="L25" i="1" s="1"/>
  <c r="K24" i="1"/>
  <c r="L24" i="1" s="1"/>
  <c r="K18" i="1"/>
  <c r="L18" i="1" s="1"/>
  <c r="K14" i="1"/>
  <c r="L14" i="1" s="1"/>
  <c r="K21" i="1"/>
  <c r="L21" i="1" s="1"/>
  <c r="K22" i="1"/>
  <c r="L22" i="1" s="1"/>
  <c r="K16" i="1"/>
  <c r="L16" i="1" s="1"/>
  <c r="K5" i="1"/>
  <c r="L5" i="1" s="1"/>
  <c r="K17" i="1"/>
  <c r="L17" i="1" s="1"/>
  <c r="K9" i="1"/>
  <c r="L9" i="1" s="1"/>
  <c r="K8" i="1"/>
  <c r="L8" i="1" s="1"/>
  <c r="K4" i="1"/>
  <c r="L4" i="1" s="1"/>
  <c r="K26" i="1"/>
  <c r="L26" i="1" s="1"/>
  <c r="K10" i="1"/>
  <c r="L10" i="1" s="1"/>
  <c r="K28" i="1"/>
  <c r="L28" i="1" s="1"/>
  <c r="K27" i="1"/>
  <c r="L27" i="1" s="1"/>
</calcChain>
</file>

<file path=xl/sharedStrings.xml><?xml version="1.0" encoding="utf-8"?>
<sst xmlns="http://schemas.openxmlformats.org/spreadsheetml/2006/main" count="658" uniqueCount="95">
  <si>
    <t>COU Description</t>
  </si>
  <si>
    <t>COU</t>
  </si>
  <si>
    <t>SubFamily Description</t>
  </si>
  <si>
    <t>SubFamily</t>
  </si>
  <si>
    <t>RUSSIA</t>
  </si>
  <si>
    <t>RU</t>
  </si>
  <si>
    <t>Basic range dry soups</t>
  </si>
  <si>
    <t>DDDD01D1010001</t>
  </si>
  <si>
    <t>Added value Dry individual instant soups</t>
  </si>
  <si>
    <t>DDDD01D1040002</t>
  </si>
  <si>
    <t>Added value dry soups</t>
  </si>
  <si>
    <t>DDDD01D1020003</t>
  </si>
  <si>
    <t>Armtk Basic range chicken cubes</t>
  </si>
  <si>
    <t>AAAA01A1010014</t>
  </si>
  <si>
    <t>Armtk Basic range dry soups</t>
  </si>
  <si>
    <t>DDDD01D1010007</t>
  </si>
  <si>
    <t>Armtk Instant Dry Soups Sachets</t>
  </si>
  <si>
    <t>DDDD01D1040004</t>
  </si>
  <si>
    <t>Armtk Specific seasonings</t>
  </si>
  <si>
    <t>AAAA05A5020002</t>
  </si>
  <si>
    <t>Aromatica</t>
  </si>
  <si>
    <t>AAAA02A2010007</t>
  </si>
  <si>
    <t>Basic range chicken cubes</t>
  </si>
  <si>
    <t>AAAA01A1010006</t>
  </si>
  <si>
    <t>Basic range non-chicken cubes</t>
  </si>
  <si>
    <t>AAAA01A1010007</t>
  </si>
  <si>
    <t>Basic range powder bouillon</t>
  </si>
  <si>
    <t>AAAA02A2010001</t>
  </si>
  <si>
    <t>Beef on the bone cubes</t>
  </si>
  <si>
    <t>AAAA01A1020008</t>
  </si>
  <si>
    <t>Chicken + cubes</t>
  </si>
  <si>
    <t>AAAA01A1020007</t>
  </si>
  <si>
    <t>Corn Flour</t>
  </si>
  <si>
    <t>AAAA06A6010002</t>
  </si>
  <si>
    <t>Cubes with special flavours</t>
  </si>
  <si>
    <t>AAAA01A1010013</t>
  </si>
  <si>
    <t>Dry Sauces</t>
  </si>
  <si>
    <t>BBBB04B4010001</t>
  </si>
  <si>
    <t>Fixes for Microwaves with bag</t>
  </si>
  <si>
    <t>AAAA08A8010003</t>
  </si>
  <si>
    <t>Instant Dry Soups Sachets</t>
  </si>
  <si>
    <t>DDDD01D1040001</t>
  </si>
  <si>
    <t>Kids pasta</t>
  </si>
  <si>
    <t>FFFF03F3010001</t>
  </si>
  <si>
    <t>Long cut standard pasta</t>
  </si>
  <si>
    <t>FFFF01F1010003</t>
  </si>
  <si>
    <t>Powder with herbs</t>
  </si>
  <si>
    <t>AAAA02A2010008</t>
  </si>
  <si>
    <t>Short cut standard pasta</t>
  </si>
  <si>
    <t>FFFF01F1010004</t>
  </si>
  <si>
    <t>Universal seasonings</t>
  </si>
  <si>
    <t>AAAA05A5010001</t>
  </si>
  <si>
    <t>Universals</t>
  </si>
  <si>
    <t>AAAA05A5010002</t>
  </si>
  <si>
    <t>Zazharka</t>
  </si>
  <si>
    <t>DDDD02D2020001</t>
  </si>
  <si>
    <t>ARMENIA</t>
  </si>
  <si>
    <t>AM</t>
  </si>
  <si>
    <t>AZERBAIJAN</t>
  </si>
  <si>
    <t>AZ</t>
  </si>
  <si>
    <t>BELARUS</t>
  </si>
  <si>
    <t>BY</t>
  </si>
  <si>
    <t>GEORGIA</t>
  </si>
  <si>
    <t>GE</t>
  </si>
  <si>
    <t>KAZAKHSTAN</t>
  </si>
  <si>
    <t>KZ</t>
  </si>
  <si>
    <t>KIRGHISTAN</t>
  </si>
  <si>
    <t>KG</t>
  </si>
  <si>
    <t>MOLDOVA</t>
  </si>
  <si>
    <t>MD</t>
  </si>
  <si>
    <t>Specific seasonings</t>
  </si>
  <si>
    <t>AAAA05A5020001</t>
  </si>
  <si>
    <t>MONGOLIA</t>
  </si>
  <si>
    <t>MN</t>
  </si>
  <si>
    <t>TAJIKISTAN</t>
  </si>
  <si>
    <t>TJ</t>
  </si>
  <si>
    <t>TURKMENISTAN</t>
  </si>
  <si>
    <t>TM</t>
  </si>
  <si>
    <t>UZBEKISTAN</t>
  </si>
  <si>
    <t>UZ</t>
  </si>
  <si>
    <t>RUB x TN
22P</t>
  </si>
  <si>
    <t>Sub Family Description</t>
  </si>
  <si>
    <t>Forecast Volume 22P, KG</t>
  </si>
  <si>
    <t>Forecast Volume 22P, TN</t>
  </si>
  <si>
    <t>Cost Split, %</t>
  </si>
  <si>
    <t>COST 22P</t>
  </si>
  <si>
    <t>RUBXTN 22E0</t>
  </si>
  <si>
    <t xml:space="preserve">COST 22E0 </t>
  </si>
  <si>
    <t>Country Bu Description</t>
  </si>
  <si>
    <t>Weight</t>
  </si>
  <si>
    <t xml:space="preserve"> Cost</t>
  </si>
  <si>
    <t>Split %</t>
  </si>
  <si>
    <t>RUB Tn</t>
  </si>
  <si>
    <t>Gran Ragu Classico</t>
  </si>
  <si>
    <t>Jumbo Jumbo bouillon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</si>
</sst>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/>
    <xf numFmtId="0" fontId="2" fillId="3" borderId="2" xfId="0" applyFont="1" applyFill="1" applyBorder="1" applyAlignment="1">
      <alignment horizontal="center" vertical="center" wrapText="1"/>
    </xf>
    <xf numFmtId="3" fontId="0" fillId="3" borderId="2" xfId="0" applyNumberFormat="1" applyFill="1" applyBorder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0" fontId="0" fillId="0" borderId="0" xfId="0" applyNumberFormat="1"/>
    <xf numFmtId="164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C95A-E62E-484B-B555-DB0A80E11882}">
  <dimension ref="A1:D26"/>
  <sheetViews>
    <sheetView tabSelected="1" workbookViewId="0">
      <selection activeCell="G5" sqref="G5"/>
    </sheetView>
  </sheetViews>
  <sheetFormatPr defaultRowHeight="14.5" x14ac:dyDescent="0.35"/>
  <cols>
    <col min="2" max="2" width="18.54296875" customWidth="1"/>
    <col min="3" max="3" width="21.7265625" customWidth="1"/>
  </cols>
  <sheetData>
    <row r="1" spans="1:4" ht="39" x14ac:dyDescent="0.35">
      <c r="A1" s="2" t="s">
        <v>1</v>
      </c>
      <c r="B1" s="2" t="s">
        <v>2</v>
      </c>
      <c r="C1" s="2" t="s">
        <v>3</v>
      </c>
      <c r="D1" s="3" t="s">
        <v>80</v>
      </c>
    </row>
    <row r="2" spans="1:4" x14ac:dyDescent="0.35">
      <c r="A2" s="5" t="s">
        <v>5</v>
      </c>
      <c r="B2" t="s">
        <v>6</v>
      </c>
      <c r="C2" s="4" t="s">
        <v>7</v>
      </c>
      <c r="D2" s="22">
        <f>VLOOKUP(B2,Лист2!$A$1:$AD$25,30,FALSE)</f>
        <v>13254.762027559987</v>
      </c>
    </row>
    <row r="3" spans="1:4" x14ac:dyDescent="0.35">
      <c r="A3" s="5" t="s">
        <v>5</v>
      </c>
      <c r="B3" t="s">
        <v>8</v>
      </c>
      <c r="C3" s="4" t="s">
        <v>9</v>
      </c>
      <c r="D3" s="22">
        <f>VLOOKUP(B3,Лист2!$A$1:$AD$25,30,FALSE)</f>
        <v>14775.788197290989</v>
      </c>
    </row>
    <row r="4" spans="1:4" x14ac:dyDescent="0.35">
      <c r="A4" s="5" t="s">
        <v>5</v>
      </c>
      <c r="B4" t="s">
        <v>10</v>
      </c>
      <c r="C4" s="4" t="s">
        <v>11</v>
      </c>
      <c r="D4" s="22">
        <f>VLOOKUP(B4,Лист2!$A$1:$AD$25,30,FALSE)</f>
        <v>13625.689160596323</v>
      </c>
    </row>
    <row r="5" spans="1:4" x14ac:dyDescent="0.35">
      <c r="A5" s="5" t="s">
        <v>5</v>
      </c>
      <c r="B5" t="s">
        <v>12</v>
      </c>
      <c r="C5" s="4" t="s">
        <v>13</v>
      </c>
      <c r="D5" s="22">
        <f>VLOOKUP(B5,Лист2!$A$1:$AD$25,30,FALSE)</f>
        <v>13923.019784670758</v>
      </c>
    </row>
    <row r="6" spans="1:4" x14ac:dyDescent="0.35">
      <c r="A6" s="5" t="s">
        <v>5</v>
      </c>
      <c r="B6" t="s">
        <v>14</v>
      </c>
      <c r="C6" s="4" t="s">
        <v>15</v>
      </c>
      <c r="D6" s="22">
        <f>VLOOKUP(B6,Лист2!$A$1:$AD$25,30,FALSE)</f>
        <v>13834.518256855845</v>
      </c>
    </row>
    <row r="7" spans="1:4" x14ac:dyDescent="0.35">
      <c r="A7" s="5" t="s">
        <v>5</v>
      </c>
      <c r="B7" t="s">
        <v>16</v>
      </c>
      <c r="C7" s="4" t="s">
        <v>17</v>
      </c>
      <c r="D7" s="22">
        <f>VLOOKUP(B7,Лист2!$A$1:$AD$25,30,FALSE)</f>
        <v>14960.258416624878</v>
      </c>
    </row>
    <row r="8" spans="1:4" x14ac:dyDescent="0.35">
      <c r="A8" s="5" t="s">
        <v>5</v>
      </c>
      <c r="B8" t="s">
        <v>18</v>
      </c>
      <c r="C8" s="4" t="s">
        <v>19</v>
      </c>
      <c r="D8" s="22">
        <f>VLOOKUP(B8,Лист2!$A$1:$AD$25,30,FALSE)</f>
        <v>14898.834166516222</v>
      </c>
    </row>
    <row r="9" spans="1:4" x14ac:dyDescent="0.35">
      <c r="A9" s="5" t="s">
        <v>5</v>
      </c>
      <c r="B9" t="s">
        <v>20</v>
      </c>
      <c r="C9" s="4" t="s">
        <v>21</v>
      </c>
      <c r="D9" s="22">
        <f>VLOOKUP(B9,Лист2!$A$1:$AD$25,30,FALSE)</f>
        <v>13286.463754766897</v>
      </c>
    </row>
    <row r="10" spans="1:4" x14ac:dyDescent="0.35">
      <c r="A10" s="5" t="s">
        <v>5</v>
      </c>
      <c r="B10" t="s">
        <v>22</v>
      </c>
      <c r="C10" s="4" t="s">
        <v>23</v>
      </c>
      <c r="D10" s="22">
        <f>VLOOKUP(B10,Лист2!$A$1:$AD$25,30,FALSE)</f>
        <v>12342.494857856935</v>
      </c>
    </row>
    <row r="11" spans="1:4" x14ac:dyDescent="0.35">
      <c r="A11" s="5" t="s">
        <v>5</v>
      </c>
      <c r="B11" t="s">
        <v>24</v>
      </c>
      <c r="C11" s="4" t="s">
        <v>25</v>
      </c>
      <c r="D11" s="22">
        <f>VLOOKUP(B11,Лист2!$A$1:$AD$25,30,FALSE)</f>
        <v>12727.429580451801</v>
      </c>
    </row>
    <row r="12" spans="1:4" x14ac:dyDescent="0.35">
      <c r="A12" s="5" t="s">
        <v>5</v>
      </c>
      <c r="B12" t="s">
        <v>26</v>
      </c>
      <c r="C12" s="4" t="s">
        <v>27</v>
      </c>
      <c r="D12" s="22">
        <f>VLOOKUP(B12,Лист2!$A$1:$AD$25,30,FALSE)</f>
        <v>12713.685992805733</v>
      </c>
    </row>
    <row r="13" spans="1:4" x14ac:dyDescent="0.35">
      <c r="A13" s="5" t="s">
        <v>5</v>
      </c>
      <c r="B13" t="s">
        <v>28</v>
      </c>
      <c r="C13" s="4" t="s">
        <v>29</v>
      </c>
      <c r="D13" s="22">
        <f>VLOOKUP(B13,Лист2!$A$1:$AD$25,30,FALSE)</f>
        <v>14058.108568887636</v>
      </c>
    </row>
    <row r="14" spans="1:4" x14ac:dyDescent="0.35">
      <c r="A14" s="5" t="s">
        <v>5</v>
      </c>
      <c r="B14" t="s">
        <v>30</v>
      </c>
      <c r="C14" s="4" t="s">
        <v>31</v>
      </c>
      <c r="D14" s="22">
        <f>VLOOKUP(B14,Лист2!$A$1:$AD$25,30,FALSE)</f>
        <v>12566.203462580688</v>
      </c>
    </row>
    <row r="15" spans="1:4" x14ac:dyDescent="0.35">
      <c r="A15" s="5" t="s">
        <v>5</v>
      </c>
      <c r="B15" t="s">
        <v>32</v>
      </c>
      <c r="C15" s="4" t="s">
        <v>33</v>
      </c>
      <c r="D15" s="22">
        <f>VLOOKUP(B15,Лист2!$A$1:$AD$25,30,FALSE)</f>
        <v>13918.000000000002</v>
      </c>
    </row>
    <row r="16" spans="1:4" x14ac:dyDescent="0.35">
      <c r="A16" s="5" t="s">
        <v>5</v>
      </c>
      <c r="B16" t="s">
        <v>34</v>
      </c>
      <c r="C16" s="4" t="s">
        <v>35</v>
      </c>
      <c r="D16" s="22">
        <f>VLOOKUP(B16,Лист2!$A$1:$AD$25,30,FALSE)</f>
        <v>12955.182788484613</v>
      </c>
    </row>
    <row r="17" spans="1:4" x14ac:dyDescent="0.35">
      <c r="A17" s="5" t="s">
        <v>5</v>
      </c>
      <c r="B17" t="s">
        <v>36</v>
      </c>
      <c r="C17" s="4" t="s">
        <v>37</v>
      </c>
      <c r="D17" s="22">
        <f>VLOOKUP(B17,Лист2!$A$1:$AD$25,30,FALSE)</f>
        <v>11507.887329851406</v>
      </c>
    </row>
    <row r="18" spans="1:4" x14ac:dyDescent="0.35">
      <c r="A18" s="5" t="s">
        <v>5</v>
      </c>
      <c r="B18" t="s">
        <v>38</v>
      </c>
      <c r="C18" s="4" t="s">
        <v>39</v>
      </c>
      <c r="D18" s="22">
        <f>VLOOKUP(B18,Лист2!$A$1:$AD$25,30,FALSE)</f>
        <v>15640.168391000427</v>
      </c>
    </row>
    <row r="19" spans="1:4" x14ac:dyDescent="0.35">
      <c r="A19" s="5" t="s">
        <v>5</v>
      </c>
      <c r="B19" t="s">
        <v>40</v>
      </c>
      <c r="C19" s="4" t="s">
        <v>41</v>
      </c>
      <c r="D19" s="22">
        <f>VLOOKUP(B19,Лист2!$A$1:$AD$25,30,FALSE)</f>
        <v>15440.908361042084</v>
      </c>
    </row>
    <row r="20" spans="1:4" x14ac:dyDescent="0.35">
      <c r="A20" s="5" t="s">
        <v>5</v>
      </c>
      <c r="B20" t="s">
        <v>42</v>
      </c>
      <c r="C20" s="4" t="s">
        <v>43</v>
      </c>
      <c r="D20" s="22">
        <f>VLOOKUP(B20,Лист2!$A$1:$AD$25,30,FALSE)</f>
        <v>11707.57018824421</v>
      </c>
    </row>
    <row r="21" spans="1:4" x14ac:dyDescent="0.35">
      <c r="A21" s="5" t="s">
        <v>5</v>
      </c>
      <c r="B21" t="s">
        <v>44</v>
      </c>
      <c r="C21" s="4" t="s">
        <v>45</v>
      </c>
      <c r="D21" s="22">
        <f>VLOOKUP(B21,Лист2!$A$1:$AD$25,30,FALSE)</f>
        <v>12959.808432977748</v>
      </c>
    </row>
    <row r="22" spans="1:4" x14ac:dyDescent="0.35">
      <c r="A22" s="5" t="s">
        <v>5</v>
      </c>
      <c r="B22" t="s">
        <v>46</v>
      </c>
      <c r="C22" s="4" t="s">
        <v>47</v>
      </c>
      <c r="D22" s="22">
        <f>VLOOKUP(B22,Лист2!$A$1:$AD$25,30,FALSE)</f>
        <v>13728.53087525463</v>
      </c>
    </row>
    <row r="23" spans="1:4" x14ac:dyDescent="0.35">
      <c r="A23" s="5" t="s">
        <v>5</v>
      </c>
      <c r="B23" t="s">
        <v>48</v>
      </c>
      <c r="C23" s="4" t="s">
        <v>49</v>
      </c>
      <c r="D23" s="22">
        <f>VLOOKUP(B23,Лист2!$A$1:$AD$25,30,FALSE)</f>
        <v>14531.206471083629</v>
      </c>
    </row>
    <row r="24" spans="1:4" x14ac:dyDescent="0.35">
      <c r="A24" s="5" t="s">
        <v>5</v>
      </c>
      <c r="B24" t="s">
        <v>50</v>
      </c>
      <c r="C24" s="4" t="s">
        <v>51</v>
      </c>
      <c r="D24" s="22">
        <f>VLOOKUP(B24,Лист2!$A$1:$AD$25,30,FALSE)</f>
        <v>14304.840616161136</v>
      </c>
    </row>
    <row r="25" spans="1:4" x14ac:dyDescent="0.35">
      <c r="A25" s="5" t="s">
        <v>5</v>
      </c>
      <c r="B25" t="s">
        <v>52</v>
      </c>
      <c r="C25" s="4" t="s">
        <v>53</v>
      </c>
      <c r="D25" s="22">
        <f>VLOOKUP(B25,Лист2!$A$1:$AD$25,30,FALSE)</f>
        <v>12226.758564986752</v>
      </c>
    </row>
    <row r="26" spans="1:4" x14ac:dyDescent="0.35">
      <c r="A26" s="5" t="s">
        <v>5</v>
      </c>
      <c r="B26" t="s">
        <v>54</v>
      </c>
      <c r="C26" s="4" t="s">
        <v>55</v>
      </c>
      <c r="D26" s="22">
        <f>VLOOKUP(B26,Лист2!$A$1:$AD$25,30,FALSE)</f>
        <v>14700.316462348754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C188-773B-44F4-B839-CADCD4B56360}">
  <dimension ref="A1:AD25"/>
  <sheetViews>
    <sheetView topLeftCell="L1" workbookViewId="0">
      <selection sqref="A1:AD25"/>
    </sheetView>
  </sheetViews>
  <sheetFormatPr defaultRowHeight="14.5" x14ac:dyDescent="0.35"/>
  <sheetData>
    <row r="1" spans="1:30" x14ac:dyDescent="0.35">
      <c r="A1" t="s">
        <v>8</v>
      </c>
      <c r="B1">
        <v>1785.1529849574174</v>
      </c>
      <c r="C1">
        <v>11.32</v>
      </c>
      <c r="D1">
        <f>B1*C1</f>
        <v>20207.931789717964</v>
      </c>
      <c r="E1">
        <v>3282.0115623407746</v>
      </c>
      <c r="F1">
        <v>20.51</v>
      </c>
      <c r="G1">
        <f>E1*F1</f>
        <v>67314.057143609287</v>
      </c>
      <c r="H1">
        <v>7448.2548796392748</v>
      </c>
      <c r="I1">
        <v>11.32</v>
      </c>
      <c r="J1">
        <f>H1*I1</f>
        <v>84314.245237516589</v>
      </c>
      <c r="K1">
        <v>3656.7262989839464</v>
      </c>
      <c r="L1">
        <v>15.65</v>
      </c>
      <c r="M1">
        <f>K1*L1</f>
        <v>57227.766579098759</v>
      </c>
      <c r="N1">
        <v>5300.4348767317379</v>
      </c>
      <c r="O1">
        <v>1444.6419735685454</v>
      </c>
      <c r="P1">
        <v>15.42</v>
      </c>
      <c r="Q1">
        <f>(N1+O1)*P1</f>
        <v>104009.08503163037</v>
      </c>
      <c r="R1">
        <v>7838.2221649789053</v>
      </c>
      <c r="S1">
        <v>11.41</v>
      </c>
      <c r="T1">
        <f>R1*S1</f>
        <v>89434.114902409317</v>
      </c>
      <c r="U1">
        <v>13344.961185207729</v>
      </c>
      <c r="V1">
        <v>17.829999999999998</v>
      </c>
      <c r="W1">
        <f>U1*V1</f>
        <v>237940.65793225379</v>
      </c>
      <c r="X1">
        <v>1760.3616591783123</v>
      </c>
      <c r="Y1">
        <v>9.76</v>
      </c>
      <c r="Z1">
        <f>X1*Y1</f>
        <v>17181.129793580327</v>
      </c>
      <c r="AA1">
        <v>45860.767585586647</v>
      </c>
      <c r="AB1">
        <f>D1+G1+J1+M1+Q1+T1+W1+Z1</f>
        <v>677628.9884098164</v>
      </c>
      <c r="AC1">
        <f>AA1/1000</f>
        <v>45.86076758558665</v>
      </c>
      <c r="AD1">
        <f>AB1/AC1</f>
        <v>14775.788197290989</v>
      </c>
    </row>
    <row r="2" spans="1:30" x14ac:dyDescent="0.35">
      <c r="A2" t="s">
        <v>10</v>
      </c>
      <c r="B2">
        <v>1311.9562841542736</v>
      </c>
      <c r="C2">
        <v>11.32</v>
      </c>
      <c r="D2">
        <f t="shared" ref="D2:D25" si="0">B2*C2</f>
        <v>14851.345136626378</v>
      </c>
      <c r="E2">
        <v>3761.2953147697554</v>
      </c>
      <c r="F2">
        <v>20.51</v>
      </c>
      <c r="G2">
        <f t="shared" ref="G2:G25" si="1">E2*F2</f>
        <v>77144.16690592769</v>
      </c>
      <c r="H2">
        <v>22695.296999824764</v>
      </c>
      <c r="I2">
        <v>11.32</v>
      </c>
      <c r="J2">
        <f t="shared" ref="J2:J25" si="2">H2*I2</f>
        <v>256910.76203801634</v>
      </c>
      <c r="K2">
        <v>9009.802840872846</v>
      </c>
      <c r="L2">
        <v>15.65</v>
      </c>
      <c r="M2">
        <f t="shared" ref="M2:M25" si="3">K2*L2</f>
        <v>141003.41445966004</v>
      </c>
      <c r="N2">
        <v>10990.756185700846</v>
      </c>
      <c r="O2">
        <v>2888.8950728684194</v>
      </c>
      <c r="P2">
        <v>15.42</v>
      </c>
      <c r="Q2">
        <f t="shared" ref="Q2:Q25" si="4">(N2+O2)*P2</f>
        <v>214024.22240713806</v>
      </c>
      <c r="R2">
        <v>5279.341207435682</v>
      </c>
      <c r="S2">
        <v>11.41</v>
      </c>
      <c r="T2">
        <f t="shared" ref="T2:T25" si="5">R2*S2</f>
        <v>60237.283176841134</v>
      </c>
      <c r="U2">
        <v>2051.6023260450834</v>
      </c>
      <c r="V2">
        <v>17.829999999999998</v>
      </c>
      <c r="W2">
        <f t="shared" ref="W2:W25" si="6">U2*V2</f>
        <v>36580.069473383832</v>
      </c>
      <c r="X2">
        <v>2745.1528184084063</v>
      </c>
      <c r="Y2">
        <v>9.76</v>
      </c>
      <c r="Z2">
        <f t="shared" ref="Z2:Z25" si="7">X2*Y2</f>
        <v>26792.691507666044</v>
      </c>
      <c r="AA2">
        <v>60734.099050080076</v>
      </c>
      <c r="AB2">
        <f t="shared" ref="AB2:AB25" si="8">D2+G2+J2+M2+Q2+T2+W2+Z2</f>
        <v>827543.95510525955</v>
      </c>
      <c r="AC2">
        <f t="shared" ref="AC2:AC25" si="9">AA2/1000</f>
        <v>60.734099050080076</v>
      </c>
      <c r="AD2">
        <f t="shared" ref="AD2:AD25" si="10">AB2/AC2</f>
        <v>13625.689160596323</v>
      </c>
    </row>
    <row r="3" spans="1:30" x14ac:dyDescent="0.35">
      <c r="A3" t="s">
        <v>12</v>
      </c>
      <c r="B3">
        <v>21463.324974994597</v>
      </c>
      <c r="C3">
        <v>11.32</v>
      </c>
      <c r="D3">
        <f t="shared" si="0"/>
        <v>242964.83871693886</v>
      </c>
      <c r="E3">
        <v>67869.273387000008</v>
      </c>
      <c r="F3">
        <v>20.51</v>
      </c>
      <c r="G3">
        <f t="shared" si="1"/>
        <v>1391998.7971673703</v>
      </c>
      <c r="H3">
        <v>91341.43022812494</v>
      </c>
      <c r="I3">
        <v>11.32</v>
      </c>
      <c r="J3">
        <f t="shared" si="2"/>
        <v>1033984.9901823744</v>
      </c>
      <c r="K3">
        <v>106837.60907812499</v>
      </c>
      <c r="L3">
        <v>15.65</v>
      </c>
      <c r="M3">
        <f t="shared" si="3"/>
        <v>1672008.5820726561</v>
      </c>
      <c r="N3">
        <v>123035.42017648813</v>
      </c>
      <c r="P3">
        <v>15.42</v>
      </c>
      <c r="Q3">
        <f t="shared" si="4"/>
        <v>1897206.179121447</v>
      </c>
      <c r="R3">
        <v>68631.895200969462</v>
      </c>
      <c r="S3">
        <v>11.41</v>
      </c>
      <c r="T3">
        <f t="shared" si="5"/>
        <v>783089.92424306157</v>
      </c>
      <c r="U3">
        <v>60839.467912500026</v>
      </c>
      <c r="V3">
        <v>17.829999999999998</v>
      </c>
      <c r="W3">
        <f t="shared" si="6"/>
        <v>1084767.7128798754</v>
      </c>
      <c r="X3">
        <v>141083.61133875002</v>
      </c>
      <c r="Y3">
        <v>9.76</v>
      </c>
      <c r="Z3">
        <f t="shared" si="7"/>
        <v>1376976.0466662003</v>
      </c>
      <c r="AA3">
        <v>681102.03229695209</v>
      </c>
      <c r="AB3">
        <f t="shared" si="8"/>
        <v>9482997.0710499249</v>
      </c>
      <c r="AC3">
        <f t="shared" si="9"/>
        <v>681.10203229695207</v>
      </c>
      <c r="AD3">
        <f t="shared" si="10"/>
        <v>13923.019784670758</v>
      </c>
    </row>
    <row r="4" spans="1:30" x14ac:dyDescent="0.35">
      <c r="A4" t="s">
        <v>14</v>
      </c>
      <c r="B4">
        <v>11538.978421033131</v>
      </c>
      <c r="C4">
        <v>11.32</v>
      </c>
      <c r="D4">
        <f t="shared" si="0"/>
        <v>130621.23572609504</v>
      </c>
      <c r="E4">
        <v>66807.209933212696</v>
      </c>
      <c r="F4">
        <v>20.51</v>
      </c>
      <c r="G4">
        <f t="shared" si="1"/>
        <v>1370215.8757301925</v>
      </c>
      <c r="H4">
        <v>37488.45996112685</v>
      </c>
      <c r="I4">
        <v>11.32</v>
      </c>
      <c r="J4">
        <f t="shared" si="2"/>
        <v>424369.36675995594</v>
      </c>
      <c r="K4">
        <v>46180.298922883347</v>
      </c>
      <c r="L4">
        <v>15.65</v>
      </c>
      <c r="M4">
        <f t="shared" si="3"/>
        <v>722721.67814312445</v>
      </c>
      <c r="N4">
        <v>164505.54443909039</v>
      </c>
      <c r="P4">
        <v>15.42</v>
      </c>
      <c r="Q4">
        <f t="shared" si="4"/>
        <v>2536675.4952507736</v>
      </c>
      <c r="R4">
        <v>116839.84353900615</v>
      </c>
      <c r="S4">
        <v>11.41</v>
      </c>
      <c r="T4">
        <f t="shared" si="5"/>
        <v>1333142.6147800602</v>
      </c>
      <c r="U4">
        <v>63433.258312832331</v>
      </c>
      <c r="V4">
        <v>17.829999999999998</v>
      </c>
      <c r="W4">
        <f t="shared" si="6"/>
        <v>1131014.9957178005</v>
      </c>
      <c r="X4">
        <v>156464.15104367747</v>
      </c>
      <c r="Y4">
        <v>9.76</v>
      </c>
      <c r="Z4">
        <f t="shared" si="7"/>
        <v>1527090.114186292</v>
      </c>
      <c r="AA4">
        <v>663257.74457286228</v>
      </c>
      <c r="AB4">
        <f t="shared" si="8"/>
        <v>9175851.3762942944</v>
      </c>
      <c r="AC4">
        <f t="shared" si="9"/>
        <v>663.25774457286229</v>
      </c>
      <c r="AD4">
        <f t="shared" si="10"/>
        <v>13834.518256855845</v>
      </c>
    </row>
    <row r="5" spans="1:30" x14ac:dyDescent="0.35">
      <c r="A5" t="s">
        <v>16</v>
      </c>
      <c r="C5">
        <v>11.32</v>
      </c>
      <c r="D5">
        <f t="shared" si="0"/>
        <v>0</v>
      </c>
      <c r="E5">
        <v>5309.8465494129559</v>
      </c>
      <c r="F5">
        <v>20.51</v>
      </c>
      <c r="G5">
        <f t="shared" si="1"/>
        <v>108904.95272845973</v>
      </c>
      <c r="H5">
        <v>2889.9435583549794</v>
      </c>
      <c r="I5">
        <v>11.32</v>
      </c>
      <c r="J5">
        <f t="shared" si="2"/>
        <v>32714.161080578368</v>
      </c>
      <c r="K5">
        <v>2856.6525418739311</v>
      </c>
      <c r="L5">
        <v>15.65</v>
      </c>
      <c r="M5">
        <f t="shared" si="3"/>
        <v>44706.612280327026</v>
      </c>
      <c r="N5">
        <v>1039.3759999999997</v>
      </c>
      <c r="P5">
        <v>15.42</v>
      </c>
      <c r="Q5">
        <f t="shared" si="4"/>
        <v>16027.177919999996</v>
      </c>
      <c r="R5">
        <v>6940.6673327172721</v>
      </c>
      <c r="S5">
        <v>11.41</v>
      </c>
      <c r="T5">
        <f t="shared" si="5"/>
        <v>79193.014266304075</v>
      </c>
      <c r="U5">
        <v>2887.0648266988646</v>
      </c>
      <c r="V5">
        <v>17.829999999999998</v>
      </c>
      <c r="W5">
        <f t="shared" si="6"/>
        <v>51476.365860040751</v>
      </c>
      <c r="X5">
        <v>969.24002970377694</v>
      </c>
      <c r="Y5">
        <v>9.76</v>
      </c>
      <c r="Z5">
        <f t="shared" si="7"/>
        <v>9459.7826899088632</v>
      </c>
      <c r="AA5">
        <v>22892.790838761783</v>
      </c>
      <c r="AB5">
        <f t="shared" si="8"/>
        <v>342482.06682561885</v>
      </c>
      <c r="AC5">
        <f t="shared" si="9"/>
        <v>22.892790838761783</v>
      </c>
      <c r="AD5">
        <f t="shared" si="10"/>
        <v>14960.258416624878</v>
      </c>
    </row>
    <row r="6" spans="1:30" x14ac:dyDescent="0.35">
      <c r="A6" t="s">
        <v>18</v>
      </c>
      <c r="C6">
        <v>11.32</v>
      </c>
      <c r="D6">
        <f t="shared" si="0"/>
        <v>0</v>
      </c>
      <c r="E6">
        <v>11751.697541087306</v>
      </c>
      <c r="F6">
        <v>20.51</v>
      </c>
      <c r="G6">
        <f t="shared" si="1"/>
        <v>241027.31656770065</v>
      </c>
      <c r="I6">
        <v>11.32</v>
      </c>
      <c r="J6">
        <f t="shared" si="2"/>
        <v>0</v>
      </c>
      <c r="L6">
        <v>15.65</v>
      </c>
      <c r="M6">
        <f t="shared" si="3"/>
        <v>0</v>
      </c>
      <c r="N6">
        <v>23945.068811796355</v>
      </c>
      <c r="P6">
        <v>15.42</v>
      </c>
      <c r="Q6">
        <f t="shared" si="4"/>
        <v>369232.96107789979</v>
      </c>
      <c r="R6">
        <v>13829.498054048869</v>
      </c>
      <c r="S6">
        <v>11.41</v>
      </c>
      <c r="T6">
        <f t="shared" si="5"/>
        <v>157794.57279669758</v>
      </c>
      <c r="U6">
        <v>15356.72824262528</v>
      </c>
      <c r="V6">
        <v>17.829999999999998</v>
      </c>
      <c r="W6">
        <f t="shared" si="6"/>
        <v>273810.46456600871</v>
      </c>
      <c r="X6">
        <v>14630.627270508663</v>
      </c>
      <c r="Y6">
        <v>9.76</v>
      </c>
      <c r="Z6">
        <f t="shared" si="7"/>
        <v>142794.92216016454</v>
      </c>
      <c r="AA6">
        <v>79513.619920066471</v>
      </c>
      <c r="AB6">
        <f t="shared" si="8"/>
        <v>1184660.2371684713</v>
      </c>
      <c r="AC6">
        <f t="shared" si="9"/>
        <v>79.513619920066475</v>
      </c>
      <c r="AD6">
        <f t="shared" si="10"/>
        <v>14898.834166516222</v>
      </c>
    </row>
    <row r="7" spans="1:30" x14ac:dyDescent="0.35">
      <c r="A7" t="s">
        <v>20</v>
      </c>
      <c r="B7">
        <v>23968.523561513262</v>
      </c>
      <c r="C7">
        <v>11.32</v>
      </c>
      <c r="D7">
        <f t="shared" si="0"/>
        <v>271323.68671633012</v>
      </c>
      <c r="E7">
        <v>3842.6674294733853</v>
      </c>
      <c r="F7">
        <v>20.51</v>
      </c>
      <c r="G7">
        <f t="shared" si="1"/>
        <v>78813.108978499135</v>
      </c>
      <c r="H7">
        <v>61144.714908457921</v>
      </c>
      <c r="I7">
        <v>11.32</v>
      </c>
      <c r="J7">
        <f t="shared" si="2"/>
        <v>692158.17276374367</v>
      </c>
      <c r="K7">
        <v>10819.79453454772</v>
      </c>
      <c r="L7">
        <v>15.65</v>
      </c>
      <c r="M7">
        <f t="shared" si="3"/>
        <v>169329.78446567184</v>
      </c>
      <c r="N7">
        <v>99591.836674492763</v>
      </c>
      <c r="O7">
        <v>416.8086683379567</v>
      </c>
      <c r="P7">
        <v>15.42</v>
      </c>
      <c r="Q7">
        <f t="shared" si="4"/>
        <v>1542133.3111864496</v>
      </c>
      <c r="R7">
        <v>54354.735826800206</v>
      </c>
      <c r="S7">
        <v>11.41</v>
      </c>
      <c r="T7">
        <f t="shared" si="5"/>
        <v>620187.5357837904</v>
      </c>
      <c r="U7">
        <v>8383.2932460995871</v>
      </c>
      <c r="V7">
        <v>17.829999999999998</v>
      </c>
      <c r="W7">
        <f t="shared" si="6"/>
        <v>149474.11857795561</v>
      </c>
      <c r="X7">
        <v>10045.672571675645</v>
      </c>
      <c r="Y7">
        <v>9.76</v>
      </c>
      <c r="Z7">
        <f t="shared" si="7"/>
        <v>98045.764299554285</v>
      </c>
      <c r="AA7">
        <v>272568.04742139846</v>
      </c>
      <c r="AB7">
        <f t="shared" si="8"/>
        <v>3621465.482771995</v>
      </c>
      <c r="AC7">
        <f t="shared" si="9"/>
        <v>272.56804742139843</v>
      </c>
      <c r="AD7">
        <f t="shared" si="10"/>
        <v>13286.463754766897</v>
      </c>
    </row>
    <row r="8" spans="1:30" x14ac:dyDescent="0.35">
      <c r="A8" t="s">
        <v>22</v>
      </c>
      <c r="B8">
        <v>26640.147653633929</v>
      </c>
      <c r="C8">
        <v>11.32</v>
      </c>
      <c r="D8">
        <f t="shared" si="0"/>
        <v>301566.47143913608</v>
      </c>
      <c r="E8">
        <v>11751.220928169449</v>
      </c>
      <c r="F8">
        <v>20.51</v>
      </c>
      <c r="G8">
        <f t="shared" si="1"/>
        <v>241017.54123675541</v>
      </c>
      <c r="H8">
        <v>515762.59437927138</v>
      </c>
      <c r="I8">
        <v>11.32</v>
      </c>
      <c r="J8">
        <f t="shared" si="2"/>
        <v>5838432.5683733523</v>
      </c>
      <c r="K8">
        <v>110507.86625169472</v>
      </c>
      <c r="L8">
        <v>15.65</v>
      </c>
      <c r="M8">
        <f t="shared" si="3"/>
        <v>1729448.1068390224</v>
      </c>
      <c r="N8">
        <v>81937.259056329058</v>
      </c>
      <c r="O8">
        <v>19782.801169695234</v>
      </c>
      <c r="P8">
        <v>15.42</v>
      </c>
      <c r="Q8">
        <f t="shared" si="4"/>
        <v>1568523.3286852946</v>
      </c>
      <c r="R8">
        <v>187682.15422207065</v>
      </c>
      <c r="S8">
        <v>11.41</v>
      </c>
      <c r="T8">
        <f t="shared" si="5"/>
        <v>2141453.379673826</v>
      </c>
      <c r="U8">
        <v>18768.233709716955</v>
      </c>
      <c r="V8">
        <v>17.829999999999998</v>
      </c>
      <c r="W8">
        <f t="shared" si="6"/>
        <v>334637.60704425327</v>
      </c>
      <c r="X8">
        <v>57270.829344737445</v>
      </c>
      <c r="Y8">
        <v>9.76</v>
      </c>
      <c r="Z8">
        <f t="shared" si="7"/>
        <v>558963.29440463742</v>
      </c>
      <c r="AA8">
        <v>1030103.1067153189</v>
      </c>
      <c r="AB8">
        <f t="shared" si="8"/>
        <v>12714042.297696277</v>
      </c>
      <c r="AC8">
        <f t="shared" si="9"/>
        <v>1030.103106715319</v>
      </c>
      <c r="AD8">
        <f t="shared" si="10"/>
        <v>12342.494857856935</v>
      </c>
    </row>
    <row r="9" spans="1:30" x14ac:dyDescent="0.35">
      <c r="A9" t="s">
        <v>6</v>
      </c>
      <c r="B9">
        <v>20125.335940782701</v>
      </c>
      <c r="C9">
        <v>11.32</v>
      </c>
      <c r="D9">
        <f t="shared" si="0"/>
        <v>227818.80284966019</v>
      </c>
      <c r="E9">
        <v>5506.5751558759885</v>
      </c>
      <c r="F9">
        <v>20.51</v>
      </c>
      <c r="G9">
        <f t="shared" si="1"/>
        <v>112939.85644701653</v>
      </c>
      <c r="H9">
        <v>41064.928725233491</v>
      </c>
      <c r="I9">
        <v>11.32</v>
      </c>
      <c r="J9">
        <f t="shared" si="2"/>
        <v>464854.9931696431</v>
      </c>
      <c r="K9">
        <v>25293.326533938543</v>
      </c>
      <c r="L9">
        <v>15.65</v>
      </c>
      <c r="M9">
        <f t="shared" si="3"/>
        <v>395840.56025613821</v>
      </c>
      <c r="N9">
        <v>35788.544486676932</v>
      </c>
      <c r="O9">
        <v>9526.0559835520071</v>
      </c>
      <c r="P9">
        <v>15.42</v>
      </c>
      <c r="Q9">
        <f t="shared" si="4"/>
        <v>698751.13925093017</v>
      </c>
      <c r="R9">
        <v>28111.778479060806</v>
      </c>
      <c r="S9">
        <v>11.41</v>
      </c>
      <c r="T9">
        <f t="shared" si="5"/>
        <v>320755.39244608377</v>
      </c>
      <c r="U9">
        <v>4131.1941362779326</v>
      </c>
      <c r="V9">
        <v>17.829999999999998</v>
      </c>
      <c r="W9">
        <f t="shared" si="6"/>
        <v>73659.191449835533</v>
      </c>
      <c r="X9">
        <v>13535.970944451539</v>
      </c>
      <c r="Y9">
        <v>9.76</v>
      </c>
      <c r="Z9">
        <f t="shared" si="7"/>
        <v>132111.07641784701</v>
      </c>
      <c r="AA9">
        <v>183083.71038584996</v>
      </c>
      <c r="AB9">
        <f t="shared" si="8"/>
        <v>2426731.0122871543</v>
      </c>
      <c r="AC9">
        <f t="shared" si="9"/>
        <v>183.08371038584997</v>
      </c>
      <c r="AD9">
        <f t="shared" si="10"/>
        <v>13254.762027559987</v>
      </c>
    </row>
    <row r="10" spans="1:30" x14ac:dyDescent="0.35">
      <c r="A10" t="s">
        <v>24</v>
      </c>
      <c r="B10">
        <v>1520.8450664260224</v>
      </c>
      <c r="C10">
        <v>11.32</v>
      </c>
      <c r="D10">
        <f t="shared" si="0"/>
        <v>17215.966151942575</v>
      </c>
      <c r="E10">
        <v>5889.8684377552372</v>
      </c>
      <c r="F10">
        <v>20.51</v>
      </c>
      <c r="G10">
        <f t="shared" si="1"/>
        <v>120801.20165835992</v>
      </c>
      <c r="H10">
        <v>108272.36746690425</v>
      </c>
      <c r="I10">
        <v>11.32</v>
      </c>
      <c r="J10">
        <f t="shared" si="2"/>
        <v>1225643.1997253562</v>
      </c>
      <c r="K10">
        <v>24178.792179052594</v>
      </c>
      <c r="L10">
        <v>15.65</v>
      </c>
      <c r="M10">
        <f t="shared" si="3"/>
        <v>378398.0976021731</v>
      </c>
      <c r="N10">
        <v>37481.61665337532</v>
      </c>
      <c r="O10">
        <v>4391.4277111312358</v>
      </c>
      <c r="P10">
        <v>15.42</v>
      </c>
      <c r="Q10">
        <f t="shared" si="4"/>
        <v>645682.34410069103</v>
      </c>
      <c r="R10">
        <v>40506.673364541908</v>
      </c>
      <c r="S10">
        <v>11.41</v>
      </c>
      <c r="T10">
        <f t="shared" si="5"/>
        <v>462181.14308942319</v>
      </c>
      <c r="U10">
        <v>4818.3771902540248</v>
      </c>
      <c r="V10">
        <v>17.829999999999998</v>
      </c>
      <c r="W10">
        <f t="shared" si="6"/>
        <v>85911.665302229259</v>
      </c>
      <c r="X10">
        <v>15482.713992404533</v>
      </c>
      <c r="Y10">
        <v>9.76</v>
      </c>
      <c r="Z10">
        <f t="shared" si="7"/>
        <v>151111.28856586825</v>
      </c>
      <c r="AA10">
        <v>242542.68206184509</v>
      </c>
      <c r="AB10">
        <f t="shared" si="8"/>
        <v>3086944.9061960434</v>
      </c>
      <c r="AC10">
        <f t="shared" si="9"/>
        <v>242.54268206184508</v>
      </c>
      <c r="AD10">
        <f t="shared" si="10"/>
        <v>12727.429580451801</v>
      </c>
    </row>
    <row r="11" spans="1:30" x14ac:dyDescent="0.35">
      <c r="A11" t="s">
        <v>26</v>
      </c>
      <c r="C11">
        <v>11.32</v>
      </c>
      <c r="D11">
        <f t="shared" si="0"/>
        <v>0</v>
      </c>
      <c r="F11">
        <v>20.51</v>
      </c>
      <c r="G11">
        <f t="shared" si="1"/>
        <v>0</v>
      </c>
      <c r="H11">
        <v>1921.2385964273669</v>
      </c>
      <c r="I11">
        <v>11.32</v>
      </c>
      <c r="J11">
        <f t="shared" si="2"/>
        <v>21748.420911557794</v>
      </c>
      <c r="K11">
        <v>459.12627016330555</v>
      </c>
      <c r="L11">
        <v>15.65</v>
      </c>
      <c r="M11">
        <f t="shared" si="3"/>
        <v>7185.3261280557317</v>
      </c>
      <c r="N11">
        <v>208.26049999999992</v>
      </c>
      <c r="P11">
        <v>15.42</v>
      </c>
      <c r="Q11">
        <f t="shared" si="4"/>
        <v>3211.3769099999986</v>
      </c>
      <c r="R11">
        <v>84.779999999999959</v>
      </c>
      <c r="S11">
        <v>11.41</v>
      </c>
      <c r="T11">
        <f t="shared" si="5"/>
        <v>967.33979999999951</v>
      </c>
      <c r="U11">
        <v>171.28984098115947</v>
      </c>
      <c r="V11">
        <v>17.829999999999998</v>
      </c>
      <c r="W11">
        <f t="shared" si="6"/>
        <v>3054.097864694073</v>
      </c>
      <c r="Y11">
        <v>9.76</v>
      </c>
      <c r="Z11">
        <f t="shared" si="7"/>
        <v>0</v>
      </c>
      <c r="AA11">
        <v>2844.6952075718318</v>
      </c>
      <c r="AB11">
        <f t="shared" si="8"/>
        <v>36166.561614307597</v>
      </c>
      <c r="AC11">
        <f t="shared" si="9"/>
        <v>2.8446952075718319</v>
      </c>
      <c r="AD11">
        <f t="shared" si="10"/>
        <v>12713.685992805733</v>
      </c>
    </row>
    <row r="12" spans="1:30" x14ac:dyDescent="0.35">
      <c r="A12" t="s">
        <v>28</v>
      </c>
      <c r="B12">
        <v>4452.4872132017736</v>
      </c>
      <c r="C12">
        <v>11.32</v>
      </c>
      <c r="D12">
        <f t="shared" si="0"/>
        <v>50402.155253444078</v>
      </c>
      <c r="E12">
        <v>14469.152257737491</v>
      </c>
      <c r="F12">
        <v>20.51</v>
      </c>
      <c r="G12">
        <f t="shared" si="1"/>
        <v>296762.31280619599</v>
      </c>
      <c r="H12">
        <v>80620.863094189597</v>
      </c>
      <c r="I12">
        <v>11.32</v>
      </c>
      <c r="J12">
        <f t="shared" si="2"/>
        <v>912628.17022622621</v>
      </c>
      <c r="K12">
        <v>18812.152950762695</v>
      </c>
      <c r="L12">
        <v>15.65</v>
      </c>
      <c r="M12">
        <f t="shared" si="3"/>
        <v>294410.19367943617</v>
      </c>
      <c r="N12">
        <v>78803.511791531753</v>
      </c>
      <c r="O12">
        <v>4491.8289726080211</v>
      </c>
      <c r="P12">
        <v>15.42</v>
      </c>
      <c r="Q12">
        <f t="shared" si="4"/>
        <v>1284414.1545830353</v>
      </c>
      <c r="R12">
        <v>14413.732683161426</v>
      </c>
      <c r="S12">
        <v>11.41</v>
      </c>
      <c r="T12">
        <f t="shared" si="5"/>
        <v>164460.68991487188</v>
      </c>
      <c r="U12">
        <v>26102.667883762206</v>
      </c>
      <c r="V12">
        <v>17.829999999999998</v>
      </c>
      <c r="W12">
        <f t="shared" si="6"/>
        <v>465410.56836748007</v>
      </c>
      <c r="X12">
        <v>14910.453096454557</v>
      </c>
      <c r="Y12">
        <v>9.76</v>
      </c>
      <c r="Z12">
        <f t="shared" si="7"/>
        <v>145526.02222139647</v>
      </c>
      <c r="AA12">
        <v>257076.84994340953</v>
      </c>
      <c r="AB12">
        <f t="shared" si="8"/>
        <v>3614014.2670520861</v>
      </c>
      <c r="AC12">
        <f t="shared" si="9"/>
        <v>257.07684994340951</v>
      </c>
      <c r="AD12">
        <f t="shared" si="10"/>
        <v>14058.108568887636</v>
      </c>
    </row>
    <row r="13" spans="1:30" x14ac:dyDescent="0.35">
      <c r="A13" t="s">
        <v>30</v>
      </c>
      <c r="B13">
        <v>1731.3993536559212</v>
      </c>
      <c r="C13">
        <v>11.32</v>
      </c>
      <c r="D13">
        <f t="shared" si="0"/>
        <v>19599.44068338503</v>
      </c>
      <c r="E13">
        <v>1624.8168386829593</v>
      </c>
      <c r="F13">
        <v>20.51</v>
      </c>
      <c r="G13">
        <f t="shared" si="1"/>
        <v>33324.993361387496</v>
      </c>
      <c r="H13">
        <v>23686.612910292861</v>
      </c>
      <c r="I13">
        <v>11.32</v>
      </c>
      <c r="J13">
        <f t="shared" si="2"/>
        <v>268132.45814451517</v>
      </c>
      <c r="K13">
        <v>8587.7409891142506</v>
      </c>
      <c r="L13">
        <v>15.65</v>
      </c>
      <c r="M13">
        <f t="shared" si="3"/>
        <v>134398.14647963803</v>
      </c>
      <c r="N13">
        <v>1111.7594891536689</v>
      </c>
      <c r="O13">
        <v>1315.4357080122986</v>
      </c>
      <c r="P13">
        <v>15.42</v>
      </c>
      <c r="Q13">
        <f t="shared" si="4"/>
        <v>37427.349940299217</v>
      </c>
      <c r="R13">
        <v>7904.7187475632736</v>
      </c>
      <c r="S13">
        <v>11.41</v>
      </c>
      <c r="T13">
        <f t="shared" si="5"/>
        <v>90192.840909696955</v>
      </c>
      <c r="U13">
        <v>295.49116098614456</v>
      </c>
      <c r="V13">
        <v>17.829999999999998</v>
      </c>
      <c r="W13">
        <f t="shared" si="6"/>
        <v>5268.6074003829572</v>
      </c>
      <c r="X13">
        <v>2514.6818165866111</v>
      </c>
      <c r="Y13">
        <v>9.76</v>
      </c>
      <c r="Z13">
        <f t="shared" si="7"/>
        <v>24543.294529885323</v>
      </c>
      <c r="AA13">
        <v>48772.657014047996</v>
      </c>
      <c r="AB13">
        <f t="shared" si="8"/>
        <v>612887.1314491902</v>
      </c>
      <c r="AC13">
        <f t="shared" si="9"/>
        <v>48.772657014047994</v>
      </c>
      <c r="AD13">
        <f t="shared" si="10"/>
        <v>12566.203462580688</v>
      </c>
    </row>
    <row r="14" spans="1:30" x14ac:dyDescent="0.35">
      <c r="A14" t="s">
        <v>32</v>
      </c>
      <c r="C14">
        <v>11.32</v>
      </c>
      <c r="D14">
        <f t="shared" si="0"/>
        <v>0</v>
      </c>
      <c r="F14">
        <v>20.51</v>
      </c>
      <c r="G14">
        <f t="shared" si="1"/>
        <v>0</v>
      </c>
      <c r="H14">
        <v>75.59999999999998</v>
      </c>
      <c r="I14">
        <v>11.32</v>
      </c>
      <c r="J14">
        <f t="shared" si="2"/>
        <v>855.7919999999998</v>
      </c>
      <c r="K14">
        <v>113.39999999999998</v>
      </c>
      <c r="L14">
        <v>15.65</v>
      </c>
      <c r="M14">
        <f t="shared" si="3"/>
        <v>1774.7099999999996</v>
      </c>
      <c r="P14">
        <v>15.42</v>
      </c>
      <c r="Q14">
        <f t="shared" si="4"/>
        <v>0</v>
      </c>
      <c r="S14">
        <v>11.41</v>
      </c>
      <c r="T14">
        <f t="shared" si="5"/>
        <v>0</v>
      </c>
      <c r="U14">
        <v>0</v>
      </c>
      <c r="V14">
        <v>17.829999999999998</v>
      </c>
      <c r="W14">
        <f t="shared" si="6"/>
        <v>0</v>
      </c>
      <c r="Y14">
        <v>9.76</v>
      </c>
      <c r="Z14">
        <f t="shared" si="7"/>
        <v>0</v>
      </c>
      <c r="AA14">
        <v>188.99999999999994</v>
      </c>
      <c r="AB14">
        <f t="shared" si="8"/>
        <v>2630.5019999999995</v>
      </c>
      <c r="AC14">
        <f t="shared" si="9"/>
        <v>0.18899999999999995</v>
      </c>
      <c r="AD14">
        <f t="shared" si="10"/>
        <v>13918.000000000002</v>
      </c>
    </row>
    <row r="15" spans="1:30" x14ac:dyDescent="0.35">
      <c r="A15" t="s">
        <v>34</v>
      </c>
      <c r="B15">
        <v>3593.9301729438926</v>
      </c>
      <c r="C15">
        <v>11.32</v>
      </c>
      <c r="D15">
        <f t="shared" si="0"/>
        <v>40683.289557724864</v>
      </c>
      <c r="E15">
        <v>3427.1092357106827</v>
      </c>
      <c r="F15">
        <v>20.51</v>
      </c>
      <c r="G15">
        <f t="shared" si="1"/>
        <v>70290.010424426102</v>
      </c>
      <c r="H15">
        <v>44926.193887693102</v>
      </c>
      <c r="I15">
        <v>11.32</v>
      </c>
      <c r="J15">
        <f t="shared" si="2"/>
        <v>508564.51480868593</v>
      </c>
      <c r="K15">
        <v>43412.45557726494</v>
      </c>
      <c r="L15">
        <v>15.65</v>
      </c>
      <c r="M15">
        <f t="shared" si="3"/>
        <v>679404.92978419631</v>
      </c>
      <c r="N15">
        <v>25506.50034042104</v>
      </c>
      <c r="O15">
        <v>2664.3485650181578</v>
      </c>
      <c r="P15">
        <v>15.42</v>
      </c>
      <c r="Q15">
        <f t="shared" si="4"/>
        <v>434394.4901218724</v>
      </c>
      <c r="R15">
        <v>43564.238664759381</v>
      </c>
      <c r="S15">
        <v>11.41</v>
      </c>
      <c r="T15">
        <f t="shared" si="5"/>
        <v>497067.96316490456</v>
      </c>
      <c r="U15">
        <v>4266.350396395359</v>
      </c>
      <c r="V15">
        <v>17.829999999999998</v>
      </c>
      <c r="W15">
        <f t="shared" si="6"/>
        <v>76069.027567729237</v>
      </c>
      <c r="X15">
        <v>27059.32965261503</v>
      </c>
      <c r="Y15">
        <v>9.76</v>
      </c>
      <c r="Z15">
        <f t="shared" si="7"/>
        <v>264099.05740952271</v>
      </c>
      <c r="AA15">
        <v>198420.4564928216</v>
      </c>
      <c r="AB15">
        <f t="shared" si="8"/>
        <v>2570573.2828390622</v>
      </c>
      <c r="AC15">
        <f t="shared" si="9"/>
        <v>198.42045649282159</v>
      </c>
      <c r="AD15">
        <f t="shared" si="10"/>
        <v>12955.182788484613</v>
      </c>
    </row>
    <row r="16" spans="1:30" x14ac:dyDescent="0.35">
      <c r="A16" t="s">
        <v>36</v>
      </c>
      <c r="C16">
        <v>11.32</v>
      </c>
      <c r="D16">
        <f t="shared" si="0"/>
        <v>0</v>
      </c>
      <c r="F16">
        <v>20.51</v>
      </c>
      <c r="G16">
        <f t="shared" si="1"/>
        <v>0</v>
      </c>
      <c r="H16">
        <v>642.19201037587538</v>
      </c>
      <c r="I16">
        <v>11.32</v>
      </c>
      <c r="J16">
        <f t="shared" si="2"/>
        <v>7269.6135574549098</v>
      </c>
      <c r="K16">
        <v>29.130000000000013</v>
      </c>
      <c r="L16">
        <v>15.65</v>
      </c>
      <c r="M16">
        <f t="shared" si="3"/>
        <v>455.88450000000023</v>
      </c>
      <c r="P16">
        <v>15.42</v>
      </c>
      <c r="Q16">
        <f t="shared" si="4"/>
        <v>0</v>
      </c>
      <c r="S16">
        <v>11.41</v>
      </c>
      <c r="T16">
        <f t="shared" si="5"/>
        <v>0</v>
      </c>
      <c r="U16">
        <v>0</v>
      </c>
      <c r="V16">
        <v>17.829999999999998</v>
      </c>
      <c r="W16">
        <f t="shared" si="6"/>
        <v>0</v>
      </c>
      <c r="Y16">
        <v>9.76</v>
      </c>
      <c r="Z16">
        <f t="shared" si="7"/>
        <v>0</v>
      </c>
      <c r="AA16">
        <v>671.32201037587538</v>
      </c>
      <c r="AB16">
        <f t="shared" si="8"/>
        <v>7725.4980574549099</v>
      </c>
      <c r="AC16">
        <f t="shared" si="9"/>
        <v>0.67132201037587536</v>
      </c>
      <c r="AD16">
        <f t="shared" si="10"/>
        <v>11507.887329851406</v>
      </c>
    </row>
    <row r="17" spans="1:30" x14ac:dyDescent="0.35">
      <c r="A17" t="s">
        <v>38</v>
      </c>
      <c r="B17">
        <v>1445.2647397184812</v>
      </c>
      <c r="C17">
        <v>11.32</v>
      </c>
      <c r="D17">
        <f t="shared" si="0"/>
        <v>16360.396853613207</v>
      </c>
      <c r="E17">
        <v>5041.0166003983904</v>
      </c>
      <c r="F17">
        <v>20.51</v>
      </c>
      <c r="G17">
        <f t="shared" si="1"/>
        <v>103391.250474171</v>
      </c>
      <c r="H17">
        <v>1447.6093472457189</v>
      </c>
      <c r="I17">
        <v>11.32</v>
      </c>
      <c r="J17">
        <f t="shared" si="2"/>
        <v>16386.937810821539</v>
      </c>
      <c r="K17">
        <v>2527.4439951716909</v>
      </c>
      <c r="L17">
        <v>15.65</v>
      </c>
      <c r="M17">
        <f t="shared" si="3"/>
        <v>39554.49852443696</v>
      </c>
      <c r="N17">
        <v>14492.260449307463</v>
      </c>
      <c r="O17">
        <v>1723.066267918867</v>
      </c>
      <c r="P17">
        <v>15.42</v>
      </c>
      <c r="Q17">
        <f t="shared" si="4"/>
        <v>250040.33797963001</v>
      </c>
      <c r="R17">
        <v>2058.4536805118837</v>
      </c>
      <c r="S17">
        <v>11.41</v>
      </c>
      <c r="T17">
        <f t="shared" si="5"/>
        <v>23486.956494640592</v>
      </c>
      <c r="U17">
        <v>734.44527707054078</v>
      </c>
      <c r="V17">
        <v>17.829999999999998</v>
      </c>
      <c r="W17">
        <f t="shared" si="6"/>
        <v>13095.159290167741</v>
      </c>
      <c r="X17">
        <v>239.21951487616678</v>
      </c>
      <c r="Y17">
        <v>9.76</v>
      </c>
      <c r="Z17">
        <f t="shared" si="7"/>
        <v>2334.7824651913879</v>
      </c>
      <c r="AA17">
        <v>29708.779872219202</v>
      </c>
      <c r="AB17">
        <f t="shared" si="8"/>
        <v>464650.31989267247</v>
      </c>
      <c r="AC17">
        <f t="shared" si="9"/>
        <v>29.708779872219203</v>
      </c>
      <c r="AD17">
        <f t="shared" si="10"/>
        <v>15640.168391000427</v>
      </c>
    </row>
    <row r="18" spans="1:30" x14ac:dyDescent="0.35">
      <c r="A18" t="s">
        <v>40</v>
      </c>
      <c r="B18">
        <v>4835.2296541446185</v>
      </c>
      <c r="C18">
        <v>11.32</v>
      </c>
      <c r="D18">
        <f t="shared" si="0"/>
        <v>54734.799684917081</v>
      </c>
      <c r="E18">
        <v>10431.217198044111</v>
      </c>
      <c r="F18">
        <v>20.51</v>
      </c>
      <c r="G18">
        <f t="shared" si="1"/>
        <v>213944.26473188473</v>
      </c>
      <c r="H18">
        <v>9347.624201094417</v>
      </c>
      <c r="I18">
        <v>11.32</v>
      </c>
      <c r="J18">
        <f t="shared" si="2"/>
        <v>105815.1059563888</v>
      </c>
      <c r="K18">
        <v>8884.8866329910525</v>
      </c>
      <c r="L18">
        <v>15.65</v>
      </c>
      <c r="M18">
        <f t="shared" si="3"/>
        <v>139048.47580630999</v>
      </c>
      <c r="N18">
        <v>25393.080026941592</v>
      </c>
      <c r="O18">
        <v>3461.1538638467782</v>
      </c>
      <c r="P18">
        <v>15.42</v>
      </c>
      <c r="Q18">
        <f t="shared" si="4"/>
        <v>444932.28659595666</v>
      </c>
      <c r="R18">
        <v>11688.823391587923</v>
      </c>
      <c r="S18">
        <v>11.41</v>
      </c>
      <c r="T18">
        <f t="shared" si="5"/>
        <v>133369.4748980182</v>
      </c>
      <c r="U18">
        <v>26337.885845091521</v>
      </c>
      <c r="V18">
        <v>17.829999999999998</v>
      </c>
      <c r="W18">
        <f t="shared" si="6"/>
        <v>469604.50461798179</v>
      </c>
      <c r="X18">
        <v>2022.9269344990885</v>
      </c>
      <c r="Y18">
        <v>9.76</v>
      </c>
      <c r="Z18">
        <f t="shared" si="7"/>
        <v>19743.766880711104</v>
      </c>
      <c r="AA18">
        <v>102402.82774824111</v>
      </c>
      <c r="AB18">
        <f t="shared" si="8"/>
        <v>1581192.6791721685</v>
      </c>
      <c r="AC18">
        <f t="shared" si="9"/>
        <v>102.40282774824111</v>
      </c>
      <c r="AD18">
        <f t="shared" si="10"/>
        <v>15440.908361042084</v>
      </c>
    </row>
    <row r="19" spans="1:30" x14ac:dyDescent="0.35">
      <c r="A19" t="s">
        <v>42</v>
      </c>
      <c r="C19">
        <v>11.32</v>
      </c>
      <c r="D19">
        <f t="shared" si="0"/>
        <v>0</v>
      </c>
      <c r="F19">
        <v>20.51</v>
      </c>
      <c r="G19">
        <f t="shared" si="1"/>
        <v>0</v>
      </c>
      <c r="H19">
        <v>4028.5154043072916</v>
      </c>
      <c r="I19">
        <v>11.32</v>
      </c>
      <c r="J19">
        <f t="shared" si="2"/>
        <v>45602.794376758546</v>
      </c>
      <c r="K19">
        <v>37.799999999999969</v>
      </c>
      <c r="L19">
        <v>15.65</v>
      </c>
      <c r="M19">
        <f t="shared" si="3"/>
        <v>591.56999999999948</v>
      </c>
      <c r="P19">
        <v>15.42</v>
      </c>
      <c r="Q19">
        <f t="shared" si="4"/>
        <v>0</v>
      </c>
      <c r="R19">
        <v>314.99999999999977</v>
      </c>
      <c r="S19">
        <v>11.41</v>
      </c>
      <c r="T19">
        <f t="shared" si="5"/>
        <v>3594.1499999999974</v>
      </c>
      <c r="U19">
        <v>251.99999999999983</v>
      </c>
      <c r="V19">
        <v>17.829999999999998</v>
      </c>
      <c r="W19">
        <f t="shared" si="6"/>
        <v>4493.1599999999962</v>
      </c>
      <c r="X19">
        <v>18.899999999999984</v>
      </c>
      <c r="Y19">
        <v>9.76</v>
      </c>
      <c r="Z19">
        <f t="shared" si="7"/>
        <v>184.46399999999986</v>
      </c>
      <c r="AA19">
        <v>4652.2154043072915</v>
      </c>
      <c r="AB19">
        <f t="shared" si="8"/>
        <v>54466.138376758536</v>
      </c>
      <c r="AC19">
        <f t="shared" si="9"/>
        <v>4.6522154043072916</v>
      </c>
      <c r="AD19">
        <f t="shared" si="10"/>
        <v>11707.57018824421</v>
      </c>
    </row>
    <row r="20" spans="1:30" x14ac:dyDescent="0.35">
      <c r="A20" t="s">
        <v>44</v>
      </c>
      <c r="B20">
        <v>316.17447384426799</v>
      </c>
      <c r="C20">
        <v>11.32</v>
      </c>
      <c r="D20">
        <f t="shared" si="0"/>
        <v>3579.0950439171138</v>
      </c>
      <c r="E20">
        <v>18156.470920199223</v>
      </c>
      <c r="F20">
        <v>20.51</v>
      </c>
      <c r="G20">
        <f t="shared" si="1"/>
        <v>372389.21857328608</v>
      </c>
      <c r="H20">
        <v>1235.8654544761134</v>
      </c>
      <c r="I20">
        <v>11.32</v>
      </c>
      <c r="J20">
        <f t="shared" si="2"/>
        <v>13989.996944669605</v>
      </c>
      <c r="K20">
        <v>5259.0161100696178</v>
      </c>
      <c r="L20">
        <v>15.65</v>
      </c>
      <c r="M20">
        <f t="shared" si="3"/>
        <v>82303.602122589524</v>
      </c>
      <c r="N20">
        <v>2509.7729709266087</v>
      </c>
      <c r="O20">
        <v>371.8468045669224</v>
      </c>
      <c r="P20">
        <v>15.42</v>
      </c>
      <c r="Q20">
        <f t="shared" si="4"/>
        <v>44434.576938110251</v>
      </c>
      <c r="R20">
        <v>138528.32963474854</v>
      </c>
      <c r="S20">
        <v>11.41</v>
      </c>
      <c r="T20">
        <f t="shared" si="5"/>
        <v>1580608.241132481</v>
      </c>
      <c r="U20">
        <v>13718.683486438258</v>
      </c>
      <c r="V20">
        <v>17.829999999999998</v>
      </c>
      <c r="W20">
        <f t="shared" si="6"/>
        <v>244604.12656319412</v>
      </c>
      <c r="X20">
        <v>2467.9996457373745</v>
      </c>
      <c r="Y20">
        <v>9.76</v>
      </c>
      <c r="Z20">
        <f t="shared" si="7"/>
        <v>24087.676542396774</v>
      </c>
      <c r="AA20">
        <v>182564.15950100694</v>
      </c>
      <c r="AB20">
        <f t="shared" si="8"/>
        <v>2365996.5338606443</v>
      </c>
      <c r="AC20">
        <f t="shared" si="9"/>
        <v>182.56415950100694</v>
      </c>
      <c r="AD20">
        <f t="shared" si="10"/>
        <v>12959.808432977748</v>
      </c>
    </row>
    <row r="21" spans="1:30" x14ac:dyDescent="0.35">
      <c r="A21" t="s">
        <v>46</v>
      </c>
      <c r="B21">
        <v>13563.346736149257</v>
      </c>
      <c r="C21">
        <v>11.32</v>
      </c>
      <c r="D21">
        <f t="shared" si="0"/>
        <v>153537.08505320959</v>
      </c>
      <c r="E21">
        <v>23875.43168716057</v>
      </c>
      <c r="F21">
        <v>20.51</v>
      </c>
      <c r="G21">
        <f t="shared" si="1"/>
        <v>489685.10390366334</v>
      </c>
      <c r="H21">
        <v>114195.39294675449</v>
      </c>
      <c r="I21">
        <v>11.32</v>
      </c>
      <c r="J21">
        <f t="shared" si="2"/>
        <v>1292691.8481572608</v>
      </c>
      <c r="K21">
        <v>17084.269881651191</v>
      </c>
      <c r="L21">
        <v>15.65</v>
      </c>
      <c r="M21">
        <f t="shared" si="3"/>
        <v>267368.82364784117</v>
      </c>
      <c r="N21">
        <v>16352.242163995425</v>
      </c>
      <c r="O21">
        <v>23741.07992937756</v>
      </c>
      <c r="P21">
        <v>15.42</v>
      </c>
      <c r="Q21">
        <f t="shared" si="4"/>
        <v>618239.02667981142</v>
      </c>
      <c r="R21">
        <v>58651.934041776913</v>
      </c>
      <c r="S21">
        <v>11.41</v>
      </c>
      <c r="T21">
        <f t="shared" si="5"/>
        <v>669218.56741667457</v>
      </c>
      <c r="U21">
        <v>52097.904585800134</v>
      </c>
      <c r="V21">
        <v>17.829999999999998</v>
      </c>
      <c r="W21">
        <f t="shared" si="6"/>
        <v>928905.63876481634</v>
      </c>
      <c r="X21">
        <v>8198.1910733198274</v>
      </c>
      <c r="Y21">
        <v>9.76</v>
      </c>
      <c r="Z21">
        <f t="shared" si="7"/>
        <v>80014.344875601513</v>
      </c>
      <c r="AA21">
        <v>327759.79304598534</v>
      </c>
      <c r="AB21">
        <f t="shared" si="8"/>
        <v>4499660.4384988779</v>
      </c>
      <c r="AC21">
        <f t="shared" si="9"/>
        <v>327.75979304598536</v>
      </c>
      <c r="AD21">
        <f t="shared" si="10"/>
        <v>13728.53087525463</v>
      </c>
    </row>
    <row r="22" spans="1:30" x14ac:dyDescent="0.35">
      <c r="A22" t="s">
        <v>48</v>
      </c>
      <c r="B22">
        <v>988.78768256401713</v>
      </c>
      <c r="C22">
        <v>11.32</v>
      </c>
      <c r="D22">
        <f t="shared" si="0"/>
        <v>11193.076566624673</v>
      </c>
      <c r="E22">
        <v>23476.255317292555</v>
      </c>
      <c r="F22">
        <v>20.51</v>
      </c>
      <c r="G22">
        <f t="shared" si="1"/>
        <v>481497.99655767035</v>
      </c>
      <c r="H22">
        <v>3059.8402119423108</v>
      </c>
      <c r="I22">
        <v>11.32</v>
      </c>
      <c r="J22">
        <f t="shared" si="2"/>
        <v>34637.391199186961</v>
      </c>
      <c r="K22">
        <v>9554.4287949064183</v>
      </c>
      <c r="L22">
        <v>15.65</v>
      </c>
      <c r="M22">
        <f t="shared" si="3"/>
        <v>149526.81064028546</v>
      </c>
      <c r="N22">
        <v>684.80594379818513</v>
      </c>
      <c r="O22">
        <v>8690.8124337543759</v>
      </c>
      <c r="P22">
        <v>15.42</v>
      </c>
      <c r="Q22">
        <f t="shared" si="4"/>
        <v>144572.03538186048</v>
      </c>
      <c r="R22">
        <v>66296.517126022329</v>
      </c>
      <c r="S22">
        <v>11.41</v>
      </c>
      <c r="T22">
        <f t="shared" si="5"/>
        <v>756443.26040791476</v>
      </c>
      <c r="U22">
        <v>22865.509416758119</v>
      </c>
      <c r="V22">
        <v>17.829999999999998</v>
      </c>
      <c r="W22">
        <f t="shared" si="6"/>
        <v>407692.0329007972</v>
      </c>
      <c r="X22">
        <v>3119.6724890655355</v>
      </c>
      <c r="Y22">
        <v>9.76</v>
      </c>
      <c r="Z22">
        <f t="shared" si="7"/>
        <v>30448.003493279626</v>
      </c>
      <c r="AA22">
        <v>138736.62941610385</v>
      </c>
      <c r="AB22">
        <f t="shared" si="8"/>
        <v>2016010.6071476196</v>
      </c>
      <c r="AC22">
        <f t="shared" si="9"/>
        <v>138.73662941610385</v>
      </c>
      <c r="AD22">
        <f t="shared" si="10"/>
        <v>14531.206471083629</v>
      </c>
    </row>
    <row r="23" spans="1:30" x14ac:dyDescent="0.35">
      <c r="A23" t="s">
        <v>50</v>
      </c>
      <c r="B23">
        <v>1181.6136588099841</v>
      </c>
      <c r="C23">
        <v>11.32</v>
      </c>
      <c r="D23">
        <f t="shared" si="0"/>
        <v>13375.866617729022</v>
      </c>
      <c r="E23">
        <v>2533.6201813857192</v>
      </c>
      <c r="F23">
        <v>20.51</v>
      </c>
      <c r="G23">
        <f t="shared" si="1"/>
        <v>51964.549920221107</v>
      </c>
      <c r="H23">
        <v>5663.0829164364131</v>
      </c>
      <c r="I23">
        <v>11.32</v>
      </c>
      <c r="J23">
        <f t="shared" si="2"/>
        <v>64106.098614060196</v>
      </c>
      <c r="K23">
        <v>4829.6740561401411</v>
      </c>
      <c r="L23">
        <v>15.65</v>
      </c>
      <c r="M23">
        <f t="shared" si="3"/>
        <v>75584.398978593206</v>
      </c>
      <c r="N23">
        <v>5248.9468154733586</v>
      </c>
      <c r="O23">
        <v>1671.6131576355447</v>
      </c>
      <c r="P23">
        <v>15.42</v>
      </c>
      <c r="Q23">
        <f t="shared" si="4"/>
        <v>106715.03478533929</v>
      </c>
      <c r="R23">
        <v>3730.2077510375452</v>
      </c>
      <c r="S23">
        <v>11.41</v>
      </c>
      <c r="T23">
        <f t="shared" si="5"/>
        <v>42561.670439338392</v>
      </c>
      <c r="U23">
        <v>1014.3661161293203</v>
      </c>
      <c r="V23">
        <v>17.829999999999998</v>
      </c>
      <c r="W23">
        <f t="shared" si="6"/>
        <v>18086.147850585778</v>
      </c>
      <c r="X23">
        <v>502.29325838795847</v>
      </c>
      <c r="Y23">
        <v>9.76</v>
      </c>
      <c r="Z23">
        <f t="shared" si="7"/>
        <v>4902.382201866475</v>
      </c>
      <c r="AA23">
        <v>26375.417911435987</v>
      </c>
      <c r="AB23">
        <f t="shared" si="8"/>
        <v>377296.14940773341</v>
      </c>
      <c r="AC23">
        <f t="shared" si="9"/>
        <v>26.375417911435985</v>
      </c>
      <c r="AD23">
        <f t="shared" si="10"/>
        <v>14304.840616161136</v>
      </c>
    </row>
    <row r="24" spans="1:30" x14ac:dyDescent="0.35">
      <c r="A24" t="s">
        <v>52</v>
      </c>
      <c r="B24">
        <v>6957.2770212683472</v>
      </c>
      <c r="C24">
        <v>11.32</v>
      </c>
      <c r="D24">
        <f t="shared" si="0"/>
        <v>78756.375880757696</v>
      </c>
      <c r="E24">
        <v>8098.7015290570298</v>
      </c>
      <c r="F24">
        <v>20.51</v>
      </c>
      <c r="G24">
        <f t="shared" si="1"/>
        <v>166104.36836095969</v>
      </c>
      <c r="H24">
        <v>320318.71495846385</v>
      </c>
      <c r="I24">
        <v>11.32</v>
      </c>
      <c r="J24">
        <f t="shared" si="2"/>
        <v>3626007.8533298108</v>
      </c>
      <c r="K24">
        <v>51358.846369675302</v>
      </c>
      <c r="L24">
        <v>15.65</v>
      </c>
      <c r="M24">
        <f t="shared" si="3"/>
        <v>803765.94568541856</v>
      </c>
      <c r="N24">
        <v>28793.999849705342</v>
      </c>
      <c r="O24">
        <v>7250.9510096012164</v>
      </c>
      <c r="P24">
        <v>15.42</v>
      </c>
      <c r="Q24">
        <f t="shared" si="4"/>
        <v>555813.14225050702</v>
      </c>
      <c r="R24">
        <v>162689.39889403427</v>
      </c>
      <c r="S24">
        <v>11.41</v>
      </c>
      <c r="T24">
        <f t="shared" si="5"/>
        <v>1856286.0413809309</v>
      </c>
      <c r="U24">
        <v>15315.31006675244</v>
      </c>
      <c r="V24">
        <v>17.829999999999998</v>
      </c>
      <c r="W24">
        <f t="shared" si="6"/>
        <v>273071.97849019599</v>
      </c>
      <c r="X24">
        <v>5746.2343357343016</v>
      </c>
      <c r="Y24">
        <v>9.76</v>
      </c>
      <c r="Z24">
        <f t="shared" si="7"/>
        <v>56083.247116766783</v>
      </c>
      <c r="AA24">
        <v>606529.43403429212</v>
      </c>
      <c r="AB24">
        <f t="shared" si="8"/>
        <v>7415888.9524953477</v>
      </c>
      <c r="AC24">
        <f t="shared" si="9"/>
        <v>606.52943403429208</v>
      </c>
      <c r="AD24">
        <f t="shared" si="10"/>
        <v>12226.758564986752</v>
      </c>
    </row>
    <row r="25" spans="1:30" x14ac:dyDescent="0.35">
      <c r="A25" t="s">
        <v>54</v>
      </c>
      <c r="B25">
        <v>263.70602805152237</v>
      </c>
      <c r="C25">
        <v>11.32</v>
      </c>
      <c r="D25">
        <f t="shared" si="0"/>
        <v>2985.1522375432332</v>
      </c>
      <c r="E25">
        <v>1446.6926983591259</v>
      </c>
      <c r="F25">
        <v>20.51</v>
      </c>
      <c r="G25">
        <f t="shared" si="1"/>
        <v>29671.667243345673</v>
      </c>
      <c r="H25">
        <v>2766.3148356413913</v>
      </c>
      <c r="I25">
        <v>11.32</v>
      </c>
      <c r="J25">
        <f t="shared" si="2"/>
        <v>31314.683939460549</v>
      </c>
      <c r="K25">
        <v>627.02534841459851</v>
      </c>
      <c r="L25">
        <v>15.65</v>
      </c>
      <c r="M25">
        <f t="shared" si="3"/>
        <v>9812.9467026884668</v>
      </c>
      <c r="N25">
        <v>187.26309146320014</v>
      </c>
      <c r="O25">
        <v>394.79975671004433</v>
      </c>
      <c r="P25">
        <v>15.42</v>
      </c>
      <c r="Q25">
        <f t="shared" si="4"/>
        <v>8975.4091188314287</v>
      </c>
      <c r="S25">
        <v>11.41</v>
      </c>
      <c r="T25">
        <f t="shared" si="5"/>
        <v>0</v>
      </c>
      <c r="U25">
        <v>265.49572931530849</v>
      </c>
      <c r="V25">
        <v>17.829999999999998</v>
      </c>
      <c r="W25">
        <f t="shared" si="6"/>
        <v>4733.78885369195</v>
      </c>
      <c r="X25">
        <v>1.5569166666666683</v>
      </c>
      <c r="Y25">
        <v>9.76</v>
      </c>
      <c r="Z25">
        <f t="shared" si="7"/>
        <v>15.195506666666683</v>
      </c>
      <c r="AA25">
        <v>5952.8544046218576</v>
      </c>
      <c r="AB25">
        <f t="shared" si="8"/>
        <v>87508.843602227978</v>
      </c>
      <c r="AC25">
        <f t="shared" si="9"/>
        <v>5.9528544046218572</v>
      </c>
      <c r="AD25">
        <f t="shared" si="10"/>
        <v>14700.316462348754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10EC-1DFE-4250-86EA-5580908DA78B}">
  <dimension ref="B3:L124"/>
  <sheetViews>
    <sheetView topLeftCell="C12" workbookViewId="0">
      <selection activeCell="L4" sqref="L4:L28"/>
    </sheetView>
  </sheetViews>
  <sheetFormatPr defaultColWidth="10.90625" defaultRowHeight="14.5" x14ac:dyDescent="0.35"/>
  <cols>
    <col min="2" max="2" width="19.81640625" style="8" customWidth="1"/>
    <col min="3" max="3" width="11.453125" style="4"/>
    <col min="4" max="4" width="30.453125" customWidth="1"/>
    <col min="5" max="5" width="30.453125" style="4" customWidth="1"/>
    <col min="6" max="6" width="13.453125" customWidth="1"/>
    <col min="9" max="9" width="17.453125" customWidth="1"/>
    <col min="11" max="11" width="12.26953125" bestFit="1" customWidth="1"/>
  </cols>
  <sheetData>
    <row r="3" spans="2:12" ht="33" customHeight="1" x14ac:dyDescent="0.35">
      <c r="B3" s="2" t="s">
        <v>0</v>
      </c>
      <c r="C3" s="2" t="s">
        <v>1</v>
      </c>
      <c r="D3" s="2" t="s">
        <v>2</v>
      </c>
      <c r="E3" s="2" t="s">
        <v>3</v>
      </c>
      <c r="F3" s="3" t="s">
        <v>80</v>
      </c>
      <c r="G3" s="11" t="s">
        <v>82</v>
      </c>
      <c r="H3" s="11" t="s">
        <v>83</v>
      </c>
      <c r="I3" s="13" t="s">
        <v>85</v>
      </c>
      <c r="J3" s="13" t="s">
        <v>84</v>
      </c>
      <c r="K3" s="16" t="s">
        <v>87</v>
      </c>
      <c r="L3" s="16" t="s">
        <v>86</v>
      </c>
    </row>
    <row r="4" spans="2:12" x14ac:dyDescent="0.35">
      <c r="B4" s="6" t="s">
        <v>4</v>
      </c>
      <c r="C4" s="5" t="s">
        <v>5</v>
      </c>
      <c r="D4" t="s">
        <v>6</v>
      </c>
      <c r="E4" s="4" t="s">
        <v>7</v>
      </c>
      <c r="F4" s="1">
        <v>-13970.088511138933</v>
      </c>
      <c r="G4" s="9">
        <f>VLOOKUP(D4,Лист1!$A$2:$B$26,2,FALSE)</f>
        <v>183083.71038584999</v>
      </c>
      <c r="H4" s="12">
        <f>G4/1000</f>
        <v>183.08371038585</v>
      </c>
      <c r="I4" s="14">
        <f>F4*H4*(-1)</f>
        <v>2557695.6390380505</v>
      </c>
      <c r="J4" s="21">
        <f>VLOOKUP(D4,'21R'!$A$2:$F$29,5,FALSE)</f>
        <v>7.5196923706451604E-2</v>
      </c>
      <c r="K4" s="17">
        <f>J4*$K$29</f>
        <v>5247767.7940122103</v>
      </c>
      <c r="L4" s="17">
        <f>K4/H4</f>
        <v>28663.215219707472</v>
      </c>
    </row>
    <row r="5" spans="2:12" x14ac:dyDescent="0.35">
      <c r="B5" s="6" t="s">
        <v>4</v>
      </c>
      <c r="C5" s="5" t="s">
        <v>5</v>
      </c>
      <c r="D5" t="s">
        <v>8</v>
      </c>
      <c r="E5" s="4" t="s">
        <v>9</v>
      </c>
      <c r="F5" s="1">
        <v>-24243.233073984786</v>
      </c>
      <c r="G5" s="9">
        <f>VLOOKUP(D5,Лист1!$A$2:$B$26,2,FALSE)</f>
        <v>45860.767585586633</v>
      </c>
      <c r="H5" s="12">
        <f t="shared" ref="H5:H28" si="0">G5/1000</f>
        <v>45.860767585586636</v>
      </c>
      <c r="I5" s="14">
        <f t="shared" ref="I5:I28" si="1">F5*H5*(-1)</f>
        <v>1111813.2775292234</v>
      </c>
      <c r="J5" s="21">
        <f>VLOOKUP(D5,'21R'!$A$2:$F$29,5,FALSE)</f>
        <v>7.816574549340127E-3</v>
      </c>
      <c r="K5" s="17">
        <f t="shared" ref="K5:K28" si="2">J5*$K$29</f>
        <v>545495.29631892778</v>
      </c>
      <c r="L5" s="17">
        <f t="shared" ref="L5:L28" si="3">K5/H5</f>
        <v>11894.595861286214</v>
      </c>
    </row>
    <row r="6" spans="2:12" x14ac:dyDescent="0.35">
      <c r="B6" s="6" t="s">
        <v>4</v>
      </c>
      <c r="C6" s="5" t="s">
        <v>5</v>
      </c>
      <c r="D6" t="s">
        <v>10</v>
      </c>
      <c r="E6" s="4" t="s">
        <v>11</v>
      </c>
      <c r="F6" s="1">
        <v>-18783.451773578159</v>
      </c>
      <c r="G6" s="9">
        <f>VLOOKUP(D6,Лист1!$A$2:$B$26,2,FALSE)</f>
        <v>60734.099050080084</v>
      </c>
      <c r="H6" s="12">
        <f t="shared" si="0"/>
        <v>60.734099050080083</v>
      </c>
      <c r="I6" s="14">
        <f t="shared" si="1"/>
        <v>1140796.0205188983</v>
      </c>
      <c r="J6" s="21">
        <f>VLOOKUP(D6,'21R'!$A$2:$F$29,5,FALSE)</f>
        <v>8.3498541043721414E-3</v>
      </c>
      <c r="K6" s="17">
        <f t="shared" si="2"/>
        <v>582711.27718839608</v>
      </c>
      <c r="L6" s="17">
        <f t="shared" si="3"/>
        <v>9594.4664743919948</v>
      </c>
    </row>
    <row r="7" spans="2:12" x14ac:dyDescent="0.35">
      <c r="B7" s="6" t="s">
        <v>4</v>
      </c>
      <c r="C7" s="5" t="s">
        <v>5</v>
      </c>
      <c r="D7" t="s">
        <v>12</v>
      </c>
      <c r="E7" s="4" t="s">
        <v>13</v>
      </c>
      <c r="F7" s="1">
        <v>-10374.460067504044</v>
      </c>
      <c r="G7" s="9">
        <f>VLOOKUP(D7,Лист1!$A$2:$B$26,2,FALSE)</f>
        <v>681102.03229695233</v>
      </c>
      <c r="H7" s="12">
        <f t="shared" si="0"/>
        <v>681.1020322969523</v>
      </c>
      <c r="I7" s="14">
        <f t="shared" si="1"/>
        <v>7066065.835960581</v>
      </c>
      <c r="J7" s="21">
        <f>VLOOKUP(D7,'21R'!$A$2:$F$29,5,FALSE)</f>
        <v>7.7831817548029342E-2</v>
      </c>
      <c r="K7" s="17">
        <f t="shared" si="2"/>
        <v>5431649.1333134146</v>
      </c>
      <c r="L7" s="17">
        <f t="shared" si="3"/>
        <v>7974.7950758503694</v>
      </c>
    </row>
    <row r="8" spans="2:12" x14ac:dyDescent="0.35">
      <c r="B8" s="6" t="s">
        <v>4</v>
      </c>
      <c r="C8" s="5" t="s">
        <v>5</v>
      </c>
      <c r="D8" t="s">
        <v>14</v>
      </c>
      <c r="E8" s="4" t="s">
        <v>15</v>
      </c>
      <c r="F8" s="1">
        <v>-11894.913603879217</v>
      </c>
      <c r="G8" s="9">
        <f>VLOOKUP(D8,Лист1!$A$2:$B$26,2,FALSE)</f>
        <v>663257.74457286228</v>
      </c>
      <c r="H8" s="12">
        <f t="shared" si="0"/>
        <v>663.25774457286229</v>
      </c>
      <c r="I8" s="14">
        <f t="shared" si="1"/>
        <v>7889393.568797986</v>
      </c>
      <c r="J8" s="21">
        <f>VLOOKUP(D8,'21R'!$A$2:$F$29,5,FALSE)</f>
        <v>7.0624760781172677E-2</v>
      </c>
      <c r="K8" s="17">
        <f t="shared" si="2"/>
        <v>4928690.2551235175</v>
      </c>
      <c r="L8" s="17">
        <f t="shared" si="3"/>
        <v>7431.0331020674203</v>
      </c>
    </row>
    <row r="9" spans="2:12" x14ac:dyDescent="0.35">
      <c r="B9" s="6" t="s">
        <v>4</v>
      </c>
      <c r="C9" s="5" t="s">
        <v>5</v>
      </c>
      <c r="D9" t="s">
        <v>16</v>
      </c>
      <c r="E9" s="4" t="s">
        <v>17</v>
      </c>
      <c r="F9" s="1">
        <v>-17326.969971067214</v>
      </c>
      <c r="G9" s="9">
        <f>VLOOKUP(D9,Лист1!$A$2:$B$26,2,FALSE)</f>
        <v>22892.790838761775</v>
      </c>
      <c r="H9" s="12">
        <f t="shared" si="0"/>
        <v>22.892790838761776</v>
      </c>
      <c r="I9" s="14">
        <f t="shared" si="1"/>
        <v>396662.6994171479</v>
      </c>
      <c r="J9" s="21">
        <f>VLOOKUP(D9,'21R'!$A$2:$F$29,5,FALSE)</f>
        <v>1.1384616827006434E-4</v>
      </c>
      <c r="K9" s="17">
        <f t="shared" si="2"/>
        <v>7944.9826651363474</v>
      </c>
      <c r="L9" s="17">
        <f t="shared" si="3"/>
        <v>347.0517300006955</v>
      </c>
    </row>
    <row r="10" spans="2:12" x14ac:dyDescent="0.35">
      <c r="B10" s="6" t="s">
        <v>4</v>
      </c>
      <c r="C10" s="5" t="s">
        <v>5</v>
      </c>
      <c r="D10" t="s">
        <v>18</v>
      </c>
      <c r="E10" s="4" t="s">
        <v>19</v>
      </c>
      <c r="F10" s="1">
        <v>-14894.478912547023</v>
      </c>
      <c r="G10" s="9">
        <f>VLOOKUP(D10,Лист1!$A$2:$B$26,2,FALSE)</f>
        <v>79513.619920066441</v>
      </c>
      <c r="H10" s="12">
        <f t="shared" si="0"/>
        <v>79.513619920066446</v>
      </c>
      <c r="I10" s="14">
        <f t="shared" si="1"/>
        <v>1184313.9351597086</v>
      </c>
      <c r="J10" s="21">
        <f>VLOOKUP(D10,'21R'!$A$2:$F$29,5,FALSE)</f>
        <v>9.4870154475757487E-3</v>
      </c>
      <c r="K10" s="17">
        <f t="shared" si="2"/>
        <v>662070.35704590846</v>
      </c>
      <c r="L10" s="17">
        <f t="shared" si="3"/>
        <v>8326.5025251205443</v>
      </c>
    </row>
    <row r="11" spans="2:12" x14ac:dyDescent="0.35">
      <c r="B11" s="6" t="s">
        <v>4</v>
      </c>
      <c r="C11" s="5" t="s">
        <v>5</v>
      </c>
      <c r="D11" t="s">
        <v>20</v>
      </c>
      <c r="E11" s="4" t="s">
        <v>21</v>
      </c>
      <c r="F11" s="1">
        <v>-9350.7877469774849</v>
      </c>
      <c r="G11" s="9">
        <f>VLOOKUP(D11,Лист1!$A$2:$B$26,2,FALSE)</f>
        <v>272568.0474213984</v>
      </c>
      <c r="H11" s="12">
        <f t="shared" si="0"/>
        <v>272.56804742139838</v>
      </c>
      <c r="I11" s="14">
        <f t="shared" si="1"/>
        <v>2548725.9580455897</v>
      </c>
      <c r="J11" s="21">
        <f>VLOOKUP(D11,'21R'!$A$2:$F$29,5,FALSE)</f>
        <v>5.6226225627403197E-2</v>
      </c>
      <c r="K11" s="17">
        <f t="shared" si="2"/>
        <v>3923859.6671612952</v>
      </c>
      <c r="L11" s="17">
        <f t="shared" si="3"/>
        <v>14395.890142966357</v>
      </c>
    </row>
    <row r="12" spans="2:12" x14ac:dyDescent="0.35">
      <c r="B12" s="6" t="s">
        <v>4</v>
      </c>
      <c r="C12" s="5" t="s">
        <v>5</v>
      </c>
      <c r="D12" t="s">
        <v>22</v>
      </c>
      <c r="E12" s="4" t="s">
        <v>23</v>
      </c>
      <c r="F12" s="1">
        <v>-11133.448105934811</v>
      </c>
      <c r="G12" s="9">
        <f>VLOOKUP(D12,Лист1!$A$2:$B$26,2,FALSE)</f>
        <v>1030103.1067153186</v>
      </c>
      <c r="H12" s="12">
        <f t="shared" si="0"/>
        <v>1030.1031067153185</v>
      </c>
      <c r="I12" s="14">
        <f t="shared" si="1"/>
        <v>11468599.482377227</v>
      </c>
      <c r="J12" s="21">
        <f>VLOOKUP(D12,'21R'!$A$2:$F$29,5,FALSE)</f>
        <v>0.21989061518108607</v>
      </c>
      <c r="K12" s="17">
        <f t="shared" si="2"/>
        <v>15345506.593560725</v>
      </c>
      <c r="L12" s="17">
        <f t="shared" si="3"/>
        <v>14897.058841510359</v>
      </c>
    </row>
    <row r="13" spans="2:12" x14ac:dyDescent="0.35">
      <c r="B13" s="6" t="s">
        <v>4</v>
      </c>
      <c r="C13" s="5" t="s">
        <v>5</v>
      </c>
      <c r="D13" t="s">
        <v>24</v>
      </c>
      <c r="E13" s="4" t="s">
        <v>25</v>
      </c>
      <c r="F13" s="1">
        <v>-11697.339310172225</v>
      </c>
      <c r="G13" s="9">
        <f>VLOOKUP(D13,Лист1!$A$2:$B$26,2,FALSE)</f>
        <v>242542.68206184515</v>
      </c>
      <c r="H13" s="12">
        <f t="shared" si="0"/>
        <v>242.54268206184514</v>
      </c>
      <c r="I13" s="14">
        <f t="shared" si="1"/>
        <v>2837104.0492766248</v>
      </c>
      <c r="J13" s="21">
        <f>VLOOKUP(D13,'21R'!$A$2:$F$29,5,FALSE)</f>
        <v>3.7418091186694778E-2</v>
      </c>
      <c r="K13" s="17">
        <f t="shared" si="2"/>
        <v>2611296.3691106681</v>
      </c>
      <c r="L13" s="17">
        <f t="shared" si="3"/>
        <v>10766.337483003599</v>
      </c>
    </row>
    <row r="14" spans="2:12" x14ac:dyDescent="0.35">
      <c r="B14" s="6" t="s">
        <v>4</v>
      </c>
      <c r="C14" s="5" t="s">
        <v>5</v>
      </c>
      <c r="D14" t="s">
        <v>26</v>
      </c>
      <c r="E14" s="4" t="s">
        <v>27</v>
      </c>
      <c r="F14" s="1">
        <v>-12155.940038959881</v>
      </c>
      <c r="G14" s="9">
        <f>VLOOKUP(D14,Лист1!$A$2:$B$26,2,FALSE)</f>
        <v>2844.6952075718318</v>
      </c>
      <c r="H14" s="12">
        <f t="shared" si="0"/>
        <v>2.8446952075718319</v>
      </c>
      <c r="I14" s="14">
        <f t="shared" si="1"/>
        <v>34579.944372359721</v>
      </c>
      <c r="J14" s="21">
        <f>VLOOKUP(D14,'21R'!$A$2:$F$29,5,FALSE)</f>
        <v>6.6817124543440236E-4</v>
      </c>
      <c r="K14" s="17">
        <f t="shared" si="2"/>
        <v>46629.667409849753</v>
      </c>
      <c r="L14" s="17">
        <f t="shared" si="3"/>
        <v>16391.797365754272</v>
      </c>
    </row>
    <row r="15" spans="2:12" x14ac:dyDescent="0.35">
      <c r="B15" s="6" t="s">
        <v>4</v>
      </c>
      <c r="C15" s="5" t="s">
        <v>5</v>
      </c>
      <c r="D15" t="s">
        <v>28</v>
      </c>
      <c r="E15" s="4" t="s">
        <v>29</v>
      </c>
      <c r="F15" s="1">
        <v>-12034.227959953607</v>
      </c>
      <c r="G15" s="9">
        <f>VLOOKUP(D15,Лист1!$A$2:$B$26,2,FALSE)</f>
        <v>257076.84994340947</v>
      </c>
      <c r="H15" s="12">
        <f t="shared" si="0"/>
        <v>257.07684994340946</v>
      </c>
      <c r="I15" s="14">
        <f t="shared" si="1"/>
        <v>3093721.4154457757</v>
      </c>
      <c r="J15" s="21">
        <f>VLOOKUP(D15,'21R'!$A$2:$F$29,5,FALSE)</f>
        <v>4.5572983077774819E-2</v>
      </c>
      <c r="K15" s="17">
        <f t="shared" si="2"/>
        <v>3180401.8181144218</v>
      </c>
      <c r="L15" s="17">
        <f t="shared" si="3"/>
        <v>12371.404966314651</v>
      </c>
    </row>
    <row r="16" spans="2:12" x14ac:dyDescent="0.35">
      <c r="B16" s="6" t="s">
        <v>4</v>
      </c>
      <c r="C16" s="5" t="s">
        <v>5</v>
      </c>
      <c r="D16" t="s">
        <v>30</v>
      </c>
      <c r="E16" s="4" t="s">
        <v>31</v>
      </c>
      <c r="F16" s="1">
        <v>-14521.989070106874</v>
      </c>
      <c r="G16" s="9">
        <f>VLOOKUP(D16,Лист1!$A$2:$B$26,2,FALSE)</f>
        <v>48772.657014047989</v>
      </c>
      <c r="H16" s="12">
        <f t="shared" si="0"/>
        <v>48.772657014047986</v>
      </c>
      <c r="I16" s="14">
        <f t="shared" si="1"/>
        <v>708275.99207807623</v>
      </c>
      <c r="J16" s="21">
        <f>VLOOKUP(D16,'21R'!$A$2:$F$29,5,FALSE)</f>
        <v>8.0760035003697057E-3</v>
      </c>
      <c r="K16" s="17">
        <f t="shared" si="2"/>
        <v>563600.06479804835</v>
      </c>
      <c r="L16" s="17">
        <f t="shared" si="3"/>
        <v>11555.656371883013</v>
      </c>
    </row>
    <row r="17" spans="2:12" x14ac:dyDescent="0.35">
      <c r="B17" s="6" t="s">
        <v>4</v>
      </c>
      <c r="C17" s="5" t="s">
        <v>5</v>
      </c>
      <c r="D17" t="s">
        <v>32</v>
      </c>
      <c r="E17" s="4" t="s">
        <v>33</v>
      </c>
      <c r="F17" s="1">
        <v>-14504.813868032563</v>
      </c>
      <c r="G17" s="9">
        <f>VLOOKUP(D17,Лист1!$A$2:$B$26,2,FALSE)</f>
        <v>188.99999999999994</v>
      </c>
      <c r="H17" s="12">
        <f t="shared" si="0"/>
        <v>0.18899999999999995</v>
      </c>
      <c r="I17" s="14">
        <f t="shared" si="1"/>
        <v>2741.4098210581537</v>
      </c>
      <c r="J17" s="21">
        <f>VLOOKUP(D17,'21R'!$A$2:$F$29,5,FALSE)</f>
        <v>1.3370186567817988E-3</v>
      </c>
      <c r="K17" s="17">
        <f t="shared" si="2"/>
        <v>93306.522410982783</v>
      </c>
      <c r="L17" s="17">
        <f t="shared" si="3"/>
        <v>493685.30376181379</v>
      </c>
    </row>
    <row r="18" spans="2:12" x14ac:dyDescent="0.35">
      <c r="B18" s="6" t="s">
        <v>4</v>
      </c>
      <c r="C18" s="5" t="s">
        <v>5</v>
      </c>
      <c r="D18" t="s">
        <v>34</v>
      </c>
      <c r="E18" s="4" t="s">
        <v>35</v>
      </c>
      <c r="F18" s="1">
        <v>-12596.137289172544</v>
      </c>
      <c r="G18" s="9">
        <f>VLOOKUP(D18,Лист1!$A$2:$B$26,2,FALSE)</f>
        <v>198420.45649282154</v>
      </c>
      <c r="H18" s="12">
        <f t="shared" si="0"/>
        <v>198.42045649282153</v>
      </c>
      <c r="I18" s="14">
        <f t="shared" si="1"/>
        <v>2499331.3109638677</v>
      </c>
      <c r="J18" s="21">
        <f>VLOOKUP(D18,'21R'!$A$2:$F$29,5,FALSE)</f>
        <v>1.9711972519190508E-2</v>
      </c>
      <c r="K18" s="17">
        <f t="shared" si="2"/>
        <v>1375639.446986933</v>
      </c>
      <c r="L18" s="17">
        <f t="shared" si="3"/>
        <v>6932.9517293833105</v>
      </c>
    </row>
    <row r="19" spans="2:12" x14ac:dyDescent="0.35">
      <c r="B19" s="6" t="s">
        <v>4</v>
      </c>
      <c r="C19" s="5" t="s">
        <v>5</v>
      </c>
      <c r="D19" t="s">
        <v>36</v>
      </c>
      <c r="E19" s="4" t="s">
        <v>37</v>
      </c>
      <c r="F19" s="1">
        <v>-16458.746569570805</v>
      </c>
      <c r="G19" s="9">
        <f>VLOOKUP(D19,Лист1!$A$2:$B$26,2,FALSE)</f>
        <v>671.32201037587549</v>
      </c>
      <c r="H19" s="12">
        <f t="shared" si="0"/>
        <v>0.67132201037587547</v>
      </c>
      <c r="I19" s="14">
        <f t="shared" si="1"/>
        <v>11049.118835351317</v>
      </c>
      <c r="J19" s="21">
        <f>VLOOKUP(D19,'21R'!$A$2:$F$29,5,FALSE)</f>
        <v>1.4620809403531948E-4</v>
      </c>
      <c r="K19" s="17">
        <f t="shared" si="2"/>
        <v>10203.424412648279</v>
      </c>
      <c r="L19" s="17">
        <f t="shared" si="3"/>
        <v>15199.001753175569</v>
      </c>
    </row>
    <row r="20" spans="2:12" x14ac:dyDescent="0.35">
      <c r="B20" s="6" t="s">
        <v>4</v>
      </c>
      <c r="C20" s="5" t="s">
        <v>5</v>
      </c>
      <c r="D20" t="s">
        <v>38</v>
      </c>
      <c r="E20" s="4" t="s">
        <v>39</v>
      </c>
      <c r="F20" s="1">
        <v>-19095.8990748131</v>
      </c>
      <c r="G20" s="9">
        <f>VLOOKUP(D20,Лист1!$A$2:$B$26,2,FALSE)</f>
        <v>29708.779872219187</v>
      </c>
      <c r="H20" s="12">
        <f t="shared" si="0"/>
        <v>29.708779872219189</v>
      </c>
      <c r="I20" s="14">
        <f t="shared" si="1"/>
        <v>567315.86207573651</v>
      </c>
      <c r="J20" s="21">
        <f>VLOOKUP(D20,'21R'!$A$2:$F$29,5,FALSE)</f>
        <v>4.3716569563650009E-3</v>
      </c>
      <c r="K20" s="17">
        <f t="shared" si="2"/>
        <v>305084.82862462377</v>
      </c>
      <c r="L20" s="17">
        <f t="shared" si="3"/>
        <v>10269.18069125787</v>
      </c>
    </row>
    <row r="21" spans="2:12" x14ac:dyDescent="0.35">
      <c r="B21" s="6" t="s">
        <v>4</v>
      </c>
      <c r="C21" s="5" t="s">
        <v>5</v>
      </c>
      <c r="D21" t="s">
        <v>40</v>
      </c>
      <c r="E21" s="4" t="s">
        <v>41</v>
      </c>
      <c r="F21" s="1">
        <v>-23082.796243787434</v>
      </c>
      <c r="G21" s="9">
        <f>VLOOKUP(D21,Лист1!$A$2:$B$26,2,FALSE)</f>
        <v>102402.82774824102</v>
      </c>
      <c r="H21" s="12">
        <f t="shared" si="0"/>
        <v>102.40282774824102</v>
      </c>
      <c r="I21" s="14">
        <f t="shared" si="1"/>
        <v>2363743.6077003097</v>
      </c>
      <c r="J21" s="21">
        <f>VLOOKUP(D21,'21R'!$A$2:$F$29,5,FALSE)</f>
        <v>1.8706497044472387E-2</v>
      </c>
      <c r="K21" s="17">
        <f t="shared" si="2"/>
        <v>1305470.3289723063</v>
      </c>
      <c r="L21" s="17">
        <f t="shared" si="3"/>
        <v>12748.381638267118</v>
      </c>
    </row>
    <row r="22" spans="2:12" x14ac:dyDescent="0.35">
      <c r="B22" s="6" t="s">
        <v>4</v>
      </c>
      <c r="C22" s="5" t="s">
        <v>5</v>
      </c>
      <c r="D22" t="s">
        <v>42</v>
      </c>
      <c r="E22" s="4" t="s">
        <v>43</v>
      </c>
      <c r="F22" s="1">
        <v>-18004.435385679353</v>
      </c>
      <c r="G22" s="9">
        <f>VLOOKUP(D22,Лист1!$A$2:$B$26,2,FALSE)</f>
        <v>4652.2154043072915</v>
      </c>
      <c r="H22" s="12">
        <f t="shared" si="0"/>
        <v>4.6522154043072916</v>
      </c>
      <c r="I22" s="14">
        <f t="shared" si="1"/>
        <v>83760.511647112784</v>
      </c>
      <c r="J22" s="21">
        <f>VLOOKUP(D22,'21R'!$A$2:$F$29,5,FALSE)</f>
        <v>5.7973272146134482E-3</v>
      </c>
      <c r="K22" s="17">
        <f t="shared" si="2"/>
        <v>404578.08044066024</v>
      </c>
      <c r="L22" s="17">
        <f t="shared" si="3"/>
        <v>86964.606167220525</v>
      </c>
    </row>
    <row r="23" spans="2:12" x14ac:dyDescent="0.35">
      <c r="B23" s="6" t="s">
        <v>4</v>
      </c>
      <c r="C23" s="5" t="s">
        <v>5</v>
      </c>
      <c r="D23" t="s">
        <v>44</v>
      </c>
      <c r="E23" s="4" t="s">
        <v>45</v>
      </c>
      <c r="F23" s="1">
        <v>-10708.388599373153</v>
      </c>
      <c r="G23" s="9">
        <f>VLOOKUP(D23,Лист1!$A$2:$B$26,2,FALSE)</f>
        <v>182564.159501007</v>
      </c>
      <c r="H23" s="12">
        <f t="shared" si="0"/>
        <v>182.564159501007</v>
      </c>
      <c r="I23" s="14">
        <f t="shared" si="1"/>
        <v>1954967.9642547253</v>
      </c>
      <c r="J23" s="21">
        <f>VLOOKUP(D23,'21R'!$A$2:$F$29,5,FALSE)</f>
        <v>6.4414349084383607E-2</v>
      </c>
      <c r="K23" s="17">
        <f t="shared" si="2"/>
        <v>4495284.2474895874</v>
      </c>
      <c r="L23" s="17">
        <f t="shared" si="3"/>
        <v>24623.038058380742</v>
      </c>
    </row>
    <row r="24" spans="2:12" x14ac:dyDescent="0.35">
      <c r="B24" s="6" t="s">
        <v>4</v>
      </c>
      <c r="C24" s="5" t="s">
        <v>5</v>
      </c>
      <c r="D24" t="s">
        <v>46</v>
      </c>
      <c r="E24" s="4" t="s">
        <v>47</v>
      </c>
      <c r="F24" s="1">
        <v>-16404.737238563252</v>
      </c>
      <c r="G24" s="9">
        <f>VLOOKUP(D24,Лист1!$A$2:$B$26,2,FALSE)</f>
        <v>327759.79304598545</v>
      </c>
      <c r="H24" s="12">
        <f t="shared" si="0"/>
        <v>327.75979304598548</v>
      </c>
      <c r="I24" s="14">
        <f t="shared" si="1"/>
        <v>5376813.2822852628</v>
      </c>
      <c r="J24" s="21">
        <f>VLOOKUP(D24,'21R'!$A$2:$F$29,5,FALSE)</f>
        <v>5.3637549998805205E-2</v>
      </c>
      <c r="K24" s="17">
        <f t="shared" si="2"/>
        <v>3743203.7583380551</v>
      </c>
      <c r="L24" s="17">
        <f t="shared" si="3"/>
        <v>11420.570301046275</v>
      </c>
    </row>
    <row r="25" spans="2:12" x14ac:dyDescent="0.35">
      <c r="B25" s="6" t="s">
        <v>4</v>
      </c>
      <c r="C25" s="5" t="s">
        <v>5</v>
      </c>
      <c r="D25" t="s">
        <v>48</v>
      </c>
      <c r="E25" s="4" t="s">
        <v>49</v>
      </c>
      <c r="F25" s="1">
        <v>-11939.730454817725</v>
      </c>
      <c r="G25" s="9">
        <f>VLOOKUP(D25,Лист1!$A$2:$B$26,2,FALSE)</f>
        <v>138736.62941610406</v>
      </c>
      <c r="H25" s="12">
        <f t="shared" si="0"/>
        <v>138.73662941610405</v>
      </c>
      <c r="I25" s="14">
        <f t="shared" si="1"/>
        <v>1656477.9594382183</v>
      </c>
      <c r="J25" s="21">
        <f>VLOOKUP(D25,'21R'!$A$2:$F$29,5,FALSE)</f>
        <v>9.9031813618572662E-2</v>
      </c>
      <c r="K25" s="17">
        <f t="shared" si="2"/>
        <v>6911133.2814480225</v>
      </c>
      <c r="L25" s="17">
        <f t="shared" si="3"/>
        <v>49814.769974841285</v>
      </c>
    </row>
    <row r="26" spans="2:12" x14ac:dyDescent="0.35">
      <c r="B26" s="6" t="s">
        <v>4</v>
      </c>
      <c r="C26" s="5" t="s">
        <v>5</v>
      </c>
      <c r="D26" t="s">
        <v>50</v>
      </c>
      <c r="E26" s="4" t="s">
        <v>51</v>
      </c>
      <c r="F26" s="1">
        <v>-12695.988979169339</v>
      </c>
      <c r="G26" s="9">
        <f>VLOOKUP(D26,Лист1!$A$2:$B$26,2,FALSE)</f>
        <v>26375.417911435983</v>
      </c>
      <c r="H26" s="12">
        <f t="shared" si="0"/>
        <v>26.375417911435981</v>
      </c>
      <c r="I26" s="14">
        <f t="shared" si="1"/>
        <v>334862.01512457681</v>
      </c>
      <c r="J26" s="21">
        <f>VLOOKUP(D26,'21R'!$A$2:$F$29,5,FALSE)</f>
        <v>3.2480496145803487E-3</v>
      </c>
      <c r="K26" s="17">
        <f t="shared" si="2"/>
        <v>226671.6418784314</v>
      </c>
      <c r="L26" s="17">
        <f t="shared" si="3"/>
        <v>8594.0493014956173</v>
      </c>
    </row>
    <row r="27" spans="2:12" x14ac:dyDescent="0.35">
      <c r="B27" s="6" t="s">
        <v>4</v>
      </c>
      <c r="C27" s="5" t="s">
        <v>5</v>
      </c>
      <c r="D27" t="s">
        <v>52</v>
      </c>
      <c r="E27" s="4" t="s">
        <v>53</v>
      </c>
      <c r="F27" s="1">
        <v>-19555.94384854646</v>
      </c>
      <c r="G27" s="9">
        <f>VLOOKUP(D27,Лист1!$A$2:$B$26,2,FALSE)</f>
        <v>606529.43403429177</v>
      </c>
      <c r="H27" s="12">
        <f t="shared" si="0"/>
        <v>606.52943403429174</v>
      </c>
      <c r="I27" s="14">
        <f t="shared" si="1"/>
        <v>11861255.554465273</v>
      </c>
      <c r="J27" s="21">
        <f>VLOOKUP(D27,'21R'!$A$2:$F$29,5,FALSE)</f>
        <v>0.10687589789285194</v>
      </c>
      <c r="K27" s="17">
        <f t="shared" si="2"/>
        <v>7458548.3989702929</v>
      </c>
      <c r="L27" s="17">
        <f t="shared" si="3"/>
        <v>12297.09224391673</v>
      </c>
    </row>
    <row r="28" spans="2:12" x14ac:dyDescent="0.35">
      <c r="B28" s="7" t="s">
        <v>4</v>
      </c>
      <c r="C28" s="5" t="s">
        <v>5</v>
      </c>
      <c r="D28" t="s">
        <v>54</v>
      </c>
      <c r="E28" s="4" t="s">
        <v>55</v>
      </c>
      <c r="F28" s="1">
        <v>-20434.286796499597</v>
      </c>
      <c r="G28" s="9">
        <f>VLOOKUP(D28,Лист1!$A$2:$B$26,2,FALSE)</f>
        <v>5952.8544046218558</v>
      </c>
      <c r="H28" s="12">
        <f t="shared" si="0"/>
        <v>5.9528544046218554</v>
      </c>
      <c r="I28" s="14">
        <f t="shared" si="1"/>
        <v>121642.33416184885</v>
      </c>
      <c r="J28" s="21">
        <f>VLOOKUP(D28,'21R'!$A$2:$F$29,5,FALSE)</f>
        <v>7.5983292162717247E-4</v>
      </c>
      <c r="K28" s="17">
        <f t="shared" si="2"/>
        <v>53026.460902990024</v>
      </c>
      <c r="L28" s="17">
        <f t="shared" si="3"/>
        <v>8907.736910518046</v>
      </c>
    </row>
    <row r="29" spans="2:12" x14ac:dyDescent="0.35">
      <c r="B29" s="10"/>
      <c r="C29" s="5"/>
      <c r="F29" s="1"/>
      <c r="G29" s="20">
        <f>SUM(G4:G28)</f>
        <v>5214315.6928551625</v>
      </c>
      <c r="I29" s="15">
        <f>SUM(I4:I28)</f>
        <v>68871708.748790592</v>
      </c>
      <c r="K29" s="19">
        <v>69787001.054698363</v>
      </c>
    </row>
    <row r="30" spans="2:12" x14ac:dyDescent="0.35">
      <c r="B30" s="6" t="s">
        <v>56</v>
      </c>
      <c r="C30" s="5" t="s">
        <v>57</v>
      </c>
      <c r="D30" t="s">
        <v>6</v>
      </c>
      <c r="E30" s="4" t="s">
        <v>7</v>
      </c>
      <c r="F30" s="1">
        <v>-14.006741641884201</v>
      </c>
    </row>
    <row r="31" spans="2:12" x14ac:dyDescent="0.35">
      <c r="B31" s="6" t="s">
        <v>56</v>
      </c>
      <c r="C31" s="5" t="s">
        <v>57</v>
      </c>
      <c r="D31" t="s">
        <v>22</v>
      </c>
      <c r="E31" s="4" t="s">
        <v>23</v>
      </c>
      <c r="F31" s="1">
        <v>-52.323580034423401</v>
      </c>
    </row>
    <row r="32" spans="2:12" x14ac:dyDescent="0.35">
      <c r="B32" s="6" t="s">
        <v>56</v>
      </c>
      <c r="C32" s="5" t="s">
        <v>57</v>
      </c>
      <c r="D32" t="s">
        <v>24</v>
      </c>
      <c r="E32" s="4" t="s">
        <v>25</v>
      </c>
      <c r="F32" s="1">
        <v>-52.102590255200703</v>
      </c>
    </row>
    <row r="33" spans="2:6" x14ac:dyDescent="0.35">
      <c r="B33" s="6" t="s">
        <v>56</v>
      </c>
      <c r="C33" s="5" t="s">
        <v>57</v>
      </c>
      <c r="D33" t="s">
        <v>28</v>
      </c>
      <c r="E33" s="4" t="s">
        <v>29</v>
      </c>
      <c r="F33" s="1">
        <v>-69.830341775264301</v>
      </c>
    </row>
    <row r="34" spans="2:6" x14ac:dyDescent="0.35">
      <c r="B34" s="6" t="s">
        <v>56</v>
      </c>
      <c r="C34" s="5" t="s">
        <v>57</v>
      </c>
      <c r="D34" t="s">
        <v>30</v>
      </c>
      <c r="E34" s="4" t="s">
        <v>31</v>
      </c>
      <c r="F34" s="1">
        <v>-65.174985656913407</v>
      </c>
    </row>
    <row r="35" spans="2:6" x14ac:dyDescent="0.35">
      <c r="B35" s="6" t="s">
        <v>56</v>
      </c>
      <c r="C35" s="5" t="s">
        <v>57</v>
      </c>
      <c r="D35" t="s">
        <v>46</v>
      </c>
      <c r="E35" s="4" t="s">
        <v>47</v>
      </c>
      <c r="F35" s="1">
        <v>-51.407273927940103</v>
      </c>
    </row>
    <row r="36" spans="2:6" x14ac:dyDescent="0.35">
      <c r="B36" s="7" t="s">
        <v>56</v>
      </c>
      <c r="C36" s="5" t="s">
        <v>57</v>
      </c>
      <c r="D36" t="s">
        <v>52</v>
      </c>
      <c r="E36" s="4" t="s">
        <v>53</v>
      </c>
      <c r="F36" s="1">
        <v>-41.208791208791197</v>
      </c>
    </row>
    <row r="37" spans="2:6" x14ac:dyDescent="0.35">
      <c r="B37" s="6" t="s">
        <v>58</v>
      </c>
      <c r="C37" s="5" t="s">
        <v>59</v>
      </c>
      <c r="D37" t="s">
        <v>6</v>
      </c>
      <c r="E37" s="4" t="s">
        <v>7</v>
      </c>
      <c r="F37" s="1">
        <v>-451.82270534082699</v>
      </c>
    </row>
    <row r="38" spans="2:6" x14ac:dyDescent="0.35">
      <c r="B38" s="6" t="s">
        <v>58</v>
      </c>
      <c r="C38" s="5" t="s">
        <v>59</v>
      </c>
      <c r="D38" t="s">
        <v>10</v>
      </c>
      <c r="E38" s="4" t="s">
        <v>11</v>
      </c>
      <c r="F38" s="1">
        <v>-342.72507069093797</v>
      </c>
    </row>
    <row r="39" spans="2:6" x14ac:dyDescent="0.35">
      <c r="B39" s="6" t="s">
        <v>58</v>
      </c>
      <c r="C39" s="5" t="s">
        <v>59</v>
      </c>
      <c r="D39" t="s">
        <v>22</v>
      </c>
      <c r="E39" s="4" t="s">
        <v>23</v>
      </c>
      <c r="F39" s="1">
        <v>-682.81324297781998</v>
      </c>
    </row>
    <row r="40" spans="2:6" x14ac:dyDescent="0.35">
      <c r="B40" s="6" t="s">
        <v>58</v>
      </c>
      <c r="C40" s="5" t="s">
        <v>59</v>
      </c>
      <c r="D40" t="s">
        <v>24</v>
      </c>
      <c r="E40" s="4" t="s">
        <v>25</v>
      </c>
      <c r="F40" s="1">
        <v>-705.20237993221497</v>
      </c>
    </row>
    <row r="41" spans="2:6" x14ac:dyDescent="0.35">
      <c r="B41" s="6" t="s">
        <v>58</v>
      </c>
      <c r="C41" s="5" t="s">
        <v>59</v>
      </c>
      <c r="D41" t="s">
        <v>30</v>
      </c>
      <c r="E41" s="4" t="s">
        <v>31</v>
      </c>
      <c r="F41" s="1">
        <v>-796.05412953835696</v>
      </c>
    </row>
    <row r="42" spans="2:6" x14ac:dyDescent="0.35">
      <c r="B42" s="6" t="s">
        <v>58</v>
      </c>
      <c r="C42" s="5" t="s">
        <v>59</v>
      </c>
      <c r="D42" t="s">
        <v>34</v>
      </c>
      <c r="E42" s="4" t="s">
        <v>35</v>
      </c>
      <c r="F42" s="1">
        <v>0</v>
      </c>
    </row>
    <row r="43" spans="2:6" x14ac:dyDescent="0.35">
      <c r="B43" s="6" t="s">
        <v>58</v>
      </c>
      <c r="C43" s="5" t="s">
        <v>59</v>
      </c>
      <c r="D43" t="s">
        <v>46</v>
      </c>
      <c r="E43" s="4" t="s">
        <v>47</v>
      </c>
      <c r="F43" s="1">
        <v>-869.18713311468196</v>
      </c>
    </row>
    <row r="44" spans="2:6" x14ac:dyDescent="0.35">
      <c r="B44" s="6" t="s">
        <v>58</v>
      </c>
      <c r="C44" s="5" t="s">
        <v>59</v>
      </c>
      <c r="D44" t="s">
        <v>50</v>
      </c>
      <c r="E44" s="4" t="s">
        <v>51</v>
      </c>
      <c r="F44" s="1">
        <v>-556.08974358974297</v>
      </c>
    </row>
    <row r="45" spans="2:6" x14ac:dyDescent="0.35">
      <c r="B45" s="7" t="s">
        <v>58</v>
      </c>
      <c r="C45" s="5" t="s">
        <v>59</v>
      </c>
      <c r="D45" t="s">
        <v>52</v>
      </c>
      <c r="E45" s="4" t="s">
        <v>53</v>
      </c>
      <c r="F45" s="1">
        <v>-714.61707152496604</v>
      </c>
    </row>
    <row r="46" spans="2:6" x14ac:dyDescent="0.35">
      <c r="B46" s="6" t="s">
        <v>60</v>
      </c>
      <c r="C46" s="5" t="s">
        <v>61</v>
      </c>
      <c r="D46" t="s">
        <v>42</v>
      </c>
      <c r="E46" s="4" t="s">
        <v>43</v>
      </c>
      <c r="F46" s="1">
        <v>0</v>
      </c>
    </row>
    <row r="47" spans="2:6" x14ac:dyDescent="0.35">
      <c r="B47" s="6" t="s">
        <v>60</v>
      </c>
      <c r="C47" s="5" t="s">
        <v>61</v>
      </c>
      <c r="D47" t="s">
        <v>44</v>
      </c>
      <c r="E47" s="4" t="s">
        <v>45</v>
      </c>
      <c r="F47" s="1">
        <v>0</v>
      </c>
    </row>
    <row r="48" spans="2:6" x14ac:dyDescent="0.35">
      <c r="B48" s="7" t="s">
        <v>60</v>
      </c>
      <c r="C48" s="5" t="s">
        <v>61</v>
      </c>
      <c r="D48" t="s">
        <v>48</v>
      </c>
      <c r="E48" s="4" t="s">
        <v>49</v>
      </c>
      <c r="F48" s="1">
        <v>0</v>
      </c>
    </row>
    <row r="49" spans="2:6" x14ac:dyDescent="0.35">
      <c r="B49" s="6" t="s">
        <v>62</v>
      </c>
      <c r="C49" s="5" t="s">
        <v>63</v>
      </c>
      <c r="D49" t="s">
        <v>6</v>
      </c>
      <c r="E49" s="4" t="s">
        <v>7</v>
      </c>
      <c r="F49" s="1">
        <v>-549.417123795159</v>
      </c>
    </row>
    <row r="50" spans="2:6" x14ac:dyDescent="0.35">
      <c r="B50" s="6" t="s">
        <v>62</v>
      </c>
      <c r="C50" s="5" t="s">
        <v>63</v>
      </c>
      <c r="D50" t="s">
        <v>10</v>
      </c>
      <c r="E50" s="4" t="s">
        <v>11</v>
      </c>
      <c r="F50" s="1">
        <v>-401.53076954099799</v>
      </c>
    </row>
    <row r="51" spans="2:6" x14ac:dyDescent="0.35">
      <c r="B51" s="6" t="s">
        <v>62</v>
      </c>
      <c r="C51" s="5" t="s">
        <v>63</v>
      </c>
      <c r="D51" t="s">
        <v>22</v>
      </c>
      <c r="E51" s="4" t="s">
        <v>23</v>
      </c>
      <c r="F51" s="1">
        <v>-979.330479447127</v>
      </c>
    </row>
    <row r="52" spans="2:6" x14ac:dyDescent="0.35">
      <c r="B52" s="6" t="s">
        <v>62</v>
      </c>
      <c r="C52" s="5" t="s">
        <v>63</v>
      </c>
      <c r="D52" t="s">
        <v>24</v>
      </c>
      <c r="E52" s="4" t="s">
        <v>25</v>
      </c>
      <c r="F52" s="1">
        <v>-589.29970469175009</v>
      </c>
    </row>
    <row r="53" spans="2:6" x14ac:dyDescent="0.35">
      <c r="B53" s="6" t="s">
        <v>62</v>
      </c>
      <c r="C53" s="5" t="s">
        <v>63</v>
      </c>
      <c r="D53" t="s">
        <v>30</v>
      </c>
      <c r="E53" s="4" t="s">
        <v>31</v>
      </c>
      <c r="F53" s="1">
        <v>-418.001417434443</v>
      </c>
    </row>
    <row r="54" spans="2:6" x14ac:dyDescent="0.35">
      <c r="B54" s="6" t="s">
        <v>62</v>
      </c>
      <c r="C54" s="5" t="s">
        <v>63</v>
      </c>
      <c r="D54" t="s">
        <v>34</v>
      </c>
      <c r="E54" s="4" t="s">
        <v>35</v>
      </c>
      <c r="F54" s="1">
        <v>-57.358897849879597</v>
      </c>
    </row>
    <row r="55" spans="2:6" x14ac:dyDescent="0.35">
      <c r="B55" s="6" t="s">
        <v>62</v>
      </c>
      <c r="C55" s="5" t="s">
        <v>63</v>
      </c>
      <c r="D55" t="s">
        <v>46</v>
      </c>
      <c r="E55" s="4" t="s">
        <v>47</v>
      </c>
      <c r="F55" s="1">
        <v>-396.663346613545</v>
      </c>
    </row>
    <row r="56" spans="2:6" x14ac:dyDescent="0.35">
      <c r="B56" s="7" t="s">
        <v>62</v>
      </c>
      <c r="C56" s="5" t="s">
        <v>63</v>
      </c>
      <c r="D56" t="s">
        <v>52</v>
      </c>
      <c r="E56" s="4" t="s">
        <v>53</v>
      </c>
      <c r="F56" s="1">
        <v>-427.73436901799005</v>
      </c>
    </row>
    <row r="57" spans="2:6" x14ac:dyDescent="0.35">
      <c r="B57" s="6" t="s">
        <v>64</v>
      </c>
      <c r="C57" s="5" t="s">
        <v>65</v>
      </c>
      <c r="D57" t="s">
        <v>6</v>
      </c>
      <c r="E57" s="4" t="s">
        <v>7</v>
      </c>
      <c r="F57" s="1">
        <v>-135.42702155187303</v>
      </c>
    </row>
    <row r="58" spans="2:6" x14ac:dyDescent="0.35">
      <c r="B58" s="6" t="s">
        <v>64</v>
      </c>
      <c r="C58" s="5" t="s">
        <v>65</v>
      </c>
      <c r="D58" t="s">
        <v>8</v>
      </c>
      <c r="E58" s="4" t="s">
        <v>9</v>
      </c>
      <c r="F58" s="1">
        <v>-28.307974244493664</v>
      </c>
    </row>
    <row r="59" spans="2:6" x14ac:dyDescent="0.35">
      <c r="B59" s="6" t="s">
        <v>64</v>
      </c>
      <c r="C59" s="5" t="s">
        <v>65</v>
      </c>
      <c r="D59" t="s">
        <v>10</v>
      </c>
      <c r="E59" s="4" t="s">
        <v>11</v>
      </c>
      <c r="F59" s="1">
        <v>-151.2463183561664</v>
      </c>
    </row>
    <row r="60" spans="2:6" x14ac:dyDescent="0.35">
      <c r="B60" s="6" t="s">
        <v>64</v>
      </c>
      <c r="C60" s="5" t="s">
        <v>65</v>
      </c>
      <c r="D60" t="s">
        <v>20</v>
      </c>
      <c r="E60" s="4" t="s">
        <v>21</v>
      </c>
      <c r="F60" s="1">
        <v>-228.61060236698347</v>
      </c>
    </row>
    <row r="61" spans="2:6" x14ac:dyDescent="0.35">
      <c r="B61" s="6" t="s">
        <v>64</v>
      </c>
      <c r="C61" s="5" t="s">
        <v>65</v>
      </c>
      <c r="D61" t="s">
        <v>22</v>
      </c>
      <c r="E61" s="4" t="s">
        <v>23</v>
      </c>
      <c r="F61" s="1">
        <v>-230.53362974660297</v>
      </c>
    </row>
    <row r="62" spans="2:6" x14ac:dyDescent="0.35">
      <c r="B62" s="6" t="s">
        <v>64</v>
      </c>
      <c r="C62" s="5" t="s">
        <v>65</v>
      </c>
      <c r="D62" t="s">
        <v>24</v>
      </c>
      <c r="E62" s="4" t="s">
        <v>25</v>
      </c>
      <c r="F62" s="1">
        <v>-228.55878877324014</v>
      </c>
    </row>
    <row r="63" spans="2:6" x14ac:dyDescent="0.35">
      <c r="B63" s="6" t="s">
        <v>64</v>
      </c>
      <c r="C63" s="5" t="s">
        <v>65</v>
      </c>
      <c r="D63" t="s">
        <v>28</v>
      </c>
      <c r="E63" s="4" t="s">
        <v>29</v>
      </c>
      <c r="F63" s="1">
        <v>-212.58169935493333</v>
      </c>
    </row>
    <row r="64" spans="2:6" x14ac:dyDescent="0.35">
      <c r="B64" s="6" t="s">
        <v>64</v>
      </c>
      <c r="C64" s="5" t="s">
        <v>65</v>
      </c>
      <c r="D64" t="s">
        <v>30</v>
      </c>
      <c r="E64" s="4" t="s">
        <v>31</v>
      </c>
      <c r="F64" s="1">
        <v>-244.23483885323006</v>
      </c>
    </row>
    <row r="65" spans="2:6" x14ac:dyDescent="0.35">
      <c r="B65" s="6" t="s">
        <v>64</v>
      </c>
      <c r="C65" s="5" t="s">
        <v>65</v>
      </c>
      <c r="D65" t="s">
        <v>34</v>
      </c>
      <c r="E65" s="4" t="s">
        <v>35</v>
      </c>
      <c r="F65" s="1">
        <v>-147.93855308962705</v>
      </c>
    </row>
    <row r="66" spans="2:6" x14ac:dyDescent="0.35">
      <c r="B66" s="6" t="s">
        <v>64</v>
      </c>
      <c r="C66" s="5" t="s">
        <v>65</v>
      </c>
      <c r="D66" t="s">
        <v>38</v>
      </c>
      <c r="E66" s="4" t="s">
        <v>39</v>
      </c>
      <c r="F66" s="1">
        <v>-208.53312943328066</v>
      </c>
    </row>
    <row r="67" spans="2:6" x14ac:dyDescent="0.35">
      <c r="B67" s="6" t="s">
        <v>64</v>
      </c>
      <c r="C67" s="5" t="s">
        <v>65</v>
      </c>
      <c r="D67" t="s">
        <v>40</v>
      </c>
      <c r="E67" s="4" t="s">
        <v>41</v>
      </c>
      <c r="F67" s="1">
        <v>-101.40138046848341</v>
      </c>
    </row>
    <row r="68" spans="2:6" x14ac:dyDescent="0.35">
      <c r="B68" s="6" t="s">
        <v>64</v>
      </c>
      <c r="C68" s="5" t="s">
        <v>65</v>
      </c>
      <c r="D68" t="s">
        <v>46</v>
      </c>
      <c r="E68" s="4" t="s">
        <v>47</v>
      </c>
      <c r="F68" s="1">
        <v>-207.16327512784133</v>
      </c>
    </row>
    <row r="69" spans="2:6" x14ac:dyDescent="0.35">
      <c r="B69" s="6" t="s">
        <v>64</v>
      </c>
      <c r="C69" s="5" t="s">
        <v>65</v>
      </c>
      <c r="D69" t="s">
        <v>50</v>
      </c>
      <c r="E69" s="4" t="s">
        <v>51</v>
      </c>
      <c r="F69" s="1">
        <v>-82.321811104838389</v>
      </c>
    </row>
    <row r="70" spans="2:6" x14ac:dyDescent="0.35">
      <c r="B70" s="7" t="s">
        <v>64</v>
      </c>
      <c r="C70" s="5" t="s">
        <v>65</v>
      </c>
      <c r="D70" t="s">
        <v>52</v>
      </c>
      <c r="E70" s="4" t="s">
        <v>53</v>
      </c>
      <c r="F70" s="1">
        <v>-218.40059313848064</v>
      </c>
    </row>
    <row r="71" spans="2:6" x14ac:dyDescent="0.35">
      <c r="B71" s="6" t="s">
        <v>66</v>
      </c>
      <c r="C71" s="5" t="s">
        <v>67</v>
      </c>
      <c r="D71" t="s">
        <v>6</v>
      </c>
      <c r="E71" s="4" t="s">
        <v>7</v>
      </c>
      <c r="F71" s="1">
        <v>-70.774282679516205</v>
      </c>
    </row>
    <row r="72" spans="2:6" x14ac:dyDescent="0.35">
      <c r="B72" s="6" t="s">
        <v>66</v>
      </c>
      <c r="C72" s="5" t="s">
        <v>67</v>
      </c>
      <c r="D72" t="s">
        <v>22</v>
      </c>
      <c r="E72" s="4" t="s">
        <v>23</v>
      </c>
      <c r="F72" s="1">
        <v>-180.77361071837299</v>
      </c>
    </row>
    <row r="73" spans="2:6" x14ac:dyDescent="0.35">
      <c r="B73" s="6" t="s">
        <v>66</v>
      </c>
      <c r="C73" s="5" t="s">
        <v>67</v>
      </c>
      <c r="D73" t="s">
        <v>24</v>
      </c>
      <c r="E73" s="4" t="s">
        <v>25</v>
      </c>
      <c r="F73" s="1">
        <v>-191.41583917544699</v>
      </c>
    </row>
    <row r="74" spans="2:6" x14ac:dyDescent="0.35">
      <c r="B74" s="6" t="s">
        <v>66</v>
      </c>
      <c r="C74" s="5" t="s">
        <v>67</v>
      </c>
      <c r="D74" t="s">
        <v>28</v>
      </c>
      <c r="E74" s="4" t="s">
        <v>29</v>
      </c>
      <c r="F74" s="1">
        <v>-176.82805835165499</v>
      </c>
    </row>
    <row r="75" spans="2:6" x14ac:dyDescent="0.35">
      <c r="B75" s="6" t="s">
        <v>66</v>
      </c>
      <c r="C75" s="5" t="s">
        <v>67</v>
      </c>
      <c r="D75" t="s">
        <v>34</v>
      </c>
      <c r="E75" s="4" t="s">
        <v>35</v>
      </c>
      <c r="F75" s="1">
        <v>-64.232105711486696</v>
      </c>
    </row>
    <row r="76" spans="2:6" x14ac:dyDescent="0.35">
      <c r="B76" s="6" t="s">
        <v>66</v>
      </c>
      <c r="C76" s="5" t="s">
        <v>67</v>
      </c>
      <c r="D76" t="s">
        <v>38</v>
      </c>
      <c r="E76" s="4" t="s">
        <v>39</v>
      </c>
      <c r="F76" s="1">
        <v>-177.18009027325601</v>
      </c>
    </row>
    <row r="77" spans="2:6" x14ac:dyDescent="0.35">
      <c r="B77" s="6" t="s">
        <v>66</v>
      </c>
      <c r="C77" s="5" t="s">
        <v>67</v>
      </c>
      <c r="D77" t="s">
        <v>46</v>
      </c>
      <c r="E77" s="4" t="s">
        <v>47</v>
      </c>
      <c r="F77" s="1">
        <v>-171.33582454968899</v>
      </c>
    </row>
    <row r="78" spans="2:6" x14ac:dyDescent="0.35">
      <c r="B78" s="7" t="s">
        <v>66</v>
      </c>
      <c r="C78" s="5" t="s">
        <v>67</v>
      </c>
      <c r="D78" t="s">
        <v>52</v>
      </c>
      <c r="E78" s="4" t="s">
        <v>53</v>
      </c>
      <c r="F78" s="1">
        <v>-23.8232675660268</v>
      </c>
    </row>
    <row r="79" spans="2:6" x14ac:dyDescent="0.35">
      <c r="B79" s="6" t="s">
        <v>68</v>
      </c>
      <c r="C79" s="5" t="s">
        <v>69</v>
      </c>
      <c r="D79" t="s">
        <v>6</v>
      </c>
      <c r="E79" s="4" t="s">
        <v>7</v>
      </c>
      <c r="F79" s="1">
        <v>-229.2976111554766</v>
      </c>
    </row>
    <row r="80" spans="2:6" x14ac:dyDescent="0.35">
      <c r="B80" s="6" t="s">
        <v>68</v>
      </c>
      <c r="C80" s="5" t="s">
        <v>69</v>
      </c>
      <c r="D80" t="s">
        <v>8</v>
      </c>
      <c r="E80" s="4" t="s">
        <v>9</v>
      </c>
      <c r="F80" s="1">
        <v>-88.955737000429792</v>
      </c>
    </row>
    <row r="81" spans="2:6" x14ac:dyDescent="0.35">
      <c r="B81" s="6" t="s">
        <v>68</v>
      </c>
      <c r="C81" s="5" t="s">
        <v>69</v>
      </c>
      <c r="D81" t="s">
        <v>20</v>
      </c>
      <c r="E81" s="4" t="s">
        <v>21</v>
      </c>
      <c r="F81" s="1">
        <v>-436.30908820563798</v>
      </c>
    </row>
    <row r="82" spans="2:6" x14ac:dyDescent="0.35">
      <c r="B82" s="6" t="s">
        <v>68</v>
      </c>
      <c r="C82" s="5" t="s">
        <v>69</v>
      </c>
      <c r="D82" t="s">
        <v>22</v>
      </c>
      <c r="E82" s="4" t="s">
        <v>23</v>
      </c>
      <c r="F82" s="1">
        <v>-574.60412118638897</v>
      </c>
    </row>
    <row r="83" spans="2:6" x14ac:dyDescent="0.35">
      <c r="B83" s="6" t="s">
        <v>68</v>
      </c>
      <c r="C83" s="5" t="s">
        <v>69</v>
      </c>
      <c r="D83" t="s">
        <v>24</v>
      </c>
      <c r="E83" s="4" t="s">
        <v>25</v>
      </c>
      <c r="F83" s="1">
        <v>-1161.9099367823474</v>
      </c>
    </row>
    <row r="84" spans="2:6" x14ac:dyDescent="0.35">
      <c r="B84" s="6" t="s">
        <v>68</v>
      </c>
      <c r="C84" s="5" t="s">
        <v>69</v>
      </c>
      <c r="D84" t="s">
        <v>28</v>
      </c>
      <c r="E84" s="4" t="s">
        <v>29</v>
      </c>
      <c r="F84" s="1">
        <v>-2642.19939135196</v>
      </c>
    </row>
    <row r="85" spans="2:6" x14ac:dyDescent="0.35">
      <c r="B85" s="6" t="s">
        <v>68</v>
      </c>
      <c r="C85" s="5" t="s">
        <v>69</v>
      </c>
      <c r="D85" t="s">
        <v>30</v>
      </c>
      <c r="E85" s="4" t="s">
        <v>31</v>
      </c>
      <c r="F85" s="1">
        <v>-469.95758903936803</v>
      </c>
    </row>
    <row r="86" spans="2:6" x14ac:dyDescent="0.35">
      <c r="B86" s="6" t="s">
        <v>68</v>
      </c>
      <c r="C86" s="5" t="s">
        <v>69</v>
      </c>
      <c r="D86" t="s">
        <v>34</v>
      </c>
      <c r="E86" s="4" t="s">
        <v>35</v>
      </c>
      <c r="F86" s="1">
        <v>-385.58945654700091</v>
      </c>
    </row>
    <row r="87" spans="2:6" x14ac:dyDescent="0.35">
      <c r="B87" s="6" t="s">
        <v>68</v>
      </c>
      <c r="C87" s="5" t="s">
        <v>69</v>
      </c>
      <c r="D87" t="s">
        <v>40</v>
      </c>
      <c r="E87" s="4" t="s">
        <v>41</v>
      </c>
      <c r="F87" s="1">
        <v>-1234.0617052783323</v>
      </c>
    </row>
    <row r="88" spans="2:6" x14ac:dyDescent="0.35">
      <c r="B88" s="6" t="s">
        <v>68</v>
      </c>
      <c r="C88" s="5" t="s">
        <v>69</v>
      </c>
      <c r="D88" t="s">
        <v>46</v>
      </c>
      <c r="E88" s="4" t="s">
        <v>47</v>
      </c>
      <c r="F88" s="1">
        <v>-442.51701272420098</v>
      </c>
    </row>
    <row r="89" spans="2:6" x14ac:dyDescent="0.35">
      <c r="B89" s="6" t="s">
        <v>68</v>
      </c>
      <c r="C89" s="5" t="s">
        <v>69</v>
      </c>
      <c r="D89" t="s">
        <v>70</v>
      </c>
      <c r="E89" s="4" t="s">
        <v>71</v>
      </c>
      <c r="F89" s="1">
        <v>-2633.714322587095</v>
      </c>
    </row>
    <row r="90" spans="2:6" x14ac:dyDescent="0.35">
      <c r="B90" s="7" t="s">
        <v>68</v>
      </c>
      <c r="C90" s="5" t="s">
        <v>69</v>
      </c>
      <c r="D90" t="s">
        <v>52</v>
      </c>
      <c r="E90" s="4" t="s">
        <v>53</v>
      </c>
      <c r="F90" s="1">
        <v>-286.84514488502259</v>
      </c>
    </row>
    <row r="91" spans="2:6" x14ac:dyDescent="0.35">
      <c r="B91" s="6" t="s">
        <v>72</v>
      </c>
      <c r="C91" s="5" t="s">
        <v>73</v>
      </c>
      <c r="D91" t="s">
        <v>6</v>
      </c>
      <c r="E91" s="4" t="s">
        <v>7</v>
      </c>
      <c r="F91" s="1">
        <v>-16220.1426081723</v>
      </c>
    </row>
    <row r="92" spans="2:6" x14ac:dyDescent="0.35">
      <c r="B92" s="6" t="s">
        <v>72</v>
      </c>
      <c r="C92" s="5" t="s">
        <v>73</v>
      </c>
      <c r="D92" t="s">
        <v>8</v>
      </c>
      <c r="E92" s="4" t="s">
        <v>9</v>
      </c>
      <c r="F92" s="1">
        <v>-15323.474586779101</v>
      </c>
    </row>
    <row r="93" spans="2:6" x14ac:dyDescent="0.35">
      <c r="B93" s="6" t="s">
        <v>72</v>
      </c>
      <c r="C93" s="5" t="s">
        <v>73</v>
      </c>
      <c r="D93" t="s">
        <v>10</v>
      </c>
      <c r="E93" s="4" t="s">
        <v>11</v>
      </c>
      <c r="F93" s="1">
        <v>-17596.7182297328</v>
      </c>
    </row>
    <row r="94" spans="2:6" x14ac:dyDescent="0.35">
      <c r="B94" s="6" t="s">
        <v>72</v>
      </c>
      <c r="C94" s="5" t="s">
        <v>73</v>
      </c>
      <c r="D94" t="s">
        <v>20</v>
      </c>
      <c r="E94" s="4" t="s">
        <v>21</v>
      </c>
      <c r="F94" s="1">
        <v>-21000.002991453399</v>
      </c>
    </row>
    <row r="95" spans="2:6" x14ac:dyDescent="0.35">
      <c r="B95" s="6" t="s">
        <v>72</v>
      </c>
      <c r="C95" s="5" t="s">
        <v>73</v>
      </c>
      <c r="D95" t="s">
        <v>22</v>
      </c>
      <c r="E95" s="4" t="s">
        <v>23</v>
      </c>
      <c r="F95" s="1">
        <v>-27101.209704503999</v>
      </c>
    </row>
    <row r="96" spans="2:6" x14ac:dyDescent="0.35">
      <c r="B96" s="6" t="s">
        <v>72</v>
      </c>
      <c r="C96" s="5" t="s">
        <v>73</v>
      </c>
      <c r="D96" t="s">
        <v>24</v>
      </c>
      <c r="E96" s="4" t="s">
        <v>25</v>
      </c>
      <c r="F96" s="1">
        <v>-29629.146077294299</v>
      </c>
    </row>
    <row r="97" spans="2:6" x14ac:dyDescent="0.35">
      <c r="B97" s="6" t="s">
        <v>72</v>
      </c>
      <c r="C97" s="5" t="s">
        <v>73</v>
      </c>
      <c r="D97" t="s">
        <v>28</v>
      </c>
      <c r="E97" s="4" t="s">
        <v>29</v>
      </c>
      <c r="F97" s="1">
        <v>-10974.957570116099</v>
      </c>
    </row>
    <row r="98" spans="2:6" x14ac:dyDescent="0.35">
      <c r="B98" s="6" t="s">
        <v>72</v>
      </c>
      <c r="C98" s="5" t="s">
        <v>73</v>
      </c>
      <c r="D98" t="s">
        <v>38</v>
      </c>
      <c r="E98" s="4" t="s">
        <v>39</v>
      </c>
      <c r="F98" s="1">
        <v>-36511.780955412003</v>
      </c>
    </row>
    <row r="99" spans="2:6" x14ac:dyDescent="0.35">
      <c r="B99" s="6" t="s">
        <v>72</v>
      </c>
      <c r="C99" s="5" t="s">
        <v>73</v>
      </c>
      <c r="D99" t="s">
        <v>40</v>
      </c>
      <c r="E99" s="4" t="s">
        <v>41</v>
      </c>
      <c r="F99" s="1">
        <v>-28481.612931632899</v>
      </c>
    </row>
    <row r="100" spans="2:6" x14ac:dyDescent="0.35">
      <c r="B100" s="6" t="s">
        <v>72</v>
      </c>
      <c r="C100" s="5" t="s">
        <v>73</v>
      </c>
      <c r="D100" t="s">
        <v>46</v>
      </c>
      <c r="E100" s="4" t="s">
        <v>47</v>
      </c>
      <c r="F100" s="1">
        <v>-31003.150247146601</v>
      </c>
    </row>
    <row r="101" spans="2:6" x14ac:dyDescent="0.35">
      <c r="B101" s="6" t="s">
        <v>72</v>
      </c>
      <c r="C101" s="5" t="s">
        <v>73</v>
      </c>
      <c r="D101" t="s">
        <v>52</v>
      </c>
      <c r="E101" s="4" t="s">
        <v>53</v>
      </c>
      <c r="F101" s="1">
        <v>-26776.288807451801</v>
      </c>
    </row>
    <row r="102" spans="2:6" x14ac:dyDescent="0.35">
      <c r="B102" s="7" t="s">
        <v>72</v>
      </c>
      <c r="C102" s="5" t="s">
        <v>73</v>
      </c>
      <c r="D102" t="s">
        <v>54</v>
      </c>
      <c r="E102" s="4" t="s">
        <v>55</v>
      </c>
      <c r="F102" s="1">
        <v>-27473.047220044002</v>
      </c>
    </row>
    <row r="103" spans="2:6" x14ac:dyDescent="0.35">
      <c r="B103" s="6" t="s">
        <v>74</v>
      </c>
      <c r="C103" s="5" t="s">
        <v>75</v>
      </c>
      <c r="D103" t="s">
        <v>20</v>
      </c>
      <c r="E103" s="4" t="s">
        <v>21</v>
      </c>
      <c r="F103" s="1">
        <v>0</v>
      </c>
    </row>
    <row r="104" spans="2:6" x14ac:dyDescent="0.35">
      <c r="B104" s="6" t="s">
        <v>74</v>
      </c>
      <c r="C104" s="5" t="s">
        <v>75</v>
      </c>
      <c r="D104" t="s">
        <v>28</v>
      </c>
      <c r="E104" s="4" t="s">
        <v>29</v>
      </c>
      <c r="F104" s="1">
        <v>0</v>
      </c>
    </row>
    <row r="105" spans="2:6" x14ac:dyDescent="0.35">
      <c r="B105" s="6" t="s">
        <v>74</v>
      </c>
      <c r="C105" s="5" t="s">
        <v>75</v>
      </c>
      <c r="D105" t="s">
        <v>38</v>
      </c>
      <c r="E105" s="4" t="s">
        <v>39</v>
      </c>
      <c r="F105" s="1">
        <v>0</v>
      </c>
    </row>
    <row r="106" spans="2:6" x14ac:dyDescent="0.35">
      <c r="B106" s="6" t="s">
        <v>74</v>
      </c>
      <c r="C106" s="5" t="s">
        <v>75</v>
      </c>
      <c r="D106" t="s">
        <v>40</v>
      </c>
      <c r="E106" s="4" t="s">
        <v>41</v>
      </c>
      <c r="F106" s="1">
        <v>0</v>
      </c>
    </row>
    <row r="107" spans="2:6" x14ac:dyDescent="0.35">
      <c r="B107" s="7" t="s">
        <v>74</v>
      </c>
      <c r="C107" s="5" t="s">
        <v>75</v>
      </c>
      <c r="D107" t="s">
        <v>46</v>
      </c>
      <c r="E107" s="4" t="s">
        <v>47</v>
      </c>
      <c r="F107" s="1">
        <v>0</v>
      </c>
    </row>
    <row r="108" spans="2:6" x14ac:dyDescent="0.35">
      <c r="B108" s="6" t="s">
        <v>76</v>
      </c>
      <c r="C108" s="5" t="s">
        <v>77</v>
      </c>
      <c r="D108" t="s">
        <v>6</v>
      </c>
      <c r="E108" s="4" t="s">
        <v>7</v>
      </c>
      <c r="F108" s="1">
        <v>0</v>
      </c>
    </row>
    <row r="109" spans="2:6" x14ac:dyDescent="0.35">
      <c r="B109" s="6" t="s">
        <v>76</v>
      </c>
      <c r="C109" s="5" t="s">
        <v>77</v>
      </c>
      <c r="D109" t="s">
        <v>10</v>
      </c>
      <c r="E109" s="4" t="s">
        <v>11</v>
      </c>
      <c r="F109" s="1">
        <v>0</v>
      </c>
    </row>
    <row r="110" spans="2:6" x14ac:dyDescent="0.35">
      <c r="B110" s="6" t="s">
        <v>76</v>
      </c>
      <c r="C110" s="5" t="s">
        <v>77</v>
      </c>
      <c r="D110" t="s">
        <v>22</v>
      </c>
      <c r="E110" s="4" t="s">
        <v>23</v>
      </c>
      <c r="F110" s="1">
        <v>0</v>
      </c>
    </row>
    <row r="111" spans="2:6" x14ac:dyDescent="0.35">
      <c r="B111" s="6" t="s">
        <v>76</v>
      </c>
      <c r="C111" s="5" t="s">
        <v>77</v>
      </c>
      <c r="D111" t="s">
        <v>24</v>
      </c>
      <c r="E111" s="4" t="s">
        <v>25</v>
      </c>
      <c r="F111" s="1">
        <v>0</v>
      </c>
    </row>
    <row r="112" spans="2:6" x14ac:dyDescent="0.35">
      <c r="B112" s="6" t="s">
        <v>76</v>
      </c>
      <c r="C112" s="5" t="s">
        <v>77</v>
      </c>
      <c r="D112" t="s">
        <v>28</v>
      </c>
      <c r="E112" s="4" t="s">
        <v>29</v>
      </c>
      <c r="F112" s="1">
        <v>0</v>
      </c>
    </row>
    <row r="113" spans="2:6" x14ac:dyDescent="0.35">
      <c r="B113" s="6" t="s">
        <v>76</v>
      </c>
      <c r="C113" s="5" t="s">
        <v>77</v>
      </c>
      <c r="D113" t="s">
        <v>30</v>
      </c>
      <c r="E113" s="4" t="s">
        <v>31</v>
      </c>
      <c r="F113" s="1">
        <v>0</v>
      </c>
    </row>
    <row r="114" spans="2:6" x14ac:dyDescent="0.35">
      <c r="B114" s="6" t="s">
        <v>76</v>
      </c>
      <c r="C114" s="5" t="s">
        <v>77</v>
      </c>
      <c r="D114" t="s">
        <v>46</v>
      </c>
      <c r="E114" s="4" t="s">
        <v>47</v>
      </c>
      <c r="F114" s="1">
        <v>0</v>
      </c>
    </row>
    <row r="115" spans="2:6" x14ac:dyDescent="0.35">
      <c r="B115" s="7" t="s">
        <v>76</v>
      </c>
      <c r="C115" s="5" t="s">
        <v>77</v>
      </c>
      <c r="D115" t="s">
        <v>52</v>
      </c>
      <c r="E115" s="4" t="s">
        <v>53</v>
      </c>
      <c r="F115" s="1">
        <v>0</v>
      </c>
    </row>
    <row r="116" spans="2:6" x14ac:dyDescent="0.35">
      <c r="B116" s="6" t="s">
        <v>78</v>
      </c>
      <c r="C116" s="5" t="s">
        <v>79</v>
      </c>
      <c r="D116" t="s">
        <v>8</v>
      </c>
      <c r="E116" s="4" t="s">
        <v>9</v>
      </c>
      <c r="F116" s="1">
        <v>-215.43416859500419</v>
      </c>
    </row>
    <row r="117" spans="2:6" x14ac:dyDescent="0.35">
      <c r="B117" s="6" t="s">
        <v>78</v>
      </c>
      <c r="C117" s="5" t="s">
        <v>79</v>
      </c>
      <c r="D117" t="s">
        <v>20</v>
      </c>
      <c r="E117" s="4" t="s">
        <v>21</v>
      </c>
      <c r="F117" s="1">
        <v>-535.64187948101403</v>
      </c>
    </row>
    <row r="118" spans="2:6" x14ac:dyDescent="0.35">
      <c r="B118" s="6" t="s">
        <v>78</v>
      </c>
      <c r="C118" s="5" t="s">
        <v>79</v>
      </c>
      <c r="D118" t="s">
        <v>22</v>
      </c>
      <c r="E118" s="4" t="s">
        <v>23</v>
      </c>
      <c r="F118" s="1">
        <v>-603.25714562865596</v>
      </c>
    </row>
    <row r="119" spans="2:6" x14ac:dyDescent="0.35">
      <c r="B119" s="6" t="s">
        <v>78</v>
      </c>
      <c r="C119" s="5" t="s">
        <v>79</v>
      </c>
      <c r="D119" t="s">
        <v>24</v>
      </c>
      <c r="E119" s="4" t="s">
        <v>25</v>
      </c>
      <c r="F119" s="1">
        <v>-657.556854060207</v>
      </c>
    </row>
    <row r="120" spans="2:6" x14ac:dyDescent="0.35">
      <c r="B120" s="6" t="s">
        <v>78</v>
      </c>
      <c r="C120" s="5" t="s">
        <v>79</v>
      </c>
      <c r="D120" t="s">
        <v>28</v>
      </c>
      <c r="E120" s="4" t="s">
        <v>29</v>
      </c>
      <c r="F120" s="1">
        <v>-603.29772855518706</v>
      </c>
    </row>
    <row r="121" spans="2:6" x14ac:dyDescent="0.35">
      <c r="B121" s="6" t="s">
        <v>78</v>
      </c>
      <c r="C121" s="5" t="s">
        <v>79</v>
      </c>
      <c r="D121" t="s">
        <v>38</v>
      </c>
      <c r="E121" s="4" t="s">
        <v>39</v>
      </c>
      <c r="F121" s="1">
        <v>-497.46566544915498</v>
      </c>
    </row>
    <row r="122" spans="2:6" x14ac:dyDescent="0.35">
      <c r="B122" s="6" t="s">
        <v>78</v>
      </c>
      <c r="C122" s="5" t="s">
        <v>79</v>
      </c>
      <c r="D122" t="s">
        <v>46</v>
      </c>
      <c r="E122" s="4" t="s">
        <v>47</v>
      </c>
      <c r="F122" s="1">
        <v>-658.50347917316094</v>
      </c>
    </row>
    <row r="123" spans="2:6" x14ac:dyDescent="0.35">
      <c r="B123" s="6" t="s">
        <v>78</v>
      </c>
      <c r="C123" s="5" t="s">
        <v>79</v>
      </c>
      <c r="D123" t="s">
        <v>50</v>
      </c>
      <c r="E123" s="4" t="s">
        <v>51</v>
      </c>
      <c r="F123" s="1">
        <v>-401.04339929990897</v>
      </c>
    </row>
    <row r="124" spans="2:6" x14ac:dyDescent="0.35">
      <c r="B124" s="7" t="s">
        <v>78</v>
      </c>
      <c r="C124" s="5" t="s">
        <v>79</v>
      </c>
      <c r="D124" t="s">
        <v>52</v>
      </c>
      <c r="E124" s="4" t="s">
        <v>53</v>
      </c>
      <c r="F124" s="1">
        <v>-483.05915918207302</v>
      </c>
    </row>
  </sheetData>
  <autoFilter ref="B3:F124" xr:uid="{FDC32A24-4A09-4DAA-B7D9-8C22BF601D22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69F2-B2B3-4D84-B520-4395FFAEDBEB}">
  <dimension ref="A1:F30"/>
  <sheetViews>
    <sheetView workbookViewId="0">
      <selection activeCell="E2" sqref="E2:E29"/>
    </sheetView>
  </sheetViews>
  <sheetFormatPr defaultRowHeight="14.5" x14ac:dyDescent="0.35"/>
  <cols>
    <col min="5" max="5" width="11.7265625" customWidth="1"/>
  </cols>
  <sheetData>
    <row r="1" spans="1:6" x14ac:dyDescent="0.35">
      <c r="A1" t="s">
        <v>81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8</v>
      </c>
      <c r="B2" t="s">
        <v>4</v>
      </c>
      <c r="C2">
        <v>55026.28</v>
      </c>
      <c r="D2">
        <v>1353792.74</v>
      </c>
      <c r="E2" s="21">
        <f>C2/$C$30</f>
        <v>7.816574549340127E-3</v>
      </c>
      <c r="F2">
        <v>24602.657857300201</v>
      </c>
    </row>
    <row r="3" spans="1:6" x14ac:dyDescent="0.35">
      <c r="A3" t="s">
        <v>10</v>
      </c>
      <c r="C3">
        <v>58780.404000000002</v>
      </c>
      <c r="D3">
        <v>1146663.3999999999</v>
      </c>
      <c r="E3" s="21">
        <f t="shared" ref="E3:E29" si="0">C3/$C$30</f>
        <v>8.3498541043721414E-3</v>
      </c>
      <c r="F3">
        <v>19507.579430723199</v>
      </c>
    </row>
    <row r="4" spans="1:6" x14ac:dyDescent="0.35">
      <c r="A4" t="s">
        <v>12</v>
      </c>
      <c r="C4">
        <v>547912.05000000005</v>
      </c>
      <c r="D4">
        <v>4604553.92</v>
      </c>
      <c r="E4" s="21">
        <f t="shared" si="0"/>
        <v>7.7831817548029342E-2</v>
      </c>
      <c r="F4">
        <v>8403.8194086076401</v>
      </c>
    </row>
    <row r="5" spans="1:6" x14ac:dyDescent="0.35">
      <c r="A5" t="s">
        <v>14</v>
      </c>
      <c r="C5">
        <v>497176.58766600001</v>
      </c>
      <c r="D5">
        <v>4882545.53</v>
      </c>
      <c r="E5" s="21">
        <f t="shared" si="0"/>
        <v>7.0624760781172677E-2</v>
      </c>
      <c r="F5">
        <v>9820.5459611868591</v>
      </c>
    </row>
    <row r="6" spans="1:6" x14ac:dyDescent="0.35">
      <c r="A6" t="s">
        <v>16</v>
      </c>
      <c r="C6">
        <v>801.44199900000001</v>
      </c>
      <c r="D6">
        <v>44555.48</v>
      </c>
      <c r="E6" s="21">
        <f t="shared" si="0"/>
        <v>1.1384616827006434E-4</v>
      </c>
      <c r="F6">
        <v>55594.141629206002</v>
      </c>
    </row>
    <row r="7" spans="1:6" x14ac:dyDescent="0.35">
      <c r="A7" t="s">
        <v>18</v>
      </c>
      <c r="C7">
        <v>66785.67</v>
      </c>
      <c r="D7">
        <v>879336.65</v>
      </c>
      <c r="E7" s="21">
        <f t="shared" si="0"/>
        <v>9.4870154475757487E-3</v>
      </c>
      <c r="F7">
        <v>13166.546805624601</v>
      </c>
    </row>
    <row r="8" spans="1:6" x14ac:dyDescent="0.35">
      <c r="A8" t="s">
        <v>20</v>
      </c>
      <c r="C8">
        <v>395815.33</v>
      </c>
      <c r="D8">
        <v>3542792.47</v>
      </c>
      <c r="E8" s="21">
        <f t="shared" si="0"/>
        <v>5.6226225627403197E-2</v>
      </c>
      <c r="F8">
        <v>8950.6196488145106</v>
      </c>
    </row>
    <row r="9" spans="1:6" x14ac:dyDescent="0.35">
      <c r="A9" t="s">
        <v>22</v>
      </c>
      <c r="C9">
        <v>1547962.2798899999</v>
      </c>
      <c r="D9">
        <v>18104449.289999999</v>
      </c>
      <c r="E9" s="21">
        <f t="shared" si="0"/>
        <v>0.21989061518108607</v>
      </c>
      <c r="F9">
        <v>11695.6656665345</v>
      </c>
    </row>
    <row r="10" spans="1:6" x14ac:dyDescent="0.35">
      <c r="A10" t="s">
        <v>6</v>
      </c>
      <c r="C10">
        <v>529363.20799999998</v>
      </c>
      <c r="D10">
        <v>6817853.25</v>
      </c>
      <c r="E10" s="21">
        <f t="shared" si="0"/>
        <v>7.5196923706451604E-2</v>
      </c>
      <c r="F10">
        <v>12879.348520949699</v>
      </c>
    </row>
    <row r="11" spans="1:6" x14ac:dyDescent="0.35">
      <c r="A11" t="s">
        <v>24</v>
      </c>
      <c r="C11">
        <v>263411.84999999998</v>
      </c>
      <c r="D11">
        <v>3239419.65</v>
      </c>
      <c r="E11" s="21">
        <f t="shared" si="0"/>
        <v>3.7418091186694778E-2</v>
      </c>
      <c r="F11">
        <v>12297.926801698601</v>
      </c>
    </row>
    <row r="12" spans="1:6" x14ac:dyDescent="0.35">
      <c r="A12" t="s">
        <v>26</v>
      </c>
      <c r="C12">
        <v>4703.72</v>
      </c>
      <c r="D12">
        <v>63742.83</v>
      </c>
      <c r="E12" s="21">
        <f t="shared" si="0"/>
        <v>6.6817124543440236E-4</v>
      </c>
      <c r="F12">
        <v>13551.5783252405</v>
      </c>
    </row>
    <row r="13" spans="1:6" x14ac:dyDescent="0.35">
      <c r="A13" t="s">
        <v>28</v>
      </c>
      <c r="C13">
        <v>320819.78000000003</v>
      </c>
      <c r="D13">
        <v>4138862.57</v>
      </c>
      <c r="E13" s="21">
        <f t="shared" si="0"/>
        <v>4.5572983077774819E-2</v>
      </c>
      <c r="F13">
        <v>12900.895854987501</v>
      </c>
    </row>
    <row r="14" spans="1:6" x14ac:dyDescent="0.35">
      <c r="A14" t="s">
        <v>30</v>
      </c>
      <c r="C14">
        <v>56852.58</v>
      </c>
      <c r="D14">
        <v>897284.21</v>
      </c>
      <c r="E14" s="21">
        <f t="shared" si="0"/>
        <v>8.0760035003697057E-3</v>
      </c>
      <c r="F14">
        <v>15782.6471551511</v>
      </c>
    </row>
    <row r="15" spans="1:6" x14ac:dyDescent="0.35">
      <c r="A15" t="s">
        <v>32</v>
      </c>
      <c r="C15">
        <v>9412.2000000000007</v>
      </c>
      <c r="D15">
        <v>141825.32</v>
      </c>
      <c r="E15" s="21">
        <f t="shared" si="0"/>
        <v>1.3370186567817988E-3</v>
      </c>
      <c r="F15">
        <v>15068.2433437454</v>
      </c>
    </row>
    <row r="16" spans="1:6" x14ac:dyDescent="0.35">
      <c r="A16" t="s">
        <v>34</v>
      </c>
      <c r="C16">
        <v>138766.22200000001</v>
      </c>
      <c r="D16">
        <v>1294663.8400000001</v>
      </c>
      <c r="E16" s="21">
        <f t="shared" si="0"/>
        <v>1.9711972519190508E-2</v>
      </c>
      <c r="F16">
        <v>9329.8197597395101</v>
      </c>
    </row>
    <row r="17" spans="1:6" x14ac:dyDescent="0.35">
      <c r="A17" t="s">
        <v>36</v>
      </c>
      <c r="C17">
        <v>1029.26</v>
      </c>
      <c r="D17">
        <v>21867.83</v>
      </c>
      <c r="E17" s="21">
        <f t="shared" si="0"/>
        <v>1.4620809403531948E-4</v>
      </c>
      <c r="F17">
        <v>21246.167149214001</v>
      </c>
    </row>
    <row r="18" spans="1:6" x14ac:dyDescent="0.35">
      <c r="A18" t="s">
        <v>38</v>
      </c>
      <c r="C18">
        <v>30775.119999999999</v>
      </c>
      <c r="D18">
        <v>496967.82</v>
      </c>
      <c r="E18" s="21">
        <f t="shared" si="0"/>
        <v>4.3716569563650009E-3</v>
      </c>
      <c r="F18">
        <v>16148.363353254201</v>
      </c>
    </row>
    <row r="19" spans="1:6" x14ac:dyDescent="0.35">
      <c r="A19" t="s">
        <v>93</v>
      </c>
      <c r="C19">
        <v>29223.5</v>
      </c>
      <c r="D19">
        <v>442606.96</v>
      </c>
      <c r="E19" s="21">
        <f t="shared" si="0"/>
        <v>4.1512467559617194E-3</v>
      </c>
      <c r="F19">
        <v>15145.583520112201</v>
      </c>
    </row>
    <row r="20" spans="1:6" x14ac:dyDescent="0.35">
      <c r="A20" t="s">
        <v>40</v>
      </c>
      <c r="C20">
        <v>131687.984</v>
      </c>
      <c r="D20">
        <v>3104151.63</v>
      </c>
      <c r="E20" s="21">
        <f t="shared" si="0"/>
        <v>1.8706497044472387E-2</v>
      </c>
      <c r="F20">
        <v>23572.018765204899</v>
      </c>
    </row>
    <row r="21" spans="1:6" x14ac:dyDescent="0.35">
      <c r="A21" t="s">
        <v>94</v>
      </c>
      <c r="C21">
        <v>0</v>
      </c>
      <c r="D21">
        <v>161.86000000000001</v>
      </c>
      <c r="E21" s="21">
        <f t="shared" si="0"/>
        <v>0</v>
      </c>
      <c r="F21">
        <v>0</v>
      </c>
    </row>
    <row r="22" spans="1:6" x14ac:dyDescent="0.35">
      <c r="A22" t="s">
        <v>42</v>
      </c>
      <c r="C22">
        <v>40811.4</v>
      </c>
      <c r="D22">
        <v>807789.35</v>
      </c>
      <c r="E22" s="21">
        <f t="shared" si="0"/>
        <v>5.7973272146134482E-3</v>
      </c>
      <c r="F22">
        <v>19793.2281176338</v>
      </c>
    </row>
    <row r="23" spans="1:6" x14ac:dyDescent="0.35">
      <c r="A23" t="s">
        <v>44</v>
      </c>
      <c r="C23">
        <v>453457.2</v>
      </c>
      <c r="D23">
        <v>4777896.83</v>
      </c>
      <c r="E23" s="21">
        <f t="shared" si="0"/>
        <v>6.4414349084383607E-2</v>
      </c>
      <c r="F23">
        <v>10536.5993306535</v>
      </c>
    </row>
    <row r="24" spans="1:6" x14ac:dyDescent="0.35">
      <c r="A24" t="s">
        <v>46</v>
      </c>
      <c r="C24">
        <v>377591.85</v>
      </c>
      <c r="D24">
        <v>7259295.9000000004</v>
      </c>
      <c r="E24" s="21">
        <f t="shared" si="0"/>
        <v>5.3637549998805205E-2</v>
      </c>
      <c r="F24">
        <v>19225.2451953081</v>
      </c>
    </row>
    <row r="25" spans="1:6" x14ac:dyDescent="0.35">
      <c r="A25" t="s">
        <v>48</v>
      </c>
      <c r="C25">
        <v>697153.5</v>
      </c>
      <c r="D25">
        <v>8591194.6199999992</v>
      </c>
      <c r="E25" s="21">
        <f t="shared" si="0"/>
        <v>9.9031813618572662E-2</v>
      </c>
      <c r="F25">
        <v>12323.246774204001</v>
      </c>
    </row>
    <row r="26" spans="1:6" x14ac:dyDescent="0.35">
      <c r="A26" t="s">
        <v>70</v>
      </c>
      <c r="C26">
        <v>3785.2249999999999</v>
      </c>
      <c r="D26">
        <v>14728.04</v>
      </c>
      <c r="E26" s="21">
        <f t="shared" si="0"/>
        <v>5.3769750378411887E-4</v>
      </c>
      <c r="F26">
        <v>3890.9285445382998</v>
      </c>
    </row>
    <row r="27" spans="1:6" x14ac:dyDescent="0.35">
      <c r="A27" t="s">
        <v>52</v>
      </c>
      <c r="C27">
        <v>752373.44</v>
      </c>
      <c r="D27">
        <v>15276115.949999999</v>
      </c>
      <c r="E27" s="21">
        <f t="shared" si="0"/>
        <v>0.10687589789285194</v>
      </c>
      <c r="F27">
        <v>20303.901145154701</v>
      </c>
    </row>
    <row r="28" spans="1:6" x14ac:dyDescent="0.35">
      <c r="A28" t="s">
        <v>50</v>
      </c>
      <c r="C28">
        <v>22865.27</v>
      </c>
      <c r="D28">
        <v>298123.08</v>
      </c>
      <c r="E28" s="21">
        <f t="shared" si="0"/>
        <v>3.2480496145803487E-3</v>
      </c>
      <c r="F28">
        <v>13038.248837647699</v>
      </c>
    </row>
    <row r="29" spans="1:6" x14ac:dyDescent="0.35">
      <c r="A29" t="s">
        <v>54</v>
      </c>
      <c r="C29">
        <v>5348.99</v>
      </c>
      <c r="D29">
        <v>112738.67</v>
      </c>
      <c r="E29" s="21">
        <f t="shared" si="0"/>
        <v>7.5983292162717247E-4</v>
      </c>
      <c r="F29">
        <v>21076.627550247798</v>
      </c>
    </row>
    <row r="30" spans="1:6" x14ac:dyDescent="0.35">
      <c r="B30" t="s">
        <v>4</v>
      </c>
      <c r="C30">
        <v>7039692.3425550004</v>
      </c>
      <c r="D30">
        <v>92355979.689999998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288-CCF4-4783-80F3-CC3EC08E0A7B}">
  <dimension ref="A1:B26"/>
  <sheetViews>
    <sheetView workbookViewId="0">
      <selection activeCell="C5" sqref="C5"/>
    </sheetView>
  </sheetViews>
  <sheetFormatPr defaultRowHeight="14.5" x14ac:dyDescent="0.35"/>
  <cols>
    <col min="1" max="1" width="35.54296875" customWidth="1"/>
  </cols>
  <sheetData>
    <row r="1" spans="1:2" x14ac:dyDescent="0.35">
      <c r="A1" s="18" t="s">
        <v>81</v>
      </c>
      <c r="B1" t="s">
        <v>67</v>
      </c>
    </row>
    <row r="2" spans="1:2" x14ac:dyDescent="0.35">
      <c r="A2" s="18" t="s">
        <v>8</v>
      </c>
      <c r="B2">
        <v>45860.767585586633</v>
      </c>
    </row>
    <row r="3" spans="1:2" x14ac:dyDescent="0.35">
      <c r="A3" s="18" t="s">
        <v>10</v>
      </c>
      <c r="B3">
        <v>60734.099050080084</v>
      </c>
    </row>
    <row r="4" spans="1:2" x14ac:dyDescent="0.35">
      <c r="A4" s="18" t="s">
        <v>12</v>
      </c>
      <c r="B4">
        <v>681102.03229695233</v>
      </c>
    </row>
    <row r="5" spans="1:2" x14ac:dyDescent="0.35">
      <c r="A5" s="18" t="s">
        <v>14</v>
      </c>
      <c r="B5">
        <v>663257.74457286228</v>
      </c>
    </row>
    <row r="6" spans="1:2" x14ac:dyDescent="0.35">
      <c r="A6" s="18" t="s">
        <v>16</v>
      </c>
      <c r="B6">
        <v>22892.790838761775</v>
      </c>
    </row>
    <row r="7" spans="1:2" x14ac:dyDescent="0.35">
      <c r="A7" s="18" t="s">
        <v>18</v>
      </c>
      <c r="B7">
        <v>79513.619920066441</v>
      </c>
    </row>
    <row r="8" spans="1:2" x14ac:dyDescent="0.35">
      <c r="A8" s="18" t="s">
        <v>20</v>
      </c>
      <c r="B8">
        <v>272568.0474213984</v>
      </c>
    </row>
    <row r="9" spans="1:2" x14ac:dyDescent="0.35">
      <c r="A9" s="18" t="s">
        <v>22</v>
      </c>
      <c r="B9">
        <v>1030103.1067153186</v>
      </c>
    </row>
    <row r="10" spans="1:2" x14ac:dyDescent="0.35">
      <c r="A10" s="18" t="s">
        <v>6</v>
      </c>
      <c r="B10">
        <v>183083.71038584999</v>
      </c>
    </row>
    <row r="11" spans="1:2" x14ac:dyDescent="0.35">
      <c r="A11" s="18" t="s">
        <v>24</v>
      </c>
      <c r="B11">
        <v>242542.68206184515</v>
      </c>
    </row>
    <row r="12" spans="1:2" x14ac:dyDescent="0.35">
      <c r="A12" s="18" t="s">
        <v>26</v>
      </c>
      <c r="B12">
        <v>2844.6952075718318</v>
      </c>
    </row>
    <row r="13" spans="1:2" x14ac:dyDescent="0.35">
      <c r="A13" s="18" t="s">
        <v>28</v>
      </c>
      <c r="B13">
        <v>257076.84994340947</v>
      </c>
    </row>
    <row r="14" spans="1:2" x14ac:dyDescent="0.35">
      <c r="A14" s="18" t="s">
        <v>30</v>
      </c>
      <c r="B14">
        <v>48772.657014047989</v>
      </c>
    </row>
    <row r="15" spans="1:2" x14ac:dyDescent="0.35">
      <c r="A15" s="18" t="s">
        <v>32</v>
      </c>
      <c r="B15">
        <v>188.99999999999994</v>
      </c>
    </row>
    <row r="16" spans="1:2" x14ac:dyDescent="0.35">
      <c r="A16" s="18" t="s">
        <v>34</v>
      </c>
      <c r="B16">
        <v>198420.45649282154</v>
      </c>
    </row>
    <row r="17" spans="1:2" x14ac:dyDescent="0.35">
      <c r="A17" s="18" t="s">
        <v>36</v>
      </c>
      <c r="B17">
        <v>671.32201037587549</v>
      </c>
    </row>
    <row r="18" spans="1:2" x14ac:dyDescent="0.35">
      <c r="A18" s="18" t="s">
        <v>38</v>
      </c>
      <c r="B18">
        <v>29708.779872219187</v>
      </c>
    </row>
    <row r="19" spans="1:2" x14ac:dyDescent="0.35">
      <c r="A19" s="18" t="s">
        <v>40</v>
      </c>
      <c r="B19">
        <v>102402.82774824102</v>
      </c>
    </row>
    <row r="20" spans="1:2" x14ac:dyDescent="0.35">
      <c r="A20" s="18" t="s">
        <v>42</v>
      </c>
      <c r="B20">
        <v>4652.2154043072915</v>
      </c>
    </row>
    <row r="21" spans="1:2" x14ac:dyDescent="0.35">
      <c r="A21" s="18" t="s">
        <v>44</v>
      </c>
      <c r="B21">
        <v>182564.159501007</v>
      </c>
    </row>
    <row r="22" spans="1:2" x14ac:dyDescent="0.35">
      <c r="A22" s="18" t="s">
        <v>46</v>
      </c>
      <c r="B22">
        <v>327759.79304598545</v>
      </c>
    </row>
    <row r="23" spans="1:2" x14ac:dyDescent="0.35">
      <c r="A23" s="18" t="s">
        <v>48</v>
      </c>
      <c r="B23">
        <v>138736.62941610406</v>
      </c>
    </row>
    <row r="24" spans="1:2" x14ac:dyDescent="0.35">
      <c r="A24" s="18" t="s">
        <v>50</v>
      </c>
      <c r="B24">
        <v>26375.417911435983</v>
      </c>
    </row>
    <row r="25" spans="1:2" x14ac:dyDescent="0.35">
      <c r="A25" s="18" t="s">
        <v>52</v>
      </c>
      <c r="B25">
        <v>606529.43403429177</v>
      </c>
    </row>
    <row r="26" spans="1:2" x14ac:dyDescent="0.35">
      <c r="A26" s="18" t="s">
        <v>54</v>
      </c>
      <c r="B26">
        <v>5952.8544046218558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RUB|TN SAP</vt:lpstr>
      <vt:lpstr>Лист2</vt:lpstr>
      <vt:lpstr>RUB TN (22P)</vt:lpstr>
      <vt:lpstr>21R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Salo, Roger</dc:creator>
  <cp:lastModifiedBy>Kochin, Dmitry</cp:lastModifiedBy>
  <dcterms:created xsi:type="dcterms:W3CDTF">2022-02-25T09:09:31Z</dcterms:created>
  <dcterms:modified xsi:type="dcterms:W3CDTF">2022-03-18T06:38:34Z</dcterms:modified>
</cp:coreProperties>
</file>