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BFFC1E49-6140-49B8-A969-80CABDBAE77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Реестр Вх. Поставки" sheetId="4" r:id="rId1"/>
    <sheet name="Входящие поставки" sheetId="1" r:id="rId2"/>
    <sheet name="Справочные данные" sheetId="5" r:id="rId3"/>
    <sheet name="Отгрузки с Бора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2" i="4"/>
  <c r="E359" i="5"/>
  <c r="E358" i="5"/>
  <c r="E342" i="5"/>
  <c r="E341" i="5"/>
  <c r="E340" i="5"/>
  <c r="E339" i="5"/>
  <c r="E338" i="5"/>
  <c r="E337" i="5"/>
  <c r="E336" i="5"/>
  <c r="E335" i="5"/>
  <c r="E334" i="5"/>
  <c r="E333" i="5"/>
  <c r="E331" i="5"/>
  <c r="E330" i="5"/>
  <c r="E324" i="5"/>
  <c r="E323" i="5"/>
  <c r="E322" i="5"/>
  <c r="E321" i="5"/>
  <c r="E306" i="5"/>
  <c r="E304" i="5"/>
  <c r="E301" i="5"/>
  <c r="E300" i="5"/>
  <c r="E299" i="5"/>
  <c r="E298" i="5"/>
  <c r="E297" i="5"/>
  <c r="E296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7" i="5"/>
  <c r="E275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5" i="5"/>
  <c r="E164" i="5"/>
  <c r="E162" i="5"/>
  <c r="E161" i="5"/>
  <c r="E160" i="5"/>
  <c r="E156" i="5"/>
  <c r="E155" i="5"/>
  <c r="E154" i="5"/>
  <c r="E153" i="5"/>
  <c r="E152" i="5"/>
  <c r="E151" i="5"/>
  <c r="E150" i="5"/>
  <c r="E149" i="5"/>
  <c r="E148" i="5"/>
  <c r="E147" i="5"/>
  <c r="E144" i="5"/>
  <c r="E143" i="5"/>
  <c r="E141" i="5"/>
  <c r="E140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4" i="5"/>
  <c r="E93" i="5"/>
  <c r="E92" i="5"/>
  <c r="E91" i="5"/>
  <c r="E90" i="5"/>
  <c r="E89" i="5"/>
  <c r="E88" i="5"/>
  <c r="E84" i="5"/>
  <c r="E81" i="5"/>
  <c r="E80" i="5"/>
  <c r="E79" i="5"/>
  <c r="E78" i="5"/>
  <c r="E70" i="5"/>
  <c r="E60" i="5"/>
  <c r="E59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1" i="5"/>
  <c r="E30" i="5"/>
  <c r="E28" i="5"/>
  <c r="E27" i="5"/>
  <c r="E26" i="5"/>
  <c r="E25" i="5"/>
  <c r="E18" i="5"/>
  <c r="E17" i="5"/>
  <c r="E16" i="5"/>
  <c r="E13" i="5"/>
  <c r="E12" i="5"/>
  <c r="E6" i="5"/>
  <c r="E5" i="5"/>
  <c r="E4" i="5"/>
  <c r="E3" i="5"/>
  <c r="E2" i="5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2" i="4"/>
  <c r="P187" i="1" l="1"/>
  <c r="P188" i="1"/>
  <c r="P189" i="1"/>
  <c r="P190" i="1"/>
  <c r="P191" i="1"/>
  <c r="T187" i="1" l="1"/>
  <c r="T188" i="1"/>
  <c r="T189" i="1"/>
  <c r="T190" i="1"/>
  <c r="T191" i="1"/>
  <c r="R3" i="3" l="1"/>
  <c r="R4" i="3"/>
  <c r="R2" i="3"/>
  <c r="Q3" i="3"/>
  <c r="Q4" i="3"/>
  <c r="Q2" i="3"/>
  <c r="P3" i="3"/>
  <c r="P4" i="3"/>
  <c r="P2" i="3"/>
  <c r="N3" i="3" l="1"/>
  <c r="N4" i="3"/>
  <c r="N2" i="3"/>
  <c r="L3" i="3"/>
  <c r="L4" i="3"/>
  <c r="L2" i="3"/>
  <c r="J3" i="3"/>
  <c r="J4" i="3"/>
  <c r="J2" i="3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2" i="1"/>
  <c r="X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2" i="1"/>
  <c r="J2" i="1" l="1"/>
  <c r="J3" i="1"/>
  <c r="J4" i="1"/>
  <c r="J5" i="1"/>
  <c r="J6" i="1"/>
  <c r="J7" i="1"/>
  <c r="J8" i="1"/>
  <c r="J9" i="1"/>
  <c r="J10" i="1"/>
  <c r="J11" i="1"/>
  <c r="J171" i="1" l="1"/>
  <c r="J170" i="1"/>
  <c r="J169" i="1"/>
  <c r="J168" i="1"/>
  <c r="J167" i="1"/>
  <c r="J161" i="1"/>
  <c r="J160" i="1"/>
  <c r="J159" i="1"/>
  <c r="J158" i="1"/>
  <c r="J157" i="1"/>
  <c r="J143" i="1"/>
  <c r="J144" i="1"/>
  <c r="J145" i="1"/>
  <c r="J146" i="1"/>
  <c r="J147" i="1"/>
  <c r="J148" i="1"/>
  <c r="J149" i="1"/>
  <c r="J150" i="1"/>
  <c r="J151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52" i="1"/>
  <c r="J153" i="1"/>
  <c r="J154" i="1"/>
  <c r="J155" i="1"/>
  <c r="J156" i="1"/>
  <c r="J162" i="1"/>
  <c r="J163" i="1"/>
  <c r="J164" i="1"/>
  <c r="J165" i="1"/>
  <c r="J166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42" i="1"/>
  <c r="J12" i="1" l="1"/>
</calcChain>
</file>

<file path=xl/sharedStrings.xml><?xml version="1.0" encoding="utf-8"?>
<sst xmlns="http://schemas.openxmlformats.org/spreadsheetml/2006/main" count="1472" uniqueCount="496">
  <si>
    <t>SAP VENDOR CODE</t>
  </si>
  <si>
    <t>Название фирмы</t>
  </si>
  <si>
    <t>Адрес загрузки</t>
  </si>
  <si>
    <t>Адрес выгрузки</t>
  </si>
  <si>
    <t>РЕГИОН</t>
  </si>
  <si>
    <t>ФО</t>
  </si>
  <si>
    <t>ТИП ТС</t>
  </si>
  <si>
    <t>Кол-во Поддонов</t>
  </si>
  <si>
    <t>Стоимость 1 поддона (ФОРМУЛА)</t>
  </si>
  <si>
    <t>Средний Фрахт (ФОРМУЛА)</t>
  </si>
  <si>
    <t>Лимит, Руб(ФОРМУЛА)</t>
  </si>
  <si>
    <t>ООО Ворлдфуд</t>
  </si>
  <si>
    <t>142455, Московская обл, городской округ Борогодский, г. Электроугли, ул Центральная, д 116</t>
  </si>
  <si>
    <t>г. Бор, Кольцова, 20/7</t>
  </si>
  <si>
    <t>CENTRAL</t>
  </si>
  <si>
    <t>142455, Московская обл, городской округ Борогодский, г. Электроугли, ул Центральная, д 117</t>
  </si>
  <si>
    <t>г. Бор, Кольцова, 20/8</t>
  </si>
  <si>
    <t>2-4 t</t>
  </si>
  <si>
    <t>142455, Московская обл, городской округ Борогодский, г. Электроугли, ул Центральная, д 118</t>
  </si>
  <si>
    <t>г. Бор, Кольцова, 20/9</t>
  </si>
  <si>
    <t>5 tn</t>
  </si>
  <si>
    <t>142455, Московская обл, городской округ Борогодский, г. Электроугли, ул Центральная, д 119</t>
  </si>
  <si>
    <t>г. Бор, Кольцова, 20/10</t>
  </si>
  <si>
    <t>10tn</t>
  </si>
  <si>
    <t>142455, Московская обл, городской округ Борогодский, г. Электроугли, ул Центральная, д 120</t>
  </si>
  <si>
    <t>г. Бор, Кольцова, 20/11</t>
  </si>
  <si>
    <t>20 tn</t>
  </si>
  <si>
    <t>АО Экоресурс</t>
  </si>
  <si>
    <t>NORTHWESTERN</t>
  </si>
  <si>
    <t>ООО "Профкэп"</t>
  </si>
  <si>
    <t>г. Москва, мкрн. Внуково, ул.Заводское шоссе, д.9</t>
  </si>
  <si>
    <t>ООО Сушеные Мясопродукты</t>
  </si>
  <si>
    <t>московская обл, Ленинский р-н, г.Видное, Северная промзона , территория завода ВЗ ГИАП, корп.554</t>
  </si>
  <si>
    <t>Общество с ограниченной ответственностью "Технология Упаковки"</t>
  </si>
  <si>
    <t>г. Москва, мкрн Солнцево, ул. Производственная, д.11</t>
  </si>
  <si>
    <t>ООО "Маркем-Имаж"</t>
  </si>
  <si>
    <t>г. Подольск, ул Плещеевская, д9 "Б"</t>
  </si>
  <si>
    <t>ООО Глобал принтинг Систем</t>
  </si>
  <si>
    <t>МО, г.Химки, мкрн.Сходня, ул Курганная, д8 "А"</t>
  </si>
  <si>
    <t>ООО Милорада</t>
  </si>
  <si>
    <t>МО, Лобня, ул. Лейтенанта Бойко, д.94 "В", склад ПСК ЛУТ</t>
  </si>
  <si>
    <t>ООО Симрайз Рогово</t>
  </si>
  <si>
    <t>108835, Москва, п. Роговское вблизи пос. Рогово, владение 1</t>
  </si>
  <si>
    <t>ООО "Флора Ингредиентс"</t>
  </si>
  <si>
    <t>Москва, Вешних вод, д.4</t>
  </si>
  <si>
    <t>  ООО "ЭйСиСенс"</t>
  </si>
  <si>
    <t>МО, Люберецкий район, пос. Котельники, дзержинское шоссе, д.5, склады ВМ Про</t>
  </si>
  <si>
    <t>Общество с ограниченной ответственностью "ИВА"</t>
  </si>
  <si>
    <t>МО, Пушкинский р-н, дер. Талицы, д.1, складской комплекс(слева)</t>
  </si>
  <si>
    <t>ООО Промпоставка-М</t>
  </si>
  <si>
    <t>МО, г.Истра-2, ул. Панфилова, д.1 , терр.ЗАО "Новатор-М"</t>
  </si>
  <si>
    <t>ООО "Компания ГРЕНКОВЪ"</t>
  </si>
  <si>
    <t>МО, г. Домодедово, мкрн Востряково, ул Рябиновая, д.10, склад № 2</t>
  </si>
  <si>
    <t>Лактосан</t>
  </si>
  <si>
    <t>МО, Видное, Северная промзона, ФГУП Комбинат ФСБ РФ</t>
  </si>
  <si>
    <t>Инолика</t>
  </si>
  <si>
    <t>MO, г.Щелково, ул. Хотовская, д.47, склад Веста , ворота 1, пандус 1-3</t>
  </si>
  <si>
    <t>ЗАО русские продукты</t>
  </si>
  <si>
    <t>МО, г. Реутов, ул. Транспортная, д.11</t>
  </si>
  <si>
    <t>ООО "ЛАКТО"</t>
  </si>
  <si>
    <t>МО, пос. Красково, Ул. Карла Маркса, д.2/11</t>
  </si>
  <si>
    <t>Полинка</t>
  </si>
  <si>
    <t>Москва, ул.Южнопортовая, д.9, терр.завода Стройдеталь №3 ООО ТК Александрия</t>
  </si>
  <si>
    <t>ООО БаргусТрейд</t>
  </si>
  <si>
    <t>МО, г. Котельники, ул.Новая, д.19</t>
  </si>
  <si>
    <t xml:space="preserve">ООО Милкоу                                   </t>
  </si>
  <si>
    <t>МО,г.Наро-Фоминск, ул. Московская д.15</t>
  </si>
  <si>
    <t>ООО ЗКЗ</t>
  </si>
  <si>
    <t>Орел (пос.Звягинки)</t>
  </si>
  <si>
    <t>Каргилл</t>
  </si>
  <si>
    <t>Ефремов</t>
  </si>
  <si>
    <t>ООО МЭП НН</t>
  </si>
  <si>
    <t>Ильиногорск (Нижегородская обл.)</t>
  </si>
  <si>
    <t>VOLGA</t>
  </si>
  <si>
    <t>АО ТД НМЖК</t>
  </si>
  <si>
    <t>НН, ш.Жиркомбината, д11</t>
  </si>
  <si>
    <t>ООО Логистик-Сормово</t>
  </si>
  <si>
    <t>Г. Нижний Новгород, Коновалова, 6</t>
  </si>
  <si>
    <t>ООО АБХ-Продукт</t>
  </si>
  <si>
    <t>Моск, обл., Солнечногорский район, Шереметьево, с/п Луневское, д.Дубровки, АСК Шеринвест</t>
  </si>
  <si>
    <t xml:space="preserve">ООО "Гамма-Маркет" </t>
  </si>
  <si>
    <t>192019, г. Санкт-петербург, пр. Обуховской Обороны 45</t>
  </si>
  <si>
    <t>ООО Нудел Продукт</t>
  </si>
  <si>
    <t>Пенза (дер.Вителевка)</t>
  </si>
  <si>
    <t>ООО МК Америя</t>
  </si>
  <si>
    <t>Курск (г.Курчатов)</t>
  </si>
  <si>
    <t>URAL</t>
  </si>
  <si>
    <t>Закрытое акционерное общество «Самарские мельницы»</t>
  </si>
  <si>
    <t>446402, Самарская область, Кинельский район, с. Сырейка, Промзона, Балтийский проезд, 5</t>
  </si>
  <si>
    <t>ООО "Наша Мука Оренбург"</t>
  </si>
  <si>
    <t>Оренбургская область, Оренбург Невельская , 2</t>
  </si>
  <si>
    <t>Оренбургская область, Оренбург Невельская , 3</t>
  </si>
  <si>
    <t>Оренбургская область, Оренбург Невельская , 4</t>
  </si>
  <si>
    <t>Оренбургская область, Оренбург Невельская , 5</t>
  </si>
  <si>
    <t>Оренбургская область, Оренбург Невельская , 6</t>
  </si>
  <si>
    <t>г. Бор, Кольцова, 20/12</t>
  </si>
  <si>
    <t>ООО Агро-Альянс</t>
  </si>
  <si>
    <t>462431 Оренбургская обл,г.Орск, ул.Дорожная,д.4</t>
  </si>
  <si>
    <t>АО Московские Мельницы</t>
  </si>
  <si>
    <t>123007, г.Москва, ул.1-я Магистральная, д.14, стр.9</t>
  </si>
  <si>
    <t>123007, г.Москва, ул.1-я Магистральная, д.14, стр.10</t>
  </si>
  <si>
    <t>123007, г.Москва, ул.1-я Магистральная, д.14, стр.11</t>
  </si>
  <si>
    <t>123007, г.Москва, ул.1-я Магистральная, д.14, стр.12</t>
  </si>
  <si>
    <t>123007, г.Москва, ул.1-я Магистральная, д.14, стр.13</t>
  </si>
  <si>
    <t>ООО "ЭНЕРГИЯ СОЛНЦА"</t>
  </si>
  <si>
    <t>603124,г.Н.Новгород, ул.Кузбасская, д.17А, литер Б</t>
  </si>
  <si>
    <t>ИП Коморкина</t>
  </si>
  <si>
    <t>г.Нижний Новгород,ул.Вторчермета,9А</t>
  </si>
  <si>
    <t>ООО Агропромторг</t>
  </si>
  <si>
    <t>Тверь</t>
  </si>
  <si>
    <t>Вид автомобиля</t>
  </si>
  <si>
    <t>Type of truck</t>
  </si>
  <si>
    <t>Дополнительная точка выгрузки/загрузки в одном городе руб., без НДС/ Additional (un)loading place in the same city RUB without VAT</t>
  </si>
  <si>
    <t>Дополнительная точка выгрузки/загрузки по пути следования, руб. без НДС / Additional (un)loading in the direction, RUB without VAT</t>
  </si>
  <si>
    <t>г/п 1.5 тонны</t>
  </si>
  <si>
    <t>FTL 1.5t</t>
  </si>
  <si>
    <t>г/п  2-4 тонны</t>
  </si>
  <si>
    <t>FTL 2-4t</t>
  </si>
  <si>
    <t>г/п 5 тонн</t>
  </si>
  <si>
    <t>FTL 5t</t>
  </si>
  <si>
    <t>г/п 10 тонн</t>
  </si>
  <si>
    <t>FTL 10t</t>
  </si>
  <si>
    <t>г/п 20 тонн</t>
  </si>
  <si>
    <t>FTL 20t</t>
  </si>
  <si>
    <t>АЙСБЕР ФРАХТ</t>
  </si>
  <si>
    <t>АЙСБЕРГ - 1 поддон</t>
  </si>
  <si>
    <t>БАЙКАЛ ФРАХТ</t>
  </si>
  <si>
    <t>БАЙКАЛ - 1 поддон</t>
  </si>
  <si>
    <t>НТК ФРАХТ</t>
  </si>
  <si>
    <t>НТК - 1 поддон</t>
  </si>
  <si>
    <t>-</t>
  </si>
  <si>
    <t>ИТЕКО ФРАХТ</t>
  </si>
  <si>
    <t>ИТЕКО- 1 поддон</t>
  </si>
  <si>
    <t>Мин ставка за поддон</t>
  </si>
  <si>
    <t>Оптимальный перевозчик</t>
  </si>
  <si>
    <t>ПАРАЛЛЕЛЬ ФРАХТ</t>
  </si>
  <si>
    <t>ПАРАЛЛЕЛЬ- 1 поддон</t>
  </si>
  <si>
    <t>Мин Фрахт по направлению</t>
  </si>
  <si>
    <t>Оптим Перевозчик мин Фрахт</t>
  </si>
  <si>
    <t>АВТОПАРТНЕР ФРАХТ</t>
  </si>
  <si>
    <t>АВТОПАРТНЕР- 1 поддон</t>
  </si>
  <si>
    <t>Комплекс ООО “ДОК-13”
140005, Россия, Московская область,
г. Люберцы, ул. Кирова, д. 20-А</t>
  </si>
  <si>
    <t>НТК-Ставка БЕЗ НДС</t>
  </si>
  <si>
    <t>Автопартнер-Ставка БЕЗ НДС</t>
  </si>
  <si>
    <t>Параллель-Ставка БЕЗ НДС</t>
  </si>
  <si>
    <t>ИТЕКО-Ставка БЕЗ НДС</t>
  </si>
  <si>
    <t>Средняя ставка за 1 поддон</t>
  </si>
  <si>
    <t>ООО НД Техник</t>
  </si>
  <si>
    <t>NORTH CAUC</t>
  </si>
  <si>
    <t>Ставропольский край, г. Светлоград, ул. Привокзальная 18</t>
  </si>
  <si>
    <t>Vendor</t>
  </si>
  <si>
    <t>138441</t>
  </si>
  <si>
    <t>Номер Входящей поставки</t>
  </si>
  <si>
    <t>Дата Вх. Поставки</t>
  </si>
  <si>
    <t>Код Поставщика</t>
  </si>
  <si>
    <t>Вес брутто, кг</t>
  </si>
  <si>
    <t>Перевозчик</t>
  </si>
  <si>
    <t>Автопартнер – 121231</t>
  </si>
  <si>
    <t>Итеко  Россия – 131026</t>
  </si>
  <si>
    <t>Параллель – 134473</t>
  </si>
  <si>
    <t>НТК – 120580</t>
  </si>
  <si>
    <t>% Фрахта от стоимости</t>
  </si>
  <si>
    <t>Отклонение от ставки, руб</t>
  </si>
  <si>
    <t>Руб/кг</t>
  </si>
  <si>
    <t>Наименование Поставщика</t>
  </si>
  <si>
    <t>VendorCode</t>
  </si>
  <si>
    <t>VendorNameSAP</t>
  </si>
  <si>
    <t>Name(rusOld)</t>
  </si>
  <si>
    <t>ЗАО "Констанция Кубань"</t>
  </si>
  <si>
    <t>ООО "Артфлекс"</t>
  </si>
  <si>
    <t>ООО «КартонСнаб»</t>
  </si>
  <si>
    <t>Givaudan International SA</t>
  </si>
  <si>
    <t>Живадан</t>
  </si>
  <si>
    <t>ООО "Типография Печатня"</t>
  </si>
  <si>
    <t>ООО"ТопТрейд"</t>
  </si>
  <si>
    <t>ООО "Окская паллетная фабрика"</t>
  </si>
  <si>
    <t>ООО Полинка</t>
  </si>
  <si>
    <t>Наша мука Оренбург</t>
  </si>
  <si>
    <t>ЗАО "Русхимсеть"</t>
  </si>
  <si>
    <t>ЗАО "Русхимсеть" // ruskhimset</t>
  </si>
  <si>
    <t>LLC TD EXIMPAK-ROTOPRINT</t>
  </si>
  <si>
    <t>ООО ТД ЭКСИМПАК-Ротопринт</t>
  </si>
  <si>
    <t>Joint-stock company Baltic Group</t>
  </si>
  <si>
    <t>Balticgroup</t>
  </si>
  <si>
    <t>Балтийская группа</t>
  </si>
  <si>
    <t>ООО "Квадроком"//ООО «Упаковка и Сервис – Поволжье»// Novaroll // Квадраком</t>
  </si>
  <si>
    <t>ООО "Квадроком"//ООО «Упаковка и Сервис – Поволжье»// Novaroll</t>
  </si>
  <si>
    <t>FEDERAL PACKAGING COMPANY LTD</t>
  </si>
  <si>
    <t>ООО «Федеральная Упаковочная Компания» // ООО «ТермоПолимер» // Thermopolymer // Квадро-пак //QuadroPack //t-garden</t>
  </si>
  <si>
    <t>прайм ту филм</t>
  </si>
  <si>
    <t>Эйсисенс//"ACSens" Limited//ООО "ЭйСиСенс"</t>
  </si>
  <si>
    <t>SP GULKEVICHSKY LLC</t>
  </si>
  <si>
    <t>SP Gulkevichskiy// MultyDex</t>
  </si>
  <si>
    <t>ORPHEY LLC</t>
  </si>
  <si>
    <t>ООО «Орфей»</t>
  </si>
  <si>
    <t>Eurotorg LLC</t>
  </si>
  <si>
    <t>ООО "Евроторг"// Eurotrade // EU-Trade</t>
  </si>
  <si>
    <t>ММК №3 // Москвовский мелькомбинат №3</t>
  </si>
  <si>
    <t>Коморкина //ИП Коморкина // Добрица //dobrica</t>
  </si>
  <si>
    <t>ас-трейд//ООО "Компания Колобок"// сладкая доля +</t>
  </si>
  <si>
    <t>Бакалея Опт // Крупыш</t>
  </si>
  <si>
    <t>ООО "Лиматон Упаковка", офис в Москве</t>
  </si>
  <si>
    <t>ООО "Лиматон Упаковка", Фурманов</t>
  </si>
  <si>
    <t>ЗАО "Данафлекс"</t>
  </si>
  <si>
    <t>ЗАО "Данафлекс-НАНО"</t>
  </si>
  <si>
    <t>АО "Мультифлекс"//122850 //JSC MULTIFLEX // ПАО ТБФ // TBF /// Троицкая бумажная фабрика</t>
  </si>
  <si>
    <t>A-Salt LLC</t>
  </si>
  <si>
    <t>ООО «А-Соль» // A-Salt Group</t>
  </si>
  <si>
    <t>MUKOMOLNY KOMBINAL VOLODARSKY, LTD.</t>
  </si>
  <si>
    <t>Володарский // ООО «Мукомольный комбинат «Володарский»</t>
  </si>
  <si>
    <t>A-Flex</t>
  </si>
  <si>
    <t>ООО "А-Флекс"</t>
  </si>
  <si>
    <t>ILIM GOFRA</t>
  </si>
  <si>
    <t>Илим// Гофра// Ilim Gofra</t>
  </si>
  <si>
    <t>ОАО "АРХБУМ"//АО «АРХБУМ»</t>
  </si>
  <si>
    <t>ООО "Магнит"</t>
  </si>
  <si>
    <t>Магнит// Паллет-Альянс // Pallet-alliance</t>
  </si>
  <si>
    <t>ООО "Типография Аврора"</t>
  </si>
  <si>
    <t>ООО "Типография Аврора"// Aurora// Avrora</t>
  </si>
  <si>
    <t>ООО "АГРО-МИКС"</t>
  </si>
  <si>
    <t>ООО "АГРО-МИКС"// Agro-Mix LLC</t>
  </si>
  <si>
    <t>ООО «Компания «Сити импэкс»</t>
  </si>
  <si>
    <t>ООО «Компания «Сити импэкс»// Citi Impex</t>
  </si>
  <si>
    <t>Группа компаний "Союзснаб"</t>
  </si>
  <si>
    <t>Торгово промышленная Группа компаний "Союзснаб"// Soyuz Snab</t>
  </si>
  <si>
    <t>АО "НХЛ - Трейд"</t>
  </si>
  <si>
    <t>АО "НХЛ - Трейд"//Хлеб-нн// NHL trade</t>
  </si>
  <si>
    <t>ООО "Авант"</t>
  </si>
  <si>
    <t>ООО "Авант"// Avant LLC</t>
  </si>
  <si>
    <t>интертара (интертара.ру)</t>
  </si>
  <si>
    <t>ООО Паллетстар</t>
  </si>
  <si>
    <t>ООО Паллетстар // PalletStar</t>
  </si>
  <si>
    <t>ООО "Петровские Нивы"</t>
  </si>
  <si>
    <t>ООО "Петровские Нивы" //Petrovskie Nivy //Nivi</t>
  </si>
  <si>
    <t>ООО Монди (Pereslavl)</t>
  </si>
  <si>
    <t>ООО Монди // LLC Mondi // Mondy // Mondigroup // Pereslavl</t>
  </si>
  <si>
    <t>ООО Монди (Lebedyan)</t>
  </si>
  <si>
    <t>ООО Монди // LLC Mondi // Mondy // Mondigroup // Mondi Lebedyan Corrugated Packaging</t>
  </si>
  <si>
    <t>ООО "Форсадис"/ Forsadis Ltd.</t>
  </si>
  <si>
    <t>ООО "Новитэк ПРО"   лтд// novitec pro ltd</t>
  </si>
  <si>
    <t>АО ТИКО-Пластик</t>
  </si>
  <si>
    <t>АО ТИКО-Пластик // tikoplastic</t>
  </si>
  <si>
    <t>ООО "Люкс Оил"</t>
  </si>
  <si>
    <t>ООО "Люкс Оил" // lux oil LLC</t>
  </si>
  <si>
    <t>НМЖК // AO TRADE HOUSE NIZHEGORODSKY MA // Закрытое акционерное общество торговый дом Нижегородский масло-жировой комбинат</t>
  </si>
  <si>
    <t>ООО "Спайс-Трейд"</t>
  </si>
  <si>
    <t>ООО "Спайс-Трейд" // Spice Trade LLC</t>
  </si>
  <si>
    <t>OOO ALTERNATIVA</t>
  </si>
  <si>
    <t>ООО "Альтернатива"// Alternativa</t>
  </si>
  <si>
    <t>ООО ПАК НН</t>
  </si>
  <si>
    <t>ООО "ПАКНН"// PackNN</t>
  </si>
  <si>
    <t>ООО "Типография РОСТ"//ROST</t>
  </si>
  <si>
    <t>ООО "Типография РОСТ//ROST</t>
  </si>
  <si>
    <t>Альпринт//Типография "Альпринт" г.Альметьевск</t>
  </si>
  <si>
    <t>Лютэрра// Общество с ограниченной ответственностью "Лютэрра"// LTD Luterra</t>
  </si>
  <si>
    <t>OLIVKOVY DVOR LTD // ООО "Оливковый двор"</t>
  </si>
  <si>
    <t>OLIVIA TRADING LLC // Оливия трейдинг ООО</t>
  </si>
  <si>
    <t>ООО «БалТехноХим»</t>
  </si>
  <si>
    <t>ООО «БалТехноХим» // baltechnochem</t>
  </si>
  <si>
    <t>ООО ДОК</t>
  </si>
  <si>
    <t xml:space="preserve">Общество с ограниченной ответственностью "ДОК" // ООО Док // LLC Dok </t>
  </si>
  <si>
    <t>ГК «Лесотара»</t>
  </si>
  <si>
    <t>ГК «Лесотара» (ООО «ПЕРСПЕКТИВА-ТД», ООО «МЭП НН»)</t>
  </si>
  <si>
    <t>Баргус Трейд //BARGUS TRADE LTD. // GLOBAR // Глобар</t>
  </si>
  <si>
    <t>Стора Энсо Пакаджинг ББ // STORA ENSO PACKAGING BB, LTD.</t>
  </si>
  <si>
    <t>Союз-М //ООО "Союз-М" // LLC SOYUZ-M // Московский филиал Корпорации "СОЮЗ"</t>
  </si>
  <si>
    <t>Закрытое акционерное общество Самарские Мельницы //SAMARSKIYE MELNITSI, LTD. // "Samara Mills"  Ltd. / ООО "Самарские мельницы"</t>
  </si>
  <si>
    <t>ЗАО Готэк Полипак // ЗАО "ГОТЭК" // ZAO GOTECK</t>
  </si>
  <si>
    <t>ЗАО "ВМС-Принт" // ZAO VMS-PRINT</t>
  </si>
  <si>
    <t>ООО "Пак Престус" // PAKPRESTUS LTD.</t>
  </si>
  <si>
    <t>Общество с ограниченной ответственностью (ООО) «БАЛЧУГ» // OOO "Balchug"</t>
  </si>
  <si>
    <t>LESTRANSAVTO</t>
  </si>
  <si>
    <t>LESTRANSAVTO// ЛестТрансАвто</t>
  </si>
  <si>
    <t>кайман авто // LTD CAIMAN- AVTO</t>
  </si>
  <si>
    <t>Профкэп // PROFCAP LLC</t>
  </si>
  <si>
    <t>Милорада // ООО "КПФ "МИЛОРАДА" // OOO KPF MILORADA</t>
  </si>
  <si>
    <t>Симрайз // SYMRISE ROGOVO, LTD.</t>
  </si>
  <si>
    <t>Топфуд // OOO TOPFOOD</t>
  </si>
  <si>
    <t>Общество с ограниченной ответственностью "ИВА" // OOO IVA</t>
  </si>
  <si>
    <t>Закрытое акционерное общество"Промпоставка-М" // OOO PROMPOSTAVKA-M</t>
  </si>
  <si>
    <t>ООО "Гамма-Маркет"  // OOO GAMMA-MARKET</t>
  </si>
  <si>
    <t>Общество с ограниченной ответственностью "Милкоу" // MILKOW, LTD.</t>
  </si>
  <si>
    <t>NUDEL PRODUCT LTD. // ООО "Нудел Продукт"</t>
  </si>
  <si>
    <t>ООО "МФ "Америя" // OOO MF AMERIA</t>
  </si>
  <si>
    <t>OOO "Trade House Argol" // ООО "Торговый Дом Аргол"</t>
  </si>
  <si>
    <t>OOO LACTO // ООО Лакто</t>
  </si>
  <si>
    <t>SOL NN” LTD. // Общество с ограниченной ответственностью "Соль НН"</t>
  </si>
  <si>
    <t>Ворлд Фуд // WORLD FOOD LLC</t>
  </si>
  <si>
    <t>Инолика // LTD. INOLIKA</t>
  </si>
  <si>
    <t xml:space="preserve">RUSSKIE PRODUKTI -97 Ltd // ООО «Русские продукты-97» </t>
  </si>
  <si>
    <t>ГК "ЭФКО"</t>
  </si>
  <si>
    <t>КФХ Чиркова</t>
  </si>
  <si>
    <t>ООО "ТД Авантпак"</t>
  </si>
  <si>
    <t>ООО "Уралтраверс-пак"</t>
  </si>
  <si>
    <t>ООО "Квадрат Плюс"</t>
  </si>
  <si>
    <t>ООО "Квадрат Упак"// Kvadrat Upack</t>
  </si>
  <si>
    <t>ReagentPro Ltd.</t>
  </si>
  <si>
    <t>ReagentPro Ltd.  // Реагент про ООО</t>
  </si>
  <si>
    <t xml:space="preserve">ООО "ЗКЗ"// ZKZ </t>
  </si>
  <si>
    <t>LLC "KOMUS" / ООО Комус</t>
  </si>
  <si>
    <t>VOLOGODSKIY LES LLC</t>
  </si>
  <si>
    <t>ООО "Вологодская паллетная компания" // ООО "Азимут" // Azimuth // Вологодский лес  // nordpallet // market-onix</t>
  </si>
  <si>
    <t>ООО "Полиграфоформление Пэкэджинг"</t>
  </si>
  <si>
    <t>ЗАО "ВГ-Контурс"</t>
  </si>
  <si>
    <t>ООО "МКПФ"</t>
  </si>
  <si>
    <t>АО "ПРОМИС" // Promise</t>
  </si>
  <si>
    <t>АО"ПРОМИС" // Promise</t>
  </si>
  <si>
    <t>ООО "Вологодская паллетная компания"</t>
  </si>
  <si>
    <t>LLC Ferusa Line // ООО "Феруза Лайн"</t>
  </si>
  <si>
    <t>ООО «Торговый Дом  Станд»</t>
  </si>
  <si>
    <t>ООО «Торговый Дом  Станд»  // ТД Станд // TD Stand</t>
  </si>
  <si>
    <t>ООО Оптифлекс</t>
  </si>
  <si>
    <t>LLC YARMARKA PPI</t>
  </si>
  <si>
    <t>ООО Ярмарка ППИ</t>
  </si>
  <si>
    <t>ООО "СтеклоСервис"</t>
  </si>
  <si>
    <t>ООО "Палет-ресурс НН"</t>
  </si>
  <si>
    <t>ООО "Мега Тара" (Паллетшоп)</t>
  </si>
  <si>
    <t>ООО "Паритет 52"</t>
  </si>
  <si>
    <t>ООО "Регент-Стретч" Обособленное подразделения в г. Нижний Новгород</t>
  </si>
  <si>
    <t>ООО "Сан Лоджистик"</t>
  </si>
  <si>
    <t>ООО "ТД"Камские Поляны"</t>
  </si>
  <si>
    <t>ООО "Торговый дом Циркон"// ТД Циркон</t>
  </si>
  <si>
    <t>ООО "Исратэк"</t>
  </si>
  <si>
    <t>НРФ ООО "Окил"</t>
  </si>
  <si>
    <t>ООО "Пакфилд"</t>
  </si>
  <si>
    <t>ООО "Технология Упаковки"</t>
  </si>
  <si>
    <t>Essentra Packaging // Эссентра</t>
  </si>
  <si>
    <t>ООО "Маркем-Имаж"// Markem Imaje</t>
  </si>
  <si>
    <t>ООО "Компания Нова"// Nova</t>
  </si>
  <si>
    <t>ООО "Принт Код"</t>
  </si>
  <si>
    <t>ООО Глобал принтинг Систем // Global Printing Systems</t>
  </si>
  <si>
    <t>ООО "Эй-Тэк"</t>
  </si>
  <si>
    <t>ООО "Экопласт"// Ecoplast</t>
  </si>
  <si>
    <t>GIGA International</t>
  </si>
  <si>
    <t>Terinex</t>
  </si>
  <si>
    <t>ООО "ХимПэк"</t>
  </si>
  <si>
    <t>ООО "Пласт-Сервис"</t>
  </si>
  <si>
    <t>Coveris</t>
  </si>
  <si>
    <t>Constantia St. Petersburg Ltd.</t>
  </si>
  <si>
    <t>ООО "Интерпак"</t>
  </si>
  <si>
    <t>Huhtamaki SNG</t>
  </si>
  <si>
    <t>LLC "Greiner Packaging"</t>
  </si>
  <si>
    <t>ООО "Юнифол"</t>
  </si>
  <si>
    <t>ООО "Паперскоп РУС"</t>
  </si>
  <si>
    <t>ООО &lt;ПОЛИПАК&gt;</t>
  </si>
  <si>
    <t>ООО "Презент Упаковка"</t>
  </si>
  <si>
    <t>ООО "Полекс Упаковка"</t>
  </si>
  <si>
    <t>ООО "Термокап"</t>
  </si>
  <si>
    <t>Реал Пак</t>
  </si>
  <si>
    <t>ООО Компания "ФОРМАЛАЙН"</t>
  </si>
  <si>
    <t>ЗАО «Диапазон»</t>
  </si>
  <si>
    <t>ООО «УНИКОМ»</t>
  </si>
  <si>
    <t>ИП Шулепов Е.А.</t>
  </si>
  <si>
    <t>ООО "ЭМ-ПЛАСТ"</t>
  </si>
  <si>
    <t>паллетпрофи</t>
  </si>
  <si>
    <t>химтб</t>
  </si>
  <si>
    <t>сварог</t>
  </si>
  <si>
    <t>мега плюс</t>
  </si>
  <si>
    <t>Компромистара (НТК)</t>
  </si>
  <si>
    <t>ООО УПАКОВКА</t>
  </si>
  <si>
    <t>ПаллетТрейдГрупп</t>
  </si>
  <si>
    <t>ТимберДрев</t>
  </si>
  <si>
    <t>спецпромстрой</t>
  </si>
  <si>
    <t>Иваново поддон</t>
  </si>
  <si>
    <t>тарный комбинат</t>
  </si>
  <si>
    <t>таратранс НН</t>
  </si>
  <si>
    <t>ЕвроОпт</t>
  </si>
  <si>
    <t>альянс</t>
  </si>
  <si>
    <t>ЭрСиСи</t>
  </si>
  <si>
    <t>Паллет-НН</t>
  </si>
  <si>
    <t>Сомко</t>
  </si>
  <si>
    <t>Форест33</t>
  </si>
  <si>
    <t>Адвент</t>
  </si>
  <si>
    <t>паллетшоп</t>
  </si>
  <si>
    <t>РесурсХолдинг</t>
  </si>
  <si>
    <t>Паллет-Маркет</t>
  </si>
  <si>
    <t xml:space="preserve">Мир поддонов </t>
  </si>
  <si>
    <t>Паллет-Сервис</t>
  </si>
  <si>
    <t>Рабиш</t>
  </si>
  <si>
    <t>СтеклоСервис</t>
  </si>
  <si>
    <t>НижСпецТара</t>
  </si>
  <si>
    <t>ЛесоТараСервис</t>
  </si>
  <si>
    <t>Экоподдон</t>
  </si>
  <si>
    <t>ПАЛЛЕТТРАСТ</t>
  </si>
  <si>
    <t>паллетторг</t>
  </si>
  <si>
    <t>евротара</t>
  </si>
  <si>
    <t>хорошая тара</t>
  </si>
  <si>
    <t>Древпром</t>
  </si>
  <si>
    <t>Адвент/Альянс (Бор)</t>
  </si>
  <si>
    <t>Х (за Останкино направо)</t>
  </si>
  <si>
    <t>Х (Борис)</t>
  </si>
  <si>
    <t>Продпаллет</t>
  </si>
  <si>
    <t>ТД Первый надежный поставщик</t>
  </si>
  <si>
    <t>ООО "ФСК"</t>
  </si>
  <si>
    <t>беларуськалий</t>
  </si>
  <si>
    <t>китекс</t>
  </si>
  <si>
    <t>соляная</t>
  </si>
  <si>
    <t>трегар</t>
  </si>
  <si>
    <t>вега</t>
  </si>
  <si>
    <t>гладиатор</t>
  </si>
  <si>
    <t>пищепром</t>
  </si>
  <si>
    <t>Энергия солнца</t>
  </si>
  <si>
    <t>Богатово</t>
  </si>
  <si>
    <t>ООО "Флора Ингридиентс"</t>
  </si>
  <si>
    <t>Мэджик фуд</t>
  </si>
  <si>
    <t>IFF</t>
  </si>
  <si>
    <t>ООО Союзоптторг // Soyuzopttorg</t>
  </si>
  <si>
    <t>Арена ЗАКРЫЛАСЬ!!!!!!</t>
  </si>
  <si>
    <t>ООО "Корн Продукт" // Corn Product</t>
  </si>
  <si>
    <t>ООО "Каргилл" // Cargill</t>
  </si>
  <si>
    <t>ООО "НД-Техник" // ND Technic</t>
  </si>
  <si>
    <t>ООО "Аверс Фуд" // Avers Food</t>
  </si>
  <si>
    <t>ООО АБ Маркет</t>
  </si>
  <si>
    <t>ГК ЕТС</t>
  </si>
  <si>
    <t>Омиа Алгол Рус</t>
  </si>
  <si>
    <t>ООО Дельта-Пак</t>
  </si>
  <si>
    <t>Галактион</t>
  </si>
  <si>
    <t>STANDARTSERVISE LTD.</t>
  </si>
  <si>
    <t>Стандартсервис</t>
  </si>
  <si>
    <t>АСМ</t>
  </si>
  <si>
    <t>Академия-Т</t>
  </si>
  <si>
    <t>Файн // Fain</t>
  </si>
  <si>
    <t>Гренков // Grenkoff</t>
  </si>
  <si>
    <t>ООО Система Плюс // System-Plus</t>
  </si>
  <si>
    <t>ЭкоСервис // EkoServis</t>
  </si>
  <si>
    <t>Агро-Альянс // Agro-Alyans //Орская макаронная фабрика</t>
  </si>
  <si>
    <t>Мак М</t>
  </si>
  <si>
    <t>ООО АгроМельПродукт</t>
  </si>
  <si>
    <t>Владмакароны</t>
  </si>
  <si>
    <t>КЕРРИ // Kerry</t>
  </si>
  <si>
    <t>ООО ТД Грумант</t>
  </si>
  <si>
    <t>ООО Объединенная продовольственная компания</t>
  </si>
  <si>
    <t>OOO XOLOD-NN</t>
  </si>
  <si>
    <t>ООО Холод-НН // Holod-NN</t>
  </si>
  <si>
    <t>ООО Лактосан // Lactosan</t>
  </si>
  <si>
    <t>ООО НАВИГАТОР СЕРВИС</t>
  </si>
  <si>
    <t>Агропромторг // Agropromtorg</t>
  </si>
  <si>
    <t>ООО «ТД Белагрика»</t>
  </si>
  <si>
    <t>ООО "Триапекс"</t>
  </si>
  <si>
    <t>ТД «Оскольская мука» // АПК «Стойленская нива»</t>
  </si>
  <si>
    <t>AgroMelProduct</t>
  </si>
  <si>
    <t>Мукомольный комплекс «АгроМельПродукт» // Макарна</t>
  </si>
  <si>
    <t>ООО "Локас"</t>
  </si>
  <si>
    <t>ООО "ТФС Групп"</t>
  </si>
  <si>
    <t>ООО "ТФС"</t>
  </si>
  <si>
    <t>ИП Дунаева</t>
  </si>
  <si>
    <t>ООО "Запад-Восток"</t>
  </si>
  <si>
    <t>OOO Artplast</t>
  </si>
  <si>
    <t>IKP, LTD.</t>
  </si>
  <si>
    <t>ПЦБК</t>
  </si>
  <si>
    <t>Группа предприятий ПЦБК // пермский целлюлозно бумажный комбинат</t>
  </si>
  <si>
    <t>LLC “Barentz Rus”</t>
  </si>
  <si>
    <t>ООО ТПП "АлтайАгро"</t>
  </si>
  <si>
    <t>ООО ТПП "АлтайАгро" // AltayAgro LLC</t>
  </si>
  <si>
    <t>GK Relish</t>
  </si>
  <si>
    <t>Relish // Группа компаний ГК "Релиш"</t>
  </si>
  <si>
    <t>АО «Чаплыгинский Крахмальный Завод»</t>
  </si>
  <si>
    <t>Chaplyginsky krakhmalny zavod // АО «Чаплыгинский Крахмальный Завод»</t>
  </si>
  <si>
    <t>ООО "Петрополимер"</t>
  </si>
  <si>
    <t>Биокол</t>
  </si>
  <si>
    <t>Сушеные мясопродукты</t>
  </si>
  <si>
    <t>LLP TRADING HOUSE AMANAT</t>
  </si>
  <si>
    <t>Аманат</t>
  </si>
  <si>
    <t>Мейхуа</t>
  </si>
  <si>
    <t>Соубри</t>
  </si>
  <si>
    <t>Фуфенг</t>
  </si>
  <si>
    <t>АБХ Продукт</t>
  </si>
  <si>
    <t>Химпак ЗАО</t>
  </si>
  <si>
    <t>Вебб Джеймс</t>
  </si>
  <si>
    <t>АО ЭкоРесурс</t>
  </si>
  <si>
    <t>ECOFILM LLC</t>
  </si>
  <si>
    <t>ООО Экофилм</t>
  </si>
  <si>
    <t>IP AYRAPETYAN</t>
  </si>
  <si>
    <t>ИП Айрапетян</t>
  </si>
  <si>
    <t>TD Bogatov</t>
  </si>
  <si>
    <t>Богатов ТД</t>
  </si>
  <si>
    <t>Angel Yeast</t>
  </si>
  <si>
    <t>Angel Yeast // Ангел Ист</t>
  </si>
  <si>
    <t>Fortezza Flavors</t>
  </si>
  <si>
    <t>Bang &amp; Bonsomer Ltd.</t>
  </si>
  <si>
    <t>Bang &amp; Bonsomer Ltd. // Банг и Бонсомер</t>
  </si>
  <si>
    <t>«Упаковка и Сервис – Поволжье»</t>
  </si>
  <si>
    <t>«Упаковка и Сервис – Поволжье» // Novaroll 2021 год</t>
  </si>
  <si>
    <t>LLC Uva-Vit</t>
  </si>
  <si>
    <t>ООО "Ува-вит"  // LLC Uva-Vit</t>
  </si>
  <si>
    <t>РОСПАК</t>
  </si>
  <si>
    <t>РОСПАК// ROSPACK</t>
  </si>
  <si>
    <t>ТОО Карагандинский Мелькомбинат</t>
  </si>
  <si>
    <t>ТОО Карагандинский Мелькомбинат// Karagandinsky melkombinat</t>
  </si>
  <si>
    <t>МУКОМОЛЬНЫЙ КОМБИНАТ Мутлу</t>
  </si>
  <si>
    <t>МУКОМОЛЬНЫЙ КОМБИНАТ Мутлу // Mukomolny kombinat Mutly</t>
  </si>
  <si>
    <t>ООО Северо-Западная сырьевая компания СЗСК</t>
  </si>
  <si>
    <t>СЗСК // SZSK</t>
  </si>
  <si>
    <t>Сумма Накладной без НДС, Руб</t>
  </si>
  <si>
    <t>Ставка за перевозку без НДС, Руб</t>
  </si>
  <si>
    <t>Ставка по сетке без НДС,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</si>
</sst>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#,##0\ _₽"/>
    <numFmt numFmtId="165" formatCode="[$-419]General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rgb="FF000000"/>
      <name val="Arial"/>
      <family val="2"/>
      <charset val="204"/>
    </font>
    <font>
      <sz val="8"/>
      <name val="Calibri"/>
      <family val="2"/>
      <scheme val="minor"/>
    </font>
    <font>
      <b/>
      <sz val="11"/>
      <color theme="0"/>
      <name val="Trebuchet MS"/>
      <family val="2"/>
      <charset val="204"/>
    </font>
    <font>
      <b/>
      <sz val="11"/>
      <color theme="1"/>
      <name val="Trebuchet MS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Source Sans Pro"/>
      <family val="2"/>
    </font>
    <font>
      <sz val="10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10"/>
      <color rgb="FF000000"/>
      <name val="Segoe UI"/>
      <family val="2"/>
      <charset val="204"/>
    </font>
    <font>
      <sz val="8"/>
      <color theme="1"/>
      <name val="Segoe UI"/>
      <family val="2"/>
      <charset val="204"/>
    </font>
    <font>
      <sz val="11"/>
      <color theme="1"/>
      <name val="Trebuchet MS"/>
      <family val="2"/>
      <charset val="204"/>
    </font>
    <font>
      <b/>
      <sz val="11"/>
      <name val="Trebuchet MS"/>
      <family val="2"/>
      <charset val="204"/>
    </font>
    <font>
      <b/>
      <sz val="11"/>
      <color indexed="8"/>
      <name val="Trebuchet MS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theme="9" tint="0.39997558519241921"/>
      <name val="Trebuchet MS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8"/>
      <color theme="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6">
    <xf numFmtId="0" fontId="0" fillId="0" borderId="0"/>
    <xf numFmtId="0" fontId="4" fillId="0" borderId="0"/>
    <xf numFmtId="44" fontId="7" fillId="0" borderId="0" applyFont="0" applyFill="0" applyBorder="0" applyAlignment="0" applyProtection="0"/>
    <xf numFmtId="165" fontId="5" fillId="0" borderId="0"/>
    <xf numFmtId="165" fontId="5" fillId="0" borderId="0"/>
    <xf numFmtId="0" fontId="1" fillId="0" borderId="0"/>
  </cellStyleXfs>
  <cellXfs count="203">
    <xf numFmtId="0" fontId="0" fillId="0" borderId="0" xfId="0"/>
    <xf numFmtId="0" fontId="0" fillId="0" borderId="1" xfId="0" applyBorder="1"/>
    <xf numFmtId="0" fontId="5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5" borderId="1" xfId="0" applyFont="1" applyFill="1" applyBorder="1"/>
    <xf numFmtId="165" fontId="10" fillId="0" borderId="1" xfId="4" applyNumberFormat="1" applyFont="1" applyBorder="1" applyAlignment="1">
      <alignment horizontal="right" vertical="center"/>
    </xf>
    <xf numFmtId="44" fontId="8" fillId="5" borderId="1" xfId="2" applyFont="1" applyFill="1" applyBorder="1" applyAlignment="1">
      <alignment horizontal="center" vertical="center"/>
    </xf>
    <xf numFmtId="44" fontId="8" fillId="5" borderId="1" xfId="2" applyFont="1" applyFill="1" applyBorder="1" applyAlignment="1">
      <alignment vertical="center"/>
    </xf>
    <xf numFmtId="44" fontId="9" fillId="5" borderId="1" xfId="2" applyFont="1" applyFill="1" applyBorder="1"/>
    <xf numFmtId="164" fontId="9" fillId="5" borderId="1" xfId="0" applyNumberFormat="1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/>
    </xf>
    <xf numFmtId="0" fontId="12" fillId="6" borderId="0" xfId="0" applyFont="1" applyFill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ont="1" applyFill="1" applyBorder="1"/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2" borderId="7" xfId="0" applyFont="1" applyFill="1" applyBorder="1"/>
    <xf numFmtId="0" fontId="20" fillId="2" borderId="7" xfId="0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5" fontId="10" fillId="0" borderId="10" xfId="4" applyFont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/>
    <xf numFmtId="0" fontId="21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165" fontId="10" fillId="0" borderId="14" xfId="4" applyFont="1" applyBorder="1" applyAlignment="1">
      <alignment horizontal="right" vertical="center"/>
    </xf>
    <xf numFmtId="165" fontId="10" fillId="0" borderId="13" xfId="4" applyNumberFormat="1" applyFont="1" applyBorder="1" applyAlignment="1">
      <alignment horizontal="right" vertical="center"/>
    </xf>
    <xf numFmtId="0" fontId="12" fillId="2" borderId="1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0" fillId="0" borderId="10" xfId="0" applyBorder="1"/>
    <xf numFmtId="44" fontId="9" fillId="5" borderId="13" xfId="2" applyFont="1" applyFill="1" applyBorder="1"/>
    <xf numFmtId="0" fontId="0" fillId="7" borderId="18" xfId="0" applyFill="1" applyBorder="1" applyAlignment="1">
      <alignment horizontal="center" vertical="center"/>
    </xf>
    <xf numFmtId="0" fontId="14" fillId="2" borderId="19" xfId="0" applyFont="1" applyFill="1" applyBorder="1" applyAlignment="1">
      <alignment vertical="center" wrapText="1"/>
    </xf>
    <xf numFmtId="0" fontId="14" fillId="2" borderId="19" xfId="0" applyFont="1" applyFill="1" applyBorder="1" applyAlignment="1">
      <alignment vertical="center"/>
    </xf>
    <xf numFmtId="0" fontId="0" fillId="2" borderId="20" xfId="0" applyFont="1" applyFill="1" applyBorder="1"/>
    <xf numFmtId="0" fontId="21" fillId="0" borderId="19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165" fontId="10" fillId="0" borderId="21" xfId="4" applyFont="1" applyBorder="1" applyAlignment="1">
      <alignment horizontal="right" vertical="center"/>
    </xf>
    <xf numFmtId="165" fontId="10" fillId="0" borderId="19" xfId="4" applyNumberFormat="1" applyFont="1" applyBorder="1" applyAlignment="1">
      <alignment horizontal="right" vertical="center"/>
    </xf>
    <xf numFmtId="44" fontId="9" fillId="5" borderId="22" xfId="2" applyFont="1" applyFill="1" applyBorder="1"/>
    <xf numFmtId="0" fontId="0" fillId="7" borderId="16" xfId="0" applyFill="1" applyBorder="1" applyAlignment="1">
      <alignment horizontal="center" vertical="center"/>
    </xf>
    <xf numFmtId="44" fontId="9" fillId="5" borderId="23" xfId="2" applyFont="1" applyFill="1" applyBorder="1"/>
    <xf numFmtId="0" fontId="0" fillId="7" borderId="15" xfId="0" applyFill="1" applyBorder="1" applyAlignment="1">
      <alignment horizontal="center" vertical="center"/>
    </xf>
    <xf numFmtId="0" fontId="14" fillId="2" borderId="24" xfId="0" applyFont="1" applyFill="1" applyBorder="1" applyAlignment="1">
      <alignment vertical="center" wrapText="1"/>
    </xf>
    <xf numFmtId="0" fontId="14" fillId="2" borderId="24" xfId="0" applyFont="1" applyFill="1" applyBorder="1" applyAlignment="1">
      <alignment vertical="center"/>
    </xf>
    <xf numFmtId="0" fontId="0" fillId="2" borderId="25" xfId="0" applyFont="1" applyFill="1" applyBorder="1"/>
    <xf numFmtId="0" fontId="21" fillId="0" borderId="24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165" fontId="10" fillId="0" borderId="26" xfId="4" applyFont="1" applyBorder="1" applyAlignment="1">
      <alignment horizontal="right" vertical="center"/>
    </xf>
    <xf numFmtId="165" fontId="10" fillId="0" borderId="24" xfId="4" applyNumberFormat="1" applyFont="1" applyBorder="1" applyAlignment="1">
      <alignment horizontal="right" vertical="center"/>
    </xf>
    <xf numFmtId="44" fontId="9" fillId="5" borderId="27" xfId="2" applyFont="1" applyFill="1" applyBorder="1"/>
    <xf numFmtId="0" fontId="23" fillId="7" borderId="28" xfId="0" applyFont="1" applyFill="1" applyBorder="1" applyAlignment="1">
      <alignment horizontal="center" vertical="center"/>
    </xf>
    <xf numFmtId="0" fontId="23" fillId="7" borderId="29" xfId="0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horizontal="left" vertical="center" wrapText="1"/>
    </xf>
    <xf numFmtId="0" fontId="9" fillId="5" borderId="22" xfId="0" applyFont="1" applyFill="1" applyBorder="1"/>
    <xf numFmtId="0" fontId="23" fillId="7" borderId="16" xfId="0" applyFont="1" applyFill="1" applyBorder="1" applyAlignment="1">
      <alignment horizontal="center" vertical="center"/>
    </xf>
    <xf numFmtId="0" fontId="9" fillId="5" borderId="23" xfId="0" applyFont="1" applyFill="1" applyBorder="1"/>
    <xf numFmtId="0" fontId="23" fillId="7" borderId="15" xfId="0" applyFont="1" applyFill="1" applyBorder="1" applyAlignment="1">
      <alignment horizontal="center" vertical="center"/>
    </xf>
    <xf numFmtId="0" fontId="17" fillId="2" borderId="24" xfId="1" applyFont="1" applyFill="1" applyBorder="1" applyAlignment="1">
      <alignment horizontal="left" vertical="center" wrapText="1"/>
    </xf>
    <xf numFmtId="0" fontId="9" fillId="5" borderId="27" xfId="0" applyFont="1" applyFill="1" applyBorder="1"/>
    <xf numFmtId="0" fontId="9" fillId="2" borderId="13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center"/>
    </xf>
    <xf numFmtId="0" fontId="17" fillId="2" borderId="19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/>
    </xf>
    <xf numFmtId="0" fontId="17" fillId="2" borderId="24" xfId="0" applyFont="1" applyFill="1" applyBorder="1" applyAlignment="1">
      <alignment horizontal="left" vertical="center" wrapText="1"/>
    </xf>
    <xf numFmtId="0" fontId="0" fillId="2" borderId="1" xfId="0" applyFont="1" applyFill="1" applyBorder="1"/>
    <xf numFmtId="0" fontId="21" fillId="0" borderId="1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 wrapText="1"/>
    </xf>
    <xf numFmtId="165" fontId="10" fillId="0" borderId="1" xfId="4" applyFont="1" applyBorder="1" applyAlignment="1">
      <alignment horizontal="center" vertical="center"/>
    </xf>
    <xf numFmtId="165" fontId="10" fillId="0" borderId="1" xfId="4" applyNumberFormat="1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2" fillId="6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vertical="center" wrapText="1"/>
    </xf>
    <xf numFmtId="165" fontId="10" fillId="0" borderId="1" xfId="4" applyFont="1" applyBorder="1" applyAlignment="1">
      <alignment horizontal="right" vertical="center"/>
    </xf>
    <xf numFmtId="0" fontId="23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8" fillId="5" borderId="1" xfId="2" applyNumberFormat="1" applyFont="1" applyFill="1" applyBorder="1" applyAlignment="1">
      <alignment horizontal="center" vertical="center"/>
    </xf>
    <xf numFmtId="2" fontId="8" fillId="5" borderId="1" xfId="2" applyNumberFormat="1" applyFont="1" applyFill="1" applyBorder="1" applyAlignment="1">
      <alignment vertical="center"/>
    </xf>
    <xf numFmtId="2" fontId="9" fillId="5" borderId="1" xfId="2" applyNumberFormat="1" applyFont="1" applyFill="1" applyBorder="1"/>
    <xf numFmtId="2" fontId="9" fillId="5" borderId="1" xfId="0" applyNumberFormat="1" applyFont="1" applyFill="1" applyBorder="1"/>
    <xf numFmtId="2" fontId="9" fillId="5" borderId="1" xfId="2" applyNumberFormat="1" applyFont="1" applyFill="1" applyBorder="1" applyAlignment="1">
      <alignment vertical="center"/>
    </xf>
    <xf numFmtId="2" fontId="9" fillId="5" borderId="22" xfId="2" applyNumberFormat="1" applyFont="1" applyFill="1" applyBorder="1"/>
    <xf numFmtId="2" fontId="9" fillId="5" borderId="23" xfId="2" applyNumberFormat="1" applyFont="1" applyFill="1" applyBorder="1"/>
    <xf numFmtId="2" fontId="9" fillId="5" borderId="27" xfId="2" applyNumberFormat="1" applyFont="1" applyFill="1" applyBorder="1"/>
    <xf numFmtId="2" fontId="9" fillId="5" borderId="22" xfId="0" applyNumberFormat="1" applyFont="1" applyFill="1" applyBorder="1"/>
    <xf numFmtId="2" fontId="9" fillId="5" borderId="23" xfId="0" applyNumberFormat="1" applyFont="1" applyFill="1" applyBorder="1"/>
    <xf numFmtId="2" fontId="9" fillId="5" borderId="27" xfId="0" applyNumberFormat="1" applyFont="1" applyFill="1" applyBorder="1"/>
    <xf numFmtId="2" fontId="9" fillId="5" borderId="31" xfId="2" applyNumberFormat="1" applyFont="1" applyFill="1" applyBorder="1"/>
    <xf numFmtId="2" fontId="9" fillId="5" borderId="19" xfId="2" applyNumberFormat="1" applyFont="1" applyFill="1" applyBorder="1" applyAlignment="1">
      <alignment vertical="center"/>
    </xf>
    <xf numFmtId="2" fontId="9" fillId="5" borderId="24" xfId="2" applyNumberFormat="1" applyFont="1" applyFill="1" applyBorder="1" applyAlignment="1">
      <alignment vertical="center"/>
    </xf>
    <xf numFmtId="3" fontId="28" fillId="5" borderId="1" xfId="0" applyNumberFormat="1" applyFont="1" applyFill="1" applyBorder="1" applyAlignment="1">
      <alignment horizontal="center" vertical="center" wrapText="1"/>
    </xf>
    <xf numFmtId="3" fontId="28" fillId="5" borderId="11" xfId="0" applyNumberFormat="1" applyFont="1" applyFill="1" applyBorder="1" applyAlignment="1">
      <alignment horizontal="center" vertical="center" wrapText="1"/>
    </xf>
    <xf numFmtId="3" fontId="28" fillId="5" borderId="5" xfId="0" applyNumberFormat="1" applyFont="1" applyFill="1" applyBorder="1" applyAlignment="1">
      <alignment horizontal="center" vertical="center" wrapText="1"/>
    </xf>
    <xf numFmtId="3" fontId="8" fillId="5" borderId="1" xfId="2" applyNumberFormat="1" applyFont="1" applyFill="1" applyBorder="1" applyAlignment="1">
      <alignment horizontal="center" vertical="center"/>
    </xf>
    <xf numFmtId="3" fontId="9" fillId="5" borderId="1" xfId="2" applyNumberFormat="1" applyFont="1" applyFill="1" applyBorder="1" applyAlignment="1">
      <alignment horizontal="center" vertical="center"/>
    </xf>
    <xf numFmtId="3" fontId="9" fillId="5" borderId="1" xfId="0" applyNumberFormat="1" applyFont="1" applyFill="1" applyBorder="1" applyAlignment="1">
      <alignment horizontal="center" vertical="center"/>
    </xf>
    <xf numFmtId="3" fontId="9" fillId="5" borderId="22" xfId="2" applyNumberFormat="1" applyFont="1" applyFill="1" applyBorder="1" applyAlignment="1">
      <alignment horizontal="center" vertical="center"/>
    </xf>
    <xf numFmtId="3" fontId="9" fillId="5" borderId="23" xfId="2" applyNumberFormat="1" applyFont="1" applyFill="1" applyBorder="1" applyAlignment="1">
      <alignment horizontal="center" vertical="center"/>
    </xf>
    <xf numFmtId="3" fontId="9" fillId="5" borderId="27" xfId="2" applyNumberFormat="1" applyFont="1" applyFill="1" applyBorder="1" applyAlignment="1">
      <alignment horizontal="center" vertical="center"/>
    </xf>
    <xf numFmtId="3" fontId="9" fillId="5" borderId="22" xfId="0" applyNumberFormat="1" applyFont="1" applyFill="1" applyBorder="1" applyAlignment="1">
      <alignment horizontal="center" vertical="center"/>
    </xf>
    <xf numFmtId="3" fontId="9" fillId="5" borderId="23" xfId="0" applyNumberFormat="1" applyFont="1" applyFill="1" applyBorder="1" applyAlignment="1">
      <alignment horizontal="center" vertical="center"/>
    </xf>
    <xf numFmtId="3" fontId="9" fillId="5" borderId="27" xfId="0" applyNumberFormat="1" applyFont="1" applyFill="1" applyBorder="1" applyAlignment="1">
      <alignment horizontal="center" vertical="center"/>
    </xf>
    <xf numFmtId="3" fontId="9" fillId="5" borderId="31" xfId="2" applyNumberFormat="1" applyFont="1" applyFill="1" applyBorder="1" applyAlignment="1">
      <alignment horizontal="center" vertical="center"/>
    </xf>
    <xf numFmtId="3" fontId="9" fillId="5" borderId="19" xfId="2" applyNumberFormat="1" applyFont="1" applyFill="1" applyBorder="1" applyAlignment="1">
      <alignment horizontal="center" vertical="center"/>
    </xf>
    <xf numFmtId="3" fontId="9" fillId="5" borderId="24" xfId="2" applyNumberFormat="1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 wrapText="1"/>
    </xf>
    <xf numFmtId="165" fontId="30" fillId="8" borderId="32" xfId="3" applyFont="1" applyFill="1" applyBorder="1" applyAlignment="1">
      <alignment horizontal="center" vertical="center" wrapText="1"/>
    </xf>
    <xf numFmtId="165" fontId="30" fillId="8" borderId="33" xfId="3" applyFont="1" applyFill="1" applyBorder="1" applyAlignment="1">
      <alignment horizontal="center" vertical="center" wrapText="1"/>
    </xf>
    <xf numFmtId="165" fontId="30" fillId="8" borderId="34" xfId="3" applyFont="1" applyFill="1" applyBorder="1" applyAlignment="1">
      <alignment horizontal="center" vertical="center" wrapText="1"/>
    </xf>
    <xf numFmtId="2" fontId="29" fillId="9" borderId="1" xfId="0" applyNumberFormat="1" applyFont="1" applyFill="1" applyBorder="1" applyAlignment="1">
      <alignment horizontal="center" vertical="center" wrapText="1"/>
    </xf>
    <xf numFmtId="0" fontId="29" fillId="9" borderId="1" xfId="0" applyNumberFormat="1" applyFont="1" applyFill="1" applyBorder="1" applyAlignment="1">
      <alignment horizontal="center" vertical="center" wrapText="1"/>
    </xf>
    <xf numFmtId="2" fontId="9" fillId="5" borderId="13" xfId="2" applyNumberFormat="1" applyFont="1" applyFill="1" applyBorder="1"/>
    <xf numFmtId="165" fontId="29" fillId="2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2" fontId="29" fillId="10" borderId="1" xfId="0" applyNumberFormat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wrapText="1"/>
    </xf>
    <xf numFmtId="0" fontId="0" fillId="2" borderId="5" xfId="0" applyFont="1" applyFill="1" applyBorder="1"/>
    <xf numFmtId="0" fontId="2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165" fontId="10" fillId="0" borderId="5" xfId="4" applyFont="1" applyBorder="1" applyAlignment="1">
      <alignment horizontal="right" vertical="center"/>
    </xf>
    <xf numFmtId="165" fontId="10" fillId="0" borderId="5" xfId="4" applyNumberFormat="1" applyFont="1" applyBorder="1" applyAlignment="1">
      <alignment horizontal="right" vertical="center"/>
    </xf>
    <xf numFmtId="2" fontId="9" fillId="5" borderId="5" xfId="2" applyNumberFormat="1" applyFont="1" applyFill="1" applyBorder="1"/>
    <xf numFmtId="2" fontId="0" fillId="0" borderId="5" xfId="0" applyNumberFormat="1" applyBorder="1"/>
    <xf numFmtId="3" fontId="9" fillId="5" borderId="5" xfId="2" applyNumberFormat="1" applyFont="1" applyFill="1" applyBorder="1" applyAlignment="1">
      <alignment horizontal="center" vertical="center"/>
    </xf>
    <xf numFmtId="2" fontId="29" fillId="2" borderId="5" xfId="0" applyNumberFormat="1" applyFont="1" applyFill="1" applyBorder="1" applyAlignment="1">
      <alignment horizontal="center" vertical="center" wrapText="1"/>
    </xf>
    <xf numFmtId="0" fontId="29" fillId="9" borderId="5" xfId="0" applyNumberFormat="1" applyFont="1" applyFill="1" applyBorder="1" applyAlignment="1">
      <alignment horizontal="center" vertical="center" wrapText="1"/>
    </xf>
    <xf numFmtId="2" fontId="29" fillId="9" borderId="5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2" fontId="9" fillId="0" borderId="5" xfId="0" applyNumberFormat="1" applyFont="1" applyBorder="1"/>
    <xf numFmtId="2" fontId="0" fillId="5" borderId="1" xfId="0" applyNumberFormat="1" applyFill="1" applyBorder="1"/>
    <xf numFmtId="0" fontId="1" fillId="0" borderId="0" xfId="5" applyAlignment="1">
      <alignment horizontal="center"/>
    </xf>
    <xf numFmtId="0" fontId="27" fillId="3" borderId="0" xfId="5" applyFont="1" applyFill="1" applyBorder="1" applyAlignment="1">
      <alignment horizontal="center" vertical="center" wrapText="1"/>
    </xf>
    <xf numFmtId="0" fontId="1" fillId="0" borderId="1" xfId="5" applyBorder="1" applyAlignment="1">
      <alignment horizontal="center"/>
    </xf>
    <xf numFmtId="0" fontId="3" fillId="0" borderId="0" xfId="0" applyFont="1"/>
    <xf numFmtId="0" fontId="34" fillId="6" borderId="1" xfId="0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6">
    <cellStyle name="Excel Built-in Normal" xfId="3" xr:uid="{ABD2D1F0-3171-475E-A6ED-74972868E127}"/>
    <cellStyle name="Excel Built-in Normal 1" xfId="4" xr:uid="{E9FCD147-C515-4534-8541-FFC06CDE8F40}"/>
    <cellStyle name="Excel Built-in Normal 3" xfId="1" xr:uid="{20BB838C-2F3A-4D02-8D1B-83DCB0891159}"/>
    <cellStyle name="Денежный" xfId="2" builtinId="4"/>
    <cellStyle name="Обычный" xfId="0" builtinId="0"/>
    <cellStyle name="Обычный 2" xfId="5" xr:uid="{77F99A43-7D1E-4CC6-813F-65E8F11DE0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ras/4.&#1041;&#1040;&#1047;&#1067;%20&#1044;&#1040;&#1053;&#1053;&#1067;&#1061;,%20&#1057;&#1058;&#1040;&#1058;&#1059;&#1057;&#1067;%20&#1047;&#1040;&#1050;&#1059;&#1055;&#1050;&#1048;%202017/01%20Qlik_base/Report/&#1040;&#1076;&#1088;&#1077;&#1089;&#1072;%20&#1080;%20&#1090;&#1077;&#1083;&#1077;&#1092;&#1086;&#1085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101258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uzaeva@ecoplenka.ru" TargetMode="External"/><Relationship Id="rId1" Type="http://schemas.openxmlformats.org/officeDocument/2006/relationships/hyperlink" Target="mailto:kuzaeva@ecoplenka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7869-BC25-4CEA-85C0-470C157858DE}">
  <dimension ref="A1:L519"/>
  <sheetViews>
    <sheetView tabSelected="1" workbookViewId="0">
      <selection activeCell="L2" sqref="L2"/>
    </sheetView>
  </sheetViews>
  <sheetFormatPr defaultRowHeight="14.5" x14ac:dyDescent="0.35"/>
  <cols>
    <col min="1" max="1" width="8.7265625" customWidth="1"/>
    <col min="2" max="2" width="14.1796875" customWidth="1"/>
    <col min="3" max="3" width="10.26953125" customWidth="1"/>
    <col min="4" max="4" width="27.6328125" customWidth="1"/>
    <col min="5" max="5" width="13.81640625" customWidth="1"/>
    <col min="6" max="6" width="9.6328125" customWidth="1"/>
    <col min="7" max="7" width="10.36328125" customWidth="1"/>
    <col min="8" max="8" width="7.90625" customWidth="1"/>
    <col min="9" max="9" width="14.7265625" customWidth="1"/>
    <col min="10" max="10" width="6.54296875" customWidth="1"/>
    <col min="11" max="11" width="10.08984375" customWidth="1"/>
    <col min="12" max="12" width="11.7265625" customWidth="1"/>
  </cols>
  <sheetData>
    <row r="1" spans="1:12" ht="23.5" customHeight="1" x14ac:dyDescent="0.35">
      <c r="A1" s="197" t="s">
        <v>153</v>
      </c>
      <c r="B1" s="197" t="s">
        <v>152</v>
      </c>
      <c r="C1" s="198" t="s">
        <v>154</v>
      </c>
      <c r="D1" s="199" t="s">
        <v>164</v>
      </c>
      <c r="E1" s="197" t="s">
        <v>493</v>
      </c>
      <c r="F1" s="197" t="s">
        <v>155</v>
      </c>
      <c r="G1" s="197" t="s">
        <v>494</v>
      </c>
      <c r="H1" s="197" t="s">
        <v>495</v>
      </c>
      <c r="I1" s="198" t="s">
        <v>156</v>
      </c>
      <c r="J1" s="196" t="s">
        <v>163</v>
      </c>
      <c r="K1" s="196" t="s">
        <v>161</v>
      </c>
      <c r="L1" s="196" t="s">
        <v>162</v>
      </c>
    </row>
    <row r="2" spans="1:12" x14ac:dyDescent="0.35">
      <c r="C2">
        <v>126896</v>
      </c>
      <c r="D2" t="str">
        <f>IFERROR(VLOOKUP(C2,'Справочные данные'!$D$2:$G$359,3,FALSE),"")</f>
        <v>ООО "Типография Печатня"</v>
      </c>
      <c r="J2" t="str">
        <f>IFERROR(G2/F2,"")</f>
        <v/>
      </c>
      <c r="K2" t="str">
        <f>IFERROR(G2/E2,"")</f>
        <v/>
      </c>
      <c r="L2">
        <f>G2-H2</f>
        <v>0</v>
      </c>
    </row>
    <row r="3" spans="1:12" x14ac:dyDescent="0.35">
      <c r="D3" t="str">
        <f>IFERROR(VLOOKUP(C3,'Справочные данные'!$D$2:$G$359,3,FALSE),"")</f>
        <v/>
      </c>
      <c r="J3" t="str">
        <f t="shared" ref="J3:J66" si="0">IFERROR(G3/F3,"")</f>
        <v/>
      </c>
      <c r="K3" t="str">
        <f t="shared" ref="K3:K66" si="1">IFERROR(G3/E3,"")</f>
        <v/>
      </c>
      <c r="L3">
        <f t="shared" ref="L3:L66" si="2">G3-H3</f>
        <v>0</v>
      </c>
    </row>
    <row r="4" spans="1:12" x14ac:dyDescent="0.35">
      <c r="D4" t="str">
        <f>IFERROR(VLOOKUP(C4,'Справочные данные'!$D$2:$G$359,3,FALSE),"")</f>
        <v/>
      </c>
      <c r="J4" t="str">
        <f t="shared" si="0"/>
        <v/>
      </c>
      <c r="K4" t="str">
        <f t="shared" si="1"/>
        <v/>
      </c>
      <c r="L4">
        <f t="shared" si="2"/>
        <v>0</v>
      </c>
    </row>
    <row r="5" spans="1:12" x14ac:dyDescent="0.35">
      <c r="D5" t="str">
        <f>IFERROR(VLOOKUP(C5,'Справочные данные'!$D$2:$G$359,3,FALSE),"")</f>
        <v/>
      </c>
      <c r="J5" t="str">
        <f t="shared" si="0"/>
        <v/>
      </c>
      <c r="K5" t="str">
        <f t="shared" si="1"/>
        <v/>
      </c>
      <c r="L5">
        <f t="shared" si="2"/>
        <v>0</v>
      </c>
    </row>
    <row r="6" spans="1:12" x14ac:dyDescent="0.35">
      <c r="D6" t="str">
        <f>IFERROR(VLOOKUP(C6,'Справочные данные'!$D$2:$G$359,3,FALSE),"")</f>
        <v/>
      </c>
      <c r="J6" t="str">
        <f t="shared" si="0"/>
        <v/>
      </c>
      <c r="K6" t="str">
        <f t="shared" si="1"/>
        <v/>
      </c>
      <c r="L6">
        <f t="shared" si="2"/>
        <v>0</v>
      </c>
    </row>
    <row r="7" spans="1:12" x14ac:dyDescent="0.35">
      <c r="D7" t="str">
        <f>IFERROR(VLOOKUP(C7,'Справочные данные'!$D$2:$G$359,3,FALSE),"")</f>
        <v/>
      </c>
      <c r="J7" t="str">
        <f t="shared" si="0"/>
        <v/>
      </c>
      <c r="K7" t="str">
        <f t="shared" si="1"/>
        <v/>
      </c>
      <c r="L7">
        <f t="shared" si="2"/>
        <v>0</v>
      </c>
    </row>
    <row r="8" spans="1:12" x14ac:dyDescent="0.35">
      <c r="D8" t="str">
        <f>IFERROR(VLOOKUP(C8,'Справочные данные'!$D$2:$G$359,3,FALSE),"")</f>
        <v/>
      </c>
      <c r="J8" t="str">
        <f t="shared" si="0"/>
        <v/>
      </c>
      <c r="K8" t="str">
        <f t="shared" si="1"/>
        <v/>
      </c>
      <c r="L8">
        <f t="shared" si="2"/>
        <v>0</v>
      </c>
    </row>
    <row r="9" spans="1:12" x14ac:dyDescent="0.35">
      <c r="D9" t="str">
        <f>IFERROR(VLOOKUP(C9,'Справочные данные'!$D$2:$G$359,3,FALSE),"")</f>
        <v/>
      </c>
      <c r="J9" t="str">
        <f t="shared" si="0"/>
        <v/>
      </c>
      <c r="K9" t="str">
        <f t="shared" si="1"/>
        <v/>
      </c>
      <c r="L9">
        <f t="shared" si="2"/>
        <v>0</v>
      </c>
    </row>
    <row r="10" spans="1:12" x14ac:dyDescent="0.35">
      <c r="D10" t="str">
        <f>IFERROR(VLOOKUP(C10,'Справочные данные'!$D$2:$G$359,3,FALSE),"")</f>
        <v/>
      </c>
      <c r="J10" t="str">
        <f t="shared" si="0"/>
        <v/>
      </c>
      <c r="K10" t="str">
        <f t="shared" si="1"/>
        <v/>
      </c>
      <c r="L10">
        <f t="shared" si="2"/>
        <v>0</v>
      </c>
    </row>
    <row r="11" spans="1:12" x14ac:dyDescent="0.35">
      <c r="D11" t="str">
        <f>IFERROR(VLOOKUP(C11,'Справочные данные'!$D$2:$G$359,3,FALSE),"")</f>
        <v/>
      </c>
      <c r="J11" t="str">
        <f t="shared" si="0"/>
        <v/>
      </c>
      <c r="K11" t="str">
        <f t="shared" si="1"/>
        <v/>
      </c>
      <c r="L11">
        <f t="shared" si="2"/>
        <v>0</v>
      </c>
    </row>
    <row r="12" spans="1:12" x14ac:dyDescent="0.35">
      <c r="D12" t="str">
        <f>IFERROR(VLOOKUP(C12,'Справочные данные'!$D$2:$G$359,3,FALSE),"")</f>
        <v/>
      </c>
      <c r="J12" t="str">
        <f t="shared" si="0"/>
        <v/>
      </c>
      <c r="K12" t="str">
        <f t="shared" si="1"/>
        <v/>
      </c>
      <c r="L12">
        <f t="shared" si="2"/>
        <v>0</v>
      </c>
    </row>
    <row r="13" spans="1:12" x14ac:dyDescent="0.35">
      <c r="D13" t="str">
        <f>IFERROR(VLOOKUP(C13,'Справочные данные'!$D$2:$G$359,3,FALSE),"")</f>
        <v/>
      </c>
      <c r="J13" t="str">
        <f t="shared" si="0"/>
        <v/>
      </c>
      <c r="K13" t="str">
        <f t="shared" si="1"/>
        <v/>
      </c>
      <c r="L13">
        <f t="shared" si="2"/>
        <v>0</v>
      </c>
    </row>
    <row r="14" spans="1:12" x14ac:dyDescent="0.35">
      <c r="D14" t="str">
        <f>IFERROR(VLOOKUP(C14,'Справочные данные'!$D$2:$G$359,3,FALSE),"")</f>
        <v/>
      </c>
      <c r="J14" t="str">
        <f t="shared" si="0"/>
        <v/>
      </c>
      <c r="K14" t="str">
        <f t="shared" si="1"/>
        <v/>
      </c>
      <c r="L14">
        <f t="shared" si="2"/>
        <v>0</v>
      </c>
    </row>
    <row r="15" spans="1:12" x14ac:dyDescent="0.35">
      <c r="D15" t="str">
        <f>IFERROR(VLOOKUP(C15,'Справочные данные'!$D$2:$G$359,3,FALSE),"")</f>
        <v/>
      </c>
      <c r="J15" t="str">
        <f t="shared" si="0"/>
        <v/>
      </c>
      <c r="K15" t="str">
        <f t="shared" si="1"/>
        <v/>
      </c>
      <c r="L15">
        <f t="shared" si="2"/>
        <v>0</v>
      </c>
    </row>
    <row r="16" spans="1:12" x14ac:dyDescent="0.35">
      <c r="D16" t="str">
        <f>IFERROR(VLOOKUP(C16,'Справочные данные'!$D$2:$G$359,3,FALSE),"")</f>
        <v/>
      </c>
      <c r="J16" t="str">
        <f t="shared" si="0"/>
        <v/>
      </c>
      <c r="K16" t="str">
        <f t="shared" si="1"/>
        <v/>
      </c>
      <c r="L16">
        <f t="shared" si="2"/>
        <v>0</v>
      </c>
    </row>
    <row r="17" spans="4:12" x14ac:dyDescent="0.35">
      <c r="D17" t="str">
        <f>IFERROR(VLOOKUP(C17,'Справочные данные'!$D$2:$G$359,3,FALSE),"")</f>
        <v/>
      </c>
      <c r="J17" t="str">
        <f t="shared" si="0"/>
        <v/>
      </c>
      <c r="K17" t="str">
        <f t="shared" si="1"/>
        <v/>
      </c>
      <c r="L17">
        <f t="shared" si="2"/>
        <v>0</v>
      </c>
    </row>
    <row r="18" spans="4:12" x14ac:dyDescent="0.35">
      <c r="D18" t="str">
        <f>IFERROR(VLOOKUP(C18,'Справочные данные'!$D$2:$G$359,3,FALSE),"")</f>
        <v/>
      </c>
      <c r="J18" t="str">
        <f t="shared" si="0"/>
        <v/>
      </c>
      <c r="K18" t="str">
        <f t="shared" si="1"/>
        <v/>
      </c>
      <c r="L18">
        <f t="shared" si="2"/>
        <v>0</v>
      </c>
    </row>
    <row r="19" spans="4:12" x14ac:dyDescent="0.35">
      <c r="D19" t="str">
        <f>IFERROR(VLOOKUP(C19,'Справочные данные'!$D$2:$G$359,3,FALSE),"")</f>
        <v/>
      </c>
      <c r="J19" t="str">
        <f t="shared" si="0"/>
        <v/>
      </c>
      <c r="K19" t="str">
        <f t="shared" si="1"/>
        <v/>
      </c>
      <c r="L19">
        <f t="shared" si="2"/>
        <v>0</v>
      </c>
    </row>
    <row r="20" spans="4:12" x14ac:dyDescent="0.35">
      <c r="D20" t="str">
        <f>IFERROR(VLOOKUP(C20,'Справочные данные'!$D$2:$G$359,3,FALSE),"")</f>
        <v/>
      </c>
      <c r="J20" t="str">
        <f t="shared" si="0"/>
        <v/>
      </c>
      <c r="K20" t="str">
        <f t="shared" si="1"/>
        <v/>
      </c>
      <c r="L20">
        <f t="shared" si="2"/>
        <v>0</v>
      </c>
    </row>
    <row r="21" spans="4:12" x14ac:dyDescent="0.35">
      <c r="D21" t="str">
        <f>IFERROR(VLOOKUP(C21,'Справочные данные'!$D$2:$G$359,3,FALSE),"")</f>
        <v/>
      </c>
      <c r="J21" t="str">
        <f t="shared" si="0"/>
        <v/>
      </c>
      <c r="K21" t="str">
        <f t="shared" si="1"/>
        <v/>
      </c>
      <c r="L21">
        <f t="shared" si="2"/>
        <v>0</v>
      </c>
    </row>
    <row r="22" spans="4:12" x14ac:dyDescent="0.35">
      <c r="D22" t="str">
        <f>IFERROR(VLOOKUP(C22,'Справочные данные'!$D$2:$G$359,3,FALSE),"")</f>
        <v/>
      </c>
      <c r="J22" t="str">
        <f t="shared" si="0"/>
        <v/>
      </c>
      <c r="K22" t="str">
        <f t="shared" si="1"/>
        <v/>
      </c>
      <c r="L22">
        <f t="shared" si="2"/>
        <v>0</v>
      </c>
    </row>
    <row r="23" spans="4:12" x14ac:dyDescent="0.35">
      <c r="D23" t="str">
        <f>IFERROR(VLOOKUP(C23,'Справочные данные'!$D$2:$G$359,3,FALSE),"")</f>
        <v/>
      </c>
      <c r="J23" t="str">
        <f t="shared" si="0"/>
        <v/>
      </c>
      <c r="K23" t="str">
        <f t="shared" si="1"/>
        <v/>
      </c>
      <c r="L23">
        <f t="shared" si="2"/>
        <v>0</v>
      </c>
    </row>
    <row r="24" spans="4:12" x14ac:dyDescent="0.35">
      <c r="D24" t="str">
        <f>IFERROR(VLOOKUP(C24,'Справочные данные'!$D$2:$G$359,3,FALSE),"")</f>
        <v/>
      </c>
      <c r="J24" t="str">
        <f t="shared" si="0"/>
        <v/>
      </c>
      <c r="K24" t="str">
        <f t="shared" si="1"/>
        <v/>
      </c>
      <c r="L24">
        <f t="shared" si="2"/>
        <v>0</v>
      </c>
    </row>
    <row r="25" spans="4:12" x14ac:dyDescent="0.35">
      <c r="D25" t="str">
        <f>IFERROR(VLOOKUP(C25,'Справочные данные'!$D$2:$G$359,3,FALSE),"")</f>
        <v/>
      </c>
      <c r="J25" t="str">
        <f t="shared" si="0"/>
        <v/>
      </c>
      <c r="K25" t="str">
        <f t="shared" si="1"/>
        <v/>
      </c>
      <c r="L25">
        <f t="shared" si="2"/>
        <v>0</v>
      </c>
    </row>
    <row r="26" spans="4:12" x14ac:dyDescent="0.35">
      <c r="D26" t="str">
        <f>IFERROR(VLOOKUP(C26,'Справочные данные'!$D$2:$G$359,3,FALSE),"")</f>
        <v/>
      </c>
      <c r="J26" t="str">
        <f t="shared" si="0"/>
        <v/>
      </c>
      <c r="K26" t="str">
        <f t="shared" si="1"/>
        <v/>
      </c>
      <c r="L26">
        <f t="shared" si="2"/>
        <v>0</v>
      </c>
    </row>
    <row r="27" spans="4:12" x14ac:dyDescent="0.35">
      <c r="D27" t="str">
        <f>IFERROR(VLOOKUP(C27,'Справочные данные'!$D$2:$G$359,3,FALSE),"")</f>
        <v/>
      </c>
      <c r="J27" t="str">
        <f t="shared" si="0"/>
        <v/>
      </c>
      <c r="K27" t="str">
        <f t="shared" si="1"/>
        <v/>
      </c>
      <c r="L27">
        <f t="shared" si="2"/>
        <v>0</v>
      </c>
    </row>
    <row r="28" spans="4:12" x14ac:dyDescent="0.35">
      <c r="D28" t="str">
        <f>IFERROR(VLOOKUP(C28,'Справочные данные'!$D$2:$G$359,3,FALSE),"")</f>
        <v/>
      </c>
      <c r="J28" t="str">
        <f t="shared" si="0"/>
        <v/>
      </c>
      <c r="K28" t="str">
        <f t="shared" si="1"/>
        <v/>
      </c>
      <c r="L28">
        <f t="shared" si="2"/>
        <v>0</v>
      </c>
    </row>
    <row r="29" spans="4:12" x14ac:dyDescent="0.35">
      <c r="D29" t="str">
        <f>IFERROR(VLOOKUP(C29,'Справочные данные'!$D$2:$G$359,3,FALSE),"")</f>
        <v/>
      </c>
      <c r="J29" t="str">
        <f t="shared" si="0"/>
        <v/>
      </c>
      <c r="K29" t="str">
        <f t="shared" si="1"/>
        <v/>
      </c>
      <c r="L29">
        <f t="shared" si="2"/>
        <v>0</v>
      </c>
    </row>
    <row r="30" spans="4:12" x14ac:dyDescent="0.35">
      <c r="D30" t="str">
        <f>IFERROR(VLOOKUP(C30,'Справочные данные'!$D$2:$G$359,3,FALSE),"")</f>
        <v/>
      </c>
      <c r="J30" t="str">
        <f t="shared" si="0"/>
        <v/>
      </c>
      <c r="K30" t="str">
        <f t="shared" si="1"/>
        <v/>
      </c>
      <c r="L30">
        <f t="shared" si="2"/>
        <v>0</v>
      </c>
    </row>
    <row r="31" spans="4:12" x14ac:dyDescent="0.35">
      <c r="D31" t="str">
        <f>IFERROR(VLOOKUP(C31,'Справочные данные'!$D$2:$G$359,3,FALSE),"")</f>
        <v/>
      </c>
      <c r="J31" t="str">
        <f t="shared" si="0"/>
        <v/>
      </c>
      <c r="K31" t="str">
        <f t="shared" si="1"/>
        <v/>
      </c>
      <c r="L31">
        <f t="shared" si="2"/>
        <v>0</v>
      </c>
    </row>
    <row r="32" spans="4:12" x14ac:dyDescent="0.35">
      <c r="D32" t="str">
        <f>IFERROR(VLOOKUP(C32,'Справочные данные'!$D$2:$G$359,3,FALSE),"")</f>
        <v/>
      </c>
      <c r="J32" t="str">
        <f t="shared" si="0"/>
        <v/>
      </c>
      <c r="K32" t="str">
        <f t="shared" si="1"/>
        <v/>
      </c>
      <c r="L32">
        <f t="shared" si="2"/>
        <v>0</v>
      </c>
    </row>
    <row r="33" spans="4:12" x14ac:dyDescent="0.35">
      <c r="D33" t="str">
        <f>IFERROR(VLOOKUP(C33,'Справочные данные'!$D$2:$G$359,3,FALSE),"")</f>
        <v/>
      </c>
      <c r="J33" t="str">
        <f t="shared" si="0"/>
        <v/>
      </c>
      <c r="K33" t="str">
        <f t="shared" si="1"/>
        <v/>
      </c>
      <c r="L33">
        <f t="shared" si="2"/>
        <v>0</v>
      </c>
    </row>
    <row r="34" spans="4:12" x14ac:dyDescent="0.35">
      <c r="D34" t="str">
        <f>IFERROR(VLOOKUP(C34,'Справочные данные'!$D$2:$G$359,3,FALSE),"")</f>
        <v/>
      </c>
      <c r="J34" t="str">
        <f t="shared" si="0"/>
        <v/>
      </c>
      <c r="K34" t="str">
        <f t="shared" si="1"/>
        <v/>
      </c>
      <c r="L34">
        <f t="shared" si="2"/>
        <v>0</v>
      </c>
    </row>
    <row r="35" spans="4:12" x14ac:dyDescent="0.35">
      <c r="D35" t="str">
        <f>IFERROR(VLOOKUP(C35,'Справочные данные'!$D$2:$G$359,3,FALSE),"")</f>
        <v/>
      </c>
      <c r="J35" t="str">
        <f t="shared" si="0"/>
        <v/>
      </c>
      <c r="K35" t="str">
        <f t="shared" si="1"/>
        <v/>
      </c>
      <c r="L35">
        <f t="shared" si="2"/>
        <v>0</v>
      </c>
    </row>
    <row r="36" spans="4:12" x14ac:dyDescent="0.35">
      <c r="D36" t="str">
        <f>IFERROR(VLOOKUP(C36,'Справочные данные'!$D$2:$G$359,3,FALSE),"")</f>
        <v/>
      </c>
      <c r="J36" t="str">
        <f t="shared" si="0"/>
        <v/>
      </c>
      <c r="K36" t="str">
        <f t="shared" si="1"/>
        <v/>
      </c>
      <c r="L36">
        <f t="shared" si="2"/>
        <v>0</v>
      </c>
    </row>
    <row r="37" spans="4:12" x14ac:dyDescent="0.35">
      <c r="D37" t="str">
        <f>IFERROR(VLOOKUP(C37,'Справочные данные'!$D$2:$G$359,3,FALSE),"")</f>
        <v/>
      </c>
      <c r="J37" t="str">
        <f t="shared" si="0"/>
        <v/>
      </c>
      <c r="K37" t="str">
        <f t="shared" si="1"/>
        <v/>
      </c>
      <c r="L37">
        <f t="shared" si="2"/>
        <v>0</v>
      </c>
    </row>
    <row r="38" spans="4:12" x14ac:dyDescent="0.35">
      <c r="D38" t="str">
        <f>IFERROR(VLOOKUP(C38,'Справочные данные'!$D$2:$G$359,3,FALSE),"")</f>
        <v/>
      </c>
      <c r="J38" t="str">
        <f t="shared" si="0"/>
        <v/>
      </c>
      <c r="K38" t="str">
        <f t="shared" si="1"/>
        <v/>
      </c>
      <c r="L38">
        <f t="shared" si="2"/>
        <v>0</v>
      </c>
    </row>
    <row r="39" spans="4:12" x14ac:dyDescent="0.35">
      <c r="D39" t="str">
        <f>IFERROR(VLOOKUP(C39,'Справочные данные'!$D$2:$G$359,3,FALSE),"")</f>
        <v/>
      </c>
      <c r="J39" t="str">
        <f t="shared" si="0"/>
        <v/>
      </c>
      <c r="K39" t="str">
        <f t="shared" si="1"/>
        <v/>
      </c>
      <c r="L39">
        <f t="shared" si="2"/>
        <v>0</v>
      </c>
    </row>
    <row r="40" spans="4:12" x14ac:dyDescent="0.35">
      <c r="D40" t="str">
        <f>IFERROR(VLOOKUP(C40,'Справочные данные'!$D$2:$G$359,3,FALSE),"")</f>
        <v/>
      </c>
      <c r="J40" t="str">
        <f t="shared" si="0"/>
        <v/>
      </c>
      <c r="K40" t="str">
        <f t="shared" si="1"/>
        <v/>
      </c>
      <c r="L40">
        <f t="shared" si="2"/>
        <v>0</v>
      </c>
    </row>
    <row r="41" spans="4:12" x14ac:dyDescent="0.35">
      <c r="D41" t="str">
        <f>IFERROR(VLOOKUP(C41,'Справочные данные'!$D$2:$G$359,3,FALSE),"")</f>
        <v/>
      </c>
      <c r="J41" t="str">
        <f t="shared" si="0"/>
        <v/>
      </c>
      <c r="K41" t="str">
        <f t="shared" si="1"/>
        <v/>
      </c>
      <c r="L41">
        <f t="shared" si="2"/>
        <v>0</v>
      </c>
    </row>
    <row r="42" spans="4:12" x14ac:dyDescent="0.35">
      <c r="D42" t="str">
        <f>IFERROR(VLOOKUP(C42,'Справочные данные'!$D$2:$G$359,3,FALSE),"")</f>
        <v/>
      </c>
      <c r="J42" t="str">
        <f t="shared" si="0"/>
        <v/>
      </c>
      <c r="K42" t="str">
        <f t="shared" si="1"/>
        <v/>
      </c>
      <c r="L42">
        <f t="shared" si="2"/>
        <v>0</v>
      </c>
    </row>
    <row r="43" spans="4:12" x14ac:dyDescent="0.35">
      <c r="D43" t="str">
        <f>IFERROR(VLOOKUP(C43,'Справочные данные'!$D$2:$G$359,3,FALSE),"")</f>
        <v/>
      </c>
      <c r="J43" t="str">
        <f t="shared" si="0"/>
        <v/>
      </c>
      <c r="K43" t="str">
        <f t="shared" si="1"/>
        <v/>
      </c>
      <c r="L43">
        <f t="shared" si="2"/>
        <v>0</v>
      </c>
    </row>
    <row r="44" spans="4:12" x14ac:dyDescent="0.35">
      <c r="D44" t="str">
        <f>IFERROR(VLOOKUP(C44,'Справочные данные'!$D$2:$G$359,3,FALSE),"")</f>
        <v/>
      </c>
      <c r="J44" t="str">
        <f t="shared" si="0"/>
        <v/>
      </c>
      <c r="K44" t="str">
        <f t="shared" si="1"/>
        <v/>
      </c>
      <c r="L44">
        <f t="shared" si="2"/>
        <v>0</v>
      </c>
    </row>
    <row r="45" spans="4:12" x14ac:dyDescent="0.35">
      <c r="D45" t="str">
        <f>IFERROR(VLOOKUP(C45,'Справочные данные'!$D$2:$G$359,3,FALSE),"")</f>
        <v/>
      </c>
      <c r="J45" t="str">
        <f t="shared" si="0"/>
        <v/>
      </c>
      <c r="K45" t="str">
        <f t="shared" si="1"/>
        <v/>
      </c>
      <c r="L45">
        <f t="shared" si="2"/>
        <v>0</v>
      </c>
    </row>
    <row r="46" spans="4:12" x14ac:dyDescent="0.35">
      <c r="D46" t="str">
        <f>IFERROR(VLOOKUP(C46,'Справочные данные'!$D$2:$G$359,3,FALSE),"")</f>
        <v/>
      </c>
      <c r="J46" t="str">
        <f t="shared" si="0"/>
        <v/>
      </c>
      <c r="K46" t="str">
        <f t="shared" si="1"/>
        <v/>
      </c>
      <c r="L46">
        <f t="shared" si="2"/>
        <v>0</v>
      </c>
    </row>
    <row r="47" spans="4:12" x14ac:dyDescent="0.35">
      <c r="D47" t="str">
        <f>IFERROR(VLOOKUP(C47,'Справочные данные'!$D$2:$G$359,3,FALSE),"")</f>
        <v/>
      </c>
      <c r="J47" t="str">
        <f t="shared" si="0"/>
        <v/>
      </c>
      <c r="K47" t="str">
        <f t="shared" si="1"/>
        <v/>
      </c>
      <c r="L47">
        <f t="shared" si="2"/>
        <v>0</v>
      </c>
    </row>
    <row r="48" spans="4:12" x14ac:dyDescent="0.35">
      <c r="D48" t="str">
        <f>IFERROR(VLOOKUP(C48,'Справочные данные'!$D$2:$G$359,3,FALSE),"")</f>
        <v/>
      </c>
      <c r="J48" t="str">
        <f t="shared" si="0"/>
        <v/>
      </c>
      <c r="K48" t="str">
        <f t="shared" si="1"/>
        <v/>
      </c>
      <c r="L48">
        <f t="shared" si="2"/>
        <v>0</v>
      </c>
    </row>
    <row r="49" spans="4:12" x14ac:dyDescent="0.35">
      <c r="D49" t="str">
        <f>IFERROR(VLOOKUP(C49,'Справочные данные'!$D$2:$G$359,3,FALSE),"")</f>
        <v/>
      </c>
      <c r="J49" t="str">
        <f t="shared" si="0"/>
        <v/>
      </c>
      <c r="K49" t="str">
        <f t="shared" si="1"/>
        <v/>
      </c>
      <c r="L49">
        <f t="shared" si="2"/>
        <v>0</v>
      </c>
    </row>
    <row r="50" spans="4:12" x14ac:dyDescent="0.35">
      <c r="D50" t="str">
        <f>IFERROR(VLOOKUP(C50,'Справочные данные'!$D$2:$G$359,3,FALSE),"")</f>
        <v/>
      </c>
      <c r="J50" t="str">
        <f t="shared" si="0"/>
        <v/>
      </c>
      <c r="K50" t="str">
        <f t="shared" si="1"/>
        <v/>
      </c>
      <c r="L50">
        <f t="shared" si="2"/>
        <v>0</v>
      </c>
    </row>
    <row r="51" spans="4:12" x14ac:dyDescent="0.35">
      <c r="D51" t="str">
        <f>IFERROR(VLOOKUP(C51,'Справочные данные'!$D$2:$G$359,3,FALSE),"")</f>
        <v/>
      </c>
      <c r="J51" t="str">
        <f t="shared" si="0"/>
        <v/>
      </c>
      <c r="K51" t="str">
        <f t="shared" si="1"/>
        <v/>
      </c>
      <c r="L51">
        <f t="shared" si="2"/>
        <v>0</v>
      </c>
    </row>
    <row r="52" spans="4:12" x14ac:dyDescent="0.35">
      <c r="D52" t="str">
        <f>IFERROR(VLOOKUP(C52,'Справочные данные'!$D$2:$G$359,3,FALSE),"")</f>
        <v/>
      </c>
      <c r="J52" t="str">
        <f t="shared" si="0"/>
        <v/>
      </c>
      <c r="K52" t="str">
        <f t="shared" si="1"/>
        <v/>
      </c>
      <c r="L52">
        <f t="shared" si="2"/>
        <v>0</v>
      </c>
    </row>
    <row r="53" spans="4:12" x14ac:dyDescent="0.35">
      <c r="D53" t="str">
        <f>IFERROR(VLOOKUP(C53,'Справочные данные'!$D$2:$G$359,3,FALSE),"")</f>
        <v/>
      </c>
      <c r="J53" t="str">
        <f t="shared" si="0"/>
        <v/>
      </c>
      <c r="K53" t="str">
        <f t="shared" si="1"/>
        <v/>
      </c>
      <c r="L53">
        <f t="shared" si="2"/>
        <v>0</v>
      </c>
    </row>
    <row r="54" spans="4:12" x14ac:dyDescent="0.35">
      <c r="D54" t="str">
        <f>IFERROR(VLOOKUP(C54,'Справочные данные'!$D$2:$G$359,3,FALSE),"")</f>
        <v/>
      </c>
      <c r="J54" t="str">
        <f t="shared" si="0"/>
        <v/>
      </c>
      <c r="K54" t="str">
        <f t="shared" si="1"/>
        <v/>
      </c>
      <c r="L54">
        <f t="shared" si="2"/>
        <v>0</v>
      </c>
    </row>
    <row r="55" spans="4:12" x14ac:dyDescent="0.35">
      <c r="D55" t="str">
        <f>IFERROR(VLOOKUP(C55,'Справочные данные'!$D$2:$G$359,3,FALSE),"")</f>
        <v/>
      </c>
      <c r="J55" t="str">
        <f t="shared" si="0"/>
        <v/>
      </c>
      <c r="K55" t="str">
        <f t="shared" si="1"/>
        <v/>
      </c>
      <c r="L55">
        <f t="shared" si="2"/>
        <v>0</v>
      </c>
    </row>
    <row r="56" spans="4:12" x14ac:dyDescent="0.35">
      <c r="D56" t="str">
        <f>IFERROR(VLOOKUP(C56,'Справочные данные'!$D$2:$G$359,3,FALSE),"")</f>
        <v/>
      </c>
      <c r="J56" t="str">
        <f t="shared" si="0"/>
        <v/>
      </c>
      <c r="K56" t="str">
        <f t="shared" si="1"/>
        <v/>
      </c>
      <c r="L56">
        <f t="shared" si="2"/>
        <v>0</v>
      </c>
    </row>
    <row r="57" spans="4:12" x14ac:dyDescent="0.35">
      <c r="D57" t="str">
        <f>IFERROR(VLOOKUP(C57,'Справочные данные'!$D$2:$G$359,3,FALSE),"")</f>
        <v/>
      </c>
      <c r="J57" t="str">
        <f t="shared" si="0"/>
        <v/>
      </c>
      <c r="K57" t="str">
        <f t="shared" si="1"/>
        <v/>
      </c>
      <c r="L57">
        <f t="shared" si="2"/>
        <v>0</v>
      </c>
    </row>
    <row r="58" spans="4:12" x14ac:dyDescent="0.35">
      <c r="D58" t="str">
        <f>IFERROR(VLOOKUP(C58,'Справочные данные'!$D$2:$G$359,3,FALSE),"")</f>
        <v/>
      </c>
      <c r="J58" t="str">
        <f t="shared" si="0"/>
        <v/>
      </c>
      <c r="K58" t="str">
        <f t="shared" si="1"/>
        <v/>
      </c>
      <c r="L58">
        <f t="shared" si="2"/>
        <v>0</v>
      </c>
    </row>
    <row r="59" spans="4:12" x14ac:dyDescent="0.35">
      <c r="D59" t="str">
        <f>IFERROR(VLOOKUP(C59,'Справочные данные'!$D$2:$G$359,3,FALSE),"")</f>
        <v/>
      </c>
      <c r="J59" t="str">
        <f t="shared" si="0"/>
        <v/>
      </c>
      <c r="K59" t="str">
        <f t="shared" si="1"/>
        <v/>
      </c>
      <c r="L59">
        <f t="shared" si="2"/>
        <v>0</v>
      </c>
    </row>
    <row r="60" spans="4:12" x14ac:dyDescent="0.35">
      <c r="D60" t="str">
        <f>IFERROR(VLOOKUP(C60,'Справочные данные'!$D$2:$G$359,3,FALSE),"")</f>
        <v/>
      </c>
      <c r="J60" t="str">
        <f t="shared" si="0"/>
        <v/>
      </c>
      <c r="K60" t="str">
        <f t="shared" si="1"/>
        <v/>
      </c>
      <c r="L60">
        <f t="shared" si="2"/>
        <v>0</v>
      </c>
    </row>
    <row r="61" spans="4:12" x14ac:dyDescent="0.35">
      <c r="D61" t="str">
        <f>IFERROR(VLOOKUP(C61,'Справочные данные'!$D$2:$G$359,3,FALSE),"")</f>
        <v/>
      </c>
      <c r="J61" t="str">
        <f t="shared" si="0"/>
        <v/>
      </c>
      <c r="K61" t="str">
        <f t="shared" si="1"/>
        <v/>
      </c>
      <c r="L61">
        <f t="shared" si="2"/>
        <v>0</v>
      </c>
    </row>
    <row r="62" spans="4:12" x14ac:dyDescent="0.35">
      <c r="D62" t="str">
        <f>IFERROR(VLOOKUP(C62,'Справочные данные'!$D$2:$G$359,3,FALSE),"")</f>
        <v/>
      </c>
      <c r="J62" t="str">
        <f t="shared" si="0"/>
        <v/>
      </c>
      <c r="K62" t="str">
        <f t="shared" si="1"/>
        <v/>
      </c>
      <c r="L62">
        <f t="shared" si="2"/>
        <v>0</v>
      </c>
    </row>
    <row r="63" spans="4:12" x14ac:dyDescent="0.35">
      <c r="D63" t="str">
        <f>IFERROR(VLOOKUP(C63,'Справочные данные'!$D$2:$G$359,3,FALSE),"")</f>
        <v/>
      </c>
      <c r="J63" t="str">
        <f t="shared" si="0"/>
        <v/>
      </c>
      <c r="K63" t="str">
        <f t="shared" si="1"/>
        <v/>
      </c>
      <c r="L63">
        <f t="shared" si="2"/>
        <v>0</v>
      </c>
    </row>
    <row r="64" spans="4:12" x14ac:dyDescent="0.35">
      <c r="D64" t="str">
        <f>IFERROR(VLOOKUP(C64,'Справочные данные'!$D$2:$G$359,3,FALSE),"")</f>
        <v/>
      </c>
      <c r="J64" t="str">
        <f t="shared" si="0"/>
        <v/>
      </c>
      <c r="K64" t="str">
        <f t="shared" si="1"/>
        <v/>
      </c>
      <c r="L64">
        <f t="shared" si="2"/>
        <v>0</v>
      </c>
    </row>
    <row r="65" spans="4:12" x14ac:dyDescent="0.35">
      <c r="D65" t="str">
        <f>IFERROR(VLOOKUP(C65,'Справочные данные'!$D$2:$G$359,3,FALSE),"")</f>
        <v/>
      </c>
      <c r="J65" t="str">
        <f t="shared" si="0"/>
        <v/>
      </c>
      <c r="K65" t="str">
        <f t="shared" si="1"/>
        <v/>
      </c>
      <c r="L65">
        <f t="shared" si="2"/>
        <v>0</v>
      </c>
    </row>
    <row r="66" spans="4:12" x14ac:dyDescent="0.35">
      <c r="D66" t="str">
        <f>IFERROR(VLOOKUP(C66,'Справочные данные'!$D$2:$G$359,3,FALSE),"")</f>
        <v/>
      </c>
      <c r="J66" t="str">
        <f t="shared" si="0"/>
        <v/>
      </c>
      <c r="K66" t="str">
        <f t="shared" si="1"/>
        <v/>
      </c>
      <c r="L66">
        <f t="shared" si="2"/>
        <v>0</v>
      </c>
    </row>
    <row r="67" spans="4:12" x14ac:dyDescent="0.35">
      <c r="D67" t="str">
        <f>IFERROR(VLOOKUP(C67,'Справочные данные'!$D$2:$G$359,3,FALSE),"")</f>
        <v/>
      </c>
      <c r="J67" t="str">
        <f t="shared" ref="J67:J130" si="3">IFERROR(G67/F67,"")</f>
        <v/>
      </c>
      <c r="K67" t="str">
        <f t="shared" ref="K67:K130" si="4">IFERROR(G67/E67,"")</f>
        <v/>
      </c>
      <c r="L67">
        <f t="shared" ref="L67:L130" si="5">G67-H67</f>
        <v>0</v>
      </c>
    </row>
    <row r="68" spans="4:12" x14ac:dyDescent="0.35">
      <c r="D68" t="str">
        <f>IFERROR(VLOOKUP(C68,'Справочные данные'!$D$2:$G$359,3,FALSE),"")</f>
        <v/>
      </c>
      <c r="J68" t="str">
        <f t="shared" si="3"/>
        <v/>
      </c>
      <c r="K68" t="str">
        <f t="shared" si="4"/>
        <v/>
      </c>
      <c r="L68">
        <f t="shared" si="5"/>
        <v>0</v>
      </c>
    </row>
    <row r="69" spans="4:12" x14ac:dyDescent="0.35">
      <c r="D69" t="str">
        <f>IFERROR(VLOOKUP(C69,'Справочные данные'!$D$2:$G$359,3,FALSE),"")</f>
        <v/>
      </c>
      <c r="J69" t="str">
        <f t="shared" si="3"/>
        <v/>
      </c>
      <c r="K69" t="str">
        <f t="shared" si="4"/>
        <v/>
      </c>
      <c r="L69">
        <f t="shared" si="5"/>
        <v>0</v>
      </c>
    </row>
    <row r="70" spans="4:12" x14ac:dyDescent="0.35">
      <c r="D70" t="str">
        <f>IFERROR(VLOOKUP(C70,'Справочные данные'!$D$2:$G$359,3,FALSE),"")</f>
        <v/>
      </c>
      <c r="J70" t="str">
        <f t="shared" si="3"/>
        <v/>
      </c>
      <c r="K70" t="str">
        <f t="shared" si="4"/>
        <v/>
      </c>
      <c r="L70">
        <f t="shared" si="5"/>
        <v>0</v>
      </c>
    </row>
    <row r="71" spans="4:12" x14ac:dyDescent="0.35">
      <c r="D71" t="str">
        <f>IFERROR(VLOOKUP(C71,'Справочные данные'!$D$2:$G$359,3,FALSE),"")</f>
        <v/>
      </c>
      <c r="J71" t="str">
        <f t="shared" si="3"/>
        <v/>
      </c>
      <c r="K71" t="str">
        <f t="shared" si="4"/>
        <v/>
      </c>
      <c r="L71">
        <f t="shared" si="5"/>
        <v>0</v>
      </c>
    </row>
    <row r="72" spans="4:12" x14ac:dyDescent="0.35">
      <c r="D72" t="str">
        <f>IFERROR(VLOOKUP(C72,'Справочные данные'!$D$2:$G$359,3,FALSE),"")</f>
        <v/>
      </c>
      <c r="J72" t="str">
        <f t="shared" si="3"/>
        <v/>
      </c>
      <c r="K72" t="str">
        <f t="shared" si="4"/>
        <v/>
      </c>
      <c r="L72">
        <f t="shared" si="5"/>
        <v>0</v>
      </c>
    </row>
    <row r="73" spans="4:12" x14ac:dyDescent="0.35">
      <c r="D73" t="str">
        <f>IFERROR(VLOOKUP(C73,'Справочные данные'!$D$2:$G$359,3,FALSE),"")</f>
        <v/>
      </c>
      <c r="J73" t="str">
        <f t="shared" si="3"/>
        <v/>
      </c>
      <c r="K73" t="str">
        <f t="shared" si="4"/>
        <v/>
      </c>
      <c r="L73">
        <f t="shared" si="5"/>
        <v>0</v>
      </c>
    </row>
    <row r="74" spans="4:12" x14ac:dyDescent="0.35">
      <c r="D74" t="str">
        <f>IFERROR(VLOOKUP(C74,'Справочные данные'!$D$2:$G$359,3,FALSE),"")</f>
        <v/>
      </c>
      <c r="J74" t="str">
        <f t="shared" si="3"/>
        <v/>
      </c>
      <c r="K74" t="str">
        <f t="shared" si="4"/>
        <v/>
      </c>
      <c r="L74">
        <f t="shared" si="5"/>
        <v>0</v>
      </c>
    </row>
    <row r="75" spans="4:12" x14ac:dyDescent="0.35">
      <c r="D75" t="str">
        <f>IFERROR(VLOOKUP(C75,'Справочные данные'!$D$2:$G$359,3,FALSE),"")</f>
        <v/>
      </c>
      <c r="J75" t="str">
        <f t="shared" si="3"/>
        <v/>
      </c>
      <c r="K75" t="str">
        <f t="shared" si="4"/>
        <v/>
      </c>
      <c r="L75">
        <f t="shared" si="5"/>
        <v>0</v>
      </c>
    </row>
    <row r="76" spans="4:12" x14ac:dyDescent="0.35">
      <c r="D76" t="str">
        <f>IFERROR(VLOOKUP(C76,'Справочные данные'!$D$2:$G$359,3,FALSE),"")</f>
        <v/>
      </c>
      <c r="J76" t="str">
        <f t="shared" si="3"/>
        <v/>
      </c>
      <c r="K76" t="str">
        <f t="shared" si="4"/>
        <v/>
      </c>
      <c r="L76">
        <f t="shared" si="5"/>
        <v>0</v>
      </c>
    </row>
    <row r="77" spans="4:12" x14ac:dyDescent="0.35">
      <c r="D77" t="str">
        <f>IFERROR(VLOOKUP(C77,'Справочные данные'!$D$2:$G$359,3,FALSE),"")</f>
        <v/>
      </c>
      <c r="J77" t="str">
        <f t="shared" si="3"/>
        <v/>
      </c>
      <c r="K77" t="str">
        <f t="shared" si="4"/>
        <v/>
      </c>
      <c r="L77">
        <f t="shared" si="5"/>
        <v>0</v>
      </c>
    </row>
    <row r="78" spans="4:12" x14ac:dyDescent="0.35">
      <c r="D78" t="str">
        <f>IFERROR(VLOOKUP(C78,'Справочные данные'!$D$2:$G$359,3,FALSE),"")</f>
        <v/>
      </c>
      <c r="J78" t="str">
        <f t="shared" si="3"/>
        <v/>
      </c>
      <c r="K78" t="str">
        <f t="shared" si="4"/>
        <v/>
      </c>
      <c r="L78">
        <f t="shared" si="5"/>
        <v>0</v>
      </c>
    </row>
    <row r="79" spans="4:12" x14ac:dyDescent="0.35">
      <c r="D79" t="str">
        <f>IFERROR(VLOOKUP(C79,'Справочные данные'!$D$2:$G$359,3,FALSE),"")</f>
        <v/>
      </c>
      <c r="J79" t="str">
        <f t="shared" si="3"/>
        <v/>
      </c>
      <c r="K79" t="str">
        <f t="shared" si="4"/>
        <v/>
      </c>
      <c r="L79">
        <f t="shared" si="5"/>
        <v>0</v>
      </c>
    </row>
    <row r="80" spans="4:12" x14ac:dyDescent="0.35">
      <c r="D80" t="str">
        <f>IFERROR(VLOOKUP(C80,'Справочные данные'!$D$2:$G$359,3,FALSE),"")</f>
        <v/>
      </c>
      <c r="J80" t="str">
        <f t="shared" si="3"/>
        <v/>
      </c>
      <c r="K80" t="str">
        <f t="shared" si="4"/>
        <v/>
      </c>
      <c r="L80">
        <f t="shared" si="5"/>
        <v>0</v>
      </c>
    </row>
    <row r="81" spans="4:12" x14ac:dyDescent="0.35">
      <c r="D81" t="str">
        <f>IFERROR(VLOOKUP(C81,'Справочные данные'!$D$2:$G$359,3,FALSE),"")</f>
        <v/>
      </c>
      <c r="J81" t="str">
        <f t="shared" si="3"/>
        <v/>
      </c>
      <c r="K81" t="str">
        <f t="shared" si="4"/>
        <v/>
      </c>
      <c r="L81">
        <f t="shared" si="5"/>
        <v>0</v>
      </c>
    </row>
    <row r="82" spans="4:12" x14ac:dyDescent="0.35">
      <c r="D82" t="str">
        <f>IFERROR(VLOOKUP(C82,'Справочные данные'!$D$2:$G$359,3,FALSE),"")</f>
        <v/>
      </c>
      <c r="J82" t="str">
        <f t="shared" si="3"/>
        <v/>
      </c>
      <c r="K82" t="str">
        <f t="shared" si="4"/>
        <v/>
      </c>
      <c r="L82">
        <f t="shared" si="5"/>
        <v>0</v>
      </c>
    </row>
    <row r="83" spans="4:12" x14ac:dyDescent="0.35">
      <c r="D83" t="str">
        <f>IFERROR(VLOOKUP(C83,'Справочные данные'!$D$2:$G$359,3,FALSE),"")</f>
        <v/>
      </c>
      <c r="J83" t="str">
        <f t="shared" si="3"/>
        <v/>
      </c>
      <c r="K83" t="str">
        <f t="shared" si="4"/>
        <v/>
      </c>
      <c r="L83">
        <f t="shared" si="5"/>
        <v>0</v>
      </c>
    </row>
    <row r="84" spans="4:12" x14ac:dyDescent="0.35">
      <c r="D84" t="str">
        <f>IFERROR(VLOOKUP(C84,'Справочные данные'!$D$2:$G$359,3,FALSE),"")</f>
        <v/>
      </c>
      <c r="J84" t="str">
        <f t="shared" si="3"/>
        <v/>
      </c>
      <c r="K84" t="str">
        <f t="shared" si="4"/>
        <v/>
      </c>
      <c r="L84">
        <f t="shared" si="5"/>
        <v>0</v>
      </c>
    </row>
    <row r="85" spans="4:12" x14ac:dyDescent="0.35">
      <c r="D85" t="str">
        <f>IFERROR(VLOOKUP(C85,'Справочные данные'!$D$2:$G$359,3,FALSE),"")</f>
        <v/>
      </c>
      <c r="J85" t="str">
        <f t="shared" si="3"/>
        <v/>
      </c>
      <c r="K85" t="str">
        <f t="shared" si="4"/>
        <v/>
      </c>
      <c r="L85">
        <f t="shared" si="5"/>
        <v>0</v>
      </c>
    </row>
    <row r="86" spans="4:12" x14ac:dyDescent="0.35">
      <c r="D86" t="str">
        <f>IFERROR(VLOOKUP(C86,'Справочные данные'!$D$2:$G$359,3,FALSE),"")</f>
        <v/>
      </c>
      <c r="J86" t="str">
        <f t="shared" si="3"/>
        <v/>
      </c>
      <c r="K86" t="str">
        <f t="shared" si="4"/>
        <v/>
      </c>
      <c r="L86">
        <f t="shared" si="5"/>
        <v>0</v>
      </c>
    </row>
    <row r="87" spans="4:12" x14ac:dyDescent="0.35">
      <c r="D87" t="str">
        <f>IFERROR(VLOOKUP(C87,'Справочные данные'!$D$2:$G$359,3,FALSE),"")</f>
        <v/>
      </c>
      <c r="J87" t="str">
        <f t="shared" si="3"/>
        <v/>
      </c>
      <c r="K87" t="str">
        <f t="shared" si="4"/>
        <v/>
      </c>
      <c r="L87">
        <f t="shared" si="5"/>
        <v>0</v>
      </c>
    </row>
    <row r="88" spans="4:12" x14ac:dyDescent="0.35">
      <c r="D88" t="str">
        <f>IFERROR(VLOOKUP(C88,'Справочные данные'!$D$2:$G$359,3,FALSE),"")</f>
        <v/>
      </c>
      <c r="J88" t="str">
        <f t="shared" si="3"/>
        <v/>
      </c>
      <c r="K88" t="str">
        <f t="shared" si="4"/>
        <v/>
      </c>
      <c r="L88">
        <f t="shared" si="5"/>
        <v>0</v>
      </c>
    </row>
    <row r="89" spans="4:12" x14ac:dyDescent="0.35">
      <c r="D89" t="str">
        <f>IFERROR(VLOOKUP(C89,'Справочные данные'!$D$2:$G$359,3,FALSE),"")</f>
        <v/>
      </c>
      <c r="J89" t="str">
        <f t="shared" si="3"/>
        <v/>
      </c>
      <c r="K89" t="str">
        <f t="shared" si="4"/>
        <v/>
      </c>
      <c r="L89">
        <f t="shared" si="5"/>
        <v>0</v>
      </c>
    </row>
    <row r="90" spans="4:12" x14ac:dyDescent="0.35">
      <c r="D90" t="str">
        <f>IFERROR(VLOOKUP(C90,'Справочные данные'!$D$2:$G$359,3,FALSE),"")</f>
        <v/>
      </c>
      <c r="J90" t="str">
        <f t="shared" si="3"/>
        <v/>
      </c>
      <c r="K90" t="str">
        <f t="shared" si="4"/>
        <v/>
      </c>
      <c r="L90">
        <f t="shared" si="5"/>
        <v>0</v>
      </c>
    </row>
    <row r="91" spans="4:12" x14ac:dyDescent="0.35">
      <c r="D91" t="str">
        <f>IFERROR(VLOOKUP(C91,'Справочные данные'!$D$2:$G$359,3,FALSE),"")</f>
        <v/>
      </c>
      <c r="J91" t="str">
        <f t="shared" si="3"/>
        <v/>
      </c>
      <c r="K91" t="str">
        <f t="shared" si="4"/>
        <v/>
      </c>
      <c r="L91">
        <f t="shared" si="5"/>
        <v>0</v>
      </c>
    </row>
    <row r="92" spans="4:12" x14ac:dyDescent="0.35">
      <c r="D92" t="str">
        <f>IFERROR(VLOOKUP(C92,'Справочные данные'!$D$2:$G$359,3,FALSE),"")</f>
        <v/>
      </c>
      <c r="J92" t="str">
        <f t="shared" si="3"/>
        <v/>
      </c>
      <c r="K92" t="str">
        <f t="shared" si="4"/>
        <v/>
      </c>
      <c r="L92">
        <f t="shared" si="5"/>
        <v>0</v>
      </c>
    </row>
    <row r="93" spans="4:12" x14ac:dyDescent="0.35">
      <c r="D93" t="str">
        <f>IFERROR(VLOOKUP(C93,'Справочные данные'!$D$2:$G$359,3,FALSE),"")</f>
        <v/>
      </c>
      <c r="J93" t="str">
        <f t="shared" si="3"/>
        <v/>
      </c>
      <c r="K93" t="str">
        <f t="shared" si="4"/>
        <v/>
      </c>
      <c r="L93">
        <f t="shared" si="5"/>
        <v>0</v>
      </c>
    </row>
    <row r="94" spans="4:12" x14ac:dyDescent="0.35">
      <c r="D94" t="str">
        <f>IFERROR(VLOOKUP(C94,'Справочные данные'!$D$2:$G$359,3,FALSE),"")</f>
        <v/>
      </c>
      <c r="J94" t="str">
        <f t="shared" si="3"/>
        <v/>
      </c>
      <c r="K94" t="str">
        <f t="shared" si="4"/>
        <v/>
      </c>
      <c r="L94">
        <f t="shared" si="5"/>
        <v>0</v>
      </c>
    </row>
    <row r="95" spans="4:12" x14ac:dyDescent="0.35">
      <c r="D95" t="str">
        <f>IFERROR(VLOOKUP(C95,'Справочные данные'!$D$2:$G$359,3,FALSE),"")</f>
        <v/>
      </c>
      <c r="J95" t="str">
        <f t="shared" si="3"/>
        <v/>
      </c>
      <c r="K95" t="str">
        <f t="shared" si="4"/>
        <v/>
      </c>
      <c r="L95">
        <f t="shared" si="5"/>
        <v>0</v>
      </c>
    </row>
    <row r="96" spans="4:12" x14ac:dyDescent="0.35">
      <c r="D96" t="str">
        <f>IFERROR(VLOOKUP(C96,'Справочные данные'!$D$2:$G$359,3,FALSE),"")</f>
        <v/>
      </c>
      <c r="J96" t="str">
        <f t="shared" si="3"/>
        <v/>
      </c>
      <c r="K96" t="str">
        <f t="shared" si="4"/>
        <v/>
      </c>
      <c r="L96">
        <f t="shared" si="5"/>
        <v>0</v>
      </c>
    </row>
    <row r="97" spans="4:12" x14ac:dyDescent="0.35">
      <c r="D97" t="str">
        <f>IFERROR(VLOOKUP(C97,'Справочные данные'!$D$2:$G$359,3,FALSE),"")</f>
        <v/>
      </c>
      <c r="J97" t="str">
        <f t="shared" si="3"/>
        <v/>
      </c>
      <c r="K97" t="str">
        <f t="shared" si="4"/>
        <v/>
      </c>
      <c r="L97">
        <f t="shared" si="5"/>
        <v>0</v>
      </c>
    </row>
    <row r="98" spans="4:12" x14ac:dyDescent="0.35">
      <c r="D98" t="str">
        <f>IFERROR(VLOOKUP(C98,'Справочные данные'!$D$2:$G$359,3,FALSE),"")</f>
        <v/>
      </c>
      <c r="J98" t="str">
        <f t="shared" si="3"/>
        <v/>
      </c>
      <c r="K98" t="str">
        <f t="shared" si="4"/>
        <v/>
      </c>
      <c r="L98">
        <f t="shared" si="5"/>
        <v>0</v>
      </c>
    </row>
    <row r="99" spans="4:12" x14ac:dyDescent="0.35">
      <c r="D99" t="str">
        <f>IFERROR(VLOOKUP(C99,'Справочные данные'!$D$2:$G$359,3,FALSE),"")</f>
        <v/>
      </c>
      <c r="J99" t="str">
        <f t="shared" si="3"/>
        <v/>
      </c>
      <c r="K99" t="str">
        <f t="shared" si="4"/>
        <v/>
      </c>
      <c r="L99">
        <f t="shared" si="5"/>
        <v>0</v>
      </c>
    </row>
    <row r="100" spans="4:12" x14ac:dyDescent="0.35">
      <c r="D100" t="str">
        <f>IFERROR(VLOOKUP(C100,'Справочные данные'!$D$2:$G$359,3,FALSE),"")</f>
        <v/>
      </c>
      <c r="J100" t="str">
        <f t="shared" si="3"/>
        <v/>
      </c>
      <c r="K100" t="str">
        <f t="shared" si="4"/>
        <v/>
      </c>
      <c r="L100">
        <f t="shared" si="5"/>
        <v>0</v>
      </c>
    </row>
    <row r="101" spans="4:12" x14ac:dyDescent="0.35">
      <c r="D101" t="str">
        <f>IFERROR(VLOOKUP(C101,'Справочные данные'!$D$2:$G$359,3,FALSE),"")</f>
        <v/>
      </c>
      <c r="J101" t="str">
        <f t="shared" si="3"/>
        <v/>
      </c>
      <c r="K101" t="str">
        <f t="shared" si="4"/>
        <v/>
      </c>
      <c r="L101">
        <f t="shared" si="5"/>
        <v>0</v>
      </c>
    </row>
    <row r="102" spans="4:12" x14ac:dyDescent="0.35">
      <c r="D102" t="str">
        <f>IFERROR(VLOOKUP(C102,'Справочные данные'!$D$2:$G$359,3,FALSE),"")</f>
        <v/>
      </c>
      <c r="J102" t="str">
        <f t="shared" si="3"/>
        <v/>
      </c>
      <c r="K102" t="str">
        <f t="shared" si="4"/>
        <v/>
      </c>
      <c r="L102">
        <f t="shared" si="5"/>
        <v>0</v>
      </c>
    </row>
    <row r="103" spans="4:12" x14ac:dyDescent="0.35">
      <c r="D103" t="str">
        <f>IFERROR(VLOOKUP(C103,'Справочные данные'!$D$2:$G$359,3,FALSE),"")</f>
        <v/>
      </c>
      <c r="J103" t="str">
        <f t="shared" si="3"/>
        <v/>
      </c>
      <c r="K103" t="str">
        <f t="shared" si="4"/>
        <v/>
      </c>
      <c r="L103">
        <f t="shared" si="5"/>
        <v>0</v>
      </c>
    </row>
    <row r="104" spans="4:12" x14ac:dyDescent="0.35">
      <c r="D104" t="str">
        <f>IFERROR(VLOOKUP(C104,'Справочные данные'!$D$2:$G$359,3,FALSE),"")</f>
        <v/>
      </c>
      <c r="J104" t="str">
        <f t="shared" si="3"/>
        <v/>
      </c>
      <c r="K104" t="str">
        <f t="shared" si="4"/>
        <v/>
      </c>
      <c r="L104">
        <f t="shared" si="5"/>
        <v>0</v>
      </c>
    </row>
    <row r="105" spans="4:12" x14ac:dyDescent="0.35">
      <c r="D105" t="str">
        <f>IFERROR(VLOOKUP(C105,'Справочные данные'!$D$2:$G$359,3,FALSE),"")</f>
        <v/>
      </c>
      <c r="J105" t="str">
        <f t="shared" si="3"/>
        <v/>
      </c>
      <c r="K105" t="str">
        <f t="shared" si="4"/>
        <v/>
      </c>
      <c r="L105">
        <f t="shared" si="5"/>
        <v>0</v>
      </c>
    </row>
    <row r="106" spans="4:12" x14ac:dyDescent="0.35">
      <c r="D106" t="str">
        <f>IFERROR(VLOOKUP(C106,'Справочные данные'!$D$2:$G$359,3,FALSE),"")</f>
        <v/>
      </c>
      <c r="J106" t="str">
        <f t="shared" si="3"/>
        <v/>
      </c>
      <c r="K106" t="str">
        <f t="shared" si="4"/>
        <v/>
      </c>
      <c r="L106">
        <f t="shared" si="5"/>
        <v>0</v>
      </c>
    </row>
    <row r="107" spans="4:12" x14ac:dyDescent="0.35">
      <c r="D107" t="str">
        <f>IFERROR(VLOOKUP(C107,'Справочные данные'!$D$2:$G$359,3,FALSE),"")</f>
        <v/>
      </c>
      <c r="J107" t="str">
        <f t="shared" si="3"/>
        <v/>
      </c>
      <c r="K107" t="str">
        <f t="shared" si="4"/>
        <v/>
      </c>
      <c r="L107">
        <f t="shared" si="5"/>
        <v>0</v>
      </c>
    </row>
    <row r="108" spans="4:12" x14ac:dyDescent="0.35">
      <c r="D108" t="str">
        <f>IFERROR(VLOOKUP(C108,'Справочные данные'!$D$2:$G$359,3,FALSE),"")</f>
        <v/>
      </c>
      <c r="J108" t="str">
        <f t="shared" si="3"/>
        <v/>
      </c>
      <c r="K108" t="str">
        <f t="shared" si="4"/>
        <v/>
      </c>
      <c r="L108">
        <f t="shared" si="5"/>
        <v>0</v>
      </c>
    </row>
    <row r="109" spans="4:12" x14ac:dyDescent="0.35">
      <c r="D109" t="str">
        <f>IFERROR(VLOOKUP(C109,'Справочные данные'!$D$2:$G$359,3,FALSE),"")</f>
        <v/>
      </c>
      <c r="J109" t="str">
        <f t="shared" si="3"/>
        <v/>
      </c>
      <c r="K109" t="str">
        <f t="shared" si="4"/>
        <v/>
      </c>
      <c r="L109">
        <f t="shared" si="5"/>
        <v>0</v>
      </c>
    </row>
    <row r="110" spans="4:12" x14ac:dyDescent="0.35">
      <c r="D110" t="str">
        <f>IFERROR(VLOOKUP(C110,'Справочные данные'!$D$2:$G$359,3,FALSE),"")</f>
        <v/>
      </c>
      <c r="J110" t="str">
        <f t="shared" si="3"/>
        <v/>
      </c>
      <c r="K110" t="str">
        <f t="shared" si="4"/>
        <v/>
      </c>
      <c r="L110">
        <f t="shared" si="5"/>
        <v>0</v>
      </c>
    </row>
    <row r="111" spans="4:12" x14ac:dyDescent="0.35">
      <c r="D111" t="str">
        <f>IFERROR(VLOOKUP(C111,'Справочные данные'!$D$2:$G$359,3,FALSE),"")</f>
        <v/>
      </c>
      <c r="J111" t="str">
        <f t="shared" si="3"/>
        <v/>
      </c>
      <c r="K111" t="str">
        <f t="shared" si="4"/>
        <v/>
      </c>
      <c r="L111">
        <f t="shared" si="5"/>
        <v>0</v>
      </c>
    </row>
    <row r="112" spans="4:12" x14ac:dyDescent="0.35">
      <c r="D112" t="str">
        <f>IFERROR(VLOOKUP(C112,'Справочные данные'!$D$2:$G$359,3,FALSE),"")</f>
        <v/>
      </c>
      <c r="J112" t="str">
        <f t="shared" si="3"/>
        <v/>
      </c>
      <c r="K112" t="str">
        <f t="shared" si="4"/>
        <v/>
      </c>
      <c r="L112">
        <f t="shared" si="5"/>
        <v>0</v>
      </c>
    </row>
    <row r="113" spans="4:12" x14ac:dyDescent="0.35">
      <c r="D113" t="str">
        <f>IFERROR(VLOOKUP(C113,'Справочные данные'!$D$2:$G$359,3,FALSE),"")</f>
        <v/>
      </c>
      <c r="J113" t="str">
        <f t="shared" si="3"/>
        <v/>
      </c>
      <c r="K113" t="str">
        <f t="shared" si="4"/>
        <v/>
      </c>
      <c r="L113">
        <f t="shared" si="5"/>
        <v>0</v>
      </c>
    </row>
    <row r="114" spans="4:12" x14ac:dyDescent="0.35">
      <c r="D114" t="str">
        <f>IFERROR(VLOOKUP(C114,'Справочные данные'!$D$2:$G$359,3,FALSE),"")</f>
        <v/>
      </c>
      <c r="J114" t="str">
        <f t="shared" si="3"/>
        <v/>
      </c>
      <c r="K114" t="str">
        <f t="shared" si="4"/>
        <v/>
      </c>
      <c r="L114">
        <f t="shared" si="5"/>
        <v>0</v>
      </c>
    </row>
    <row r="115" spans="4:12" x14ac:dyDescent="0.35">
      <c r="D115" t="str">
        <f>IFERROR(VLOOKUP(C115,'Справочные данные'!$D$2:$G$359,3,FALSE),"")</f>
        <v/>
      </c>
      <c r="J115" t="str">
        <f t="shared" si="3"/>
        <v/>
      </c>
      <c r="K115" t="str">
        <f t="shared" si="4"/>
        <v/>
      </c>
      <c r="L115">
        <f t="shared" si="5"/>
        <v>0</v>
      </c>
    </row>
    <row r="116" spans="4:12" x14ac:dyDescent="0.35">
      <c r="D116" t="str">
        <f>IFERROR(VLOOKUP(C116,'Справочные данные'!$D$2:$G$359,3,FALSE),"")</f>
        <v/>
      </c>
      <c r="J116" t="str">
        <f t="shared" si="3"/>
        <v/>
      </c>
      <c r="K116" t="str">
        <f t="shared" si="4"/>
        <v/>
      </c>
      <c r="L116">
        <f t="shared" si="5"/>
        <v>0</v>
      </c>
    </row>
    <row r="117" spans="4:12" x14ac:dyDescent="0.35">
      <c r="D117" t="str">
        <f>IFERROR(VLOOKUP(C117,'Справочные данные'!$D$2:$G$359,3,FALSE),"")</f>
        <v/>
      </c>
      <c r="J117" t="str">
        <f t="shared" si="3"/>
        <v/>
      </c>
      <c r="K117" t="str">
        <f t="shared" si="4"/>
        <v/>
      </c>
      <c r="L117">
        <f t="shared" si="5"/>
        <v>0</v>
      </c>
    </row>
    <row r="118" spans="4:12" x14ac:dyDescent="0.35">
      <c r="D118" t="str">
        <f>IFERROR(VLOOKUP(C118,'Справочные данные'!$D$2:$G$359,3,FALSE),"")</f>
        <v/>
      </c>
      <c r="J118" t="str">
        <f t="shared" si="3"/>
        <v/>
      </c>
      <c r="K118" t="str">
        <f t="shared" si="4"/>
        <v/>
      </c>
      <c r="L118">
        <f t="shared" si="5"/>
        <v>0</v>
      </c>
    </row>
    <row r="119" spans="4:12" x14ac:dyDescent="0.35">
      <c r="D119" t="str">
        <f>IFERROR(VLOOKUP(C119,'Справочные данные'!$D$2:$G$359,3,FALSE),"")</f>
        <v/>
      </c>
      <c r="J119" t="str">
        <f t="shared" si="3"/>
        <v/>
      </c>
      <c r="K119" t="str">
        <f t="shared" si="4"/>
        <v/>
      </c>
      <c r="L119">
        <f t="shared" si="5"/>
        <v>0</v>
      </c>
    </row>
    <row r="120" spans="4:12" x14ac:dyDescent="0.35">
      <c r="D120" t="str">
        <f>IFERROR(VLOOKUP(C120,'Справочные данные'!$D$2:$G$359,3,FALSE),"")</f>
        <v/>
      </c>
      <c r="J120" t="str">
        <f t="shared" si="3"/>
        <v/>
      </c>
      <c r="K120" t="str">
        <f t="shared" si="4"/>
        <v/>
      </c>
      <c r="L120">
        <f t="shared" si="5"/>
        <v>0</v>
      </c>
    </row>
    <row r="121" spans="4:12" x14ac:dyDescent="0.35">
      <c r="D121" t="str">
        <f>IFERROR(VLOOKUP(C121,'Справочные данные'!$D$2:$G$359,3,FALSE),"")</f>
        <v/>
      </c>
      <c r="J121" t="str">
        <f t="shared" si="3"/>
        <v/>
      </c>
      <c r="K121" t="str">
        <f t="shared" si="4"/>
        <v/>
      </c>
      <c r="L121">
        <f t="shared" si="5"/>
        <v>0</v>
      </c>
    </row>
    <row r="122" spans="4:12" x14ac:dyDescent="0.35">
      <c r="D122" t="str">
        <f>IFERROR(VLOOKUP(C122,'Справочные данные'!$D$2:$G$359,3,FALSE),"")</f>
        <v/>
      </c>
      <c r="J122" t="str">
        <f t="shared" si="3"/>
        <v/>
      </c>
      <c r="K122" t="str">
        <f t="shared" si="4"/>
        <v/>
      </c>
      <c r="L122">
        <f t="shared" si="5"/>
        <v>0</v>
      </c>
    </row>
    <row r="123" spans="4:12" x14ac:dyDescent="0.35">
      <c r="D123" t="str">
        <f>IFERROR(VLOOKUP(C123,'Справочные данные'!$D$2:$G$359,3,FALSE),"")</f>
        <v/>
      </c>
      <c r="J123" t="str">
        <f t="shared" si="3"/>
        <v/>
      </c>
      <c r="K123" t="str">
        <f t="shared" si="4"/>
        <v/>
      </c>
      <c r="L123">
        <f t="shared" si="5"/>
        <v>0</v>
      </c>
    </row>
    <row r="124" spans="4:12" x14ac:dyDescent="0.35">
      <c r="D124" t="str">
        <f>IFERROR(VLOOKUP(C124,'Справочные данные'!$D$2:$G$359,3,FALSE),"")</f>
        <v/>
      </c>
      <c r="J124" t="str">
        <f t="shared" si="3"/>
        <v/>
      </c>
      <c r="K124" t="str">
        <f t="shared" si="4"/>
        <v/>
      </c>
      <c r="L124">
        <f t="shared" si="5"/>
        <v>0</v>
      </c>
    </row>
    <row r="125" spans="4:12" x14ac:dyDescent="0.35">
      <c r="D125" t="str">
        <f>IFERROR(VLOOKUP(C125,'Справочные данные'!$D$2:$G$359,3,FALSE),"")</f>
        <v/>
      </c>
      <c r="J125" t="str">
        <f t="shared" si="3"/>
        <v/>
      </c>
      <c r="K125" t="str">
        <f t="shared" si="4"/>
        <v/>
      </c>
      <c r="L125">
        <f t="shared" si="5"/>
        <v>0</v>
      </c>
    </row>
    <row r="126" spans="4:12" x14ac:dyDescent="0.35">
      <c r="D126" t="str">
        <f>IFERROR(VLOOKUP(C126,'Справочные данные'!$D$2:$G$359,3,FALSE),"")</f>
        <v/>
      </c>
      <c r="J126" t="str">
        <f t="shared" si="3"/>
        <v/>
      </c>
      <c r="K126" t="str">
        <f t="shared" si="4"/>
        <v/>
      </c>
      <c r="L126">
        <f t="shared" si="5"/>
        <v>0</v>
      </c>
    </row>
    <row r="127" spans="4:12" x14ac:dyDescent="0.35">
      <c r="D127" t="str">
        <f>IFERROR(VLOOKUP(C127,'Справочные данные'!$D$2:$G$359,3,FALSE),"")</f>
        <v/>
      </c>
      <c r="J127" t="str">
        <f t="shared" si="3"/>
        <v/>
      </c>
      <c r="K127" t="str">
        <f t="shared" si="4"/>
        <v/>
      </c>
      <c r="L127">
        <f t="shared" si="5"/>
        <v>0</v>
      </c>
    </row>
    <row r="128" spans="4:12" x14ac:dyDescent="0.35">
      <c r="D128" t="str">
        <f>IFERROR(VLOOKUP(C128,'Справочные данные'!$D$2:$G$359,3,FALSE),"")</f>
        <v/>
      </c>
      <c r="J128" t="str">
        <f t="shared" si="3"/>
        <v/>
      </c>
      <c r="K128" t="str">
        <f t="shared" si="4"/>
        <v/>
      </c>
      <c r="L128">
        <f t="shared" si="5"/>
        <v>0</v>
      </c>
    </row>
    <row r="129" spans="4:12" x14ac:dyDescent="0.35">
      <c r="D129" t="str">
        <f>IFERROR(VLOOKUP(C129,'Справочные данные'!$D$2:$G$359,3,FALSE),"")</f>
        <v/>
      </c>
      <c r="J129" t="str">
        <f t="shared" si="3"/>
        <v/>
      </c>
      <c r="K129" t="str">
        <f t="shared" si="4"/>
        <v/>
      </c>
      <c r="L129">
        <f t="shared" si="5"/>
        <v>0</v>
      </c>
    </row>
    <row r="130" spans="4:12" x14ac:dyDescent="0.35">
      <c r="D130" t="str">
        <f>IFERROR(VLOOKUP(C130,'Справочные данные'!$D$2:$G$359,3,FALSE),"")</f>
        <v/>
      </c>
      <c r="J130" t="str">
        <f t="shared" si="3"/>
        <v/>
      </c>
      <c r="K130" t="str">
        <f t="shared" si="4"/>
        <v/>
      </c>
      <c r="L130">
        <f t="shared" si="5"/>
        <v>0</v>
      </c>
    </row>
    <row r="131" spans="4:12" x14ac:dyDescent="0.35">
      <c r="D131" t="str">
        <f>IFERROR(VLOOKUP(C131,'Справочные данные'!$D$2:$G$359,3,FALSE),"")</f>
        <v/>
      </c>
      <c r="J131" t="str">
        <f t="shared" ref="J131:J194" si="6">IFERROR(G131/F131,"")</f>
        <v/>
      </c>
      <c r="K131" t="str">
        <f t="shared" ref="K131:K194" si="7">IFERROR(G131/E131,"")</f>
        <v/>
      </c>
      <c r="L131">
        <f t="shared" ref="L131:L194" si="8">G131-H131</f>
        <v>0</v>
      </c>
    </row>
    <row r="132" spans="4:12" x14ac:dyDescent="0.35">
      <c r="D132" t="str">
        <f>IFERROR(VLOOKUP(C132,'Справочные данные'!$D$2:$G$359,3,FALSE),"")</f>
        <v/>
      </c>
      <c r="J132" t="str">
        <f t="shared" si="6"/>
        <v/>
      </c>
      <c r="K132" t="str">
        <f t="shared" si="7"/>
        <v/>
      </c>
      <c r="L132">
        <f t="shared" si="8"/>
        <v>0</v>
      </c>
    </row>
    <row r="133" spans="4:12" x14ac:dyDescent="0.35">
      <c r="D133" t="str">
        <f>IFERROR(VLOOKUP(C133,'Справочные данные'!$D$2:$G$359,3,FALSE),"")</f>
        <v/>
      </c>
      <c r="J133" t="str">
        <f t="shared" si="6"/>
        <v/>
      </c>
      <c r="K133" t="str">
        <f t="shared" si="7"/>
        <v/>
      </c>
      <c r="L133">
        <f t="shared" si="8"/>
        <v>0</v>
      </c>
    </row>
    <row r="134" spans="4:12" x14ac:dyDescent="0.35">
      <c r="D134" t="str">
        <f>IFERROR(VLOOKUP(C134,'Справочные данные'!$D$2:$G$359,3,FALSE),"")</f>
        <v/>
      </c>
      <c r="J134" t="str">
        <f t="shared" si="6"/>
        <v/>
      </c>
      <c r="K134" t="str">
        <f t="shared" si="7"/>
        <v/>
      </c>
      <c r="L134">
        <f t="shared" si="8"/>
        <v>0</v>
      </c>
    </row>
    <row r="135" spans="4:12" x14ac:dyDescent="0.35">
      <c r="D135" t="str">
        <f>IFERROR(VLOOKUP(C135,'Справочные данные'!$D$2:$G$359,3,FALSE),"")</f>
        <v/>
      </c>
      <c r="J135" t="str">
        <f t="shared" si="6"/>
        <v/>
      </c>
      <c r="K135" t="str">
        <f t="shared" si="7"/>
        <v/>
      </c>
      <c r="L135">
        <f t="shared" si="8"/>
        <v>0</v>
      </c>
    </row>
    <row r="136" spans="4:12" x14ac:dyDescent="0.35">
      <c r="D136" t="str">
        <f>IFERROR(VLOOKUP(C136,'Справочные данные'!$D$2:$G$359,3,FALSE),"")</f>
        <v/>
      </c>
      <c r="J136" t="str">
        <f t="shared" si="6"/>
        <v/>
      </c>
      <c r="K136" t="str">
        <f t="shared" si="7"/>
        <v/>
      </c>
      <c r="L136">
        <f t="shared" si="8"/>
        <v>0</v>
      </c>
    </row>
    <row r="137" spans="4:12" x14ac:dyDescent="0.35">
      <c r="D137" t="str">
        <f>IFERROR(VLOOKUP(C137,'Справочные данные'!$D$2:$G$359,3,FALSE),"")</f>
        <v/>
      </c>
      <c r="J137" t="str">
        <f t="shared" si="6"/>
        <v/>
      </c>
      <c r="K137" t="str">
        <f t="shared" si="7"/>
        <v/>
      </c>
      <c r="L137">
        <f t="shared" si="8"/>
        <v>0</v>
      </c>
    </row>
    <row r="138" spans="4:12" x14ac:dyDescent="0.35">
      <c r="D138" t="str">
        <f>IFERROR(VLOOKUP(C138,'Справочные данные'!$D$2:$G$359,3,FALSE),"")</f>
        <v/>
      </c>
      <c r="J138" t="str">
        <f t="shared" si="6"/>
        <v/>
      </c>
      <c r="K138" t="str">
        <f t="shared" si="7"/>
        <v/>
      </c>
      <c r="L138">
        <f t="shared" si="8"/>
        <v>0</v>
      </c>
    </row>
    <row r="139" spans="4:12" x14ac:dyDescent="0.35">
      <c r="D139" t="str">
        <f>IFERROR(VLOOKUP(C139,'Справочные данные'!$D$2:$G$359,3,FALSE),"")</f>
        <v/>
      </c>
      <c r="J139" t="str">
        <f t="shared" si="6"/>
        <v/>
      </c>
      <c r="K139" t="str">
        <f t="shared" si="7"/>
        <v/>
      </c>
      <c r="L139">
        <f t="shared" si="8"/>
        <v>0</v>
      </c>
    </row>
    <row r="140" spans="4:12" x14ac:dyDescent="0.35">
      <c r="D140" t="str">
        <f>IFERROR(VLOOKUP(C140,'Справочные данные'!$D$2:$G$359,3,FALSE),"")</f>
        <v/>
      </c>
      <c r="J140" t="str">
        <f t="shared" si="6"/>
        <v/>
      </c>
      <c r="K140" t="str">
        <f t="shared" si="7"/>
        <v/>
      </c>
      <c r="L140">
        <f t="shared" si="8"/>
        <v>0</v>
      </c>
    </row>
    <row r="141" spans="4:12" x14ac:dyDescent="0.35">
      <c r="D141" t="str">
        <f>IFERROR(VLOOKUP(C141,'Справочные данные'!$D$2:$G$359,3,FALSE),"")</f>
        <v/>
      </c>
      <c r="J141" t="str">
        <f t="shared" si="6"/>
        <v/>
      </c>
      <c r="K141" t="str">
        <f t="shared" si="7"/>
        <v/>
      </c>
      <c r="L141">
        <f t="shared" si="8"/>
        <v>0</v>
      </c>
    </row>
    <row r="142" spans="4:12" x14ac:dyDescent="0.35">
      <c r="D142" t="str">
        <f>IFERROR(VLOOKUP(C142,'Справочные данные'!$D$2:$G$359,3,FALSE),"")</f>
        <v/>
      </c>
      <c r="J142" t="str">
        <f t="shared" si="6"/>
        <v/>
      </c>
      <c r="K142" t="str">
        <f t="shared" si="7"/>
        <v/>
      </c>
      <c r="L142">
        <f t="shared" si="8"/>
        <v>0</v>
      </c>
    </row>
    <row r="143" spans="4:12" x14ac:dyDescent="0.35">
      <c r="D143" t="str">
        <f>IFERROR(VLOOKUP(C143,'Справочные данные'!$D$2:$G$359,3,FALSE),"")</f>
        <v/>
      </c>
      <c r="J143" t="str">
        <f t="shared" si="6"/>
        <v/>
      </c>
      <c r="K143" t="str">
        <f t="shared" si="7"/>
        <v/>
      </c>
      <c r="L143">
        <f t="shared" si="8"/>
        <v>0</v>
      </c>
    </row>
    <row r="144" spans="4:12" x14ac:dyDescent="0.35">
      <c r="D144" t="str">
        <f>IFERROR(VLOOKUP(C144,'Справочные данные'!$D$2:$G$359,3,FALSE),"")</f>
        <v/>
      </c>
      <c r="J144" t="str">
        <f t="shared" si="6"/>
        <v/>
      </c>
      <c r="K144" t="str">
        <f t="shared" si="7"/>
        <v/>
      </c>
      <c r="L144">
        <f t="shared" si="8"/>
        <v>0</v>
      </c>
    </row>
    <row r="145" spans="4:12" x14ac:dyDescent="0.35">
      <c r="D145" t="str">
        <f>IFERROR(VLOOKUP(C145,'Справочные данные'!$D$2:$G$359,3,FALSE),"")</f>
        <v/>
      </c>
      <c r="J145" t="str">
        <f t="shared" si="6"/>
        <v/>
      </c>
      <c r="K145" t="str">
        <f t="shared" si="7"/>
        <v/>
      </c>
      <c r="L145">
        <f t="shared" si="8"/>
        <v>0</v>
      </c>
    </row>
    <row r="146" spans="4:12" x14ac:dyDescent="0.35">
      <c r="D146" t="str">
        <f>IFERROR(VLOOKUP(C146,'Справочные данные'!$D$2:$G$359,3,FALSE),"")</f>
        <v/>
      </c>
      <c r="J146" t="str">
        <f t="shared" si="6"/>
        <v/>
      </c>
      <c r="K146" t="str">
        <f t="shared" si="7"/>
        <v/>
      </c>
      <c r="L146">
        <f t="shared" si="8"/>
        <v>0</v>
      </c>
    </row>
    <row r="147" spans="4:12" x14ac:dyDescent="0.35">
      <c r="D147" t="str">
        <f>IFERROR(VLOOKUP(C147,'Справочные данные'!$D$2:$G$359,3,FALSE),"")</f>
        <v/>
      </c>
      <c r="J147" t="str">
        <f t="shared" si="6"/>
        <v/>
      </c>
      <c r="K147" t="str">
        <f t="shared" si="7"/>
        <v/>
      </c>
      <c r="L147">
        <f t="shared" si="8"/>
        <v>0</v>
      </c>
    </row>
    <row r="148" spans="4:12" x14ac:dyDescent="0.35">
      <c r="D148" t="str">
        <f>IFERROR(VLOOKUP(C148,'Справочные данные'!$D$2:$G$359,3,FALSE),"")</f>
        <v/>
      </c>
      <c r="J148" t="str">
        <f t="shared" si="6"/>
        <v/>
      </c>
      <c r="K148" t="str">
        <f t="shared" si="7"/>
        <v/>
      </c>
      <c r="L148">
        <f t="shared" si="8"/>
        <v>0</v>
      </c>
    </row>
    <row r="149" spans="4:12" x14ac:dyDescent="0.35">
      <c r="D149" t="str">
        <f>IFERROR(VLOOKUP(C149,'Справочные данные'!$D$2:$G$359,3,FALSE),"")</f>
        <v/>
      </c>
      <c r="J149" t="str">
        <f t="shared" si="6"/>
        <v/>
      </c>
      <c r="K149" t="str">
        <f t="shared" si="7"/>
        <v/>
      </c>
      <c r="L149">
        <f t="shared" si="8"/>
        <v>0</v>
      </c>
    </row>
    <row r="150" spans="4:12" x14ac:dyDescent="0.35">
      <c r="D150" t="str">
        <f>IFERROR(VLOOKUP(C150,'Справочные данные'!$D$2:$G$359,3,FALSE),"")</f>
        <v/>
      </c>
      <c r="J150" t="str">
        <f t="shared" si="6"/>
        <v/>
      </c>
      <c r="K150" t="str">
        <f t="shared" si="7"/>
        <v/>
      </c>
      <c r="L150">
        <f t="shared" si="8"/>
        <v>0</v>
      </c>
    </row>
    <row r="151" spans="4:12" x14ac:dyDescent="0.35">
      <c r="D151" t="str">
        <f>IFERROR(VLOOKUP(C151,'Справочные данные'!$D$2:$G$359,3,FALSE),"")</f>
        <v/>
      </c>
      <c r="J151" t="str">
        <f t="shared" si="6"/>
        <v/>
      </c>
      <c r="K151" t="str">
        <f t="shared" si="7"/>
        <v/>
      </c>
      <c r="L151">
        <f t="shared" si="8"/>
        <v>0</v>
      </c>
    </row>
    <row r="152" spans="4:12" x14ac:dyDescent="0.35">
      <c r="D152" t="str">
        <f>IFERROR(VLOOKUP(C152,'Справочные данные'!$D$2:$G$359,3,FALSE),"")</f>
        <v/>
      </c>
      <c r="J152" t="str">
        <f t="shared" si="6"/>
        <v/>
      </c>
      <c r="K152" t="str">
        <f t="shared" si="7"/>
        <v/>
      </c>
      <c r="L152">
        <f t="shared" si="8"/>
        <v>0</v>
      </c>
    </row>
    <row r="153" spans="4:12" x14ac:dyDescent="0.35">
      <c r="D153" t="str">
        <f>IFERROR(VLOOKUP(C153,'Справочные данные'!$D$2:$G$359,3,FALSE),"")</f>
        <v/>
      </c>
      <c r="J153" t="str">
        <f t="shared" si="6"/>
        <v/>
      </c>
      <c r="K153" t="str">
        <f t="shared" si="7"/>
        <v/>
      </c>
      <c r="L153">
        <f t="shared" si="8"/>
        <v>0</v>
      </c>
    </row>
    <row r="154" spans="4:12" x14ac:dyDescent="0.35">
      <c r="D154" t="str">
        <f>IFERROR(VLOOKUP(C154,'Справочные данные'!$D$2:$G$359,3,FALSE),"")</f>
        <v/>
      </c>
      <c r="J154" t="str">
        <f t="shared" si="6"/>
        <v/>
      </c>
      <c r="K154" t="str">
        <f t="shared" si="7"/>
        <v/>
      </c>
      <c r="L154">
        <f t="shared" si="8"/>
        <v>0</v>
      </c>
    </row>
    <row r="155" spans="4:12" x14ac:dyDescent="0.35">
      <c r="D155" t="str">
        <f>IFERROR(VLOOKUP(C155,'Справочные данные'!$D$2:$G$359,3,FALSE),"")</f>
        <v/>
      </c>
      <c r="J155" t="str">
        <f t="shared" si="6"/>
        <v/>
      </c>
      <c r="K155" t="str">
        <f t="shared" si="7"/>
        <v/>
      </c>
      <c r="L155">
        <f t="shared" si="8"/>
        <v>0</v>
      </c>
    </row>
    <row r="156" spans="4:12" x14ac:dyDescent="0.35">
      <c r="D156" t="str">
        <f>IFERROR(VLOOKUP(C156,'Справочные данные'!$D$2:$G$359,3,FALSE),"")</f>
        <v/>
      </c>
      <c r="J156" t="str">
        <f t="shared" si="6"/>
        <v/>
      </c>
      <c r="K156" t="str">
        <f t="shared" si="7"/>
        <v/>
      </c>
      <c r="L156">
        <f t="shared" si="8"/>
        <v>0</v>
      </c>
    </row>
    <row r="157" spans="4:12" x14ac:dyDescent="0.35">
      <c r="D157" t="str">
        <f>IFERROR(VLOOKUP(C157,'Справочные данные'!$D$2:$G$359,3,FALSE),"")</f>
        <v/>
      </c>
      <c r="J157" t="str">
        <f t="shared" si="6"/>
        <v/>
      </c>
      <c r="K157" t="str">
        <f t="shared" si="7"/>
        <v/>
      </c>
      <c r="L157">
        <f t="shared" si="8"/>
        <v>0</v>
      </c>
    </row>
    <row r="158" spans="4:12" x14ac:dyDescent="0.35">
      <c r="D158" t="str">
        <f>IFERROR(VLOOKUP(C158,'Справочные данные'!$D$2:$G$359,3,FALSE),"")</f>
        <v/>
      </c>
      <c r="J158" t="str">
        <f t="shared" si="6"/>
        <v/>
      </c>
      <c r="K158" t="str">
        <f t="shared" si="7"/>
        <v/>
      </c>
      <c r="L158">
        <f t="shared" si="8"/>
        <v>0</v>
      </c>
    </row>
    <row r="159" spans="4:12" x14ac:dyDescent="0.35">
      <c r="D159" t="str">
        <f>IFERROR(VLOOKUP(C159,'Справочные данные'!$D$2:$G$359,3,FALSE),"")</f>
        <v/>
      </c>
      <c r="J159" t="str">
        <f t="shared" si="6"/>
        <v/>
      </c>
      <c r="K159" t="str">
        <f t="shared" si="7"/>
        <v/>
      </c>
      <c r="L159">
        <f t="shared" si="8"/>
        <v>0</v>
      </c>
    </row>
    <row r="160" spans="4:12" x14ac:dyDescent="0.35">
      <c r="D160" t="str">
        <f>IFERROR(VLOOKUP(C160,'Справочные данные'!$D$2:$G$359,3,FALSE),"")</f>
        <v/>
      </c>
      <c r="J160" t="str">
        <f t="shared" si="6"/>
        <v/>
      </c>
      <c r="K160" t="str">
        <f t="shared" si="7"/>
        <v/>
      </c>
      <c r="L160">
        <f t="shared" si="8"/>
        <v>0</v>
      </c>
    </row>
    <row r="161" spans="4:12" x14ac:dyDescent="0.35">
      <c r="D161" t="str">
        <f>IFERROR(VLOOKUP(C161,'Справочные данные'!$D$2:$G$359,3,FALSE),"")</f>
        <v/>
      </c>
      <c r="J161" t="str">
        <f t="shared" si="6"/>
        <v/>
      </c>
      <c r="K161" t="str">
        <f t="shared" si="7"/>
        <v/>
      </c>
      <c r="L161">
        <f t="shared" si="8"/>
        <v>0</v>
      </c>
    </row>
    <row r="162" spans="4:12" x14ac:dyDescent="0.35">
      <c r="D162" t="str">
        <f>IFERROR(VLOOKUP(C162,'Справочные данные'!$D$2:$G$359,3,FALSE),"")</f>
        <v/>
      </c>
      <c r="J162" t="str">
        <f t="shared" si="6"/>
        <v/>
      </c>
      <c r="K162" t="str">
        <f t="shared" si="7"/>
        <v/>
      </c>
      <c r="L162">
        <f t="shared" si="8"/>
        <v>0</v>
      </c>
    </row>
    <row r="163" spans="4:12" x14ac:dyDescent="0.35">
      <c r="D163" t="str">
        <f>IFERROR(VLOOKUP(C163,'Справочные данные'!$D$2:$G$359,3,FALSE),"")</f>
        <v/>
      </c>
      <c r="J163" t="str">
        <f t="shared" si="6"/>
        <v/>
      </c>
      <c r="K163" t="str">
        <f t="shared" si="7"/>
        <v/>
      </c>
      <c r="L163">
        <f t="shared" si="8"/>
        <v>0</v>
      </c>
    </row>
    <row r="164" spans="4:12" x14ac:dyDescent="0.35">
      <c r="D164" t="str">
        <f>IFERROR(VLOOKUP(C164,'Справочные данные'!$D$2:$G$359,3,FALSE),"")</f>
        <v/>
      </c>
      <c r="J164" t="str">
        <f t="shared" si="6"/>
        <v/>
      </c>
      <c r="K164" t="str">
        <f t="shared" si="7"/>
        <v/>
      </c>
      <c r="L164">
        <f t="shared" si="8"/>
        <v>0</v>
      </c>
    </row>
    <row r="165" spans="4:12" x14ac:dyDescent="0.35">
      <c r="D165" t="str">
        <f>IFERROR(VLOOKUP(C165,'Справочные данные'!$D$2:$G$359,3,FALSE),"")</f>
        <v/>
      </c>
      <c r="J165" t="str">
        <f t="shared" si="6"/>
        <v/>
      </c>
      <c r="K165" t="str">
        <f t="shared" si="7"/>
        <v/>
      </c>
      <c r="L165">
        <f t="shared" si="8"/>
        <v>0</v>
      </c>
    </row>
    <row r="166" spans="4:12" x14ac:dyDescent="0.35">
      <c r="D166" t="str">
        <f>IFERROR(VLOOKUP(C166,'Справочные данные'!$D$2:$G$359,3,FALSE),"")</f>
        <v/>
      </c>
      <c r="J166" t="str">
        <f t="shared" si="6"/>
        <v/>
      </c>
      <c r="K166" t="str">
        <f t="shared" si="7"/>
        <v/>
      </c>
      <c r="L166">
        <f t="shared" si="8"/>
        <v>0</v>
      </c>
    </row>
    <row r="167" spans="4:12" x14ac:dyDescent="0.35">
      <c r="D167" t="str">
        <f>IFERROR(VLOOKUP(C167,'Справочные данные'!$D$2:$G$359,3,FALSE),"")</f>
        <v/>
      </c>
      <c r="J167" t="str">
        <f t="shared" si="6"/>
        <v/>
      </c>
      <c r="K167" t="str">
        <f t="shared" si="7"/>
        <v/>
      </c>
      <c r="L167">
        <f t="shared" si="8"/>
        <v>0</v>
      </c>
    </row>
    <row r="168" spans="4:12" x14ac:dyDescent="0.35">
      <c r="D168" t="str">
        <f>IFERROR(VLOOKUP(C168,'Справочные данные'!$D$2:$G$359,3,FALSE),"")</f>
        <v/>
      </c>
      <c r="J168" t="str">
        <f t="shared" si="6"/>
        <v/>
      </c>
      <c r="K168" t="str">
        <f t="shared" si="7"/>
        <v/>
      </c>
      <c r="L168">
        <f t="shared" si="8"/>
        <v>0</v>
      </c>
    </row>
    <row r="169" spans="4:12" x14ac:dyDescent="0.35">
      <c r="D169" t="str">
        <f>IFERROR(VLOOKUP(C169,'Справочные данные'!$D$2:$G$359,3,FALSE),"")</f>
        <v/>
      </c>
      <c r="J169" t="str">
        <f t="shared" si="6"/>
        <v/>
      </c>
      <c r="K169" t="str">
        <f t="shared" si="7"/>
        <v/>
      </c>
      <c r="L169">
        <f t="shared" si="8"/>
        <v>0</v>
      </c>
    </row>
    <row r="170" spans="4:12" x14ac:dyDescent="0.35">
      <c r="D170" t="str">
        <f>IFERROR(VLOOKUP(C170,'Справочные данные'!$D$2:$G$359,3,FALSE),"")</f>
        <v/>
      </c>
      <c r="J170" t="str">
        <f t="shared" si="6"/>
        <v/>
      </c>
      <c r="K170" t="str">
        <f t="shared" si="7"/>
        <v/>
      </c>
      <c r="L170">
        <f t="shared" si="8"/>
        <v>0</v>
      </c>
    </row>
    <row r="171" spans="4:12" x14ac:dyDescent="0.35">
      <c r="D171" t="str">
        <f>IFERROR(VLOOKUP(C171,'Справочные данные'!$D$2:$G$359,3,FALSE),"")</f>
        <v/>
      </c>
      <c r="J171" t="str">
        <f t="shared" si="6"/>
        <v/>
      </c>
      <c r="K171" t="str">
        <f t="shared" si="7"/>
        <v/>
      </c>
      <c r="L171">
        <f t="shared" si="8"/>
        <v>0</v>
      </c>
    </row>
    <row r="172" spans="4:12" x14ac:dyDescent="0.35">
      <c r="D172" t="str">
        <f>IFERROR(VLOOKUP(C172,'Справочные данные'!$D$2:$G$359,3,FALSE),"")</f>
        <v/>
      </c>
      <c r="J172" t="str">
        <f t="shared" si="6"/>
        <v/>
      </c>
      <c r="K172" t="str">
        <f t="shared" si="7"/>
        <v/>
      </c>
      <c r="L172">
        <f t="shared" si="8"/>
        <v>0</v>
      </c>
    </row>
    <row r="173" spans="4:12" x14ac:dyDescent="0.35">
      <c r="D173" t="str">
        <f>IFERROR(VLOOKUP(C173,'Справочные данные'!$D$2:$G$359,3,FALSE),"")</f>
        <v/>
      </c>
      <c r="J173" t="str">
        <f t="shared" si="6"/>
        <v/>
      </c>
      <c r="K173" t="str">
        <f t="shared" si="7"/>
        <v/>
      </c>
      <c r="L173">
        <f t="shared" si="8"/>
        <v>0</v>
      </c>
    </row>
    <row r="174" spans="4:12" x14ac:dyDescent="0.35">
      <c r="D174" t="str">
        <f>IFERROR(VLOOKUP(C174,'Справочные данные'!$D$2:$G$359,3,FALSE),"")</f>
        <v/>
      </c>
      <c r="J174" t="str">
        <f t="shared" si="6"/>
        <v/>
      </c>
      <c r="K174" t="str">
        <f t="shared" si="7"/>
        <v/>
      </c>
      <c r="L174">
        <f t="shared" si="8"/>
        <v>0</v>
      </c>
    </row>
    <row r="175" spans="4:12" x14ac:dyDescent="0.35">
      <c r="D175" t="str">
        <f>IFERROR(VLOOKUP(C175,'Справочные данные'!$D$2:$G$359,3,FALSE),"")</f>
        <v/>
      </c>
      <c r="J175" t="str">
        <f t="shared" si="6"/>
        <v/>
      </c>
      <c r="K175" t="str">
        <f t="shared" si="7"/>
        <v/>
      </c>
      <c r="L175">
        <f t="shared" si="8"/>
        <v>0</v>
      </c>
    </row>
    <row r="176" spans="4:12" x14ac:dyDescent="0.35">
      <c r="D176" t="str">
        <f>IFERROR(VLOOKUP(C176,'Справочные данные'!$D$2:$G$359,3,FALSE),"")</f>
        <v/>
      </c>
      <c r="J176" t="str">
        <f t="shared" si="6"/>
        <v/>
      </c>
      <c r="K176" t="str">
        <f t="shared" si="7"/>
        <v/>
      </c>
      <c r="L176">
        <f t="shared" si="8"/>
        <v>0</v>
      </c>
    </row>
    <row r="177" spans="4:12" x14ac:dyDescent="0.35">
      <c r="D177" t="str">
        <f>IFERROR(VLOOKUP(C177,'Справочные данные'!$D$2:$G$359,3,FALSE),"")</f>
        <v/>
      </c>
      <c r="J177" t="str">
        <f t="shared" si="6"/>
        <v/>
      </c>
      <c r="K177" t="str">
        <f t="shared" si="7"/>
        <v/>
      </c>
      <c r="L177">
        <f t="shared" si="8"/>
        <v>0</v>
      </c>
    </row>
    <row r="178" spans="4:12" x14ac:dyDescent="0.35">
      <c r="D178" t="str">
        <f>IFERROR(VLOOKUP(C178,'Справочные данные'!$D$2:$G$359,3,FALSE),"")</f>
        <v/>
      </c>
      <c r="J178" t="str">
        <f t="shared" si="6"/>
        <v/>
      </c>
      <c r="K178" t="str">
        <f t="shared" si="7"/>
        <v/>
      </c>
      <c r="L178">
        <f t="shared" si="8"/>
        <v>0</v>
      </c>
    </row>
    <row r="179" spans="4:12" x14ac:dyDescent="0.35">
      <c r="D179" t="str">
        <f>IFERROR(VLOOKUP(C179,'Справочные данные'!$D$2:$G$359,3,FALSE),"")</f>
        <v/>
      </c>
      <c r="J179" t="str">
        <f t="shared" si="6"/>
        <v/>
      </c>
      <c r="K179" t="str">
        <f t="shared" si="7"/>
        <v/>
      </c>
      <c r="L179">
        <f t="shared" si="8"/>
        <v>0</v>
      </c>
    </row>
    <row r="180" spans="4:12" x14ac:dyDescent="0.35">
      <c r="D180" t="str">
        <f>IFERROR(VLOOKUP(C180,'Справочные данные'!$D$2:$G$359,3,FALSE),"")</f>
        <v/>
      </c>
      <c r="J180" t="str">
        <f t="shared" si="6"/>
        <v/>
      </c>
      <c r="K180" t="str">
        <f t="shared" si="7"/>
        <v/>
      </c>
      <c r="L180">
        <f t="shared" si="8"/>
        <v>0</v>
      </c>
    </row>
    <row r="181" spans="4:12" x14ac:dyDescent="0.35">
      <c r="D181" t="str">
        <f>IFERROR(VLOOKUP(C181,'Справочные данные'!$D$2:$G$359,3,FALSE),"")</f>
        <v/>
      </c>
      <c r="J181" t="str">
        <f t="shared" si="6"/>
        <v/>
      </c>
      <c r="K181" t="str">
        <f t="shared" si="7"/>
        <v/>
      </c>
      <c r="L181">
        <f t="shared" si="8"/>
        <v>0</v>
      </c>
    </row>
    <row r="182" spans="4:12" x14ac:dyDescent="0.35">
      <c r="D182" t="str">
        <f>IFERROR(VLOOKUP(C182,'Справочные данные'!$D$2:$G$359,3,FALSE),"")</f>
        <v/>
      </c>
      <c r="J182" t="str">
        <f t="shared" si="6"/>
        <v/>
      </c>
      <c r="K182" t="str">
        <f t="shared" si="7"/>
        <v/>
      </c>
      <c r="L182">
        <f t="shared" si="8"/>
        <v>0</v>
      </c>
    </row>
    <row r="183" spans="4:12" x14ac:dyDescent="0.35">
      <c r="D183" t="str">
        <f>IFERROR(VLOOKUP(C183,'Справочные данные'!$D$2:$G$359,3,FALSE),"")</f>
        <v/>
      </c>
      <c r="J183" t="str">
        <f t="shared" si="6"/>
        <v/>
      </c>
      <c r="K183" t="str">
        <f t="shared" si="7"/>
        <v/>
      </c>
      <c r="L183">
        <f t="shared" si="8"/>
        <v>0</v>
      </c>
    </row>
    <row r="184" spans="4:12" x14ac:dyDescent="0.35">
      <c r="D184" t="str">
        <f>IFERROR(VLOOKUP(C184,'Справочные данные'!$D$2:$G$359,3,FALSE),"")</f>
        <v/>
      </c>
      <c r="J184" t="str">
        <f t="shared" si="6"/>
        <v/>
      </c>
      <c r="K184" t="str">
        <f t="shared" si="7"/>
        <v/>
      </c>
      <c r="L184">
        <f t="shared" si="8"/>
        <v>0</v>
      </c>
    </row>
    <row r="185" spans="4:12" x14ac:dyDescent="0.35">
      <c r="D185" t="str">
        <f>IFERROR(VLOOKUP(C185,'Справочные данные'!$D$2:$G$359,3,FALSE),"")</f>
        <v/>
      </c>
      <c r="J185" t="str">
        <f t="shared" si="6"/>
        <v/>
      </c>
      <c r="K185" t="str">
        <f t="shared" si="7"/>
        <v/>
      </c>
      <c r="L185">
        <f t="shared" si="8"/>
        <v>0</v>
      </c>
    </row>
    <row r="186" spans="4:12" x14ac:dyDescent="0.35">
      <c r="D186" t="str">
        <f>IFERROR(VLOOKUP(C186,'Справочные данные'!$D$2:$G$359,3,FALSE),"")</f>
        <v/>
      </c>
      <c r="J186" t="str">
        <f t="shared" si="6"/>
        <v/>
      </c>
      <c r="K186" t="str">
        <f t="shared" si="7"/>
        <v/>
      </c>
      <c r="L186">
        <f t="shared" si="8"/>
        <v>0</v>
      </c>
    </row>
    <row r="187" spans="4:12" x14ac:dyDescent="0.35">
      <c r="D187" t="str">
        <f>IFERROR(VLOOKUP(C187,'Справочные данные'!$D$2:$G$359,3,FALSE),"")</f>
        <v/>
      </c>
      <c r="J187" t="str">
        <f t="shared" si="6"/>
        <v/>
      </c>
      <c r="K187" t="str">
        <f t="shared" si="7"/>
        <v/>
      </c>
      <c r="L187">
        <f t="shared" si="8"/>
        <v>0</v>
      </c>
    </row>
    <row r="188" spans="4:12" x14ac:dyDescent="0.35">
      <c r="D188" t="str">
        <f>IFERROR(VLOOKUP(C188,'Справочные данные'!$D$2:$G$359,3,FALSE),"")</f>
        <v/>
      </c>
      <c r="J188" t="str">
        <f t="shared" si="6"/>
        <v/>
      </c>
      <c r="K188" t="str">
        <f t="shared" si="7"/>
        <v/>
      </c>
      <c r="L188">
        <f t="shared" si="8"/>
        <v>0</v>
      </c>
    </row>
    <row r="189" spans="4:12" x14ac:dyDescent="0.35">
      <c r="D189" t="str">
        <f>IFERROR(VLOOKUP(C189,'Справочные данные'!$D$2:$G$359,3,FALSE),"")</f>
        <v/>
      </c>
      <c r="J189" t="str">
        <f t="shared" si="6"/>
        <v/>
      </c>
      <c r="K189" t="str">
        <f t="shared" si="7"/>
        <v/>
      </c>
      <c r="L189">
        <f t="shared" si="8"/>
        <v>0</v>
      </c>
    </row>
    <row r="190" spans="4:12" x14ac:dyDescent="0.35">
      <c r="D190" t="str">
        <f>IFERROR(VLOOKUP(C190,'Справочные данные'!$D$2:$G$359,3,FALSE),"")</f>
        <v/>
      </c>
      <c r="J190" t="str">
        <f t="shared" si="6"/>
        <v/>
      </c>
      <c r="K190" t="str">
        <f t="shared" si="7"/>
        <v/>
      </c>
      <c r="L190">
        <f t="shared" si="8"/>
        <v>0</v>
      </c>
    </row>
    <row r="191" spans="4:12" x14ac:dyDescent="0.35">
      <c r="D191" t="str">
        <f>IFERROR(VLOOKUP(C191,'Справочные данные'!$D$2:$G$359,3,FALSE),"")</f>
        <v/>
      </c>
      <c r="J191" t="str">
        <f t="shared" si="6"/>
        <v/>
      </c>
      <c r="K191" t="str">
        <f t="shared" si="7"/>
        <v/>
      </c>
      <c r="L191">
        <f t="shared" si="8"/>
        <v>0</v>
      </c>
    </row>
    <row r="192" spans="4:12" x14ac:dyDescent="0.35">
      <c r="D192" t="str">
        <f>IFERROR(VLOOKUP(C192,'Справочные данные'!$D$2:$G$359,3,FALSE),"")</f>
        <v/>
      </c>
      <c r="J192" t="str">
        <f t="shared" si="6"/>
        <v/>
      </c>
      <c r="K192" t="str">
        <f t="shared" si="7"/>
        <v/>
      </c>
      <c r="L192">
        <f t="shared" si="8"/>
        <v>0</v>
      </c>
    </row>
    <row r="193" spans="4:12" x14ac:dyDescent="0.35">
      <c r="D193" t="str">
        <f>IFERROR(VLOOKUP(C193,'Справочные данные'!$D$2:$G$359,3,FALSE),"")</f>
        <v/>
      </c>
      <c r="J193" t="str">
        <f t="shared" si="6"/>
        <v/>
      </c>
      <c r="K193" t="str">
        <f t="shared" si="7"/>
        <v/>
      </c>
      <c r="L193">
        <f t="shared" si="8"/>
        <v>0</v>
      </c>
    </row>
    <row r="194" spans="4:12" x14ac:dyDescent="0.35">
      <c r="D194" t="str">
        <f>IFERROR(VLOOKUP(C194,'Справочные данные'!$D$2:$G$359,3,FALSE),"")</f>
        <v/>
      </c>
      <c r="J194" t="str">
        <f t="shared" si="6"/>
        <v/>
      </c>
      <c r="K194" t="str">
        <f t="shared" si="7"/>
        <v/>
      </c>
      <c r="L194">
        <f t="shared" si="8"/>
        <v>0</v>
      </c>
    </row>
    <row r="195" spans="4:12" x14ac:dyDescent="0.35">
      <c r="D195" t="str">
        <f>IFERROR(VLOOKUP(C195,'Справочные данные'!$D$2:$G$359,3,FALSE),"")</f>
        <v/>
      </c>
      <c r="J195" t="str">
        <f t="shared" ref="J195:J258" si="9">IFERROR(G195/F195,"")</f>
        <v/>
      </c>
      <c r="K195" t="str">
        <f t="shared" ref="K195:K258" si="10">IFERROR(G195/E195,"")</f>
        <v/>
      </c>
      <c r="L195">
        <f t="shared" ref="L195:L258" si="11">G195-H195</f>
        <v>0</v>
      </c>
    </row>
    <row r="196" spans="4:12" x14ac:dyDescent="0.35">
      <c r="D196" t="str">
        <f>IFERROR(VLOOKUP(C196,'Справочные данные'!$D$2:$G$359,3,FALSE),"")</f>
        <v/>
      </c>
      <c r="J196" t="str">
        <f t="shared" si="9"/>
        <v/>
      </c>
      <c r="K196" t="str">
        <f t="shared" si="10"/>
        <v/>
      </c>
      <c r="L196">
        <f t="shared" si="11"/>
        <v>0</v>
      </c>
    </row>
    <row r="197" spans="4:12" x14ac:dyDescent="0.35">
      <c r="D197" t="str">
        <f>IFERROR(VLOOKUP(C197,'Справочные данные'!$D$2:$G$359,3,FALSE),"")</f>
        <v/>
      </c>
      <c r="J197" t="str">
        <f t="shared" si="9"/>
        <v/>
      </c>
      <c r="K197" t="str">
        <f t="shared" si="10"/>
        <v/>
      </c>
      <c r="L197">
        <f t="shared" si="11"/>
        <v>0</v>
      </c>
    </row>
    <row r="198" spans="4:12" x14ac:dyDescent="0.35">
      <c r="D198" t="str">
        <f>IFERROR(VLOOKUP(C198,'Справочные данные'!$D$2:$G$359,3,FALSE),"")</f>
        <v/>
      </c>
      <c r="J198" t="str">
        <f t="shared" si="9"/>
        <v/>
      </c>
      <c r="K198" t="str">
        <f t="shared" si="10"/>
        <v/>
      </c>
      <c r="L198">
        <f t="shared" si="11"/>
        <v>0</v>
      </c>
    </row>
    <row r="199" spans="4:12" x14ac:dyDescent="0.35">
      <c r="D199" t="str">
        <f>IFERROR(VLOOKUP(C199,'Справочные данные'!$D$2:$G$359,3,FALSE),"")</f>
        <v/>
      </c>
      <c r="J199" t="str">
        <f t="shared" si="9"/>
        <v/>
      </c>
      <c r="K199" t="str">
        <f t="shared" si="10"/>
        <v/>
      </c>
      <c r="L199">
        <f t="shared" si="11"/>
        <v>0</v>
      </c>
    </row>
    <row r="200" spans="4:12" x14ac:dyDescent="0.35">
      <c r="D200" t="str">
        <f>IFERROR(VLOOKUP(C200,'Справочные данные'!$D$2:$G$359,3,FALSE),"")</f>
        <v/>
      </c>
      <c r="J200" t="str">
        <f t="shared" si="9"/>
        <v/>
      </c>
      <c r="K200" t="str">
        <f t="shared" si="10"/>
        <v/>
      </c>
      <c r="L200">
        <f t="shared" si="11"/>
        <v>0</v>
      </c>
    </row>
    <row r="201" spans="4:12" x14ac:dyDescent="0.35">
      <c r="D201" t="str">
        <f>IFERROR(VLOOKUP(C201,'Справочные данные'!$D$2:$G$359,3,FALSE),"")</f>
        <v/>
      </c>
      <c r="J201" t="str">
        <f t="shared" si="9"/>
        <v/>
      </c>
      <c r="K201" t="str">
        <f t="shared" si="10"/>
        <v/>
      </c>
      <c r="L201">
        <f t="shared" si="11"/>
        <v>0</v>
      </c>
    </row>
    <row r="202" spans="4:12" x14ac:dyDescent="0.35">
      <c r="D202" t="str">
        <f>IFERROR(VLOOKUP(C202,'Справочные данные'!$D$2:$G$359,3,FALSE),"")</f>
        <v/>
      </c>
      <c r="J202" t="str">
        <f t="shared" si="9"/>
        <v/>
      </c>
      <c r="K202" t="str">
        <f t="shared" si="10"/>
        <v/>
      </c>
      <c r="L202">
        <f t="shared" si="11"/>
        <v>0</v>
      </c>
    </row>
    <row r="203" spans="4:12" x14ac:dyDescent="0.35">
      <c r="D203" t="str">
        <f>IFERROR(VLOOKUP(C203,'Справочные данные'!$D$2:$G$359,3,FALSE),"")</f>
        <v/>
      </c>
      <c r="J203" t="str">
        <f t="shared" si="9"/>
        <v/>
      </c>
      <c r="K203" t="str">
        <f t="shared" si="10"/>
        <v/>
      </c>
      <c r="L203">
        <f t="shared" si="11"/>
        <v>0</v>
      </c>
    </row>
    <row r="204" spans="4:12" x14ac:dyDescent="0.35">
      <c r="D204" t="str">
        <f>IFERROR(VLOOKUP(C204,'Справочные данные'!$D$2:$G$359,3,FALSE),"")</f>
        <v/>
      </c>
      <c r="J204" t="str">
        <f t="shared" si="9"/>
        <v/>
      </c>
      <c r="K204" t="str">
        <f t="shared" si="10"/>
        <v/>
      </c>
      <c r="L204">
        <f t="shared" si="11"/>
        <v>0</v>
      </c>
    </row>
    <row r="205" spans="4:12" x14ac:dyDescent="0.35">
      <c r="D205" t="str">
        <f>IFERROR(VLOOKUP(C205,'Справочные данные'!$D$2:$G$359,3,FALSE),"")</f>
        <v/>
      </c>
      <c r="J205" t="str">
        <f t="shared" si="9"/>
        <v/>
      </c>
      <c r="K205" t="str">
        <f t="shared" si="10"/>
        <v/>
      </c>
      <c r="L205">
        <f t="shared" si="11"/>
        <v>0</v>
      </c>
    </row>
    <row r="206" spans="4:12" x14ac:dyDescent="0.35">
      <c r="D206" t="str">
        <f>IFERROR(VLOOKUP(C206,'Справочные данные'!$D$2:$G$359,3,FALSE),"")</f>
        <v/>
      </c>
      <c r="J206" t="str">
        <f t="shared" si="9"/>
        <v/>
      </c>
      <c r="K206" t="str">
        <f t="shared" si="10"/>
        <v/>
      </c>
      <c r="L206">
        <f t="shared" si="11"/>
        <v>0</v>
      </c>
    </row>
    <row r="207" spans="4:12" x14ac:dyDescent="0.35">
      <c r="D207" t="str">
        <f>IFERROR(VLOOKUP(C207,'Справочные данные'!$D$2:$G$359,3,FALSE),"")</f>
        <v/>
      </c>
      <c r="J207" t="str">
        <f t="shared" si="9"/>
        <v/>
      </c>
      <c r="K207" t="str">
        <f t="shared" si="10"/>
        <v/>
      </c>
      <c r="L207">
        <f t="shared" si="11"/>
        <v>0</v>
      </c>
    </row>
    <row r="208" spans="4:12" x14ac:dyDescent="0.35">
      <c r="D208" t="str">
        <f>IFERROR(VLOOKUP(C208,'Справочные данные'!$D$2:$G$359,3,FALSE),"")</f>
        <v/>
      </c>
      <c r="J208" t="str">
        <f t="shared" si="9"/>
        <v/>
      </c>
      <c r="K208" t="str">
        <f t="shared" si="10"/>
        <v/>
      </c>
      <c r="L208">
        <f t="shared" si="11"/>
        <v>0</v>
      </c>
    </row>
    <row r="209" spans="4:12" x14ac:dyDescent="0.35">
      <c r="D209" t="str">
        <f>IFERROR(VLOOKUP(C209,'Справочные данные'!$D$2:$G$359,3,FALSE),"")</f>
        <v/>
      </c>
      <c r="J209" t="str">
        <f t="shared" si="9"/>
        <v/>
      </c>
      <c r="K209" t="str">
        <f t="shared" si="10"/>
        <v/>
      </c>
      <c r="L209">
        <f t="shared" si="11"/>
        <v>0</v>
      </c>
    </row>
    <row r="210" spans="4:12" x14ac:dyDescent="0.35">
      <c r="D210" t="str">
        <f>IFERROR(VLOOKUP(C210,'Справочные данные'!$D$2:$G$359,3,FALSE),"")</f>
        <v/>
      </c>
      <c r="J210" t="str">
        <f t="shared" si="9"/>
        <v/>
      </c>
      <c r="K210" t="str">
        <f t="shared" si="10"/>
        <v/>
      </c>
      <c r="L210">
        <f t="shared" si="11"/>
        <v>0</v>
      </c>
    </row>
    <row r="211" spans="4:12" x14ac:dyDescent="0.35">
      <c r="D211" t="str">
        <f>IFERROR(VLOOKUP(C211,'Справочные данные'!$D$2:$G$359,3,FALSE),"")</f>
        <v/>
      </c>
      <c r="J211" t="str">
        <f t="shared" si="9"/>
        <v/>
      </c>
      <c r="K211" t="str">
        <f t="shared" si="10"/>
        <v/>
      </c>
      <c r="L211">
        <f t="shared" si="11"/>
        <v>0</v>
      </c>
    </row>
    <row r="212" spans="4:12" x14ac:dyDescent="0.35">
      <c r="D212" t="str">
        <f>IFERROR(VLOOKUP(C212,'Справочные данные'!$D$2:$G$359,3,FALSE),"")</f>
        <v/>
      </c>
      <c r="J212" t="str">
        <f t="shared" si="9"/>
        <v/>
      </c>
      <c r="K212" t="str">
        <f t="shared" si="10"/>
        <v/>
      </c>
      <c r="L212">
        <f t="shared" si="11"/>
        <v>0</v>
      </c>
    </row>
    <row r="213" spans="4:12" x14ac:dyDescent="0.35">
      <c r="D213" t="str">
        <f>IFERROR(VLOOKUP(C213,'Справочные данные'!$D$2:$G$359,3,FALSE),"")</f>
        <v/>
      </c>
      <c r="J213" t="str">
        <f t="shared" si="9"/>
        <v/>
      </c>
      <c r="K213" t="str">
        <f t="shared" si="10"/>
        <v/>
      </c>
      <c r="L213">
        <f t="shared" si="11"/>
        <v>0</v>
      </c>
    </row>
    <row r="214" spans="4:12" x14ac:dyDescent="0.35">
      <c r="D214" t="str">
        <f>IFERROR(VLOOKUP(C214,'Справочные данные'!$D$2:$G$359,3,FALSE),"")</f>
        <v/>
      </c>
      <c r="J214" t="str">
        <f t="shared" si="9"/>
        <v/>
      </c>
      <c r="K214" t="str">
        <f t="shared" si="10"/>
        <v/>
      </c>
      <c r="L214">
        <f t="shared" si="11"/>
        <v>0</v>
      </c>
    </row>
    <row r="215" spans="4:12" x14ac:dyDescent="0.35">
      <c r="D215" t="str">
        <f>IFERROR(VLOOKUP(C215,'Справочные данные'!$D$2:$G$359,3,FALSE),"")</f>
        <v/>
      </c>
      <c r="J215" t="str">
        <f t="shared" si="9"/>
        <v/>
      </c>
      <c r="K215" t="str">
        <f t="shared" si="10"/>
        <v/>
      </c>
      <c r="L215">
        <f t="shared" si="11"/>
        <v>0</v>
      </c>
    </row>
    <row r="216" spans="4:12" x14ac:dyDescent="0.35">
      <c r="D216" t="str">
        <f>IFERROR(VLOOKUP(C216,'Справочные данные'!$D$2:$G$359,3,FALSE),"")</f>
        <v/>
      </c>
      <c r="J216" t="str">
        <f t="shared" si="9"/>
        <v/>
      </c>
      <c r="K216" t="str">
        <f t="shared" si="10"/>
        <v/>
      </c>
      <c r="L216">
        <f t="shared" si="11"/>
        <v>0</v>
      </c>
    </row>
    <row r="217" spans="4:12" x14ac:dyDescent="0.35">
      <c r="D217" t="str">
        <f>IFERROR(VLOOKUP(C217,'Справочные данные'!$D$2:$G$359,3,FALSE),"")</f>
        <v/>
      </c>
      <c r="J217" t="str">
        <f t="shared" si="9"/>
        <v/>
      </c>
      <c r="K217" t="str">
        <f t="shared" si="10"/>
        <v/>
      </c>
      <c r="L217">
        <f t="shared" si="11"/>
        <v>0</v>
      </c>
    </row>
    <row r="218" spans="4:12" x14ac:dyDescent="0.35">
      <c r="D218" t="str">
        <f>IFERROR(VLOOKUP(C218,'Справочные данные'!$D$2:$G$359,3,FALSE),"")</f>
        <v/>
      </c>
      <c r="J218" t="str">
        <f t="shared" si="9"/>
        <v/>
      </c>
      <c r="K218" t="str">
        <f t="shared" si="10"/>
        <v/>
      </c>
      <c r="L218">
        <f t="shared" si="11"/>
        <v>0</v>
      </c>
    </row>
    <row r="219" spans="4:12" x14ac:dyDescent="0.35">
      <c r="D219" t="str">
        <f>IFERROR(VLOOKUP(C219,'Справочные данные'!$D$2:$G$359,3,FALSE),"")</f>
        <v/>
      </c>
      <c r="J219" t="str">
        <f t="shared" si="9"/>
        <v/>
      </c>
      <c r="K219" t="str">
        <f t="shared" si="10"/>
        <v/>
      </c>
      <c r="L219">
        <f t="shared" si="11"/>
        <v>0</v>
      </c>
    </row>
    <row r="220" spans="4:12" x14ac:dyDescent="0.35">
      <c r="D220" t="str">
        <f>IFERROR(VLOOKUP(C220,'Справочные данные'!$D$2:$G$359,3,FALSE),"")</f>
        <v/>
      </c>
      <c r="J220" t="str">
        <f t="shared" si="9"/>
        <v/>
      </c>
      <c r="K220" t="str">
        <f t="shared" si="10"/>
        <v/>
      </c>
      <c r="L220">
        <f t="shared" si="11"/>
        <v>0</v>
      </c>
    </row>
    <row r="221" spans="4:12" x14ac:dyDescent="0.35">
      <c r="D221" t="str">
        <f>IFERROR(VLOOKUP(C221,'Справочные данные'!$D$2:$G$359,3,FALSE),"")</f>
        <v/>
      </c>
      <c r="J221" t="str">
        <f t="shared" si="9"/>
        <v/>
      </c>
      <c r="K221" t="str">
        <f t="shared" si="10"/>
        <v/>
      </c>
      <c r="L221">
        <f t="shared" si="11"/>
        <v>0</v>
      </c>
    </row>
    <row r="222" spans="4:12" x14ac:dyDescent="0.35">
      <c r="D222" t="str">
        <f>IFERROR(VLOOKUP(C222,'Справочные данные'!$D$2:$G$359,3,FALSE),"")</f>
        <v/>
      </c>
      <c r="J222" t="str">
        <f t="shared" si="9"/>
        <v/>
      </c>
      <c r="K222" t="str">
        <f t="shared" si="10"/>
        <v/>
      </c>
      <c r="L222">
        <f t="shared" si="11"/>
        <v>0</v>
      </c>
    </row>
    <row r="223" spans="4:12" x14ac:dyDescent="0.35">
      <c r="D223" t="str">
        <f>IFERROR(VLOOKUP(C223,'Справочные данные'!$D$2:$G$359,3,FALSE),"")</f>
        <v/>
      </c>
      <c r="J223" t="str">
        <f t="shared" si="9"/>
        <v/>
      </c>
      <c r="K223" t="str">
        <f t="shared" si="10"/>
        <v/>
      </c>
      <c r="L223">
        <f t="shared" si="11"/>
        <v>0</v>
      </c>
    </row>
    <row r="224" spans="4:12" x14ac:dyDescent="0.35">
      <c r="D224" t="str">
        <f>IFERROR(VLOOKUP(C224,'Справочные данные'!$D$2:$G$359,3,FALSE),"")</f>
        <v/>
      </c>
      <c r="J224" t="str">
        <f t="shared" si="9"/>
        <v/>
      </c>
      <c r="K224" t="str">
        <f t="shared" si="10"/>
        <v/>
      </c>
      <c r="L224">
        <f t="shared" si="11"/>
        <v>0</v>
      </c>
    </row>
    <row r="225" spans="4:12" x14ac:dyDescent="0.35">
      <c r="D225" t="str">
        <f>IFERROR(VLOOKUP(C225,'Справочные данные'!$D$2:$G$359,3,FALSE),"")</f>
        <v/>
      </c>
      <c r="J225" t="str">
        <f t="shared" si="9"/>
        <v/>
      </c>
      <c r="K225" t="str">
        <f t="shared" si="10"/>
        <v/>
      </c>
      <c r="L225">
        <f t="shared" si="11"/>
        <v>0</v>
      </c>
    </row>
    <row r="226" spans="4:12" x14ac:dyDescent="0.35">
      <c r="D226" t="str">
        <f>IFERROR(VLOOKUP(C226,'Справочные данные'!$D$2:$G$359,3,FALSE),"")</f>
        <v/>
      </c>
      <c r="J226" t="str">
        <f t="shared" si="9"/>
        <v/>
      </c>
      <c r="K226" t="str">
        <f t="shared" si="10"/>
        <v/>
      </c>
      <c r="L226">
        <f t="shared" si="11"/>
        <v>0</v>
      </c>
    </row>
    <row r="227" spans="4:12" x14ac:dyDescent="0.35">
      <c r="D227" t="str">
        <f>IFERROR(VLOOKUP(C227,'Справочные данные'!$D$2:$G$359,3,FALSE),"")</f>
        <v/>
      </c>
      <c r="J227" t="str">
        <f t="shared" si="9"/>
        <v/>
      </c>
      <c r="K227" t="str">
        <f t="shared" si="10"/>
        <v/>
      </c>
      <c r="L227">
        <f t="shared" si="11"/>
        <v>0</v>
      </c>
    </row>
    <row r="228" spans="4:12" x14ac:dyDescent="0.35">
      <c r="D228" t="str">
        <f>IFERROR(VLOOKUP(C228,'Справочные данные'!$D$2:$G$359,3,FALSE),"")</f>
        <v/>
      </c>
      <c r="J228" t="str">
        <f t="shared" si="9"/>
        <v/>
      </c>
      <c r="K228" t="str">
        <f t="shared" si="10"/>
        <v/>
      </c>
      <c r="L228">
        <f t="shared" si="11"/>
        <v>0</v>
      </c>
    </row>
    <row r="229" spans="4:12" x14ac:dyDescent="0.35">
      <c r="D229" t="str">
        <f>IFERROR(VLOOKUP(C229,'Справочные данные'!$D$2:$G$359,3,FALSE),"")</f>
        <v/>
      </c>
      <c r="J229" t="str">
        <f t="shared" si="9"/>
        <v/>
      </c>
      <c r="K229" t="str">
        <f t="shared" si="10"/>
        <v/>
      </c>
      <c r="L229">
        <f t="shared" si="11"/>
        <v>0</v>
      </c>
    </row>
    <row r="230" spans="4:12" x14ac:dyDescent="0.35">
      <c r="D230" t="str">
        <f>IFERROR(VLOOKUP(C230,'Справочные данные'!$D$2:$G$359,3,FALSE),"")</f>
        <v/>
      </c>
      <c r="J230" t="str">
        <f t="shared" si="9"/>
        <v/>
      </c>
      <c r="K230" t="str">
        <f t="shared" si="10"/>
        <v/>
      </c>
      <c r="L230">
        <f t="shared" si="11"/>
        <v>0</v>
      </c>
    </row>
    <row r="231" spans="4:12" x14ac:dyDescent="0.35">
      <c r="D231" t="str">
        <f>IFERROR(VLOOKUP(C231,'Справочные данные'!$D$2:$G$359,3,FALSE),"")</f>
        <v/>
      </c>
      <c r="J231" t="str">
        <f t="shared" si="9"/>
        <v/>
      </c>
      <c r="K231" t="str">
        <f t="shared" si="10"/>
        <v/>
      </c>
      <c r="L231">
        <f t="shared" si="11"/>
        <v>0</v>
      </c>
    </row>
    <row r="232" spans="4:12" x14ac:dyDescent="0.35">
      <c r="D232" t="str">
        <f>IFERROR(VLOOKUP(C232,'Справочные данные'!$D$2:$G$359,3,FALSE),"")</f>
        <v/>
      </c>
      <c r="J232" t="str">
        <f t="shared" si="9"/>
        <v/>
      </c>
      <c r="K232" t="str">
        <f t="shared" si="10"/>
        <v/>
      </c>
      <c r="L232">
        <f t="shared" si="11"/>
        <v>0</v>
      </c>
    </row>
    <row r="233" spans="4:12" x14ac:dyDescent="0.35">
      <c r="D233" t="str">
        <f>IFERROR(VLOOKUP(C233,'Справочные данные'!$D$2:$G$359,3,FALSE),"")</f>
        <v/>
      </c>
      <c r="J233" t="str">
        <f t="shared" si="9"/>
        <v/>
      </c>
      <c r="K233" t="str">
        <f t="shared" si="10"/>
        <v/>
      </c>
      <c r="L233">
        <f t="shared" si="11"/>
        <v>0</v>
      </c>
    </row>
    <row r="234" spans="4:12" x14ac:dyDescent="0.35">
      <c r="D234" t="str">
        <f>IFERROR(VLOOKUP(C234,'Справочные данные'!$D$2:$G$359,3,FALSE),"")</f>
        <v/>
      </c>
      <c r="J234" t="str">
        <f t="shared" si="9"/>
        <v/>
      </c>
      <c r="K234" t="str">
        <f t="shared" si="10"/>
        <v/>
      </c>
      <c r="L234">
        <f t="shared" si="11"/>
        <v>0</v>
      </c>
    </row>
    <row r="235" spans="4:12" x14ac:dyDescent="0.35">
      <c r="D235" t="str">
        <f>IFERROR(VLOOKUP(C235,'Справочные данные'!$D$2:$G$359,3,FALSE),"")</f>
        <v/>
      </c>
      <c r="J235" t="str">
        <f t="shared" si="9"/>
        <v/>
      </c>
      <c r="K235" t="str">
        <f t="shared" si="10"/>
        <v/>
      </c>
      <c r="L235">
        <f t="shared" si="11"/>
        <v>0</v>
      </c>
    </row>
    <row r="236" spans="4:12" x14ac:dyDescent="0.35">
      <c r="D236" t="str">
        <f>IFERROR(VLOOKUP(C236,'Справочные данные'!$D$2:$G$359,3,FALSE),"")</f>
        <v/>
      </c>
      <c r="J236" t="str">
        <f t="shared" si="9"/>
        <v/>
      </c>
      <c r="K236" t="str">
        <f t="shared" si="10"/>
        <v/>
      </c>
      <c r="L236">
        <f t="shared" si="11"/>
        <v>0</v>
      </c>
    </row>
    <row r="237" spans="4:12" x14ac:dyDescent="0.35">
      <c r="D237" t="str">
        <f>IFERROR(VLOOKUP(C237,'Справочные данные'!$D$2:$G$359,3,FALSE),"")</f>
        <v/>
      </c>
      <c r="J237" t="str">
        <f t="shared" si="9"/>
        <v/>
      </c>
      <c r="K237" t="str">
        <f t="shared" si="10"/>
        <v/>
      </c>
      <c r="L237">
        <f t="shared" si="11"/>
        <v>0</v>
      </c>
    </row>
    <row r="238" spans="4:12" x14ac:dyDescent="0.35">
      <c r="D238" t="str">
        <f>IFERROR(VLOOKUP(C238,'Справочные данные'!$D$2:$G$359,3,FALSE),"")</f>
        <v/>
      </c>
      <c r="J238" t="str">
        <f t="shared" si="9"/>
        <v/>
      </c>
      <c r="K238" t="str">
        <f t="shared" si="10"/>
        <v/>
      </c>
      <c r="L238">
        <f t="shared" si="11"/>
        <v>0</v>
      </c>
    </row>
    <row r="239" spans="4:12" x14ac:dyDescent="0.35">
      <c r="D239" t="str">
        <f>IFERROR(VLOOKUP(C239,'Справочные данные'!$D$2:$G$359,3,FALSE),"")</f>
        <v/>
      </c>
      <c r="J239" t="str">
        <f t="shared" si="9"/>
        <v/>
      </c>
      <c r="K239" t="str">
        <f t="shared" si="10"/>
        <v/>
      </c>
      <c r="L239">
        <f t="shared" si="11"/>
        <v>0</v>
      </c>
    </row>
    <row r="240" spans="4:12" x14ac:dyDescent="0.35">
      <c r="D240" t="str">
        <f>IFERROR(VLOOKUP(C240,'Справочные данные'!$D$2:$G$359,3,FALSE),"")</f>
        <v/>
      </c>
      <c r="J240" t="str">
        <f t="shared" si="9"/>
        <v/>
      </c>
      <c r="K240" t="str">
        <f t="shared" si="10"/>
        <v/>
      </c>
      <c r="L240">
        <f t="shared" si="11"/>
        <v>0</v>
      </c>
    </row>
    <row r="241" spans="4:12" x14ac:dyDescent="0.35">
      <c r="D241" t="str">
        <f>IFERROR(VLOOKUP(C241,'Справочные данные'!$D$2:$G$359,3,FALSE),"")</f>
        <v/>
      </c>
      <c r="J241" t="str">
        <f t="shared" si="9"/>
        <v/>
      </c>
      <c r="K241" t="str">
        <f t="shared" si="10"/>
        <v/>
      </c>
      <c r="L241">
        <f t="shared" si="11"/>
        <v>0</v>
      </c>
    </row>
    <row r="242" spans="4:12" x14ac:dyDescent="0.35">
      <c r="D242" t="str">
        <f>IFERROR(VLOOKUP(C242,'Справочные данные'!$D$2:$G$359,3,FALSE),"")</f>
        <v/>
      </c>
      <c r="J242" t="str">
        <f t="shared" si="9"/>
        <v/>
      </c>
      <c r="K242" t="str">
        <f t="shared" si="10"/>
        <v/>
      </c>
      <c r="L242">
        <f t="shared" si="11"/>
        <v>0</v>
      </c>
    </row>
    <row r="243" spans="4:12" x14ac:dyDescent="0.35">
      <c r="D243" t="str">
        <f>IFERROR(VLOOKUP(C243,'Справочные данные'!$D$2:$G$359,3,FALSE),"")</f>
        <v/>
      </c>
      <c r="J243" t="str">
        <f t="shared" si="9"/>
        <v/>
      </c>
      <c r="K243" t="str">
        <f t="shared" si="10"/>
        <v/>
      </c>
      <c r="L243">
        <f t="shared" si="11"/>
        <v>0</v>
      </c>
    </row>
    <row r="244" spans="4:12" x14ac:dyDescent="0.35">
      <c r="D244" t="str">
        <f>IFERROR(VLOOKUP(C244,'Справочные данные'!$D$2:$G$359,3,FALSE),"")</f>
        <v/>
      </c>
      <c r="J244" t="str">
        <f t="shared" si="9"/>
        <v/>
      </c>
      <c r="K244" t="str">
        <f t="shared" si="10"/>
        <v/>
      </c>
      <c r="L244">
        <f t="shared" si="11"/>
        <v>0</v>
      </c>
    </row>
    <row r="245" spans="4:12" x14ac:dyDescent="0.35">
      <c r="D245" t="str">
        <f>IFERROR(VLOOKUP(C245,'Справочные данные'!$D$2:$G$359,3,FALSE),"")</f>
        <v/>
      </c>
      <c r="J245" t="str">
        <f t="shared" si="9"/>
        <v/>
      </c>
      <c r="K245" t="str">
        <f t="shared" si="10"/>
        <v/>
      </c>
      <c r="L245">
        <f t="shared" si="11"/>
        <v>0</v>
      </c>
    </row>
    <row r="246" spans="4:12" x14ac:dyDescent="0.35">
      <c r="D246" t="str">
        <f>IFERROR(VLOOKUP(C246,'Справочные данные'!$D$2:$G$359,3,FALSE),"")</f>
        <v/>
      </c>
      <c r="J246" t="str">
        <f t="shared" si="9"/>
        <v/>
      </c>
      <c r="K246" t="str">
        <f t="shared" si="10"/>
        <v/>
      </c>
      <c r="L246">
        <f t="shared" si="11"/>
        <v>0</v>
      </c>
    </row>
    <row r="247" spans="4:12" x14ac:dyDescent="0.35">
      <c r="D247" t="str">
        <f>IFERROR(VLOOKUP(C247,'Справочные данные'!$D$2:$G$359,3,FALSE),"")</f>
        <v/>
      </c>
      <c r="J247" t="str">
        <f t="shared" si="9"/>
        <v/>
      </c>
      <c r="K247" t="str">
        <f t="shared" si="10"/>
        <v/>
      </c>
      <c r="L247">
        <f t="shared" si="11"/>
        <v>0</v>
      </c>
    </row>
    <row r="248" spans="4:12" x14ac:dyDescent="0.35">
      <c r="D248" t="str">
        <f>IFERROR(VLOOKUP(C248,'Справочные данные'!$D$2:$G$359,3,FALSE),"")</f>
        <v/>
      </c>
      <c r="J248" t="str">
        <f t="shared" si="9"/>
        <v/>
      </c>
      <c r="K248" t="str">
        <f t="shared" si="10"/>
        <v/>
      </c>
      <c r="L248">
        <f t="shared" si="11"/>
        <v>0</v>
      </c>
    </row>
    <row r="249" spans="4:12" x14ac:dyDescent="0.35">
      <c r="D249" t="str">
        <f>IFERROR(VLOOKUP(C249,'Справочные данные'!$D$2:$G$359,3,FALSE),"")</f>
        <v/>
      </c>
      <c r="J249" t="str">
        <f t="shared" si="9"/>
        <v/>
      </c>
      <c r="K249" t="str">
        <f t="shared" si="10"/>
        <v/>
      </c>
      <c r="L249">
        <f t="shared" si="11"/>
        <v>0</v>
      </c>
    </row>
    <row r="250" spans="4:12" x14ac:dyDescent="0.35">
      <c r="D250" t="str">
        <f>IFERROR(VLOOKUP(C250,'Справочные данные'!$D$2:$G$359,3,FALSE),"")</f>
        <v/>
      </c>
      <c r="J250" t="str">
        <f t="shared" si="9"/>
        <v/>
      </c>
      <c r="K250" t="str">
        <f t="shared" si="10"/>
        <v/>
      </c>
      <c r="L250">
        <f t="shared" si="11"/>
        <v>0</v>
      </c>
    </row>
    <row r="251" spans="4:12" x14ac:dyDescent="0.35">
      <c r="D251" t="str">
        <f>IFERROR(VLOOKUP(C251,'Справочные данные'!$D$2:$G$359,3,FALSE),"")</f>
        <v/>
      </c>
      <c r="J251" t="str">
        <f t="shared" si="9"/>
        <v/>
      </c>
      <c r="K251" t="str">
        <f t="shared" si="10"/>
        <v/>
      </c>
      <c r="L251">
        <f t="shared" si="11"/>
        <v>0</v>
      </c>
    </row>
    <row r="252" spans="4:12" x14ac:dyDescent="0.35">
      <c r="D252" t="str">
        <f>IFERROR(VLOOKUP(C252,'Справочные данные'!$D$2:$G$359,3,FALSE),"")</f>
        <v/>
      </c>
      <c r="J252" t="str">
        <f t="shared" si="9"/>
        <v/>
      </c>
      <c r="K252" t="str">
        <f t="shared" si="10"/>
        <v/>
      </c>
      <c r="L252">
        <f t="shared" si="11"/>
        <v>0</v>
      </c>
    </row>
    <row r="253" spans="4:12" x14ac:dyDescent="0.35">
      <c r="D253" t="str">
        <f>IFERROR(VLOOKUP(C253,'Справочные данные'!$D$2:$G$359,3,FALSE),"")</f>
        <v/>
      </c>
      <c r="J253" t="str">
        <f t="shared" si="9"/>
        <v/>
      </c>
      <c r="K253" t="str">
        <f t="shared" si="10"/>
        <v/>
      </c>
      <c r="L253">
        <f t="shared" si="11"/>
        <v>0</v>
      </c>
    </row>
    <row r="254" spans="4:12" x14ac:dyDescent="0.35">
      <c r="D254" t="str">
        <f>IFERROR(VLOOKUP(C254,'Справочные данные'!$D$2:$G$359,3,FALSE),"")</f>
        <v/>
      </c>
      <c r="J254" t="str">
        <f t="shared" si="9"/>
        <v/>
      </c>
      <c r="K254" t="str">
        <f t="shared" si="10"/>
        <v/>
      </c>
      <c r="L254">
        <f t="shared" si="11"/>
        <v>0</v>
      </c>
    </row>
    <row r="255" spans="4:12" x14ac:dyDescent="0.35">
      <c r="D255" t="str">
        <f>IFERROR(VLOOKUP(C255,'Справочные данные'!$D$2:$G$359,3,FALSE),"")</f>
        <v/>
      </c>
      <c r="J255" t="str">
        <f t="shared" si="9"/>
        <v/>
      </c>
      <c r="K255" t="str">
        <f t="shared" si="10"/>
        <v/>
      </c>
      <c r="L255">
        <f t="shared" si="11"/>
        <v>0</v>
      </c>
    </row>
    <row r="256" spans="4:12" x14ac:dyDescent="0.35">
      <c r="D256" t="str">
        <f>IFERROR(VLOOKUP(C256,'Справочные данные'!$D$2:$G$359,3,FALSE),"")</f>
        <v/>
      </c>
      <c r="J256" t="str">
        <f t="shared" si="9"/>
        <v/>
      </c>
      <c r="K256" t="str">
        <f t="shared" si="10"/>
        <v/>
      </c>
      <c r="L256">
        <f t="shared" si="11"/>
        <v>0</v>
      </c>
    </row>
    <row r="257" spans="4:12" x14ac:dyDescent="0.35">
      <c r="D257" t="str">
        <f>IFERROR(VLOOKUP(C257,'Справочные данные'!$D$2:$G$359,3,FALSE),"")</f>
        <v/>
      </c>
      <c r="J257" t="str">
        <f t="shared" si="9"/>
        <v/>
      </c>
      <c r="K257" t="str">
        <f t="shared" si="10"/>
        <v/>
      </c>
      <c r="L257">
        <f t="shared" si="11"/>
        <v>0</v>
      </c>
    </row>
    <row r="258" spans="4:12" x14ac:dyDescent="0.35">
      <c r="D258" t="str">
        <f>IFERROR(VLOOKUP(C258,'Справочные данные'!$D$2:$G$359,3,FALSE),"")</f>
        <v/>
      </c>
      <c r="J258" t="str">
        <f t="shared" si="9"/>
        <v/>
      </c>
      <c r="K258" t="str">
        <f t="shared" si="10"/>
        <v/>
      </c>
      <c r="L258">
        <f t="shared" si="11"/>
        <v>0</v>
      </c>
    </row>
    <row r="259" spans="4:12" x14ac:dyDescent="0.35">
      <c r="D259" t="str">
        <f>IFERROR(VLOOKUP(C259,'Справочные данные'!$D$2:$G$359,3,FALSE),"")</f>
        <v/>
      </c>
      <c r="J259" t="str">
        <f t="shared" ref="J259:J322" si="12">IFERROR(G259/F259,"")</f>
        <v/>
      </c>
      <c r="K259" t="str">
        <f t="shared" ref="K259:K322" si="13">IFERROR(G259/E259,"")</f>
        <v/>
      </c>
      <c r="L259">
        <f t="shared" ref="L259:L322" si="14">G259-H259</f>
        <v>0</v>
      </c>
    </row>
    <row r="260" spans="4:12" x14ac:dyDescent="0.35">
      <c r="D260" t="str">
        <f>IFERROR(VLOOKUP(C260,'Справочные данные'!$D$2:$G$359,3,FALSE),"")</f>
        <v/>
      </c>
      <c r="J260" t="str">
        <f t="shared" si="12"/>
        <v/>
      </c>
      <c r="K260" t="str">
        <f t="shared" si="13"/>
        <v/>
      </c>
      <c r="L260">
        <f t="shared" si="14"/>
        <v>0</v>
      </c>
    </row>
    <row r="261" spans="4:12" x14ac:dyDescent="0.35">
      <c r="D261" t="str">
        <f>IFERROR(VLOOKUP(C261,'Справочные данные'!$D$2:$G$359,3,FALSE),"")</f>
        <v/>
      </c>
      <c r="J261" t="str">
        <f t="shared" si="12"/>
        <v/>
      </c>
      <c r="K261" t="str">
        <f t="shared" si="13"/>
        <v/>
      </c>
      <c r="L261">
        <f t="shared" si="14"/>
        <v>0</v>
      </c>
    </row>
    <row r="262" spans="4:12" x14ac:dyDescent="0.35">
      <c r="D262" t="str">
        <f>IFERROR(VLOOKUP(C262,'Справочные данные'!$D$2:$G$359,3,FALSE),"")</f>
        <v/>
      </c>
      <c r="J262" t="str">
        <f t="shared" si="12"/>
        <v/>
      </c>
      <c r="K262" t="str">
        <f t="shared" si="13"/>
        <v/>
      </c>
      <c r="L262">
        <f t="shared" si="14"/>
        <v>0</v>
      </c>
    </row>
    <row r="263" spans="4:12" x14ac:dyDescent="0.35">
      <c r="D263" t="str">
        <f>IFERROR(VLOOKUP(C263,'Справочные данные'!$D$2:$G$359,3,FALSE),"")</f>
        <v/>
      </c>
      <c r="J263" t="str">
        <f t="shared" si="12"/>
        <v/>
      </c>
      <c r="K263" t="str">
        <f t="shared" si="13"/>
        <v/>
      </c>
      <c r="L263">
        <f t="shared" si="14"/>
        <v>0</v>
      </c>
    </row>
    <row r="264" spans="4:12" x14ac:dyDescent="0.35">
      <c r="D264" t="str">
        <f>IFERROR(VLOOKUP(C264,'Справочные данные'!$D$2:$G$359,3,FALSE),"")</f>
        <v/>
      </c>
      <c r="J264" t="str">
        <f t="shared" si="12"/>
        <v/>
      </c>
      <c r="K264" t="str">
        <f t="shared" si="13"/>
        <v/>
      </c>
      <c r="L264">
        <f t="shared" si="14"/>
        <v>0</v>
      </c>
    </row>
    <row r="265" spans="4:12" x14ac:dyDescent="0.35">
      <c r="D265" t="str">
        <f>IFERROR(VLOOKUP(C265,'Справочные данные'!$D$2:$G$359,3,FALSE),"")</f>
        <v/>
      </c>
      <c r="J265" t="str">
        <f t="shared" si="12"/>
        <v/>
      </c>
      <c r="K265" t="str">
        <f t="shared" si="13"/>
        <v/>
      </c>
      <c r="L265">
        <f t="shared" si="14"/>
        <v>0</v>
      </c>
    </row>
    <row r="266" spans="4:12" x14ac:dyDescent="0.35">
      <c r="D266" t="str">
        <f>IFERROR(VLOOKUP(C266,'Справочные данные'!$D$2:$G$359,3,FALSE),"")</f>
        <v/>
      </c>
      <c r="J266" t="str">
        <f t="shared" si="12"/>
        <v/>
      </c>
      <c r="K266" t="str">
        <f t="shared" si="13"/>
        <v/>
      </c>
      <c r="L266">
        <f t="shared" si="14"/>
        <v>0</v>
      </c>
    </row>
    <row r="267" spans="4:12" x14ac:dyDescent="0.35">
      <c r="D267" t="str">
        <f>IFERROR(VLOOKUP(C267,'Справочные данные'!$D$2:$G$359,3,FALSE),"")</f>
        <v/>
      </c>
      <c r="J267" t="str">
        <f t="shared" si="12"/>
        <v/>
      </c>
      <c r="K267" t="str">
        <f t="shared" si="13"/>
        <v/>
      </c>
      <c r="L267">
        <f t="shared" si="14"/>
        <v>0</v>
      </c>
    </row>
    <row r="268" spans="4:12" x14ac:dyDescent="0.35">
      <c r="D268" t="str">
        <f>IFERROR(VLOOKUP(C268,'Справочные данные'!$D$2:$G$359,3,FALSE),"")</f>
        <v/>
      </c>
      <c r="J268" t="str">
        <f t="shared" si="12"/>
        <v/>
      </c>
      <c r="K268" t="str">
        <f t="shared" si="13"/>
        <v/>
      </c>
      <c r="L268">
        <f t="shared" si="14"/>
        <v>0</v>
      </c>
    </row>
    <row r="269" spans="4:12" x14ac:dyDescent="0.35">
      <c r="D269" t="str">
        <f>IFERROR(VLOOKUP(C269,'Справочные данные'!$D$2:$G$359,3,FALSE),"")</f>
        <v/>
      </c>
      <c r="J269" t="str">
        <f t="shared" si="12"/>
        <v/>
      </c>
      <c r="K269" t="str">
        <f t="shared" si="13"/>
        <v/>
      </c>
      <c r="L269">
        <f t="shared" si="14"/>
        <v>0</v>
      </c>
    </row>
    <row r="270" spans="4:12" x14ac:dyDescent="0.35">
      <c r="D270" t="str">
        <f>IFERROR(VLOOKUP(C270,'Справочные данные'!$D$2:$G$359,3,FALSE),"")</f>
        <v/>
      </c>
      <c r="J270" t="str">
        <f t="shared" si="12"/>
        <v/>
      </c>
      <c r="K270" t="str">
        <f t="shared" si="13"/>
        <v/>
      </c>
      <c r="L270">
        <f t="shared" si="14"/>
        <v>0</v>
      </c>
    </row>
    <row r="271" spans="4:12" x14ac:dyDescent="0.35">
      <c r="D271" t="str">
        <f>IFERROR(VLOOKUP(C271,'Справочные данные'!$D$2:$G$359,3,FALSE),"")</f>
        <v/>
      </c>
      <c r="J271" t="str">
        <f t="shared" si="12"/>
        <v/>
      </c>
      <c r="K271" t="str">
        <f t="shared" si="13"/>
        <v/>
      </c>
      <c r="L271">
        <f t="shared" si="14"/>
        <v>0</v>
      </c>
    </row>
    <row r="272" spans="4:12" x14ac:dyDescent="0.35">
      <c r="D272" t="str">
        <f>IFERROR(VLOOKUP(C272,'Справочные данные'!$D$2:$G$359,3,FALSE),"")</f>
        <v/>
      </c>
      <c r="J272" t="str">
        <f t="shared" si="12"/>
        <v/>
      </c>
      <c r="K272" t="str">
        <f t="shared" si="13"/>
        <v/>
      </c>
      <c r="L272">
        <f t="shared" si="14"/>
        <v>0</v>
      </c>
    </row>
    <row r="273" spans="4:12" x14ac:dyDescent="0.35">
      <c r="D273" t="str">
        <f>IFERROR(VLOOKUP(C273,'Справочные данные'!$D$2:$G$359,3,FALSE),"")</f>
        <v/>
      </c>
      <c r="J273" t="str">
        <f t="shared" si="12"/>
        <v/>
      </c>
      <c r="K273" t="str">
        <f t="shared" si="13"/>
        <v/>
      </c>
      <c r="L273">
        <f t="shared" si="14"/>
        <v>0</v>
      </c>
    </row>
    <row r="274" spans="4:12" x14ac:dyDescent="0.35">
      <c r="D274" t="str">
        <f>IFERROR(VLOOKUP(C274,'Справочные данные'!$D$2:$G$359,3,FALSE),"")</f>
        <v/>
      </c>
      <c r="J274" t="str">
        <f t="shared" si="12"/>
        <v/>
      </c>
      <c r="K274" t="str">
        <f t="shared" si="13"/>
        <v/>
      </c>
      <c r="L274">
        <f t="shared" si="14"/>
        <v>0</v>
      </c>
    </row>
    <row r="275" spans="4:12" x14ac:dyDescent="0.35">
      <c r="D275" t="str">
        <f>IFERROR(VLOOKUP(C275,'Справочные данные'!$D$2:$G$359,3,FALSE),"")</f>
        <v/>
      </c>
      <c r="J275" t="str">
        <f t="shared" si="12"/>
        <v/>
      </c>
      <c r="K275" t="str">
        <f t="shared" si="13"/>
        <v/>
      </c>
      <c r="L275">
        <f t="shared" si="14"/>
        <v>0</v>
      </c>
    </row>
    <row r="276" spans="4:12" x14ac:dyDescent="0.35">
      <c r="D276" t="str">
        <f>IFERROR(VLOOKUP(C276,'Справочные данные'!$D$2:$G$359,3,FALSE),"")</f>
        <v/>
      </c>
      <c r="J276" t="str">
        <f t="shared" si="12"/>
        <v/>
      </c>
      <c r="K276" t="str">
        <f t="shared" si="13"/>
        <v/>
      </c>
      <c r="L276">
        <f t="shared" si="14"/>
        <v>0</v>
      </c>
    </row>
    <row r="277" spans="4:12" x14ac:dyDescent="0.35">
      <c r="D277" t="str">
        <f>IFERROR(VLOOKUP(C277,'Справочные данные'!$D$2:$G$359,3,FALSE),"")</f>
        <v/>
      </c>
      <c r="J277" t="str">
        <f t="shared" si="12"/>
        <v/>
      </c>
      <c r="K277" t="str">
        <f t="shared" si="13"/>
        <v/>
      </c>
      <c r="L277">
        <f t="shared" si="14"/>
        <v>0</v>
      </c>
    </row>
    <row r="278" spans="4:12" x14ac:dyDescent="0.35">
      <c r="D278" t="str">
        <f>IFERROR(VLOOKUP(C278,'Справочные данные'!$D$2:$G$359,3,FALSE),"")</f>
        <v/>
      </c>
      <c r="J278" t="str">
        <f t="shared" si="12"/>
        <v/>
      </c>
      <c r="K278" t="str">
        <f t="shared" si="13"/>
        <v/>
      </c>
      <c r="L278">
        <f t="shared" si="14"/>
        <v>0</v>
      </c>
    </row>
    <row r="279" spans="4:12" x14ac:dyDescent="0.35">
      <c r="D279" t="str">
        <f>IFERROR(VLOOKUP(C279,'Справочные данные'!$D$2:$G$359,3,FALSE),"")</f>
        <v/>
      </c>
      <c r="J279" t="str">
        <f t="shared" si="12"/>
        <v/>
      </c>
      <c r="K279" t="str">
        <f t="shared" si="13"/>
        <v/>
      </c>
      <c r="L279">
        <f t="shared" si="14"/>
        <v>0</v>
      </c>
    </row>
    <row r="280" spans="4:12" x14ac:dyDescent="0.35">
      <c r="D280" t="str">
        <f>IFERROR(VLOOKUP(C280,'Справочные данные'!$D$2:$G$359,3,FALSE),"")</f>
        <v/>
      </c>
      <c r="J280" t="str">
        <f t="shared" si="12"/>
        <v/>
      </c>
      <c r="K280" t="str">
        <f t="shared" si="13"/>
        <v/>
      </c>
      <c r="L280">
        <f t="shared" si="14"/>
        <v>0</v>
      </c>
    </row>
    <row r="281" spans="4:12" x14ac:dyDescent="0.35">
      <c r="D281" t="str">
        <f>IFERROR(VLOOKUP(C281,'Справочные данные'!$D$2:$G$359,3,FALSE),"")</f>
        <v/>
      </c>
      <c r="J281" t="str">
        <f t="shared" si="12"/>
        <v/>
      </c>
      <c r="K281" t="str">
        <f t="shared" si="13"/>
        <v/>
      </c>
      <c r="L281">
        <f t="shared" si="14"/>
        <v>0</v>
      </c>
    </row>
    <row r="282" spans="4:12" x14ac:dyDescent="0.35">
      <c r="D282" t="str">
        <f>IFERROR(VLOOKUP(C282,'Справочные данные'!$D$2:$G$359,3,FALSE),"")</f>
        <v/>
      </c>
      <c r="J282" t="str">
        <f t="shared" si="12"/>
        <v/>
      </c>
      <c r="K282" t="str">
        <f t="shared" si="13"/>
        <v/>
      </c>
      <c r="L282">
        <f t="shared" si="14"/>
        <v>0</v>
      </c>
    </row>
    <row r="283" spans="4:12" x14ac:dyDescent="0.35">
      <c r="D283" t="str">
        <f>IFERROR(VLOOKUP(C283,'Справочные данные'!$D$2:$G$359,3,FALSE),"")</f>
        <v/>
      </c>
      <c r="J283" t="str">
        <f t="shared" si="12"/>
        <v/>
      </c>
      <c r="K283" t="str">
        <f t="shared" si="13"/>
        <v/>
      </c>
      <c r="L283">
        <f t="shared" si="14"/>
        <v>0</v>
      </c>
    </row>
    <row r="284" spans="4:12" x14ac:dyDescent="0.35">
      <c r="D284" t="str">
        <f>IFERROR(VLOOKUP(C284,'Справочные данные'!$D$2:$G$359,3,FALSE),"")</f>
        <v/>
      </c>
      <c r="J284" t="str">
        <f t="shared" si="12"/>
        <v/>
      </c>
      <c r="K284" t="str">
        <f t="shared" si="13"/>
        <v/>
      </c>
      <c r="L284">
        <f t="shared" si="14"/>
        <v>0</v>
      </c>
    </row>
    <row r="285" spans="4:12" x14ac:dyDescent="0.35">
      <c r="D285" t="str">
        <f>IFERROR(VLOOKUP(C285,'Справочные данные'!$D$2:$G$359,3,FALSE),"")</f>
        <v/>
      </c>
      <c r="J285" t="str">
        <f t="shared" si="12"/>
        <v/>
      </c>
      <c r="K285" t="str">
        <f t="shared" si="13"/>
        <v/>
      </c>
      <c r="L285">
        <f t="shared" si="14"/>
        <v>0</v>
      </c>
    </row>
    <row r="286" spans="4:12" x14ac:dyDescent="0.35">
      <c r="D286" t="str">
        <f>IFERROR(VLOOKUP(C286,'Справочные данные'!$D$2:$G$359,3,FALSE),"")</f>
        <v/>
      </c>
      <c r="J286" t="str">
        <f t="shared" si="12"/>
        <v/>
      </c>
      <c r="K286" t="str">
        <f t="shared" si="13"/>
        <v/>
      </c>
      <c r="L286">
        <f t="shared" si="14"/>
        <v>0</v>
      </c>
    </row>
    <row r="287" spans="4:12" x14ac:dyDescent="0.35">
      <c r="D287" t="str">
        <f>IFERROR(VLOOKUP(C287,'Справочные данные'!$D$2:$G$359,3,FALSE),"")</f>
        <v/>
      </c>
      <c r="J287" t="str">
        <f t="shared" si="12"/>
        <v/>
      </c>
      <c r="K287" t="str">
        <f t="shared" si="13"/>
        <v/>
      </c>
      <c r="L287">
        <f t="shared" si="14"/>
        <v>0</v>
      </c>
    </row>
    <row r="288" spans="4:12" x14ac:dyDescent="0.35">
      <c r="D288" t="str">
        <f>IFERROR(VLOOKUP(C288,'Справочные данные'!$D$2:$G$359,3,FALSE),"")</f>
        <v/>
      </c>
      <c r="J288" t="str">
        <f t="shared" si="12"/>
        <v/>
      </c>
      <c r="K288" t="str">
        <f t="shared" si="13"/>
        <v/>
      </c>
      <c r="L288">
        <f t="shared" si="14"/>
        <v>0</v>
      </c>
    </row>
    <row r="289" spans="4:12" x14ac:dyDescent="0.35">
      <c r="D289" t="str">
        <f>IFERROR(VLOOKUP(C289,'Справочные данные'!$D$2:$G$359,3,FALSE),"")</f>
        <v/>
      </c>
      <c r="J289" t="str">
        <f t="shared" si="12"/>
        <v/>
      </c>
      <c r="K289" t="str">
        <f t="shared" si="13"/>
        <v/>
      </c>
      <c r="L289">
        <f t="shared" si="14"/>
        <v>0</v>
      </c>
    </row>
    <row r="290" spans="4:12" x14ac:dyDescent="0.35">
      <c r="D290" t="str">
        <f>IFERROR(VLOOKUP(C290,'Справочные данные'!$D$2:$G$359,3,FALSE),"")</f>
        <v/>
      </c>
      <c r="J290" t="str">
        <f t="shared" si="12"/>
        <v/>
      </c>
      <c r="K290" t="str">
        <f t="shared" si="13"/>
        <v/>
      </c>
      <c r="L290">
        <f t="shared" si="14"/>
        <v>0</v>
      </c>
    </row>
    <row r="291" spans="4:12" x14ac:dyDescent="0.35">
      <c r="D291" t="str">
        <f>IFERROR(VLOOKUP(C291,'Справочные данные'!$D$2:$G$359,3,FALSE),"")</f>
        <v/>
      </c>
      <c r="J291" t="str">
        <f t="shared" si="12"/>
        <v/>
      </c>
      <c r="K291" t="str">
        <f t="shared" si="13"/>
        <v/>
      </c>
      <c r="L291">
        <f t="shared" si="14"/>
        <v>0</v>
      </c>
    </row>
    <row r="292" spans="4:12" x14ac:dyDescent="0.35">
      <c r="D292" t="str">
        <f>IFERROR(VLOOKUP(C292,'Справочные данные'!$D$2:$G$359,3,FALSE),"")</f>
        <v/>
      </c>
      <c r="J292" t="str">
        <f t="shared" si="12"/>
        <v/>
      </c>
      <c r="K292" t="str">
        <f t="shared" si="13"/>
        <v/>
      </c>
      <c r="L292">
        <f t="shared" si="14"/>
        <v>0</v>
      </c>
    </row>
    <row r="293" spans="4:12" x14ac:dyDescent="0.35">
      <c r="D293" t="str">
        <f>IFERROR(VLOOKUP(C293,'Справочные данные'!$D$2:$G$359,3,FALSE),"")</f>
        <v/>
      </c>
      <c r="J293" t="str">
        <f t="shared" si="12"/>
        <v/>
      </c>
      <c r="K293" t="str">
        <f t="shared" si="13"/>
        <v/>
      </c>
      <c r="L293">
        <f t="shared" si="14"/>
        <v>0</v>
      </c>
    </row>
    <row r="294" spans="4:12" x14ac:dyDescent="0.35">
      <c r="D294" t="str">
        <f>IFERROR(VLOOKUP(C294,'Справочные данные'!$D$2:$G$359,3,FALSE),"")</f>
        <v/>
      </c>
      <c r="J294" t="str">
        <f t="shared" si="12"/>
        <v/>
      </c>
      <c r="K294" t="str">
        <f t="shared" si="13"/>
        <v/>
      </c>
      <c r="L294">
        <f t="shared" si="14"/>
        <v>0</v>
      </c>
    </row>
    <row r="295" spans="4:12" x14ac:dyDescent="0.35">
      <c r="D295" t="str">
        <f>IFERROR(VLOOKUP(C295,'Справочные данные'!$D$2:$G$359,3,FALSE),"")</f>
        <v/>
      </c>
      <c r="J295" t="str">
        <f t="shared" si="12"/>
        <v/>
      </c>
      <c r="K295" t="str">
        <f t="shared" si="13"/>
        <v/>
      </c>
      <c r="L295">
        <f t="shared" si="14"/>
        <v>0</v>
      </c>
    </row>
    <row r="296" spans="4:12" x14ac:dyDescent="0.35">
      <c r="D296" t="str">
        <f>IFERROR(VLOOKUP(C296,'Справочные данные'!$D$2:$G$359,3,FALSE),"")</f>
        <v/>
      </c>
      <c r="J296" t="str">
        <f t="shared" si="12"/>
        <v/>
      </c>
      <c r="K296" t="str">
        <f t="shared" si="13"/>
        <v/>
      </c>
      <c r="L296">
        <f t="shared" si="14"/>
        <v>0</v>
      </c>
    </row>
    <row r="297" spans="4:12" x14ac:dyDescent="0.35">
      <c r="D297" t="str">
        <f>IFERROR(VLOOKUP(C297,'Справочные данные'!$D$2:$G$359,3,FALSE),"")</f>
        <v/>
      </c>
      <c r="J297" t="str">
        <f t="shared" si="12"/>
        <v/>
      </c>
      <c r="K297" t="str">
        <f t="shared" si="13"/>
        <v/>
      </c>
      <c r="L297">
        <f t="shared" si="14"/>
        <v>0</v>
      </c>
    </row>
    <row r="298" spans="4:12" x14ac:dyDescent="0.35">
      <c r="D298" t="str">
        <f>IFERROR(VLOOKUP(C298,'Справочные данные'!$D$2:$G$359,3,FALSE),"")</f>
        <v/>
      </c>
      <c r="J298" t="str">
        <f t="shared" si="12"/>
        <v/>
      </c>
      <c r="K298" t="str">
        <f t="shared" si="13"/>
        <v/>
      </c>
      <c r="L298">
        <f t="shared" si="14"/>
        <v>0</v>
      </c>
    </row>
    <row r="299" spans="4:12" x14ac:dyDescent="0.35">
      <c r="D299" t="str">
        <f>IFERROR(VLOOKUP(C299,'Справочные данные'!$D$2:$G$359,3,FALSE),"")</f>
        <v/>
      </c>
      <c r="J299" t="str">
        <f t="shared" si="12"/>
        <v/>
      </c>
      <c r="K299" t="str">
        <f t="shared" si="13"/>
        <v/>
      </c>
      <c r="L299">
        <f t="shared" si="14"/>
        <v>0</v>
      </c>
    </row>
    <row r="300" spans="4:12" x14ac:dyDescent="0.35">
      <c r="D300" t="str">
        <f>IFERROR(VLOOKUP(C300,'Справочные данные'!$D$2:$G$359,3,FALSE),"")</f>
        <v/>
      </c>
      <c r="J300" t="str">
        <f t="shared" si="12"/>
        <v/>
      </c>
      <c r="K300" t="str">
        <f t="shared" si="13"/>
        <v/>
      </c>
      <c r="L300">
        <f t="shared" si="14"/>
        <v>0</v>
      </c>
    </row>
    <row r="301" spans="4:12" x14ac:dyDescent="0.35">
      <c r="D301" t="str">
        <f>IFERROR(VLOOKUP(C301,'Справочные данные'!$D$2:$G$359,3,FALSE),"")</f>
        <v/>
      </c>
      <c r="J301" t="str">
        <f t="shared" si="12"/>
        <v/>
      </c>
      <c r="K301" t="str">
        <f t="shared" si="13"/>
        <v/>
      </c>
      <c r="L301">
        <f t="shared" si="14"/>
        <v>0</v>
      </c>
    </row>
    <row r="302" spans="4:12" x14ac:dyDescent="0.35">
      <c r="D302" t="str">
        <f>IFERROR(VLOOKUP(C302,'Справочные данные'!$D$2:$G$359,3,FALSE),"")</f>
        <v/>
      </c>
      <c r="J302" t="str">
        <f t="shared" si="12"/>
        <v/>
      </c>
      <c r="K302" t="str">
        <f t="shared" si="13"/>
        <v/>
      </c>
      <c r="L302">
        <f t="shared" si="14"/>
        <v>0</v>
      </c>
    </row>
    <row r="303" spans="4:12" x14ac:dyDescent="0.35">
      <c r="D303" t="str">
        <f>IFERROR(VLOOKUP(C303,'Справочные данные'!$D$2:$G$359,3,FALSE),"")</f>
        <v/>
      </c>
      <c r="J303" t="str">
        <f t="shared" si="12"/>
        <v/>
      </c>
      <c r="K303" t="str">
        <f t="shared" si="13"/>
        <v/>
      </c>
      <c r="L303">
        <f t="shared" si="14"/>
        <v>0</v>
      </c>
    </row>
    <row r="304" spans="4:12" x14ac:dyDescent="0.35">
      <c r="D304" t="str">
        <f>IFERROR(VLOOKUP(C304,'Справочные данные'!$D$2:$G$359,3,FALSE),"")</f>
        <v/>
      </c>
      <c r="J304" t="str">
        <f t="shared" si="12"/>
        <v/>
      </c>
      <c r="K304" t="str">
        <f t="shared" si="13"/>
        <v/>
      </c>
      <c r="L304">
        <f t="shared" si="14"/>
        <v>0</v>
      </c>
    </row>
    <row r="305" spans="4:12" x14ac:dyDescent="0.35">
      <c r="D305" t="str">
        <f>IFERROR(VLOOKUP(C305,'Справочные данные'!$D$2:$G$359,3,FALSE),"")</f>
        <v/>
      </c>
      <c r="J305" t="str">
        <f t="shared" si="12"/>
        <v/>
      </c>
      <c r="K305" t="str">
        <f t="shared" si="13"/>
        <v/>
      </c>
      <c r="L305">
        <f t="shared" si="14"/>
        <v>0</v>
      </c>
    </row>
    <row r="306" spans="4:12" x14ac:dyDescent="0.35">
      <c r="D306" t="str">
        <f>IFERROR(VLOOKUP(C306,'Справочные данные'!$D$2:$G$359,3,FALSE),"")</f>
        <v/>
      </c>
      <c r="J306" t="str">
        <f t="shared" si="12"/>
        <v/>
      </c>
      <c r="K306" t="str">
        <f t="shared" si="13"/>
        <v/>
      </c>
      <c r="L306">
        <f t="shared" si="14"/>
        <v>0</v>
      </c>
    </row>
    <row r="307" spans="4:12" x14ac:dyDescent="0.35">
      <c r="D307" t="str">
        <f>IFERROR(VLOOKUP(C307,'Справочные данные'!$D$2:$G$359,3,FALSE),"")</f>
        <v/>
      </c>
      <c r="J307" t="str">
        <f t="shared" si="12"/>
        <v/>
      </c>
      <c r="K307" t="str">
        <f t="shared" si="13"/>
        <v/>
      </c>
      <c r="L307">
        <f t="shared" si="14"/>
        <v>0</v>
      </c>
    </row>
    <row r="308" spans="4:12" x14ac:dyDescent="0.35">
      <c r="D308" t="str">
        <f>IFERROR(VLOOKUP(C308,'Справочные данные'!$D$2:$G$359,3,FALSE),"")</f>
        <v/>
      </c>
      <c r="J308" t="str">
        <f t="shared" si="12"/>
        <v/>
      </c>
      <c r="K308" t="str">
        <f t="shared" si="13"/>
        <v/>
      </c>
      <c r="L308">
        <f t="shared" si="14"/>
        <v>0</v>
      </c>
    </row>
    <row r="309" spans="4:12" x14ac:dyDescent="0.35">
      <c r="D309" t="str">
        <f>IFERROR(VLOOKUP(C309,'Справочные данные'!$D$2:$G$359,3,FALSE),"")</f>
        <v/>
      </c>
      <c r="J309" t="str">
        <f t="shared" si="12"/>
        <v/>
      </c>
      <c r="K309" t="str">
        <f t="shared" si="13"/>
        <v/>
      </c>
      <c r="L309">
        <f t="shared" si="14"/>
        <v>0</v>
      </c>
    </row>
    <row r="310" spans="4:12" x14ac:dyDescent="0.35">
      <c r="D310" t="str">
        <f>IFERROR(VLOOKUP(C310,'Справочные данные'!$D$2:$G$359,3,FALSE),"")</f>
        <v/>
      </c>
      <c r="J310" t="str">
        <f t="shared" si="12"/>
        <v/>
      </c>
      <c r="K310" t="str">
        <f t="shared" si="13"/>
        <v/>
      </c>
      <c r="L310">
        <f t="shared" si="14"/>
        <v>0</v>
      </c>
    </row>
    <row r="311" spans="4:12" x14ac:dyDescent="0.35">
      <c r="D311" t="str">
        <f>IFERROR(VLOOKUP(C311,'Справочные данные'!$D$2:$G$359,3,FALSE),"")</f>
        <v/>
      </c>
      <c r="J311" t="str">
        <f t="shared" si="12"/>
        <v/>
      </c>
      <c r="K311" t="str">
        <f t="shared" si="13"/>
        <v/>
      </c>
      <c r="L311">
        <f t="shared" si="14"/>
        <v>0</v>
      </c>
    </row>
    <row r="312" spans="4:12" x14ac:dyDescent="0.35">
      <c r="D312" t="str">
        <f>IFERROR(VLOOKUP(C312,'Справочные данные'!$D$2:$G$359,3,FALSE),"")</f>
        <v/>
      </c>
      <c r="J312" t="str">
        <f t="shared" si="12"/>
        <v/>
      </c>
      <c r="K312" t="str">
        <f t="shared" si="13"/>
        <v/>
      </c>
      <c r="L312">
        <f t="shared" si="14"/>
        <v>0</v>
      </c>
    </row>
    <row r="313" spans="4:12" x14ac:dyDescent="0.35">
      <c r="D313" t="str">
        <f>IFERROR(VLOOKUP(C313,'Справочные данные'!$D$2:$G$359,3,FALSE),"")</f>
        <v/>
      </c>
      <c r="J313" t="str">
        <f t="shared" si="12"/>
        <v/>
      </c>
      <c r="K313" t="str">
        <f t="shared" si="13"/>
        <v/>
      </c>
      <c r="L313">
        <f t="shared" si="14"/>
        <v>0</v>
      </c>
    </row>
    <row r="314" spans="4:12" x14ac:dyDescent="0.35">
      <c r="D314" t="str">
        <f>IFERROR(VLOOKUP(C314,'Справочные данные'!$D$2:$G$359,3,FALSE),"")</f>
        <v/>
      </c>
      <c r="J314" t="str">
        <f t="shared" si="12"/>
        <v/>
      </c>
      <c r="K314" t="str">
        <f t="shared" si="13"/>
        <v/>
      </c>
      <c r="L314">
        <f t="shared" si="14"/>
        <v>0</v>
      </c>
    </row>
    <row r="315" spans="4:12" x14ac:dyDescent="0.35">
      <c r="D315" t="str">
        <f>IFERROR(VLOOKUP(C315,'Справочные данные'!$D$2:$G$359,3,FALSE),"")</f>
        <v/>
      </c>
      <c r="J315" t="str">
        <f t="shared" si="12"/>
        <v/>
      </c>
      <c r="K315" t="str">
        <f t="shared" si="13"/>
        <v/>
      </c>
      <c r="L315">
        <f t="shared" si="14"/>
        <v>0</v>
      </c>
    </row>
    <row r="316" spans="4:12" x14ac:dyDescent="0.35">
      <c r="D316" t="str">
        <f>IFERROR(VLOOKUP(C316,'Справочные данные'!$D$2:$G$359,3,FALSE),"")</f>
        <v/>
      </c>
      <c r="J316" t="str">
        <f t="shared" si="12"/>
        <v/>
      </c>
      <c r="K316" t="str">
        <f t="shared" si="13"/>
        <v/>
      </c>
      <c r="L316">
        <f t="shared" si="14"/>
        <v>0</v>
      </c>
    </row>
    <row r="317" spans="4:12" x14ac:dyDescent="0.35">
      <c r="D317" t="str">
        <f>IFERROR(VLOOKUP(C317,'Справочные данные'!$D$2:$G$359,3,FALSE),"")</f>
        <v/>
      </c>
      <c r="J317" t="str">
        <f t="shared" si="12"/>
        <v/>
      </c>
      <c r="K317" t="str">
        <f t="shared" si="13"/>
        <v/>
      </c>
      <c r="L317">
        <f t="shared" si="14"/>
        <v>0</v>
      </c>
    </row>
    <row r="318" spans="4:12" x14ac:dyDescent="0.35">
      <c r="D318" t="str">
        <f>IFERROR(VLOOKUP(C318,'Справочные данные'!$D$2:$G$359,3,FALSE),"")</f>
        <v/>
      </c>
      <c r="J318" t="str">
        <f t="shared" si="12"/>
        <v/>
      </c>
      <c r="K318" t="str">
        <f t="shared" si="13"/>
        <v/>
      </c>
      <c r="L318">
        <f t="shared" si="14"/>
        <v>0</v>
      </c>
    </row>
    <row r="319" spans="4:12" x14ac:dyDescent="0.35">
      <c r="D319" t="str">
        <f>IFERROR(VLOOKUP(C319,'Справочные данные'!$D$2:$G$359,3,FALSE),"")</f>
        <v/>
      </c>
      <c r="J319" t="str">
        <f t="shared" si="12"/>
        <v/>
      </c>
      <c r="K319" t="str">
        <f t="shared" si="13"/>
        <v/>
      </c>
      <c r="L319">
        <f t="shared" si="14"/>
        <v>0</v>
      </c>
    </row>
    <row r="320" spans="4:12" x14ac:dyDescent="0.35">
      <c r="D320" t="str">
        <f>IFERROR(VLOOKUP(C320,'Справочные данные'!$D$2:$G$359,3,FALSE),"")</f>
        <v/>
      </c>
      <c r="J320" t="str">
        <f t="shared" si="12"/>
        <v/>
      </c>
      <c r="K320" t="str">
        <f t="shared" si="13"/>
        <v/>
      </c>
      <c r="L320">
        <f t="shared" si="14"/>
        <v>0</v>
      </c>
    </row>
    <row r="321" spans="4:12" x14ac:dyDescent="0.35">
      <c r="D321" t="str">
        <f>IFERROR(VLOOKUP(C321,'Справочные данные'!$D$2:$G$359,3,FALSE),"")</f>
        <v/>
      </c>
      <c r="J321" t="str">
        <f t="shared" si="12"/>
        <v/>
      </c>
      <c r="K321" t="str">
        <f t="shared" si="13"/>
        <v/>
      </c>
      <c r="L321">
        <f t="shared" si="14"/>
        <v>0</v>
      </c>
    </row>
    <row r="322" spans="4:12" x14ac:dyDescent="0.35">
      <c r="D322" t="str">
        <f>IFERROR(VLOOKUP(C322,'Справочные данные'!$D$2:$G$359,3,FALSE),"")</f>
        <v/>
      </c>
      <c r="J322" t="str">
        <f t="shared" si="12"/>
        <v/>
      </c>
      <c r="K322" t="str">
        <f t="shared" si="13"/>
        <v/>
      </c>
      <c r="L322">
        <f t="shared" si="14"/>
        <v>0</v>
      </c>
    </row>
    <row r="323" spans="4:12" x14ac:dyDescent="0.35">
      <c r="D323" t="str">
        <f>IFERROR(VLOOKUP(C323,'Справочные данные'!$D$2:$G$359,3,FALSE),"")</f>
        <v/>
      </c>
      <c r="J323" t="str">
        <f t="shared" ref="J323:J386" si="15">IFERROR(G323/F323,"")</f>
        <v/>
      </c>
      <c r="K323" t="str">
        <f t="shared" ref="K323:K386" si="16">IFERROR(G323/E323,"")</f>
        <v/>
      </c>
      <c r="L323">
        <f t="shared" ref="L323:L386" si="17">G323-H323</f>
        <v>0</v>
      </c>
    </row>
    <row r="324" spans="4:12" x14ac:dyDescent="0.35">
      <c r="D324" t="str">
        <f>IFERROR(VLOOKUP(C324,'Справочные данные'!$D$2:$G$359,3,FALSE),"")</f>
        <v/>
      </c>
      <c r="J324" t="str">
        <f t="shared" si="15"/>
        <v/>
      </c>
      <c r="K324" t="str">
        <f t="shared" si="16"/>
        <v/>
      </c>
      <c r="L324">
        <f t="shared" si="17"/>
        <v>0</v>
      </c>
    </row>
    <row r="325" spans="4:12" x14ac:dyDescent="0.35">
      <c r="D325" t="str">
        <f>IFERROR(VLOOKUP(C325,'Справочные данные'!$D$2:$G$359,3,FALSE),"")</f>
        <v/>
      </c>
      <c r="J325" t="str">
        <f t="shared" si="15"/>
        <v/>
      </c>
      <c r="K325" t="str">
        <f t="shared" si="16"/>
        <v/>
      </c>
      <c r="L325">
        <f t="shared" si="17"/>
        <v>0</v>
      </c>
    </row>
    <row r="326" spans="4:12" x14ac:dyDescent="0.35">
      <c r="D326" t="str">
        <f>IFERROR(VLOOKUP(C326,'Справочные данные'!$D$2:$G$359,3,FALSE),"")</f>
        <v/>
      </c>
      <c r="J326" t="str">
        <f t="shared" si="15"/>
        <v/>
      </c>
      <c r="K326" t="str">
        <f t="shared" si="16"/>
        <v/>
      </c>
      <c r="L326">
        <f t="shared" si="17"/>
        <v>0</v>
      </c>
    </row>
    <row r="327" spans="4:12" x14ac:dyDescent="0.35">
      <c r="D327" t="str">
        <f>IFERROR(VLOOKUP(C327,'Справочные данные'!$D$2:$G$359,3,FALSE),"")</f>
        <v/>
      </c>
      <c r="J327" t="str">
        <f t="shared" si="15"/>
        <v/>
      </c>
      <c r="K327" t="str">
        <f t="shared" si="16"/>
        <v/>
      </c>
      <c r="L327">
        <f t="shared" si="17"/>
        <v>0</v>
      </c>
    </row>
    <row r="328" spans="4:12" x14ac:dyDescent="0.35">
      <c r="D328" t="str">
        <f>IFERROR(VLOOKUP(C328,'Справочные данные'!$D$2:$G$359,3,FALSE),"")</f>
        <v/>
      </c>
      <c r="J328" t="str">
        <f t="shared" si="15"/>
        <v/>
      </c>
      <c r="K328" t="str">
        <f t="shared" si="16"/>
        <v/>
      </c>
      <c r="L328">
        <f t="shared" si="17"/>
        <v>0</v>
      </c>
    </row>
    <row r="329" spans="4:12" x14ac:dyDescent="0.35">
      <c r="D329" t="str">
        <f>IFERROR(VLOOKUP(C329,'Справочные данные'!$D$2:$G$359,3,FALSE),"")</f>
        <v/>
      </c>
      <c r="J329" t="str">
        <f t="shared" si="15"/>
        <v/>
      </c>
      <c r="K329" t="str">
        <f t="shared" si="16"/>
        <v/>
      </c>
      <c r="L329">
        <f t="shared" si="17"/>
        <v>0</v>
      </c>
    </row>
    <row r="330" spans="4:12" x14ac:dyDescent="0.35">
      <c r="D330" t="str">
        <f>IFERROR(VLOOKUP(C330,'Справочные данные'!$D$2:$G$359,3,FALSE),"")</f>
        <v/>
      </c>
      <c r="J330" t="str">
        <f t="shared" si="15"/>
        <v/>
      </c>
      <c r="K330" t="str">
        <f t="shared" si="16"/>
        <v/>
      </c>
      <c r="L330">
        <f t="shared" si="17"/>
        <v>0</v>
      </c>
    </row>
    <row r="331" spans="4:12" x14ac:dyDescent="0.35">
      <c r="D331" t="str">
        <f>IFERROR(VLOOKUP(C331,'Справочные данные'!$D$2:$G$359,3,FALSE),"")</f>
        <v/>
      </c>
      <c r="J331" t="str">
        <f t="shared" si="15"/>
        <v/>
      </c>
      <c r="K331" t="str">
        <f t="shared" si="16"/>
        <v/>
      </c>
      <c r="L331">
        <f t="shared" si="17"/>
        <v>0</v>
      </c>
    </row>
    <row r="332" spans="4:12" x14ac:dyDescent="0.35">
      <c r="D332" t="str">
        <f>IFERROR(VLOOKUP(C332,'Справочные данные'!$D$2:$G$359,3,FALSE),"")</f>
        <v/>
      </c>
      <c r="J332" t="str">
        <f t="shared" si="15"/>
        <v/>
      </c>
      <c r="K332" t="str">
        <f t="shared" si="16"/>
        <v/>
      </c>
      <c r="L332">
        <f t="shared" si="17"/>
        <v>0</v>
      </c>
    </row>
    <row r="333" spans="4:12" x14ac:dyDescent="0.35">
      <c r="D333" t="str">
        <f>IFERROR(VLOOKUP(C333,'Справочные данные'!$D$2:$G$359,3,FALSE),"")</f>
        <v/>
      </c>
      <c r="J333" t="str">
        <f t="shared" si="15"/>
        <v/>
      </c>
      <c r="K333" t="str">
        <f t="shared" si="16"/>
        <v/>
      </c>
      <c r="L333">
        <f t="shared" si="17"/>
        <v>0</v>
      </c>
    </row>
    <row r="334" spans="4:12" x14ac:dyDescent="0.35">
      <c r="D334" t="str">
        <f>IFERROR(VLOOKUP(C334,'Справочные данные'!$D$2:$G$359,3,FALSE),"")</f>
        <v/>
      </c>
      <c r="J334" t="str">
        <f t="shared" si="15"/>
        <v/>
      </c>
      <c r="K334" t="str">
        <f t="shared" si="16"/>
        <v/>
      </c>
      <c r="L334">
        <f t="shared" si="17"/>
        <v>0</v>
      </c>
    </row>
    <row r="335" spans="4:12" x14ac:dyDescent="0.35">
      <c r="D335" t="str">
        <f>IFERROR(VLOOKUP(C335,'Справочные данные'!$D$2:$G$359,3,FALSE),"")</f>
        <v/>
      </c>
      <c r="J335" t="str">
        <f t="shared" si="15"/>
        <v/>
      </c>
      <c r="K335" t="str">
        <f t="shared" si="16"/>
        <v/>
      </c>
      <c r="L335">
        <f t="shared" si="17"/>
        <v>0</v>
      </c>
    </row>
    <row r="336" spans="4:12" x14ac:dyDescent="0.35">
      <c r="D336" t="str">
        <f>IFERROR(VLOOKUP(C336,'Справочные данные'!$D$2:$G$359,3,FALSE),"")</f>
        <v/>
      </c>
      <c r="J336" t="str">
        <f t="shared" si="15"/>
        <v/>
      </c>
      <c r="K336" t="str">
        <f t="shared" si="16"/>
        <v/>
      </c>
      <c r="L336">
        <f t="shared" si="17"/>
        <v>0</v>
      </c>
    </row>
    <row r="337" spans="4:12" x14ac:dyDescent="0.35">
      <c r="D337" t="str">
        <f>IFERROR(VLOOKUP(C337,'Справочные данные'!$D$2:$G$359,3,FALSE),"")</f>
        <v/>
      </c>
      <c r="J337" t="str">
        <f t="shared" si="15"/>
        <v/>
      </c>
      <c r="K337" t="str">
        <f t="shared" si="16"/>
        <v/>
      </c>
      <c r="L337">
        <f t="shared" si="17"/>
        <v>0</v>
      </c>
    </row>
    <row r="338" spans="4:12" x14ac:dyDescent="0.35">
      <c r="D338" t="str">
        <f>IFERROR(VLOOKUP(C338,'Справочные данные'!$D$2:$G$359,3,FALSE),"")</f>
        <v/>
      </c>
      <c r="J338" t="str">
        <f t="shared" si="15"/>
        <v/>
      </c>
      <c r="K338" t="str">
        <f t="shared" si="16"/>
        <v/>
      </c>
      <c r="L338">
        <f t="shared" si="17"/>
        <v>0</v>
      </c>
    </row>
    <row r="339" spans="4:12" x14ac:dyDescent="0.35">
      <c r="D339" t="str">
        <f>IFERROR(VLOOKUP(C339,'Справочные данные'!$D$2:$G$359,3,FALSE),"")</f>
        <v/>
      </c>
      <c r="J339" t="str">
        <f t="shared" si="15"/>
        <v/>
      </c>
      <c r="K339" t="str">
        <f t="shared" si="16"/>
        <v/>
      </c>
      <c r="L339">
        <f t="shared" si="17"/>
        <v>0</v>
      </c>
    </row>
    <row r="340" spans="4:12" x14ac:dyDescent="0.35">
      <c r="D340" t="str">
        <f>IFERROR(VLOOKUP(C340,'Справочные данные'!$D$2:$G$359,3,FALSE),"")</f>
        <v/>
      </c>
      <c r="J340" t="str">
        <f t="shared" si="15"/>
        <v/>
      </c>
      <c r="K340" t="str">
        <f t="shared" si="16"/>
        <v/>
      </c>
      <c r="L340">
        <f t="shared" si="17"/>
        <v>0</v>
      </c>
    </row>
    <row r="341" spans="4:12" x14ac:dyDescent="0.35">
      <c r="D341" t="str">
        <f>IFERROR(VLOOKUP(C341,'Справочные данные'!$D$2:$G$359,3,FALSE),"")</f>
        <v/>
      </c>
      <c r="J341" t="str">
        <f t="shared" si="15"/>
        <v/>
      </c>
      <c r="K341" t="str">
        <f t="shared" si="16"/>
        <v/>
      </c>
      <c r="L341">
        <f t="shared" si="17"/>
        <v>0</v>
      </c>
    </row>
    <row r="342" spans="4:12" x14ac:dyDescent="0.35">
      <c r="D342" t="str">
        <f>IFERROR(VLOOKUP(C342,'Справочные данные'!$D$2:$G$359,3,FALSE),"")</f>
        <v/>
      </c>
      <c r="J342" t="str">
        <f t="shared" si="15"/>
        <v/>
      </c>
      <c r="K342" t="str">
        <f t="shared" si="16"/>
        <v/>
      </c>
      <c r="L342">
        <f t="shared" si="17"/>
        <v>0</v>
      </c>
    </row>
    <row r="343" spans="4:12" x14ac:dyDescent="0.35">
      <c r="D343" t="str">
        <f>IFERROR(VLOOKUP(C343,'Справочные данные'!$D$2:$G$359,3,FALSE),"")</f>
        <v/>
      </c>
      <c r="J343" t="str">
        <f t="shared" si="15"/>
        <v/>
      </c>
      <c r="K343" t="str">
        <f t="shared" si="16"/>
        <v/>
      </c>
      <c r="L343">
        <f t="shared" si="17"/>
        <v>0</v>
      </c>
    </row>
    <row r="344" spans="4:12" x14ac:dyDescent="0.35">
      <c r="D344" t="str">
        <f>IFERROR(VLOOKUP(C344,'Справочные данные'!$D$2:$G$359,3,FALSE),"")</f>
        <v/>
      </c>
      <c r="J344" t="str">
        <f t="shared" si="15"/>
        <v/>
      </c>
      <c r="K344" t="str">
        <f t="shared" si="16"/>
        <v/>
      </c>
      <c r="L344">
        <f t="shared" si="17"/>
        <v>0</v>
      </c>
    </row>
    <row r="345" spans="4:12" x14ac:dyDescent="0.35">
      <c r="D345" t="str">
        <f>IFERROR(VLOOKUP(C345,'Справочные данные'!$D$2:$G$359,3,FALSE),"")</f>
        <v/>
      </c>
      <c r="J345" t="str">
        <f t="shared" si="15"/>
        <v/>
      </c>
      <c r="K345" t="str">
        <f t="shared" si="16"/>
        <v/>
      </c>
      <c r="L345">
        <f t="shared" si="17"/>
        <v>0</v>
      </c>
    </row>
    <row r="346" spans="4:12" x14ac:dyDescent="0.35">
      <c r="D346" t="str">
        <f>IFERROR(VLOOKUP(C346,'Справочные данные'!$D$2:$G$359,3,FALSE),"")</f>
        <v/>
      </c>
      <c r="J346" t="str">
        <f t="shared" si="15"/>
        <v/>
      </c>
      <c r="K346" t="str">
        <f t="shared" si="16"/>
        <v/>
      </c>
      <c r="L346">
        <f t="shared" si="17"/>
        <v>0</v>
      </c>
    </row>
    <row r="347" spans="4:12" x14ac:dyDescent="0.35">
      <c r="D347" t="str">
        <f>IFERROR(VLOOKUP(C347,'Справочные данные'!$D$2:$G$359,3,FALSE),"")</f>
        <v/>
      </c>
      <c r="J347" t="str">
        <f t="shared" si="15"/>
        <v/>
      </c>
      <c r="K347" t="str">
        <f t="shared" si="16"/>
        <v/>
      </c>
      <c r="L347">
        <f t="shared" si="17"/>
        <v>0</v>
      </c>
    </row>
    <row r="348" spans="4:12" x14ac:dyDescent="0.35">
      <c r="D348" t="str">
        <f>IFERROR(VLOOKUP(C348,'Справочные данные'!$D$2:$G$359,3,FALSE),"")</f>
        <v/>
      </c>
      <c r="J348" t="str">
        <f t="shared" si="15"/>
        <v/>
      </c>
      <c r="K348" t="str">
        <f t="shared" si="16"/>
        <v/>
      </c>
      <c r="L348">
        <f t="shared" si="17"/>
        <v>0</v>
      </c>
    </row>
    <row r="349" spans="4:12" x14ac:dyDescent="0.35">
      <c r="D349" t="str">
        <f>IFERROR(VLOOKUP(C349,'Справочные данные'!$D$2:$G$359,3,FALSE),"")</f>
        <v/>
      </c>
      <c r="J349" t="str">
        <f t="shared" si="15"/>
        <v/>
      </c>
      <c r="K349" t="str">
        <f t="shared" si="16"/>
        <v/>
      </c>
      <c r="L349">
        <f t="shared" si="17"/>
        <v>0</v>
      </c>
    </row>
    <row r="350" spans="4:12" x14ac:dyDescent="0.35">
      <c r="D350" t="str">
        <f>IFERROR(VLOOKUP(C350,'Справочные данные'!$D$2:$G$359,3,FALSE),"")</f>
        <v/>
      </c>
      <c r="J350" t="str">
        <f t="shared" si="15"/>
        <v/>
      </c>
      <c r="K350" t="str">
        <f t="shared" si="16"/>
        <v/>
      </c>
      <c r="L350">
        <f t="shared" si="17"/>
        <v>0</v>
      </c>
    </row>
    <row r="351" spans="4:12" x14ac:dyDescent="0.35">
      <c r="D351" t="str">
        <f>IFERROR(VLOOKUP(C351,'Справочные данные'!$D$2:$G$359,3,FALSE),"")</f>
        <v/>
      </c>
      <c r="J351" t="str">
        <f t="shared" si="15"/>
        <v/>
      </c>
      <c r="K351" t="str">
        <f t="shared" si="16"/>
        <v/>
      </c>
      <c r="L351">
        <f t="shared" si="17"/>
        <v>0</v>
      </c>
    </row>
    <row r="352" spans="4:12" x14ac:dyDescent="0.35">
      <c r="D352" t="str">
        <f>IFERROR(VLOOKUP(C352,'Справочные данные'!$D$2:$G$359,3,FALSE),"")</f>
        <v/>
      </c>
      <c r="J352" t="str">
        <f t="shared" si="15"/>
        <v/>
      </c>
      <c r="K352" t="str">
        <f t="shared" si="16"/>
        <v/>
      </c>
      <c r="L352">
        <f t="shared" si="17"/>
        <v>0</v>
      </c>
    </row>
    <row r="353" spans="4:12" x14ac:dyDescent="0.35">
      <c r="D353" t="str">
        <f>IFERROR(VLOOKUP(C353,'Справочные данные'!$D$2:$G$359,3,FALSE),"")</f>
        <v/>
      </c>
      <c r="J353" t="str">
        <f t="shared" si="15"/>
        <v/>
      </c>
      <c r="K353" t="str">
        <f t="shared" si="16"/>
        <v/>
      </c>
      <c r="L353">
        <f t="shared" si="17"/>
        <v>0</v>
      </c>
    </row>
    <row r="354" spans="4:12" x14ac:dyDescent="0.35">
      <c r="D354" t="str">
        <f>IFERROR(VLOOKUP(C354,'Справочные данные'!$D$2:$G$359,3,FALSE),"")</f>
        <v/>
      </c>
      <c r="J354" t="str">
        <f t="shared" si="15"/>
        <v/>
      </c>
      <c r="K354" t="str">
        <f t="shared" si="16"/>
        <v/>
      </c>
      <c r="L354">
        <f t="shared" si="17"/>
        <v>0</v>
      </c>
    </row>
    <row r="355" spans="4:12" x14ac:dyDescent="0.35">
      <c r="D355" t="str">
        <f>IFERROR(VLOOKUP(C355,'Справочные данные'!$D$2:$G$359,3,FALSE),"")</f>
        <v/>
      </c>
      <c r="J355" t="str">
        <f t="shared" si="15"/>
        <v/>
      </c>
      <c r="K355" t="str">
        <f t="shared" si="16"/>
        <v/>
      </c>
      <c r="L355">
        <f t="shared" si="17"/>
        <v>0</v>
      </c>
    </row>
    <row r="356" spans="4:12" x14ac:dyDescent="0.35">
      <c r="D356" t="str">
        <f>IFERROR(VLOOKUP(C356,'Справочные данные'!$D$2:$G$359,3,FALSE),"")</f>
        <v/>
      </c>
      <c r="J356" t="str">
        <f t="shared" si="15"/>
        <v/>
      </c>
      <c r="K356" t="str">
        <f t="shared" si="16"/>
        <v/>
      </c>
      <c r="L356">
        <f t="shared" si="17"/>
        <v>0</v>
      </c>
    </row>
    <row r="357" spans="4:12" x14ac:dyDescent="0.35">
      <c r="D357" t="str">
        <f>IFERROR(VLOOKUP(C357,'Справочные данные'!$D$2:$G$359,3,FALSE),"")</f>
        <v/>
      </c>
      <c r="J357" t="str">
        <f t="shared" si="15"/>
        <v/>
      </c>
      <c r="K357" t="str">
        <f t="shared" si="16"/>
        <v/>
      </c>
      <c r="L357">
        <f t="shared" si="17"/>
        <v>0</v>
      </c>
    </row>
    <row r="358" spans="4:12" x14ac:dyDescent="0.35">
      <c r="D358" t="str">
        <f>IFERROR(VLOOKUP(C358,'Справочные данные'!$D$2:$G$359,3,FALSE),"")</f>
        <v/>
      </c>
      <c r="J358" t="str">
        <f t="shared" si="15"/>
        <v/>
      </c>
      <c r="K358" t="str">
        <f t="shared" si="16"/>
        <v/>
      </c>
      <c r="L358">
        <f t="shared" si="17"/>
        <v>0</v>
      </c>
    </row>
    <row r="359" spans="4:12" x14ac:dyDescent="0.35">
      <c r="D359" t="str">
        <f>IFERROR(VLOOKUP(C359,'Справочные данные'!$D$2:$G$359,3,FALSE),"")</f>
        <v/>
      </c>
      <c r="J359" t="str">
        <f t="shared" si="15"/>
        <v/>
      </c>
      <c r="K359" t="str">
        <f t="shared" si="16"/>
        <v/>
      </c>
      <c r="L359">
        <f t="shared" si="17"/>
        <v>0</v>
      </c>
    </row>
    <row r="360" spans="4:12" x14ac:dyDescent="0.35">
      <c r="D360" t="str">
        <f>IFERROR(VLOOKUP(C360,'Справочные данные'!$D$2:$G$359,3,FALSE),"")</f>
        <v/>
      </c>
      <c r="J360" t="str">
        <f t="shared" si="15"/>
        <v/>
      </c>
      <c r="K360" t="str">
        <f t="shared" si="16"/>
        <v/>
      </c>
      <c r="L360">
        <f t="shared" si="17"/>
        <v>0</v>
      </c>
    </row>
    <row r="361" spans="4:12" x14ac:dyDescent="0.35">
      <c r="D361" t="str">
        <f>IFERROR(VLOOKUP(C361,'Справочные данные'!$D$2:$G$359,3,FALSE),"")</f>
        <v/>
      </c>
      <c r="J361" t="str">
        <f t="shared" si="15"/>
        <v/>
      </c>
      <c r="K361" t="str">
        <f t="shared" si="16"/>
        <v/>
      </c>
      <c r="L361">
        <f t="shared" si="17"/>
        <v>0</v>
      </c>
    </row>
    <row r="362" spans="4:12" x14ac:dyDescent="0.35">
      <c r="D362" t="str">
        <f>IFERROR(VLOOKUP(C362,'Справочные данные'!$D$2:$G$359,3,FALSE),"")</f>
        <v/>
      </c>
      <c r="J362" t="str">
        <f t="shared" si="15"/>
        <v/>
      </c>
      <c r="K362" t="str">
        <f t="shared" si="16"/>
        <v/>
      </c>
      <c r="L362">
        <f t="shared" si="17"/>
        <v>0</v>
      </c>
    </row>
    <row r="363" spans="4:12" x14ac:dyDescent="0.35">
      <c r="D363" t="str">
        <f>IFERROR(VLOOKUP(C363,'Справочные данные'!$D$2:$G$359,3,FALSE),"")</f>
        <v/>
      </c>
      <c r="J363" t="str">
        <f t="shared" si="15"/>
        <v/>
      </c>
      <c r="K363" t="str">
        <f t="shared" si="16"/>
        <v/>
      </c>
      <c r="L363">
        <f t="shared" si="17"/>
        <v>0</v>
      </c>
    </row>
    <row r="364" spans="4:12" x14ac:dyDescent="0.35">
      <c r="D364" t="str">
        <f>IFERROR(VLOOKUP(C364,'Справочные данные'!$D$2:$G$359,3,FALSE),"")</f>
        <v/>
      </c>
      <c r="J364" t="str">
        <f t="shared" si="15"/>
        <v/>
      </c>
      <c r="K364" t="str">
        <f t="shared" si="16"/>
        <v/>
      </c>
      <c r="L364">
        <f t="shared" si="17"/>
        <v>0</v>
      </c>
    </row>
    <row r="365" spans="4:12" x14ac:dyDescent="0.35">
      <c r="D365" t="str">
        <f>IFERROR(VLOOKUP(C365,'Справочные данные'!$D$2:$G$359,3,FALSE),"")</f>
        <v/>
      </c>
      <c r="J365" t="str">
        <f t="shared" si="15"/>
        <v/>
      </c>
      <c r="K365" t="str">
        <f t="shared" si="16"/>
        <v/>
      </c>
      <c r="L365">
        <f t="shared" si="17"/>
        <v>0</v>
      </c>
    </row>
    <row r="366" spans="4:12" x14ac:dyDescent="0.35">
      <c r="D366" t="str">
        <f>IFERROR(VLOOKUP(C366,'Справочные данные'!$D$2:$G$359,3,FALSE),"")</f>
        <v/>
      </c>
      <c r="J366" t="str">
        <f t="shared" si="15"/>
        <v/>
      </c>
      <c r="K366" t="str">
        <f t="shared" si="16"/>
        <v/>
      </c>
      <c r="L366">
        <f t="shared" si="17"/>
        <v>0</v>
      </c>
    </row>
    <row r="367" spans="4:12" x14ac:dyDescent="0.35">
      <c r="D367" t="str">
        <f>IFERROR(VLOOKUP(C367,'Справочные данные'!$D$2:$G$359,3,FALSE),"")</f>
        <v/>
      </c>
      <c r="J367" t="str">
        <f t="shared" si="15"/>
        <v/>
      </c>
      <c r="K367" t="str">
        <f t="shared" si="16"/>
        <v/>
      </c>
      <c r="L367">
        <f t="shared" si="17"/>
        <v>0</v>
      </c>
    </row>
    <row r="368" spans="4:12" x14ac:dyDescent="0.35">
      <c r="D368" t="str">
        <f>IFERROR(VLOOKUP(C368,'Справочные данные'!$D$2:$G$359,3,FALSE),"")</f>
        <v/>
      </c>
      <c r="J368" t="str">
        <f t="shared" si="15"/>
        <v/>
      </c>
      <c r="K368" t="str">
        <f t="shared" si="16"/>
        <v/>
      </c>
      <c r="L368">
        <f t="shared" si="17"/>
        <v>0</v>
      </c>
    </row>
    <row r="369" spans="4:12" x14ac:dyDescent="0.35">
      <c r="D369" t="str">
        <f>IFERROR(VLOOKUP(C369,'Справочные данные'!$D$2:$G$359,3,FALSE),"")</f>
        <v/>
      </c>
      <c r="J369" t="str">
        <f t="shared" si="15"/>
        <v/>
      </c>
      <c r="K369" t="str">
        <f t="shared" si="16"/>
        <v/>
      </c>
      <c r="L369">
        <f t="shared" si="17"/>
        <v>0</v>
      </c>
    </row>
    <row r="370" spans="4:12" x14ac:dyDescent="0.35">
      <c r="D370" t="str">
        <f>IFERROR(VLOOKUP(C370,'Справочные данные'!$D$2:$G$359,3,FALSE),"")</f>
        <v/>
      </c>
      <c r="J370" t="str">
        <f t="shared" si="15"/>
        <v/>
      </c>
      <c r="K370" t="str">
        <f t="shared" si="16"/>
        <v/>
      </c>
      <c r="L370">
        <f t="shared" si="17"/>
        <v>0</v>
      </c>
    </row>
    <row r="371" spans="4:12" x14ac:dyDescent="0.35">
      <c r="D371" t="str">
        <f>IFERROR(VLOOKUP(C371,'Справочные данные'!$D$2:$G$359,3,FALSE),"")</f>
        <v/>
      </c>
      <c r="J371" t="str">
        <f t="shared" si="15"/>
        <v/>
      </c>
      <c r="K371" t="str">
        <f t="shared" si="16"/>
        <v/>
      </c>
      <c r="L371">
        <f t="shared" si="17"/>
        <v>0</v>
      </c>
    </row>
    <row r="372" spans="4:12" x14ac:dyDescent="0.35">
      <c r="D372" t="str">
        <f>IFERROR(VLOOKUP(C372,'Справочные данные'!$D$2:$G$359,3,FALSE),"")</f>
        <v/>
      </c>
      <c r="J372" t="str">
        <f t="shared" si="15"/>
        <v/>
      </c>
      <c r="K372" t="str">
        <f t="shared" si="16"/>
        <v/>
      </c>
      <c r="L372">
        <f t="shared" si="17"/>
        <v>0</v>
      </c>
    </row>
    <row r="373" spans="4:12" x14ac:dyDescent="0.35">
      <c r="D373" t="str">
        <f>IFERROR(VLOOKUP(C373,'Справочные данные'!$D$2:$G$359,3,FALSE),"")</f>
        <v/>
      </c>
      <c r="J373" t="str">
        <f t="shared" si="15"/>
        <v/>
      </c>
      <c r="K373" t="str">
        <f t="shared" si="16"/>
        <v/>
      </c>
      <c r="L373">
        <f t="shared" si="17"/>
        <v>0</v>
      </c>
    </row>
    <row r="374" spans="4:12" x14ac:dyDescent="0.35">
      <c r="D374" t="str">
        <f>IFERROR(VLOOKUP(C374,'Справочные данные'!$D$2:$G$359,3,FALSE),"")</f>
        <v/>
      </c>
      <c r="J374" t="str">
        <f t="shared" si="15"/>
        <v/>
      </c>
      <c r="K374" t="str">
        <f t="shared" si="16"/>
        <v/>
      </c>
      <c r="L374">
        <f t="shared" si="17"/>
        <v>0</v>
      </c>
    </row>
    <row r="375" spans="4:12" x14ac:dyDescent="0.35">
      <c r="D375" t="str">
        <f>IFERROR(VLOOKUP(C375,'Справочные данные'!$D$2:$G$359,3,FALSE),"")</f>
        <v/>
      </c>
      <c r="J375" t="str">
        <f t="shared" si="15"/>
        <v/>
      </c>
      <c r="K375" t="str">
        <f t="shared" si="16"/>
        <v/>
      </c>
      <c r="L375">
        <f t="shared" si="17"/>
        <v>0</v>
      </c>
    </row>
    <row r="376" spans="4:12" x14ac:dyDescent="0.35">
      <c r="D376" t="str">
        <f>IFERROR(VLOOKUP(C376,'Справочные данные'!$D$2:$G$359,3,FALSE),"")</f>
        <v/>
      </c>
      <c r="J376" t="str">
        <f t="shared" si="15"/>
        <v/>
      </c>
      <c r="K376" t="str">
        <f t="shared" si="16"/>
        <v/>
      </c>
      <c r="L376">
        <f t="shared" si="17"/>
        <v>0</v>
      </c>
    </row>
    <row r="377" spans="4:12" x14ac:dyDescent="0.35">
      <c r="D377" t="str">
        <f>IFERROR(VLOOKUP(C377,'Справочные данные'!$D$2:$G$359,3,FALSE),"")</f>
        <v/>
      </c>
      <c r="J377" t="str">
        <f t="shared" si="15"/>
        <v/>
      </c>
      <c r="K377" t="str">
        <f t="shared" si="16"/>
        <v/>
      </c>
      <c r="L377">
        <f t="shared" si="17"/>
        <v>0</v>
      </c>
    </row>
    <row r="378" spans="4:12" x14ac:dyDescent="0.35">
      <c r="D378" t="str">
        <f>IFERROR(VLOOKUP(C378,'Справочные данные'!$D$2:$G$359,3,FALSE),"")</f>
        <v/>
      </c>
      <c r="J378" t="str">
        <f t="shared" si="15"/>
        <v/>
      </c>
      <c r="K378" t="str">
        <f t="shared" si="16"/>
        <v/>
      </c>
      <c r="L378">
        <f t="shared" si="17"/>
        <v>0</v>
      </c>
    </row>
    <row r="379" spans="4:12" x14ac:dyDescent="0.35">
      <c r="D379" t="str">
        <f>IFERROR(VLOOKUP(C379,'Справочные данные'!$D$2:$G$359,3,FALSE),"")</f>
        <v/>
      </c>
      <c r="J379" t="str">
        <f t="shared" si="15"/>
        <v/>
      </c>
      <c r="K379" t="str">
        <f t="shared" si="16"/>
        <v/>
      </c>
      <c r="L379">
        <f t="shared" si="17"/>
        <v>0</v>
      </c>
    </row>
    <row r="380" spans="4:12" x14ac:dyDescent="0.35">
      <c r="D380" t="str">
        <f>IFERROR(VLOOKUP(C380,'Справочные данные'!$D$2:$G$359,3,FALSE),"")</f>
        <v/>
      </c>
      <c r="J380" t="str">
        <f t="shared" si="15"/>
        <v/>
      </c>
      <c r="K380" t="str">
        <f t="shared" si="16"/>
        <v/>
      </c>
      <c r="L380">
        <f t="shared" si="17"/>
        <v>0</v>
      </c>
    </row>
    <row r="381" spans="4:12" x14ac:dyDescent="0.35">
      <c r="D381" t="str">
        <f>IFERROR(VLOOKUP(C381,'Справочные данные'!$D$2:$G$359,3,FALSE),"")</f>
        <v/>
      </c>
      <c r="J381" t="str">
        <f t="shared" si="15"/>
        <v/>
      </c>
      <c r="K381" t="str">
        <f t="shared" si="16"/>
        <v/>
      </c>
      <c r="L381">
        <f t="shared" si="17"/>
        <v>0</v>
      </c>
    </row>
    <row r="382" spans="4:12" x14ac:dyDescent="0.35">
      <c r="D382" t="str">
        <f>IFERROR(VLOOKUP(C382,'Справочные данные'!$D$2:$G$359,3,FALSE),"")</f>
        <v/>
      </c>
      <c r="J382" t="str">
        <f t="shared" si="15"/>
        <v/>
      </c>
      <c r="K382" t="str">
        <f t="shared" si="16"/>
        <v/>
      </c>
      <c r="L382">
        <f t="shared" si="17"/>
        <v>0</v>
      </c>
    </row>
    <row r="383" spans="4:12" x14ac:dyDescent="0.35">
      <c r="D383" t="str">
        <f>IFERROR(VLOOKUP(C383,'Справочные данные'!$D$2:$G$359,3,FALSE),"")</f>
        <v/>
      </c>
      <c r="J383" t="str">
        <f t="shared" si="15"/>
        <v/>
      </c>
      <c r="K383" t="str">
        <f t="shared" si="16"/>
        <v/>
      </c>
      <c r="L383">
        <f t="shared" si="17"/>
        <v>0</v>
      </c>
    </row>
    <row r="384" spans="4:12" x14ac:dyDescent="0.35">
      <c r="D384" t="str">
        <f>IFERROR(VLOOKUP(C384,'Справочные данные'!$D$2:$G$359,3,FALSE),"")</f>
        <v/>
      </c>
      <c r="J384" t="str">
        <f t="shared" si="15"/>
        <v/>
      </c>
      <c r="K384" t="str">
        <f t="shared" si="16"/>
        <v/>
      </c>
      <c r="L384">
        <f t="shared" si="17"/>
        <v>0</v>
      </c>
    </row>
    <row r="385" spans="4:12" x14ac:dyDescent="0.35">
      <c r="D385" t="str">
        <f>IFERROR(VLOOKUP(C385,'Справочные данные'!$D$2:$G$359,3,FALSE),"")</f>
        <v/>
      </c>
      <c r="J385" t="str">
        <f t="shared" si="15"/>
        <v/>
      </c>
      <c r="K385" t="str">
        <f t="shared" si="16"/>
        <v/>
      </c>
      <c r="L385">
        <f t="shared" si="17"/>
        <v>0</v>
      </c>
    </row>
    <row r="386" spans="4:12" x14ac:dyDescent="0.35">
      <c r="D386" t="str">
        <f>IFERROR(VLOOKUP(C386,'Справочные данные'!$D$2:$G$359,3,FALSE),"")</f>
        <v/>
      </c>
      <c r="J386" t="str">
        <f t="shared" si="15"/>
        <v/>
      </c>
      <c r="K386" t="str">
        <f t="shared" si="16"/>
        <v/>
      </c>
      <c r="L386">
        <f t="shared" si="17"/>
        <v>0</v>
      </c>
    </row>
    <row r="387" spans="4:12" x14ac:dyDescent="0.35">
      <c r="D387" t="str">
        <f>IFERROR(VLOOKUP(C387,'Справочные данные'!$D$2:$G$359,3,FALSE),"")</f>
        <v/>
      </c>
      <c r="J387" t="str">
        <f t="shared" ref="J387:J450" si="18">IFERROR(G387/F387,"")</f>
        <v/>
      </c>
      <c r="K387" t="str">
        <f t="shared" ref="K387:K450" si="19">IFERROR(G387/E387,"")</f>
        <v/>
      </c>
      <c r="L387">
        <f t="shared" ref="L387:L450" si="20">G387-H387</f>
        <v>0</v>
      </c>
    </row>
    <row r="388" spans="4:12" x14ac:dyDescent="0.35">
      <c r="D388" t="str">
        <f>IFERROR(VLOOKUP(C388,'Справочные данные'!$D$2:$G$359,3,FALSE),"")</f>
        <v/>
      </c>
      <c r="J388" t="str">
        <f t="shared" si="18"/>
        <v/>
      </c>
      <c r="K388" t="str">
        <f t="shared" si="19"/>
        <v/>
      </c>
      <c r="L388">
        <f t="shared" si="20"/>
        <v>0</v>
      </c>
    </row>
    <row r="389" spans="4:12" x14ac:dyDescent="0.35">
      <c r="D389" t="str">
        <f>IFERROR(VLOOKUP(C389,'Справочные данные'!$D$2:$G$359,3,FALSE),"")</f>
        <v/>
      </c>
      <c r="J389" t="str">
        <f t="shared" si="18"/>
        <v/>
      </c>
      <c r="K389" t="str">
        <f t="shared" si="19"/>
        <v/>
      </c>
      <c r="L389">
        <f t="shared" si="20"/>
        <v>0</v>
      </c>
    </row>
    <row r="390" spans="4:12" x14ac:dyDescent="0.35">
      <c r="D390" t="str">
        <f>IFERROR(VLOOKUP(C390,'Справочные данные'!$D$2:$G$359,3,FALSE),"")</f>
        <v/>
      </c>
      <c r="J390" t="str">
        <f t="shared" si="18"/>
        <v/>
      </c>
      <c r="K390" t="str">
        <f t="shared" si="19"/>
        <v/>
      </c>
      <c r="L390">
        <f t="shared" si="20"/>
        <v>0</v>
      </c>
    </row>
    <row r="391" spans="4:12" x14ac:dyDescent="0.35">
      <c r="D391" t="str">
        <f>IFERROR(VLOOKUP(C391,'Справочные данные'!$D$2:$G$359,3,FALSE),"")</f>
        <v/>
      </c>
      <c r="J391" t="str">
        <f t="shared" si="18"/>
        <v/>
      </c>
      <c r="K391" t="str">
        <f t="shared" si="19"/>
        <v/>
      </c>
      <c r="L391">
        <f t="shared" si="20"/>
        <v>0</v>
      </c>
    </row>
    <row r="392" spans="4:12" x14ac:dyDescent="0.35">
      <c r="D392" t="str">
        <f>IFERROR(VLOOKUP(C392,'Справочные данные'!$D$2:$G$359,3,FALSE),"")</f>
        <v/>
      </c>
      <c r="J392" t="str">
        <f t="shared" si="18"/>
        <v/>
      </c>
      <c r="K392" t="str">
        <f t="shared" si="19"/>
        <v/>
      </c>
      <c r="L392">
        <f t="shared" si="20"/>
        <v>0</v>
      </c>
    </row>
    <row r="393" spans="4:12" x14ac:dyDescent="0.35">
      <c r="D393" t="str">
        <f>IFERROR(VLOOKUP(C393,'Справочные данные'!$D$2:$G$359,3,FALSE),"")</f>
        <v/>
      </c>
      <c r="J393" t="str">
        <f t="shared" si="18"/>
        <v/>
      </c>
      <c r="K393" t="str">
        <f t="shared" si="19"/>
        <v/>
      </c>
      <c r="L393">
        <f t="shared" si="20"/>
        <v>0</v>
      </c>
    </row>
    <row r="394" spans="4:12" x14ac:dyDescent="0.35">
      <c r="D394" t="str">
        <f>IFERROR(VLOOKUP(C394,'Справочные данные'!$D$2:$G$359,3,FALSE),"")</f>
        <v/>
      </c>
      <c r="J394" t="str">
        <f t="shared" si="18"/>
        <v/>
      </c>
      <c r="K394" t="str">
        <f t="shared" si="19"/>
        <v/>
      </c>
      <c r="L394">
        <f t="shared" si="20"/>
        <v>0</v>
      </c>
    </row>
    <row r="395" spans="4:12" x14ac:dyDescent="0.35">
      <c r="D395" t="str">
        <f>IFERROR(VLOOKUP(C395,'Справочные данные'!$D$2:$G$359,3,FALSE),"")</f>
        <v/>
      </c>
      <c r="J395" t="str">
        <f t="shared" si="18"/>
        <v/>
      </c>
      <c r="K395" t="str">
        <f t="shared" si="19"/>
        <v/>
      </c>
      <c r="L395">
        <f t="shared" si="20"/>
        <v>0</v>
      </c>
    </row>
    <row r="396" spans="4:12" x14ac:dyDescent="0.35">
      <c r="D396" t="str">
        <f>IFERROR(VLOOKUP(C396,'Справочные данные'!$D$2:$G$359,3,FALSE),"")</f>
        <v/>
      </c>
      <c r="J396" t="str">
        <f t="shared" si="18"/>
        <v/>
      </c>
      <c r="K396" t="str">
        <f t="shared" si="19"/>
        <v/>
      </c>
      <c r="L396">
        <f t="shared" si="20"/>
        <v>0</v>
      </c>
    </row>
    <row r="397" spans="4:12" x14ac:dyDescent="0.35">
      <c r="D397" t="str">
        <f>IFERROR(VLOOKUP(C397,'Справочные данные'!$D$2:$G$359,3,FALSE),"")</f>
        <v/>
      </c>
      <c r="J397" t="str">
        <f t="shared" si="18"/>
        <v/>
      </c>
      <c r="K397" t="str">
        <f t="shared" si="19"/>
        <v/>
      </c>
      <c r="L397">
        <f t="shared" si="20"/>
        <v>0</v>
      </c>
    </row>
    <row r="398" spans="4:12" x14ac:dyDescent="0.35">
      <c r="D398" t="str">
        <f>IFERROR(VLOOKUP(C398,'Справочные данные'!$D$2:$G$359,3,FALSE),"")</f>
        <v/>
      </c>
      <c r="J398" t="str">
        <f t="shared" si="18"/>
        <v/>
      </c>
      <c r="K398" t="str">
        <f t="shared" si="19"/>
        <v/>
      </c>
      <c r="L398">
        <f t="shared" si="20"/>
        <v>0</v>
      </c>
    </row>
    <row r="399" spans="4:12" x14ac:dyDescent="0.35">
      <c r="D399" t="str">
        <f>IFERROR(VLOOKUP(C399,'Справочные данные'!$D$2:$G$359,3,FALSE),"")</f>
        <v/>
      </c>
      <c r="J399" t="str">
        <f t="shared" si="18"/>
        <v/>
      </c>
      <c r="K399" t="str">
        <f t="shared" si="19"/>
        <v/>
      </c>
      <c r="L399">
        <f t="shared" si="20"/>
        <v>0</v>
      </c>
    </row>
    <row r="400" spans="4:12" x14ac:dyDescent="0.35">
      <c r="D400" t="str">
        <f>IFERROR(VLOOKUP(C400,'Справочные данные'!$D$2:$G$359,3,FALSE),"")</f>
        <v/>
      </c>
      <c r="J400" t="str">
        <f t="shared" si="18"/>
        <v/>
      </c>
      <c r="K400" t="str">
        <f t="shared" si="19"/>
        <v/>
      </c>
      <c r="L400">
        <f t="shared" si="20"/>
        <v>0</v>
      </c>
    </row>
    <row r="401" spans="4:12" x14ac:dyDescent="0.35">
      <c r="D401" t="str">
        <f>IFERROR(VLOOKUP(C401,'Справочные данные'!$D$2:$G$359,3,FALSE),"")</f>
        <v/>
      </c>
      <c r="J401" t="str">
        <f t="shared" si="18"/>
        <v/>
      </c>
      <c r="K401" t="str">
        <f t="shared" si="19"/>
        <v/>
      </c>
      <c r="L401">
        <f t="shared" si="20"/>
        <v>0</v>
      </c>
    </row>
    <row r="402" spans="4:12" x14ac:dyDescent="0.35">
      <c r="D402" t="str">
        <f>IFERROR(VLOOKUP(C402,'Справочные данные'!$D$2:$G$359,3,FALSE),"")</f>
        <v/>
      </c>
      <c r="J402" t="str">
        <f t="shared" si="18"/>
        <v/>
      </c>
      <c r="K402" t="str">
        <f t="shared" si="19"/>
        <v/>
      </c>
      <c r="L402">
        <f t="shared" si="20"/>
        <v>0</v>
      </c>
    </row>
    <row r="403" spans="4:12" x14ac:dyDescent="0.35">
      <c r="D403" t="str">
        <f>IFERROR(VLOOKUP(C403,'Справочные данные'!$D$2:$G$359,3,FALSE),"")</f>
        <v/>
      </c>
      <c r="J403" t="str">
        <f t="shared" si="18"/>
        <v/>
      </c>
      <c r="K403" t="str">
        <f t="shared" si="19"/>
        <v/>
      </c>
      <c r="L403">
        <f t="shared" si="20"/>
        <v>0</v>
      </c>
    </row>
    <row r="404" spans="4:12" x14ac:dyDescent="0.35">
      <c r="D404" t="str">
        <f>IFERROR(VLOOKUP(C404,'Справочные данные'!$D$2:$G$359,3,FALSE),"")</f>
        <v/>
      </c>
      <c r="J404" t="str">
        <f t="shared" si="18"/>
        <v/>
      </c>
      <c r="K404" t="str">
        <f t="shared" si="19"/>
        <v/>
      </c>
      <c r="L404">
        <f t="shared" si="20"/>
        <v>0</v>
      </c>
    </row>
    <row r="405" spans="4:12" x14ac:dyDescent="0.35">
      <c r="D405" t="str">
        <f>IFERROR(VLOOKUP(C405,'Справочные данные'!$D$2:$G$359,3,FALSE),"")</f>
        <v/>
      </c>
      <c r="J405" t="str">
        <f t="shared" si="18"/>
        <v/>
      </c>
      <c r="K405" t="str">
        <f t="shared" si="19"/>
        <v/>
      </c>
      <c r="L405">
        <f t="shared" si="20"/>
        <v>0</v>
      </c>
    </row>
    <row r="406" spans="4:12" x14ac:dyDescent="0.35">
      <c r="D406" t="str">
        <f>IFERROR(VLOOKUP(C406,'Справочные данные'!$D$2:$G$359,3,FALSE),"")</f>
        <v/>
      </c>
      <c r="J406" t="str">
        <f t="shared" si="18"/>
        <v/>
      </c>
      <c r="K406" t="str">
        <f t="shared" si="19"/>
        <v/>
      </c>
      <c r="L406">
        <f t="shared" si="20"/>
        <v>0</v>
      </c>
    </row>
    <row r="407" spans="4:12" x14ac:dyDescent="0.35">
      <c r="D407" t="str">
        <f>IFERROR(VLOOKUP(C407,'Справочные данные'!$D$2:$G$359,3,FALSE),"")</f>
        <v/>
      </c>
      <c r="J407" t="str">
        <f t="shared" si="18"/>
        <v/>
      </c>
      <c r="K407" t="str">
        <f t="shared" si="19"/>
        <v/>
      </c>
      <c r="L407">
        <f t="shared" si="20"/>
        <v>0</v>
      </c>
    </row>
    <row r="408" spans="4:12" x14ac:dyDescent="0.35">
      <c r="D408" t="str">
        <f>IFERROR(VLOOKUP(C408,'Справочные данные'!$D$2:$G$359,3,FALSE),"")</f>
        <v/>
      </c>
      <c r="J408" t="str">
        <f t="shared" si="18"/>
        <v/>
      </c>
      <c r="K408" t="str">
        <f t="shared" si="19"/>
        <v/>
      </c>
      <c r="L408">
        <f t="shared" si="20"/>
        <v>0</v>
      </c>
    </row>
    <row r="409" spans="4:12" x14ac:dyDescent="0.35">
      <c r="D409" t="str">
        <f>IFERROR(VLOOKUP(C409,'Справочные данные'!$D$2:$G$359,3,FALSE),"")</f>
        <v/>
      </c>
      <c r="J409" t="str">
        <f t="shared" si="18"/>
        <v/>
      </c>
      <c r="K409" t="str">
        <f t="shared" si="19"/>
        <v/>
      </c>
      <c r="L409">
        <f t="shared" si="20"/>
        <v>0</v>
      </c>
    </row>
    <row r="410" spans="4:12" x14ac:dyDescent="0.35">
      <c r="D410" t="str">
        <f>IFERROR(VLOOKUP(C410,'Справочные данные'!$D$2:$G$359,3,FALSE),"")</f>
        <v/>
      </c>
      <c r="J410" t="str">
        <f t="shared" si="18"/>
        <v/>
      </c>
      <c r="K410" t="str">
        <f t="shared" si="19"/>
        <v/>
      </c>
      <c r="L410">
        <f t="shared" si="20"/>
        <v>0</v>
      </c>
    </row>
    <row r="411" spans="4:12" x14ac:dyDescent="0.35">
      <c r="D411" t="str">
        <f>IFERROR(VLOOKUP(C411,'Справочные данные'!$D$2:$G$359,3,FALSE),"")</f>
        <v/>
      </c>
      <c r="J411" t="str">
        <f t="shared" si="18"/>
        <v/>
      </c>
      <c r="K411" t="str">
        <f t="shared" si="19"/>
        <v/>
      </c>
      <c r="L411">
        <f t="shared" si="20"/>
        <v>0</v>
      </c>
    </row>
    <row r="412" spans="4:12" x14ac:dyDescent="0.35">
      <c r="D412" t="str">
        <f>IFERROR(VLOOKUP(C412,'Справочные данные'!$D$2:$G$359,3,FALSE),"")</f>
        <v/>
      </c>
      <c r="J412" t="str">
        <f t="shared" si="18"/>
        <v/>
      </c>
      <c r="K412" t="str">
        <f t="shared" si="19"/>
        <v/>
      </c>
      <c r="L412">
        <f t="shared" si="20"/>
        <v>0</v>
      </c>
    </row>
    <row r="413" spans="4:12" x14ac:dyDescent="0.35">
      <c r="D413" t="str">
        <f>IFERROR(VLOOKUP(C413,'Справочные данные'!$D$2:$G$359,3,FALSE),"")</f>
        <v/>
      </c>
      <c r="J413" t="str">
        <f t="shared" si="18"/>
        <v/>
      </c>
      <c r="K413" t="str">
        <f t="shared" si="19"/>
        <v/>
      </c>
      <c r="L413">
        <f t="shared" si="20"/>
        <v>0</v>
      </c>
    </row>
    <row r="414" spans="4:12" x14ac:dyDescent="0.35">
      <c r="D414" t="str">
        <f>IFERROR(VLOOKUP(C414,'Справочные данные'!$D$2:$G$359,3,FALSE),"")</f>
        <v/>
      </c>
      <c r="J414" t="str">
        <f t="shared" si="18"/>
        <v/>
      </c>
      <c r="K414" t="str">
        <f t="shared" si="19"/>
        <v/>
      </c>
      <c r="L414">
        <f t="shared" si="20"/>
        <v>0</v>
      </c>
    </row>
    <row r="415" spans="4:12" x14ac:dyDescent="0.35">
      <c r="D415" t="str">
        <f>IFERROR(VLOOKUP(C415,'Справочные данные'!$D$2:$G$359,3,FALSE),"")</f>
        <v/>
      </c>
      <c r="J415" t="str">
        <f t="shared" si="18"/>
        <v/>
      </c>
      <c r="K415" t="str">
        <f t="shared" si="19"/>
        <v/>
      </c>
      <c r="L415">
        <f t="shared" si="20"/>
        <v>0</v>
      </c>
    </row>
    <row r="416" spans="4:12" x14ac:dyDescent="0.35">
      <c r="D416" t="str">
        <f>IFERROR(VLOOKUP(C416,'Справочные данные'!$D$2:$G$359,3,FALSE),"")</f>
        <v/>
      </c>
      <c r="J416" t="str">
        <f t="shared" si="18"/>
        <v/>
      </c>
      <c r="K416" t="str">
        <f t="shared" si="19"/>
        <v/>
      </c>
      <c r="L416">
        <f t="shared" si="20"/>
        <v>0</v>
      </c>
    </row>
    <row r="417" spans="4:12" x14ac:dyDescent="0.35">
      <c r="D417" t="str">
        <f>IFERROR(VLOOKUP(C417,'Справочные данные'!$D$2:$G$359,3,FALSE),"")</f>
        <v/>
      </c>
      <c r="J417" t="str">
        <f t="shared" si="18"/>
        <v/>
      </c>
      <c r="K417" t="str">
        <f t="shared" si="19"/>
        <v/>
      </c>
      <c r="L417">
        <f t="shared" si="20"/>
        <v>0</v>
      </c>
    </row>
    <row r="418" spans="4:12" x14ac:dyDescent="0.35">
      <c r="D418" t="str">
        <f>IFERROR(VLOOKUP(C418,'Справочные данные'!$D$2:$G$359,3,FALSE),"")</f>
        <v/>
      </c>
      <c r="J418" t="str">
        <f t="shared" si="18"/>
        <v/>
      </c>
      <c r="K418" t="str">
        <f t="shared" si="19"/>
        <v/>
      </c>
      <c r="L418">
        <f t="shared" si="20"/>
        <v>0</v>
      </c>
    </row>
    <row r="419" spans="4:12" x14ac:dyDescent="0.35">
      <c r="D419" t="str">
        <f>IFERROR(VLOOKUP(C419,'Справочные данные'!$D$2:$G$359,3,FALSE),"")</f>
        <v/>
      </c>
      <c r="J419" t="str">
        <f t="shared" si="18"/>
        <v/>
      </c>
      <c r="K419" t="str">
        <f t="shared" si="19"/>
        <v/>
      </c>
      <c r="L419">
        <f t="shared" si="20"/>
        <v>0</v>
      </c>
    </row>
    <row r="420" spans="4:12" x14ac:dyDescent="0.35">
      <c r="D420" t="str">
        <f>IFERROR(VLOOKUP(C420,'Справочные данные'!$D$2:$G$359,3,FALSE),"")</f>
        <v/>
      </c>
      <c r="J420" t="str">
        <f t="shared" si="18"/>
        <v/>
      </c>
      <c r="K420" t="str">
        <f t="shared" si="19"/>
        <v/>
      </c>
      <c r="L420">
        <f t="shared" si="20"/>
        <v>0</v>
      </c>
    </row>
    <row r="421" spans="4:12" x14ac:dyDescent="0.35">
      <c r="D421" t="str">
        <f>IFERROR(VLOOKUP(C421,'Справочные данные'!$D$2:$G$359,3,FALSE),"")</f>
        <v/>
      </c>
      <c r="J421" t="str">
        <f t="shared" si="18"/>
        <v/>
      </c>
      <c r="K421" t="str">
        <f t="shared" si="19"/>
        <v/>
      </c>
      <c r="L421">
        <f t="shared" si="20"/>
        <v>0</v>
      </c>
    </row>
    <row r="422" spans="4:12" x14ac:dyDescent="0.35">
      <c r="D422" t="str">
        <f>IFERROR(VLOOKUP(C422,'Справочные данные'!$D$2:$G$359,3,FALSE),"")</f>
        <v/>
      </c>
      <c r="J422" t="str">
        <f t="shared" si="18"/>
        <v/>
      </c>
      <c r="K422" t="str">
        <f t="shared" si="19"/>
        <v/>
      </c>
      <c r="L422">
        <f t="shared" si="20"/>
        <v>0</v>
      </c>
    </row>
    <row r="423" spans="4:12" x14ac:dyDescent="0.35">
      <c r="D423" t="str">
        <f>IFERROR(VLOOKUP(C423,'Справочные данные'!$D$2:$G$359,3,FALSE),"")</f>
        <v/>
      </c>
      <c r="J423" t="str">
        <f t="shared" si="18"/>
        <v/>
      </c>
      <c r="K423" t="str">
        <f t="shared" si="19"/>
        <v/>
      </c>
      <c r="L423">
        <f t="shared" si="20"/>
        <v>0</v>
      </c>
    </row>
    <row r="424" spans="4:12" x14ac:dyDescent="0.35">
      <c r="D424" t="str">
        <f>IFERROR(VLOOKUP(C424,'Справочные данные'!$D$2:$G$359,3,FALSE),"")</f>
        <v/>
      </c>
      <c r="J424" t="str">
        <f t="shared" si="18"/>
        <v/>
      </c>
      <c r="K424" t="str">
        <f t="shared" si="19"/>
        <v/>
      </c>
      <c r="L424">
        <f t="shared" si="20"/>
        <v>0</v>
      </c>
    </row>
    <row r="425" spans="4:12" x14ac:dyDescent="0.35">
      <c r="D425" t="str">
        <f>IFERROR(VLOOKUP(C425,'Справочные данные'!$D$2:$G$359,3,FALSE),"")</f>
        <v/>
      </c>
      <c r="J425" t="str">
        <f t="shared" si="18"/>
        <v/>
      </c>
      <c r="K425" t="str">
        <f t="shared" si="19"/>
        <v/>
      </c>
      <c r="L425">
        <f t="shared" si="20"/>
        <v>0</v>
      </c>
    </row>
    <row r="426" spans="4:12" x14ac:dyDescent="0.35">
      <c r="D426" t="str">
        <f>IFERROR(VLOOKUP(C426,'Справочные данные'!$D$2:$G$359,3,FALSE),"")</f>
        <v/>
      </c>
      <c r="J426" t="str">
        <f t="shared" si="18"/>
        <v/>
      </c>
      <c r="K426" t="str">
        <f t="shared" si="19"/>
        <v/>
      </c>
      <c r="L426">
        <f t="shared" si="20"/>
        <v>0</v>
      </c>
    </row>
    <row r="427" spans="4:12" x14ac:dyDescent="0.35">
      <c r="D427" t="str">
        <f>IFERROR(VLOOKUP(C427,'Справочные данные'!$D$2:$G$359,3,FALSE),"")</f>
        <v/>
      </c>
      <c r="J427" t="str">
        <f t="shared" si="18"/>
        <v/>
      </c>
      <c r="K427" t="str">
        <f t="shared" si="19"/>
        <v/>
      </c>
      <c r="L427">
        <f t="shared" si="20"/>
        <v>0</v>
      </c>
    </row>
    <row r="428" spans="4:12" x14ac:dyDescent="0.35">
      <c r="D428" t="str">
        <f>IFERROR(VLOOKUP(C428,'Справочные данные'!$D$2:$G$359,3,FALSE),"")</f>
        <v/>
      </c>
      <c r="J428" t="str">
        <f t="shared" si="18"/>
        <v/>
      </c>
      <c r="K428" t="str">
        <f t="shared" si="19"/>
        <v/>
      </c>
      <c r="L428">
        <f t="shared" si="20"/>
        <v>0</v>
      </c>
    </row>
    <row r="429" spans="4:12" x14ac:dyDescent="0.35">
      <c r="D429" t="str">
        <f>IFERROR(VLOOKUP(C429,'Справочные данные'!$D$2:$G$359,3,FALSE),"")</f>
        <v/>
      </c>
      <c r="J429" t="str">
        <f t="shared" si="18"/>
        <v/>
      </c>
      <c r="K429" t="str">
        <f t="shared" si="19"/>
        <v/>
      </c>
      <c r="L429">
        <f t="shared" si="20"/>
        <v>0</v>
      </c>
    </row>
    <row r="430" spans="4:12" x14ac:dyDescent="0.35">
      <c r="D430" t="str">
        <f>IFERROR(VLOOKUP(C430,'Справочные данные'!$D$2:$G$359,3,FALSE),"")</f>
        <v/>
      </c>
      <c r="J430" t="str">
        <f t="shared" si="18"/>
        <v/>
      </c>
      <c r="K430" t="str">
        <f t="shared" si="19"/>
        <v/>
      </c>
      <c r="L430">
        <f t="shared" si="20"/>
        <v>0</v>
      </c>
    </row>
    <row r="431" spans="4:12" x14ac:dyDescent="0.35">
      <c r="D431" t="str">
        <f>IFERROR(VLOOKUP(C431,'Справочные данные'!$D$2:$G$359,3,FALSE),"")</f>
        <v/>
      </c>
      <c r="J431" t="str">
        <f t="shared" si="18"/>
        <v/>
      </c>
      <c r="K431" t="str">
        <f t="shared" si="19"/>
        <v/>
      </c>
      <c r="L431">
        <f t="shared" si="20"/>
        <v>0</v>
      </c>
    </row>
    <row r="432" spans="4:12" x14ac:dyDescent="0.35">
      <c r="D432" t="str">
        <f>IFERROR(VLOOKUP(C432,'Справочные данные'!$D$2:$G$359,3,FALSE),"")</f>
        <v/>
      </c>
      <c r="J432" t="str">
        <f t="shared" si="18"/>
        <v/>
      </c>
      <c r="K432" t="str">
        <f t="shared" si="19"/>
        <v/>
      </c>
      <c r="L432">
        <f t="shared" si="20"/>
        <v>0</v>
      </c>
    </row>
    <row r="433" spans="4:12" x14ac:dyDescent="0.35">
      <c r="D433" t="str">
        <f>IFERROR(VLOOKUP(C433,'Справочные данные'!$D$2:$G$359,3,FALSE),"")</f>
        <v/>
      </c>
      <c r="J433" t="str">
        <f t="shared" si="18"/>
        <v/>
      </c>
      <c r="K433" t="str">
        <f t="shared" si="19"/>
        <v/>
      </c>
      <c r="L433">
        <f t="shared" si="20"/>
        <v>0</v>
      </c>
    </row>
    <row r="434" spans="4:12" x14ac:dyDescent="0.35">
      <c r="D434" t="str">
        <f>IFERROR(VLOOKUP(C434,'Справочные данные'!$D$2:$G$359,3,FALSE),"")</f>
        <v/>
      </c>
      <c r="J434" t="str">
        <f t="shared" si="18"/>
        <v/>
      </c>
      <c r="K434" t="str">
        <f t="shared" si="19"/>
        <v/>
      </c>
      <c r="L434">
        <f t="shared" si="20"/>
        <v>0</v>
      </c>
    </row>
    <row r="435" spans="4:12" x14ac:dyDescent="0.35">
      <c r="D435" t="str">
        <f>IFERROR(VLOOKUP(C435,'Справочные данные'!$D$2:$G$359,3,FALSE),"")</f>
        <v/>
      </c>
      <c r="J435" t="str">
        <f t="shared" si="18"/>
        <v/>
      </c>
      <c r="K435" t="str">
        <f t="shared" si="19"/>
        <v/>
      </c>
      <c r="L435">
        <f t="shared" si="20"/>
        <v>0</v>
      </c>
    </row>
    <row r="436" spans="4:12" x14ac:dyDescent="0.35">
      <c r="D436" t="str">
        <f>IFERROR(VLOOKUP(C436,'Справочные данные'!$D$2:$G$359,3,FALSE),"")</f>
        <v/>
      </c>
      <c r="J436" t="str">
        <f t="shared" si="18"/>
        <v/>
      </c>
      <c r="K436" t="str">
        <f t="shared" si="19"/>
        <v/>
      </c>
      <c r="L436">
        <f t="shared" si="20"/>
        <v>0</v>
      </c>
    </row>
    <row r="437" spans="4:12" x14ac:dyDescent="0.35">
      <c r="D437" t="str">
        <f>IFERROR(VLOOKUP(C437,'Справочные данные'!$D$2:$G$359,3,FALSE),"")</f>
        <v/>
      </c>
      <c r="J437" t="str">
        <f t="shared" si="18"/>
        <v/>
      </c>
      <c r="K437" t="str">
        <f t="shared" si="19"/>
        <v/>
      </c>
      <c r="L437">
        <f t="shared" si="20"/>
        <v>0</v>
      </c>
    </row>
    <row r="438" spans="4:12" x14ac:dyDescent="0.35">
      <c r="D438" t="str">
        <f>IFERROR(VLOOKUP(C438,'Справочные данные'!$D$2:$G$359,3,FALSE),"")</f>
        <v/>
      </c>
      <c r="J438" t="str">
        <f t="shared" si="18"/>
        <v/>
      </c>
      <c r="K438" t="str">
        <f t="shared" si="19"/>
        <v/>
      </c>
      <c r="L438">
        <f t="shared" si="20"/>
        <v>0</v>
      </c>
    </row>
    <row r="439" spans="4:12" x14ac:dyDescent="0.35">
      <c r="D439" t="str">
        <f>IFERROR(VLOOKUP(C439,'Справочные данные'!$D$2:$G$359,3,FALSE),"")</f>
        <v/>
      </c>
      <c r="J439" t="str">
        <f t="shared" si="18"/>
        <v/>
      </c>
      <c r="K439" t="str">
        <f t="shared" si="19"/>
        <v/>
      </c>
      <c r="L439">
        <f t="shared" si="20"/>
        <v>0</v>
      </c>
    </row>
    <row r="440" spans="4:12" x14ac:dyDescent="0.35">
      <c r="D440" t="str">
        <f>IFERROR(VLOOKUP(C440,'Справочные данные'!$D$2:$G$359,3,FALSE),"")</f>
        <v/>
      </c>
      <c r="J440" t="str">
        <f t="shared" si="18"/>
        <v/>
      </c>
      <c r="K440" t="str">
        <f t="shared" si="19"/>
        <v/>
      </c>
      <c r="L440">
        <f t="shared" si="20"/>
        <v>0</v>
      </c>
    </row>
    <row r="441" spans="4:12" x14ac:dyDescent="0.35">
      <c r="D441" t="str">
        <f>IFERROR(VLOOKUP(C441,'Справочные данные'!$D$2:$G$359,3,FALSE),"")</f>
        <v/>
      </c>
      <c r="J441" t="str">
        <f t="shared" si="18"/>
        <v/>
      </c>
      <c r="K441" t="str">
        <f t="shared" si="19"/>
        <v/>
      </c>
      <c r="L441">
        <f t="shared" si="20"/>
        <v>0</v>
      </c>
    </row>
    <row r="442" spans="4:12" x14ac:dyDescent="0.35">
      <c r="D442" t="str">
        <f>IFERROR(VLOOKUP(C442,'Справочные данные'!$D$2:$G$359,3,FALSE),"")</f>
        <v/>
      </c>
      <c r="J442" t="str">
        <f t="shared" si="18"/>
        <v/>
      </c>
      <c r="K442" t="str">
        <f t="shared" si="19"/>
        <v/>
      </c>
      <c r="L442">
        <f t="shared" si="20"/>
        <v>0</v>
      </c>
    </row>
    <row r="443" spans="4:12" x14ac:dyDescent="0.35">
      <c r="D443" t="str">
        <f>IFERROR(VLOOKUP(C443,'Справочные данные'!$D$2:$G$359,3,FALSE),"")</f>
        <v/>
      </c>
      <c r="J443" t="str">
        <f t="shared" si="18"/>
        <v/>
      </c>
      <c r="K443" t="str">
        <f t="shared" si="19"/>
        <v/>
      </c>
      <c r="L443">
        <f t="shared" si="20"/>
        <v>0</v>
      </c>
    </row>
    <row r="444" spans="4:12" x14ac:dyDescent="0.35">
      <c r="D444" t="str">
        <f>IFERROR(VLOOKUP(C444,'Справочные данные'!$D$2:$G$359,3,FALSE),"")</f>
        <v/>
      </c>
      <c r="J444" t="str">
        <f t="shared" si="18"/>
        <v/>
      </c>
      <c r="K444" t="str">
        <f t="shared" si="19"/>
        <v/>
      </c>
      <c r="L444">
        <f t="shared" si="20"/>
        <v>0</v>
      </c>
    </row>
    <row r="445" spans="4:12" x14ac:dyDescent="0.35">
      <c r="D445" t="str">
        <f>IFERROR(VLOOKUP(C445,'Справочные данные'!$D$2:$G$359,3,FALSE),"")</f>
        <v/>
      </c>
      <c r="J445" t="str">
        <f t="shared" si="18"/>
        <v/>
      </c>
      <c r="K445" t="str">
        <f t="shared" si="19"/>
        <v/>
      </c>
      <c r="L445">
        <f t="shared" si="20"/>
        <v>0</v>
      </c>
    </row>
    <row r="446" spans="4:12" x14ac:dyDescent="0.35">
      <c r="D446" t="str">
        <f>IFERROR(VLOOKUP(C446,'Справочные данные'!$D$2:$G$359,3,FALSE),"")</f>
        <v/>
      </c>
      <c r="J446" t="str">
        <f t="shared" si="18"/>
        <v/>
      </c>
      <c r="K446" t="str">
        <f t="shared" si="19"/>
        <v/>
      </c>
      <c r="L446">
        <f t="shared" si="20"/>
        <v>0</v>
      </c>
    </row>
    <row r="447" spans="4:12" x14ac:dyDescent="0.35">
      <c r="D447" t="str">
        <f>IFERROR(VLOOKUP(C447,'Справочные данные'!$D$2:$G$359,3,FALSE),"")</f>
        <v/>
      </c>
      <c r="J447" t="str">
        <f t="shared" si="18"/>
        <v/>
      </c>
      <c r="K447" t="str">
        <f t="shared" si="19"/>
        <v/>
      </c>
      <c r="L447">
        <f t="shared" si="20"/>
        <v>0</v>
      </c>
    </row>
    <row r="448" spans="4:12" x14ac:dyDescent="0.35">
      <c r="D448" t="str">
        <f>IFERROR(VLOOKUP(C448,'Справочные данные'!$D$2:$G$359,3,FALSE),"")</f>
        <v/>
      </c>
      <c r="J448" t="str">
        <f t="shared" si="18"/>
        <v/>
      </c>
      <c r="K448" t="str">
        <f t="shared" si="19"/>
        <v/>
      </c>
      <c r="L448">
        <f t="shared" si="20"/>
        <v>0</v>
      </c>
    </row>
    <row r="449" spans="4:12" x14ac:dyDescent="0.35">
      <c r="D449" t="str">
        <f>IFERROR(VLOOKUP(C449,'Справочные данные'!$D$2:$G$359,3,FALSE),"")</f>
        <v/>
      </c>
      <c r="J449" t="str">
        <f t="shared" si="18"/>
        <v/>
      </c>
      <c r="K449" t="str">
        <f t="shared" si="19"/>
        <v/>
      </c>
      <c r="L449">
        <f t="shared" si="20"/>
        <v>0</v>
      </c>
    </row>
    <row r="450" spans="4:12" x14ac:dyDescent="0.35">
      <c r="D450" t="str">
        <f>IFERROR(VLOOKUP(C450,'Справочные данные'!$D$2:$G$359,3,FALSE),"")</f>
        <v/>
      </c>
      <c r="J450" t="str">
        <f t="shared" si="18"/>
        <v/>
      </c>
      <c r="K450" t="str">
        <f t="shared" si="19"/>
        <v/>
      </c>
      <c r="L450">
        <f t="shared" si="20"/>
        <v>0</v>
      </c>
    </row>
    <row r="451" spans="4:12" x14ac:dyDescent="0.35">
      <c r="D451" t="str">
        <f>IFERROR(VLOOKUP(C451,'Справочные данные'!$D$2:$G$359,3,FALSE),"")</f>
        <v/>
      </c>
      <c r="J451" t="str">
        <f t="shared" ref="J451:J514" si="21">IFERROR(G451/F451,"")</f>
        <v/>
      </c>
      <c r="K451" t="str">
        <f t="shared" ref="K451:K514" si="22">IFERROR(G451/E451,"")</f>
        <v/>
      </c>
      <c r="L451">
        <f t="shared" ref="L451:L514" si="23">G451-H451</f>
        <v>0</v>
      </c>
    </row>
    <row r="452" spans="4:12" x14ac:dyDescent="0.35">
      <c r="D452" t="str">
        <f>IFERROR(VLOOKUP(C452,'Справочные данные'!$D$2:$G$359,3,FALSE),"")</f>
        <v/>
      </c>
      <c r="J452" t="str">
        <f t="shared" si="21"/>
        <v/>
      </c>
      <c r="K452" t="str">
        <f t="shared" si="22"/>
        <v/>
      </c>
      <c r="L452">
        <f t="shared" si="23"/>
        <v>0</v>
      </c>
    </row>
    <row r="453" spans="4:12" x14ac:dyDescent="0.35">
      <c r="D453" t="str">
        <f>IFERROR(VLOOKUP(C453,'Справочные данные'!$D$2:$G$359,3,FALSE),"")</f>
        <v/>
      </c>
      <c r="J453" t="str">
        <f t="shared" si="21"/>
        <v/>
      </c>
      <c r="K453" t="str">
        <f t="shared" si="22"/>
        <v/>
      </c>
      <c r="L453">
        <f t="shared" si="23"/>
        <v>0</v>
      </c>
    </row>
    <row r="454" spans="4:12" x14ac:dyDescent="0.35">
      <c r="D454" t="str">
        <f>IFERROR(VLOOKUP(C454,'Справочные данные'!$D$2:$G$359,3,FALSE),"")</f>
        <v/>
      </c>
      <c r="J454" t="str">
        <f t="shared" si="21"/>
        <v/>
      </c>
      <c r="K454" t="str">
        <f t="shared" si="22"/>
        <v/>
      </c>
      <c r="L454">
        <f t="shared" si="23"/>
        <v>0</v>
      </c>
    </row>
    <row r="455" spans="4:12" x14ac:dyDescent="0.35">
      <c r="D455" t="str">
        <f>IFERROR(VLOOKUP(C455,'Справочные данные'!$D$2:$G$359,3,FALSE),"")</f>
        <v/>
      </c>
      <c r="J455" t="str">
        <f t="shared" si="21"/>
        <v/>
      </c>
      <c r="K455" t="str">
        <f t="shared" si="22"/>
        <v/>
      </c>
      <c r="L455">
        <f t="shared" si="23"/>
        <v>0</v>
      </c>
    </row>
    <row r="456" spans="4:12" x14ac:dyDescent="0.35">
      <c r="D456" t="str">
        <f>IFERROR(VLOOKUP(C456,'Справочные данные'!$D$2:$G$359,3,FALSE),"")</f>
        <v/>
      </c>
      <c r="J456" t="str">
        <f t="shared" si="21"/>
        <v/>
      </c>
      <c r="K456" t="str">
        <f t="shared" si="22"/>
        <v/>
      </c>
      <c r="L456">
        <f t="shared" si="23"/>
        <v>0</v>
      </c>
    </row>
    <row r="457" spans="4:12" x14ac:dyDescent="0.35">
      <c r="D457" t="str">
        <f>IFERROR(VLOOKUP(C457,'Справочные данные'!$D$2:$G$359,3,FALSE),"")</f>
        <v/>
      </c>
      <c r="J457" t="str">
        <f t="shared" si="21"/>
        <v/>
      </c>
      <c r="K457" t="str">
        <f t="shared" si="22"/>
        <v/>
      </c>
      <c r="L457">
        <f t="shared" si="23"/>
        <v>0</v>
      </c>
    </row>
    <row r="458" spans="4:12" x14ac:dyDescent="0.35">
      <c r="D458" t="str">
        <f>IFERROR(VLOOKUP(C458,'Справочные данные'!$D$2:$G$359,3,FALSE),"")</f>
        <v/>
      </c>
      <c r="J458" t="str">
        <f t="shared" si="21"/>
        <v/>
      </c>
      <c r="K458" t="str">
        <f t="shared" si="22"/>
        <v/>
      </c>
      <c r="L458">
        <f t="shared" si="23"/>
        <v>0</v>
      </c>
    </row>
    <row r="459" spans="4:12" x14ac:dyDescent="0.35">
      <c r="D459" t="str">
        <f>IFERROR(VLOOKUP(C459,'Справочные данные'!$D$2:$G$359,3,FALSE),"")</f>
        <v/>
      </c>
      <c r="J459" t="str">
        <f t="shared" si="21"/>
        <v/>
      </c>
      <c r="K459" t="str">
        <f t="shared" si="22"/>
        <v/>
      </c>
      <c r="L459">
        <f t="shared" si="23"/>
        <v>0</v>
      </c>
    </row>
    <row r="460" spans="4:12" x14ac:dyDescent="0.35">
      <c r="D460" t="str">
        <f>IFERROR(VLOOKUP(C460,'Справочные данные'!$D$2:$G$359,3,FALSE),"")</f>
        <v/>
      </c>
      <c r="J460" t="str">
        <f t="shared" si="21"/>
        <v/>
      </c>
      <c r="K460" t="str">
        <f t="shared" si="22"/>
        <v/>
      </c>
      <c r="L460">
        <f t="shared" si="23"/>
        <v>0</v>
      </c>
    </row>
    <row r="461" spans="4:12" x14ac:dyDescent="0.35">
      <c r="D461" t="str">
        <f>IFERROR(VLOOKUP(C461,'Справочные данные'!$D$2:$G$359,3,FALSE),"")</f>
        <v/>
      </c>
      <c r="J461" t="str">
        <f t="shared" si="21"/>
        <v/>
      </c>
      <c r="K461" t="str">
        <f t="shared" si="22"/>
        <v/>
      </c>
      <c r="L461">
        <f t="shared" si="23"/>
        <v>0</v>
      </c>
    </row>
    <row r="462" spans="4:12" x14ac:dyDescent="0.35">
      <c r="D462" t="str">
        <f>IFERROR(VLOOKUP(C462,'Справочные данные'!$D$2:$G$359,3,FALSE),"")</f>
        <v/>
      </c>
      <c r="J462" t="str">
        <f t="shared" si="21"/>
        <v/>
      </c>
      <c r="K462" t="str">
        <f t="shared" si="22"/>
        <v/>
      </c>
      <c r="L462">
        <f t="shared" si="23"/>
        <v>0</v>
      </c>
    </row>
    <row r="463" spans="4:12" x14ac:dyDescent="0.35">
      <c r="D463" t="str">
        <f>IFERROR(VLOOKUP(C463,'Справочные данные'!$D$2:$G$359,3,FALSE),"")</f>
        <v/>
      </c>
      <c r="J463" t="str">
        <f t="shared" si="21"/>
        <v/>
      </c>
      <c r="K463" t="str">
        <f t="shared" si="22"/>
        <v/>
      </c>
      <c r="L463">
        <f t="shared" si="23"/>
        <v>0</v>
      </c>
    </row>
    <row r="464" spans="4:12" x14ac:dyDescent="0.35">
      <c r="D464" t="str">
        <f>IFERROR(VLOOKUP(C464,'Справочные данные'!$D$2:$G$359,3,FALSE),"")</f>
        <v/>
      </c>
      <c r="J464" t="str">
        <f t="shared" si="21"/>
        <v/>
      </c>
      <c r="K464" t="str">
        <f t="shared" si="22"/>
        <v/>
      </c>
      <c r="L464">
        <f t="shared" si="23"/>
        <v>0</v>
      </c>
    </row>
    <row r="465" spans="4:12" x14ac:dyDescent="0.35">
      <c r="D465" t="str">
        <f>IFERROR(VLOOKUP(C465,'Справочные данные'!$D$2:$G$359,3,FALSE),"")</f>
        <v/>
      </c>
      <c r="J465" t="str">
        <f t="shared" si="21"/>
        <v/>
      </c>
      <c r="K465" t="str">
        <f t="shared" si="22"/>
        <v/>
      </c>
      <c r="L465">
        <f t="shared" si="23"/>
        <v>0</v>
      </c>
    </row>
    <row r="466" spans="4:12" x14ac:dyDescent="0.35">
      <c r="D466" t="str">
        <f>IFERROR(VLOOKUP(C466,'Справочные данные'!$D$2:$G$359,3,FALSE),"")</f>
        <v/>
      </c>
      <c r="J466" t="str">
        <f t="shared" si="21"/>
        <v/>
      </c>
      <c r="K466" t="str">
        <f t="shared" si="22"/>
        <v/>
      </c>
      <c r="L466">
        <f t="shared" si="23"/>
        <v>0</v>
      </c>
    </row>
    <row r="467" spans="4:12" x14ac:dyDescent="0.35">
      <c r="D467" t="str">
        <f>IFERROR(VLOOKUP(C467,'Справочные данные'!$D$2:$G$359,3,FALSE),"")</f>
        <v/>
      </c>
      <c r="J467" t="str">
        <f t="shared" si="21"/>
        <v/>
      </c>
      <c r="K467" t="str">
        <f t="shared" si="22"/>
        <v/>
      </c>
      <c r="L467">
        <f t="shared" si="23"/>
        <v>0</v>
      </c>
    </row>
    <row r="468" spans="4:12" x14ac:dyDescent="0.35">
      <c r="D468" t="str">
        <f>IFERROR(VLOOKUP(C468,'Справочные данные'!$D$2:$G$359,3,FALSE),"")</f>
        <v/>
      </c>
      <c r="J468" t="str">
        <f t="shared" si="21"/>
        <v/>
      </c>
      <c r="K468" t="str">
        <f t="shared" si="22"/>
        <v/>
      </c>
      <c r="L468">
        <f t="shared" si="23"/>
        <v>0</v>
      </c>
    </row>
    <row r="469" spans="4:12" x14ac:dyDescent="0.35">
      <c r="D469" t="str">
        <f>IFERROR(VLOOKUP(C469,'Справочные данные'!$D$2:$G$359,3,FALSE),"")</f>
        <v/>
      </c>
      <c r="J469" t="str">
        <f t="shared" si="21"/>
        <v/>
      </c>
      <c r="K469" t="str">
        <f t="shared" si="22"/>
        <v/>
      </c>
      <c r="L469">
        <f t="shared" si="23"/>
        <v>0</v>
      </c>
    </row>
    <row r="470" spans="4:12" x14ac:dyDescent="0.35">
      <c r="D470" t="str">
        <f>IFERROR(VLOOKUP(C470,'Справочные данные'!$D$2:$G$359,3,FALSE),"")</f>
        <v/>
      </c>
      <c r="J470" t="str">
        <f t="shared" si="21"/>
        <v/>
      </c>
      <c r="K470" t="str">
        <f t="shared" si="22"/>
        <v/>
      </c>
      <c r="L470">
        <f t="shared" si="23"/>
        <v>0</v>
      </c>
    </row>
    <row r="471" spans="4:12" x14ac:dyDescent="0.35">
      <c r="D471" t="str">
        <f>IFERROR(VLOOKUP(C471,'Справочные данные'!$D$2:$G$359,3,FALSE),"")</f>
        <v/>
      </c>
      <c r="J471" t="str">
        <f t="shared" si="21"/>
        <v/>
      </c>
      <c r="K471" t="str">
        <f t="shared" si="22"/>
        <v/>
      </c>
      <c r="L471">
        <f t="shared" si="23"/>
        <v>0</v>
      </c>
    </row>
    <row r="472" spans="4:12" x14ac:dyDescent="0.35">
      <c r="D472" t="str">
        <f>IFERROR(VLOOKUP(C472,'Справочные данные'!$D$2:$G$359,3,FALSE),"")</f>
        <v/>
      </c>
      <c r="J472" t="str">
        <f t="shared" si="21"/>
        <v/>
      </c>
      <c r="K472" t="str">
        <f t="shared" si="22"/>
        <v/>
      </c>
      <c r="L472">
        <f t="shared" si="23"/>
        <v>0</v>
      </c>
    </row>
    <row r="473" spans="4:12" x14ac:dyDescent="0.35">
      <c r="D473" t="str">
        <f>IFERROR(VLOOKUP(C473,'Справочные данные'!$D$2:$G$359,3,FALSE),"")</f>
        <v/>
      </c>
      <c r="J473" t="str">
        <f t="shared" si="21"/>
        <v/>
      </c>
      <c r="K473" t="str">
        <f t="shared" si="22"/>
        <v/>
      </c>
      <c r="L473">
        <f t="shared" si="23"/>
        <v>0</v>
      </c>
    </row>
    <row r="474" spans="4:12" x14ac:dyDescent="0.35">
      <c r="D474" t="str">
        <f>IFERROR(VLOOKUP(C474,'Справочные данные'!$D$2:$G$359,3,FALSE),"")</f>
        <v/>
      </c>
      <c r="J474" t="str">
        <f t="shared" si="21"/>
        <v/>
      </c>
      <c r="K474" t="str">
        <f t="shared" si="22"/>
        <v/>
      </c>
      <c r="L474">
        <f t="shared" si="23"/>
        <v>0</v>
      </c>
    </row>
    <row r="475" spans="4:12" x14ac:dyDescent="0.35">
      <c r="D475" t="str">
        <f>IFERROR(VLOOKUP(C475,'Справочные данные'!$D$2:$G$359,3,FALSE),"")</f>
        <v/>
      </c>
      <c r="J475" t="str">
        <f t="shared" si="21"/>
        <v/>
      </c>
      <c r="K475" t="str">
        <f t="shared" si="22"/>
        <v/>
      </c>
      <c r="L475">
        <f t="shared" si="23"/>
        <v>0</v>
      </c>
    </row>
    <row r="476" spans="4:12" x14ac:dyDescent="0.35">
      <c r="D476" t="str">
        <f>IFERROR(VLOOKUP(C476,'Справочные данные'!$D$2:$G$359,3,FALSE),"")</f>
        <v/>
      </c>
      <c r="J476" t="str">
        <f t="shared" si="21"/>
        <v/>
      </c>
      <c r="K476" t="str">
        <f t="shared" si="22"/>
        <v/>
      </c>
      <c r="L476">
        <f t="shared" si="23"/>
        <v>0</v>
      </c>
    </row>
    <row r="477" spans="4:12" x14ac:dyDescent="0.35">
      <c r="D477" t="str">
        <f>IFERROR(VLOOKUP(C477,'Справочные данные'!$D$2:$G$359,3,FALSE),"")</f>
        <v/>
      </c>
      <c r="J477" t="str">
        <f t="shared" si="21"/>
        <v/>
      </c>
      <c r="K477" t="str">
        <f t="shared" si="22"/>
        <v/>
      </c>
      <c r="L477">
        <f t="shared" si="23"/>
        <v>0</v>
      </c>
    </row>
    <row r="478" spans="4:12" x14ac:dyDescent="0.35">
      <c r="D478" t="str">
        <f>IFERROR(VLOOKUP(C478,'Справочные данные'!$D$2:$G$359,3,FALSE),"")</f>
        <v/>
      </c>
      <c r="J478" t="str">
        <f t="shared" si="21"/>
        <v/>
      </c>
      <c r="K478" t="str">
        <f t="shared" si="22"/>
        <v/>
      </c>
      <c r="L478">
        <f t="shared" si="23"/>
        <v>0</v>
      </c>
    </row>
    <row r="479" spans="4:12" x14ac:dyDescent="0.35">
      <c r="D479" t="str">
        <f>IFERROR(VLOOKUP(C479,'Справочные данные'!$D$2:$G$359,3,FALSE),"")</f>
        <v/>
      </c>
      <c r="J479" t="str">
        <f t="shared" si="21"/>
        <v/>
      </c>
      <c r="K479" t="str">
        <f t="shared" si="22"/>
        <v/>
      </c>
      <c r="L479">
        <f t="shared" si="23"/>
        <v>0</v>
      </c>
    </row>
    <row r="480" spans="4:12" x14ac:dyDescent="0.35">
      <c r="D480" t="str">
        <f>IFERROR(VLOOKUP(C480,'Справочные данные'!$D$2:$G$359,3,FALSE),"")</f>
        <v/>
      </c>
      <c r="J480" t="str">
        <f t="shared" si="21"/>
        <v/>
      </c>
      <c r="K480" t="str">
        <f t="shared" si="22"/>
        <v/>
      </c>
      <c r="L480">
        <f t="shared" si="23"/>
        <v>0</v>
      </c>
    </row>
    <row r="481" spans="4:12" x14ac:dyDescent="0.35">
      <c r="D481" t="str">
        <f>IFERROR(VLOOKUP(C481,'Справочные данные'!$D$2:$G$359,3,FALSE),"")</f>
        <v/>
      </c>
      <c r="J481" t="str">
        <f t="shared" si="21"/>
        <v/>
      </c>
      <c r="K481" t="str">
        <f t="shared" si="22"/>
        <v/>
      </c>
      <c r="L481">
        <f t="shared" si="23"/>
        <v>0</v>
      </c>
    </row>
    <row r="482" spans="4:12" x14ac:dyDescent="0.35">
      <c r="D482" t="str">
        <f>IFERROR(VLOOKUP(C482,'Справочные данные'!$D$2:$G$359,3,FALSE),"")</f>
        <v/>
      </c>
      <c r="J482" t="str">
        <f t="shared" si="21"/>
        <v/>
      </c>
      <c r="K482" t="str">
        <f t="shared" si="22"/>
        <v/>
      </c>
      <c r="L482">
        <f t="shared" si="23"/>
        <v>0</v>
      </c>
    </row>
    <row r="483" spans="4:12" x14ac:dyDescent="0.35">
      <c r="D483" t="str">
        <f>IFERROR(VLOOKUP(C483,'Справочные данные'!$D$2:$G$359,3,FALSE),"")</f>
        <v/>
      </c>
      <c r="J483" t="str">
        <f t="shared" si="21"/>
        <v/>
      </c>
      <c r="K483" t="str">
        <f t="shared" si="22"/>
        <v/>
      </c>
      <c r="L483">
        <f t="shared" si="23"/>
        <v>0</v>
      </c>
    </row>
    <row r="484" spans="4:12" x14ac:dyDescent="0.35">
      <c r="D484" t="str">
        <f>IFERROR(VLOOKUP(C484,'Справочные данные'!$D$2:$G$359,3,FALSE),"")</f>
        <v/>
      </c>
      <c r="J484" t="str">
        <f t="shared" si="21"/>
        <v/>
      </c>
      <c r="K484" t="str">
        <f t="shared" si="22"/>
        <v/>
      </c>
      <c r="L484">
        <f t="shared" si="23"/>
        <v>0</v>
      </c>
    </row>
    <row r="485" spans="4:12" x14ac:dyDescent="0.35">
      <c r="D485" t="str">
        <f>IFERROR(VLOOKUP(C485,'Справочные данные'!$D$2:$G$359,3,FALSE),"")</f>
        <v/>
      </c>
      <c r="J485" t="str">
        <f t="shared" si="21"/>
        <v/>
      </c>
      <c r="K485" t="str">
        <f t="shared" si="22"/>
        <v/>
      </c>
      <c r="L485">
        <f t="shared" si="23"/>
        <v>0</v>
      </c>
    </row>
    <row r="486" spans="4:12" x14ac:dyDescent="0.35">
      <c r="D486" t="str">
        <f>IFERROR(VLOOKUP(C486,'Справочные данные'!$D$2:$G$359,3,FALSE),"")</f>
        <v/>
      </c>
      <c r="J486" t="str">
        <f t="shared" si="21"/>
        <v/>
      </c>
      <c r="K486" t="str">
        <f t="shared" si="22"/>
        <v/>
      </c>
      <c r="L486">
        <f t="shared" si="23"/>
        <v>0</v>
      </c>
    </row>
    <row r="487" spans="4:12" x14ac:dyDescent="0.35">
      <c r="D487" t="str">
        <f>IFERROR(VLOOKUP(C487,'Справочные данные'!$D$2:$G$359,3,FALSE),"")</f>
        <v/>
      </c>
      <c r="J487" t="str">
        <f t="shared" si="21"/>
        <v/>
      </c>
      <c r="K487" t="str">
        <f t="shared" si="22"/>
        <v/>
      </c>
      <c r="L487">
        <f t="shared" si="23"/>
        <v>0</v>
      </c>
    </row>
    <row r="488" spans="4:12" x14ac:dyDescent="0.35">
      <c r="D488" t="str">
        <f>IFERROR(VLOOKUP(C488,'Справочные данные'!$D$2:$G$359,3,FALSE),"")</f>
        <v/>
      </c>
      <c r="J488" t="str">
        <f t="shared" si="21"/>
        <v/>
      </c>
      <c r="K488" t="str">
        <f t="shared" si="22"/>
        <v/>
      </c>
      <c r="L488">
        <f t="shared" si="23"/>
        <v>0</v>
      </c>
    </row>
    <row r="489" spans="4:12" x14ac:dyDescent="0.35">
      <c r="D489" t="str">
        <f>IFERROR(VLOOKUP(C489,'Справочные данные'!$D$2:$G$359,3,FALSE),"")</f>
        <v/>
      </c>
      <c r="J489" t="str">
        <f t="shared" si="21"/>
        <v/>
      </c>
      <c r="K489" t="str">
        <f t="shared" si="22"/>
        <v/>
      </c>
      <c r="L489">
        <f t="shared" si="23"/>
        <v>0</v>
      </c>
    </row>
    <row r="490" spans="4:12" x14ac:dyDescent="0.35">
      <c r="D490" t="str">
        <f>IFERROR(VLOOKUP(C490,'Справочные данные'!$D$2:$G$359,3,FALSE),"")</f>
        <v/>
      </c>
      <c r="J490" t="str">
        <f t="shared" si="21"/>
        <v/>
      </c>
      <c r="K490" t="str">
        <f t="shared" si="22"/>
        <v/>
      </c>
      <c r="L490">
        <f t="shared" si="23"/>
        <v>0</v>
      </c>
    </row>
    <row r="491" spans="4:12" x14ac:dyDescent="0.35">
      <c r="D491" t="str">
        <f>IFERROR(VLOOKUP(C491,'Справочные данные'!$D$2:$G$359,3,FALSE),"")</f>
        <v/>
      </c>
      <c r="J491" t="str">
        <f t="shared" si="21"/>
        <v/>
      </c>
      <c r="K491" t="str">
        <f t="shared" si="22"/>
        <v/>
      </c>
      <c r="L491">
        <f t="shared" si="23"/>
        <v>0</v>
      </c>
    </row>
    <row r="492" spans="4:12" x14ac:dyDescent="0.35">
      <c r="D492" t="str">
        <f>IFERROR(VLOOKUP(C492,'Справочные данные'!$D$2:$G$359,3,FALSE),"")</f>
        <v/>
      </c>
      <c r="J492" t="str">
        <f t="shared" si="21"/>
        <v/>
      </c>
      <c r="K492" t="str">
        <f t="shared" si="22"/>
        <v/>
      </c>
      <c r="L492">
        <f t="shared" si="23"/>
        <v>0</v>
      </c>
    </row>
    <row r="493" spans="4:12" x14ac:dyDescent="0.35">
      <c r="D493" t="str">
        <f>IFERROR(VLOOKUP(C493,'Справочные данные'!$D$2:$G$359,3,FALSE),"")</f>
        <v/>
      </c>
      <c r="J493" t="str">
        <f t="shared" si="21"/>
        <v/>
      </c>
      <c r="K493" t="str">
        <f t="shared" si="22"/>
        <v/>
      </c>
      <c r="L493">
        <f t="shared" si="23"/>
        <v>0</v>
      </c>
    </row>
    <row r="494" spans="4:12" x14ac:dyDescent="0.35">
      <c r="D494" t="str">
        <f>IFERROR(VLOOKUP(C494,'Справочные данные'!$D$2:$G$359,3,FALSE),"")</f>
        <v/>
      </c>
      <c r="J494" t="str">
        <f t="shared" si="21"/>
        <v/>
      </c>
      <c r="K494" t="str">
        <f t="shared" si="22"/>
        <v/>
      </c>
      <c r="L494">
        <f t="shared" si="23"/>
        <v>0</v>
      </c>
    </row>
    <row r="495" spans="4:12" x14ac:dyDescent="0.35">
      <c r="D495" t="str">
        <f>IFERROR(VLOOKUP(C495,'Справочные данные'!$D$2:$G$359,3,FALSE),"")</f>
        <v/>
      </c>
      <c r="J495" t="str">
        <f t="shared" si="21"/>
        <v/>
      </c>
      <c r="K495" t="str">
        <f t="shared" si="22"/>
        <v/>
      </c>
      <c r="L495">
        <f t="shared" si="23"/>
        <v>0</v>
      </c>
    </row>
    <row r="496" spans="4:12" x14ac:dyDescent="0.35">
      <c r="D496" t="str">
        <f>IFERROR(VLOOKUP(C496,'Справочные данные'!$D$2:$G$359,3,FALSE),"")</f>
        <v/>
      </c>
      <c r="J496" t="str">
        <f t="shared" si="21"/>
        <v/>
      </c>
      <c r="K496" t="str">
        <f t="shared" si="22"/>
        <v/>
      </c>
      <c r="L496">
        <f t="shared" si="23"/>
        <v>0</v>
      </c>
    </row>
    <row r="497" spans="4:12" x14ac:dyDescent="0.35">
      <c r="D497" t="str">
        <f>IFERROR(VLOOKUP(C497,'Справочные данные'!$D$2:$G$359,3,FALSE),"")</f>
        <v/>
      </c>
      <c r="J497" t="str">
        <f t="shared" si="21"/>
        <v/>
      </c>
      <c r="K497" t="str">
        <f t="shared" si="22"/>
        <v/>
      </c>
      <c r="L497">
        <f t="shared" si="23"/>
        <v>0</v>
      </c>
    </row>
    <row r="498" spans="4:12" x14ac:dyDescent="0.35">
      <c r="D498" t="str">
        <f>IFERROR(VLOOKUP(C498,'Справочные данные'!$D$2:$G$359,3,FALSE),"")</f>
        <v/>
      </c>
      <c r="J498" t="str">
        <f t="shared" si="21"/>
        <v/>
      </c>
      <c r="K498" t="str">
        <f t="shared" si="22"/>
        <v/>
      </c>
      <c r="L498">
        <f t="shared" si="23"/>
        <v>0</v>
      </c>
    </row>
    <row r="499" spans="4:12" x14ac:dyDescent="0.35">
      <c r="D499" t="str">
        <f>IFERROR(VLOOKUP(C499,'Справочные данные'!$D$2:$G$359,3,FALSE),"")</f>
        <v/>
      </c>
      <c r="J499" t="str">
        <f t="shared" si="21"/>
        <v/>
      </c>
      <c r="K499" t="str">
        <f t="shared" si="22"/>
        <v/>
      </c>
      <c r="L499">
        <f t="shared" si="23"/>
        <v>0</v>
      </c>
    </row>
    <row r="500" spans="4:12" x14ac:dyDescent="0.35">
      <c r="D500" t="str">
        <f>IFERROR(VLOOKUP(C500,'Справочные данные'!$D$2:$G$359,3,FALSE),"")</f>
        <v/>
      </c>
      <c r="J500" t="str">
        <f t="shared" si="21"/>
        <v/>
      </c>
      <c r="K500" t="str">
        <f t="shared" si="22"/>
        <v/>
      </c>
      <c r="L500">
        <f t="shared" si="23"/>
        <v>0</v>
      </c>
    </row>
    <row r="501" spans="4:12" x14ac:dyDescent="0.35">
      <c r="D501" t="str">
        <f>IFERROR(VLOOKUP(C501,'Справочные данные'!$D$2:$G$359,3,FALSE),"")</f>
        <v/>
      </c>
      <c r="J501" t="str">
        <f t="shared" si="21"/>
        <v/>
      </c>
      <c r="K501" t="str">
        <f t="shared" si="22"/>
        <v/>
      </c>
      <c r="L501">
        <f t="shared" si="23"/>
        <v>0</v>
      </c>
    </row>
    <row r="502" spans="4:12" x14ac:dyDescent="0.35">
      <c r="D502" t="str">
        <f>IFERROR(VLOOKUP(C502,'Справочные данные'!$D$2:$G$359,3,FALSE),"")</f>
        <v/>
      </c>
      <c r="J502" t="str">
        <f t="shared" si="21"/>
        <v/>
      </c>
      <c r="K502" t="str">
        <f t="shared" si="22"/>
        <v/>
      </c>
      <c r="L502">
        <f t="shared" si="23"/>
        <v>0</v>
      </c>
    </row>
    <row r="503" spans="4:12" x14ac:dyDescent="0.35">
      <c r="D503" t="str">
        <f>IFERROR(VLOOKUP(C503,'Справочные данные'!$D$2:$G$359,3,FALSE),"")</f>
        <v/>
      </c>
      <c r="J503" t="str">
        <f t="shared" si="21"/>
        <v/>
      </c>
      <c r="K503" t="str">
        <f t="shared" si="22"/>
        <v/>
      </c>
      <c r="L503">
        <f t="shared" si="23"/>
        <v>0</v>
      </c>
    </row>
    <row r="504" spans="4:12" x14ac:dyDescent="0.35">
      <c r="D504" t="str">
        <f>IFERROR(VLOOKUP(C504,'Справочные данные'!$D$2:$G$359,3,FALSE),"")</f>
        <v/>
      </c>
      <c r="J504" t="str">
        <f t="shared" si="21"/>
        <v/>
      </c>
      <c r="K504" t="str">
        <f t="shared" si="22"/>
        <v/>
      </c>
      <c r="L504">
        <f t="shared" si="23"/>
        <v>0</v>
      </c>
    </row>
    <row r="505" spans="4:12" x14ac:dyDescent="0.35">
      <c r="D505" t="str">
        <f>IFERROR(VLOOKUP(C505,'Справочные данные'!$D$2:$G$359,3,FALSE),"")</f>
        <v/>
      </c>
      <c r="J505" t="str">
        <f t="shared" si="21"/>
        <v/>
      </c>
      <c r="K505" t="str">
        <f t="shared" si="22"/>
        <v/>
      </c>
      <c r="L505">
        <f t="shared" si="23"/>
        <v>0</v>
      </c>
    </row>
    <row r="506" spans="4:12" x14ac:dyDescent="0.35">
      <c r="D506" t="str">
        <f>IFERROR(VLOOKUP(C506,'Справочные данные'!$D$2:$G$359,3,FALSE),"")</f>
        <v/>
      </c>
      <c r="J506" t="str">
        <f t="shared" si="21"/>
        <v/>
      </c>
      <c r="K506" t="str">
        <f t="shared" si="22"/>
        <v/>
      </c>
      <c r="L506">
        <f t="shared" si="23"/>
        <v>0</v>
      </c>
    </row>
    <row r="507" spans="4:12" x14ac:dyDescent="0.35">
      <c r="D507" t="str">
        <f>IFERROR(VLOOKUP(C507,'Справочные данные'!$D$2:$G$359,3,FALSE),"")</f>
        <v/>
      </c>
      <c r="J507" t="str">
        <f t="shared" si="21"/>
        <v/>
      </c>
      <c r="K507" t="str">
        <f t="shared" si="22"/>
        <v/>
      </c>
      <c r="L507">
        <f t="shared" si="23"/>
        <v>0</v>
      </c>
    </row>
    <row r="508" spans="4:12" x14ac:dyDescent="0.35">
      <c r="D508" t="str">
        <f>IFERROR(VLOOKUP(C508,'Справочные данные'!$D$2:$G$359,3,FALSE),"")</f>
        <v/>
      </c>
      <c r="J508" t="str">
        <f t="shared" si="21"/>
        <v/>
      </c>
      <c r="K508" t="str">
        <f t="shared" si="22"/>
        <v/>
      </c>
      <c r="L508">
        <f t="shared" si="23"/>
        <v>0</v>
      </c>
    </row>
    <row r="509" spans="4:12" x14ac:dyDescent="0.35">
      <c r="D509" t="str">
        <f>IFERROR(VLOOKUP(C509,'Справочные данные'!$D$2:$G$359,3,FALSE),"")</f>
        <v/>
      </c>
      <c r="J509" t="str">
        <f t="shared" si="21"/>
        <v/>
      </c>
      <c r="K509" t="str">
        <f t="shared" si="22"/>
        <v/>
      </c>
      <c r="L509">
        <f t="shared" si="23"/>
        <v>0</v>
      </c>
    </row>
    <row r="510" spans="4:12" x14ac:dyDescent="0.35">
      <c r="D510" t="str">
        <f>IFERROR(VLOOKUP(C510,'Справочные данные'!$D$2:$G$359,3,FALSE),"")</f>
        <v/>
      </c>
      <c r="J510" t="str">
        <f t="shared" si="21"/>
        <v/>
      </c>
      <c r="K510" t="str">
        <f t="shared" si="22"/>
        <v/>
      </c>
      <c r="L510">
        <f t="shared" si="23"/>
        <v>0</v>
      </c>
    </row>
    <row r="511" spans="4:12" x14ac:dyDescent="0.35">
      <c r="D511" t="str">
        <f>IFERROR(VLOOKUP(C511,'Справочные данные'!$D$2:$G$359,3,FALSE),"")</f>
        <v/>
      </c>
      <c r="J511" t="str">
        <f t="shared" si="21"/>
        <v/>
      </c>
      <c r="K511" t="str">
        <f t="shared" si="22"/>
        <v/>
      </c>
      <c r="L511">
        <f t="shared" si="23"/>
        <v>0</v>
      </c>
    </row>
    <row r="512" spans="4:12" x14ac:dyDescent="0.35">
      <c r="D512" t="str">
        <f>IFERROR(VLOOKUP(C512,'Справочные данные'!$D$2:$G$359,3,FALSE),"")</f>
        <v/>
      </c>
      <c r="J512" t="str">
        <f t="shared" si="21"/>
        <v/>
      </c>
      <c r="K512" t="str">
        <f t="shared" si="22"/>
        <v/>
      </c>
      <c r="L512">
        <f t="shared" si="23"/>
        <v>0</v>
      </c>
    </row>
    <row r="513" spans="4:12" x14ac:dyDescent="0.35">
      <c r="D513" t="str">
        <f>IFERROR(VLOOKUP(C513,'Справочные данные'!$D$2:$G$359,3,FALSE),"")</f>
        <v/>
      </c>
      <c r="J513" t="str">
        <f t="shared" si="21"/>
        <v/>
      </c>
      <c r="K513" t="str">
        <f t="shared" si="22"/>
        <v/>
      </c>
      <c r="L513">
        <f t="shared" si="23"/>
        <v>0</v>
      </c>
    </row>
    <row r="514" spans="4:12" x14ac:dyDescent="0.35">
      <c r="D514" t="str">
        <f>IFERROR(VLOOKUP(C514,'Справочные данные'!$D$2:$G$359,3,FALSE),"")</f>
        <v/>
      </c>
      <c r="J514" t="str">
        <f t="shared" si="21"/>
        <v/>
      </c>
      <c r="K514" t="str">
        <f t="shared" si="22"/>
        <v/>
      </c>
      <c r="L514">
        <f t="shared" si="23"/>
        <v>0</v>
      </c>
    </row>
    <row r="515" spans="4:12" x14ac:dyDescent="0.35">
      <c r="D515" t="str">
        <f>IFERROR(VLOOKUP(C515,'Справочные данные'!$D$2:$G$359,3,FALSE),"")</f>
        <v/>
      </c>
      <c r="J515" t="str">
        <f t="shared" ref="J515:J519" si="24">IFERROR(G515/F515,"")</f>
        <v/>
      </c>
      <c r="K515" t="str">
        <f t="shared" ref="K515:K519" si="25">IFERROR(G515/E515,"")</f>
        <v/>
      </c>
      <c r="L515">
        <f t="shared" ref="L515:L519" si="26">G515-H515</f>
        <v>0</v>
      </c>
    </row>
    <row r="516" spans="4:12" x14ac:dyDescent="0.35">
      <c r="D516" t="str">
        <f>IFERROR(VLOOKUP(C516,'Справочные данные'!$D$2:$G$359,3,FALSE),"")</f>
        <v/>
      </c>
      <c r="J516" t="str">
        <f t="shared" si="24"/>
        <v/>
      </c>
      <c r="K516" t="str">
        <f t="shared" si="25"/>
        <v/>
      </c>
      <c r="L516">
        <f t="shared" si="26"/>
        <v>0</v>
      </c>
    </row>
    <row r="517" spans="4:12" x14ac:dyDescent="0.35">
      <c r="D517" t="str">
        <f>IFERROR(VLOOKUP(C517,'Справочные данные'!$D$2:$G$359,3,FALSE),"")</f>
        <v/>
      </c>
      <c r="J517" t="str">
        <f t="shared" si="24"/>
        <v/>
      </c>
      <c r="K517" t="str">
        <f t="shared" si="25"/>
        <v/>
      </c>
      <c r="L517">
        <f t="shared" si="26"/>
        <v>0</v>
      </c>
    </row>
    <row r="518" spans="4:12" x14ac:dyDescent="0.35">
      <c r="D518" t="str">
        <f>IFERROR(VLOOKUP(C518,'Справочные данные'!$D$2:$G$359,3,FALSE),"")</f>
        <v/>
      </c>
      <c r="J518" t="str">
        <f t="shared" si="24"/>
        <v/>
      </c>
      <c r="K518" t="str">
        <f t="shared" si="25"/>
        <v/>
      </c>
      <c r="L518">
        <f t="shared" si="26"/>
        <v>0</v>
      </c>
    </row>
    <row r="519" spans="4:12" x14ac:dyDescent="0.35">
      <c r="D519" t="str">
        <f>IFERROR(VLOOKUP(C519,'Справочные данные'!$D$2:$G$359,3,FALSE),"")</f>
        <v/>
      </c>
      <c r="J519" t="str">
        <f t="shared" si="24"/>
        <v/>
      </c>
      <c r="K519" t="str">
        <f t="shared" si="25"/>
        <v/>
      </c>
      <c r="L519">
        <f t="shared" si="26"/>
        <v>0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B8029D-E681-4917-94B8-6781FB616777}">
          <x14:formula1>
            <xm:f>'Справочные данные'!$A$2:$A$157</xm:f>
          </x14:formula1>
          <xm:sqref>C2:C1025 D520:D1025</xm:sqref>
        </x14:dataValidation>
        <x14:dataValidation type="list" allowBlank="1" showInputMessage="1" showErrorMessage="1" xr:uid="{04422EFC-AD5A-4EFC-967A-C5DDD614EDAC}">
          <x14:formula1>
            <xm:f>'Справочные данные'!$B$2:$B$5</xm:f>
          </x14:formula1>
          <xm:sqref>I2:I726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1"/>
  <sheetViews>
    <sheetView topLeftCell="A92" zoomScale="70" zoomScaleNormal="70" workbookViewId="0">
      <selection activeCell="Q199" sqref="Q199"/>
    </sheetView>
  </sheetViews>
  <sheetFormatPr defaultColWidth="9.1796875" defaultRowHeight="14.5" x14ac:dyDescent="0.35"/>
  <cols>
    <col min="1" max="1" width="15.453125" style="119" customWidth="1"/>
    <col min="2" max="2" width="36.453125" style="119" customWidth="1"/>
    <col min="3" max="3" width="34.453125" style="119" customWidth="1"/>
    <col min="4" max="4" width="21.453125" style="119" customWidth="1"/>
    <col min="5" max="5" width="12.81640625" style="118" customWidth="1"/>
    <col min="6" max="6" width="17.54296875" style="118" bestFit="1" customWidth="1"/>
    <col min="7" max="7" width="6.453125" style="119" customWidth="1"/>
    <col min="8" max="8" width="12.1796875" style="119" customWidth="1"/>
    <col min="9" max="9" width="18.1796875" style="119" customWidth="1"/>
    <col min="10" max="20" width="18" style="119" customWidth="1"/>
    <col min="21" max="25" width="17.81640625" style="119" customWidth="1"/>
    <col min="26" max="26" width="18.54296875" style="119" customWidth="1"/>
    <col min="27" max="16384" width="9.1796875" style="119"/>
  </cols>
  <sheetData>
    <row r="1" spans="1:26" ht="43.5" customHeight="1" x14ac:dyDescent="0.35">
      <c r="A1" s="120" t="s">
        <v>0</v>
      </c>
      <c r="B1" s="121" t="s">
        <v>1</v>
      </c>
      <c r="C1" s="121" t="s">
        <v>2</v>
      </c>
      <c r="D1" s="121" t="s">
        <v>3</v>
      </c>
      <c r="E1" s="122" t="s">
        <v>4</v>
      </c>
      <c r="F1" s="122" t="s">
        <v>5</v>
      </c>
      <c r="G1" s="121" t="s">
        <v>6</v>
      </c>
      <c r="H1" s="121" t="s">
        <v>7</v>
      </c>
      <c r="I1" s="123" t="s">
        <v>124</v>
      </c>
      <c r="J1" s="120" t="s">
        <v>125</v>
      </c>
      <c r="K1" s="123" t="s">
        <v>126</v>
      </c>
      <c r="L1" s="120" t="s">
        <v>127</v>
      </c>
      <c r="M1" s="123" t="s">
        <v>128</v>
      </c>
      <c r="N1" s="120" t="s">
        <v>129</v>
      </c>
      <c r="O1" s="123" t="s">
        <v>131</v>
      </c>
      <c r="P1" s="120" t="s">
        <v>132</v>
      </c>
      <c r="Q1" s="123" t="s">
        <v>135</v>
      </c>
      <c r="R1" s="120" t="s">
        <v>136</v>
      </c>
      <c r="S1" s="123" t="s">
        <v>139</v>
      </c>
      <c r="T1" s="120" t="s">
        <v>140</v>
      </c>
      <c r="U1" s="120" t="s">
        <v>9</v>
      </c>
      <c r="V1" s="120" t="s">
        <v>133</v>
      </c>
      <c r="W1" s="120" t="s">
        <v>134</v>
      </c>
      <c r="X1" s="120" t="s">
        <v>137</v>
      </c>
      <c r="Y1" s="120" t="s">
        <v>138</v>
      </c>
      <c r="Z1" s="120" t="s">
        <v>10</v>
      </c>
    </row>
    <row r="2" spans="1:26" ht="43.5" customHeight="1" x14ac:dyDescent="0.35">
      <c r="A2" s="58">
        <v>131238</v>
      </c>
      <c r="B2" s="53" t="s">
        <v>11</v>
      </c>
      <c r="C2" s="53" t="s">
        <v>12</v>
      </c>
      <c r="D2" s="110" t="s">
        <v>13</v>
      </c>
      <c r="E2" s="31">
        <v>50</v>
      </c>
      <c r="F2" s="32" t="s">
        <v>14</v>
      </c>
      <c r="G2" s="124">
        <v>1.5</v>
      </c>
      <c r="H2" s="8">
        <v>6</v>
      </c>
      <c r="I2" s="130">
        <v>14000</v>
      </c>
      <c r="J2" s="131">
        <f t="shared" ref="J2:J11" si="0">IF(IFERROR((I2/H2),"")=0,"",IFERROR((I2/H2),""))</f>
        <v>2333.3333333333335</v>
      </c>
      <c r="K2" s="55">
        <v>21143.52</v>
      </c>
      <c r="L2" s="131">
        <f>IF(IFERROR((K2/H2),"")=0,"",IFERROR((K2/H2),""))</f>
        <v>3523.92</v>
      </c>
      <c r="M2" s="132">
        <v>9800</v>
      </c>
      <c r="N2" s="131">
        <f>IF(IFERROR((M2/H2),"")=0,"",IFERROR((M2/H2),""))</f>
        <v>1633.3333333333333</v>
      </c>
      <c r="O2" s="146">
        <v>21000</v>
      </c>
      <c r="P2" s="131">
        <f>IF(IFERROR((O2/H2),"")=0,"",IFERROR((O2/H2),""))</f>
        <v>3500</v>
      </c>
      <c r="Q2" s="162">
        <v>18000</v>
      </c>
      <c r="R2" s="131">
        <f>IF(IFERROR((Q2/H2),"")=0,"",IFERROR((Q2/H2),""))</f>
        <v>3000</v>
      </c>
      <c r="S2" s="130">
        <v>12000</v>
      </c>
      <c r="T2" s="131">
        <f>IF(IFERROR((S2/H2),"")=0,"",IFERROR((S2/H2),""))</f>
        <v>2000</v>
      </c>
      <c r="U2" s="161">
        <f>IFERROR(AVERAGE(I2,K2,M2,O2,Q2,S2),"")</f>
        <v>15990.586666666668</v>
      </c>
      <c r="V2" s="161">
        <f>MIN(J2,L2,N2,P2,R2,T2)</f>
        <v>1633.3333333333333</v>
      </c>
      <c r="W2" s="166" t="str">
        <f>INDEX($I$1:T1,1,MATCH(V2,I2:T2,0))</f>
        <v>НТК - 1 поддон</v>
      </c>
      <c r="X2" s="161">
        <f>MIN(I2,K2,M2,O2,Q2)</f>
        <v>9800</v>
      </c>
      <c r="Y2" s="165" t="str">
        <f>INDEX($I$1:R1,1,MATCH(X2,I2:R2,0))</f>
        <v>НТК ФРАХТ</v>
      </c>
      <c r="Z2" s="161">
        <f>(V2*100)/7</f>
        <v>23333.333333333332</v>
      </c>
    </row>
    <row r="3" spans="1:26" ht="43.5" customHeight="1" x14ac:dyDescent="0.35">
      <c r="A3" s="58">
        <v>131238</v>
      </c>
      <c r="B3" s="53" t="s">
        <v>11</v>
      </c>
      <c r="C3" s="53" t="s">
        <v>15</v>
      </c>
      <c r="D3" s="110" t="s">
        <v>16</v>
      </c>
      <c r="E3" s="31">
        <v>51</v>
      </c>
      <c r="F3" s="32" t="s">
        <v>14</v>
      </c>
      <c r="G3" s="124" t="s">
        <v>17</v>
      </c>
      <c r="H3" s="8">
        <v>12</v>
      </c>
      <c r="I3" s="130">
        <v>18000</v>
      </c>
      <c r="J3" s="131">
        <f t="shared" si="0"/>
        <v>1500</v>
      </c>
      <c r="K3" s="55">
        <v>42287.040000000001</v>
      </c>
      <c r="L3" s="131">
        <f t="shared" ref="L3:L66" si="1">IF(IFERROR((K3/H3),"")=0,"",IFERROR((K3/H3),""))</f>
        <v>3523.92</v>
      </c>
      <c r="M3" s="132">
        <v>12000</v>
      </c>
      <c r="N3" s="131">
        <f t="shared" ref="N3:N66" si="2">IF(IFERROR((M3/H3),"")=0,"",IFERROR((M3/H3),""))</f>
        <v>1000</v>
      </c>
      <c r="O3" s="146">
        <v>24500</v>
      </c>
      <c r="P3" s="131">
        <f t="shared" ref="P3:P66" si="3">IF(IFERROR((O3/H3),"")=0,"",IFERROR((O3/H3),""))</f>
        <v>2041.6666666666667</v>
      </c>
      <c r="Q3" s="162">
        <v>27000</v>
      </c>
      <c r="R3" s="131">
        <f t="shared" ref="R3:R66" si="4">IF(IFERROR((Q3/H3),"")=0,"",IFERROR((Q3/H3),""))</f>
        <v>2250</v>
      </c>
      <c r="S3" s="130">
        <v>15000</v>
      </c>
      <c r="T3" s="131">
        <f t="shared" ref="T3:T66" si="5">IF(IFERROR((S3/H3),"")=0,"",IFERROR((S3/H3),""))</f>
        <v>1250</v>
      </c>
      <c r="U3" s="161">
        <f t="shared" ref="U3:U66" si="6">IFERROR(AVERAGE(I3,K3,M3,O3,Q3,S3),"")</f>
        <v>23131.173333333336</v>
      </c>
      <c r="V3" s="161">
        <f t="shared" ref="V3:V66" si="7">MIN(J3,L3,N3,P3,R3,T3)</f>
        <v>1000</v>
      </c>
      <c r="W3" s="166" t="str">
        <f>INDEX($I$1:T2,1,MATCH(V3,I3:T3,0))</f>
        <v>НТК - 1 поддон</v>
      </c>
      <c r="X3" s="161">
        <f t="shared" ref="X3:X66" si="8">MIN(I3,K3,M3,O3,Q3)</f>
        <v>12000</v>
      </c>
      <c r="Y3" s="165" t="str">
        <f>INDEX($I$1:R2,1,MATCH(X3,I3:R3,0))</f>
        <v>НТК ФРАХТ</v>
      </c>
      <c r="Z3" s="161">
        <f t="shared" ref="Z3:Z66" si="9">(V3*100)/7</f>
        <v>14285.714285714286</v>
      </c>
    </row>
    <row r="4" spans="1:26" ht="43.5" customHeight="1" x14ac:dyDescent="0.35">
      <c r="A4" s="58">
        <v>131238</v>
      </c>
      <c r="B4" s="53" t="s">
        <v>11</v>
      </c>
      <c r="C4" s="53" t="s">
        <v>18</v>
      </c>
      <c r="D4" s="110" t="s">
        <v>19</v>
      </c>
      <c r="E4" s="31">
        <v>52</v>
      </c>
      <c r="F4" s="32" t="s">
        <v>14</v>
      </c>
      <c r="G4" s="124" t="s">
        <v>20</v>
      </c>
      <c r="H4" s="8">
        <v>15</v>
      </c>
      <c r="I4" s="130">
        <v>20000</v>
      </c>
      <c r="J4" s="131">
        <f t="shared" si="0"/>
        <v>1333.3333333333333</v>
      </c>
      <c r="K4" s="55">
        <v>52858.8</v>
      </c>
      <c r="L4" s="131">
        <f t="shared" si="1"/>
        <v>3523.92</v>
      </c>
      <c r="M4" s="132">
        <v>15500</v>
      </c>
      <c r="N4" s="131">
        <f t="shared" si="2"/>
        <v>1033.3333333333333</v>
      </c>
      <c r="O4" s="146">
        <v>26900</v>
      </c>
      <c r="P4" s="131">
        <f t="shared" si="3"/>
        <v>1793.3333333333333</v>
      </c>
      <c r="Q4" s="162">
        <v>27000</v>
      </c>
      <c r="R4" s="131">
        <f t="shared" si="4"/>
        <v>1800</v>
      </c>
      <c r="S4" s="130">
        <v>18000</v>
      </c>
      <c r="T4" s="131">
        <f t="shared" si="5"/>
        <v>1200</v>
      </c>
      <c r="U4" s="161">
        <f t="shared" si="6"/>
        <v>26709.8</v>
      </c>
      <c r="V4" s="161">
        <f t="shared" si="7"/>
        <v>1033.3333333333333</v>
      </c>
      <c r="W4" s="166" t="str">
        <f>INDEX($I$1:T3,1,MATCH(V4,I4:T4,0))</f>
        <v>НТК - 1 поддон</v>
      </c>
      <c r="X4" s="161">
        <f t="shared" si="8"/>
        <v>15500</v>
      </c>
      <c r="Y4" s="165" t="str">
        <f>INDEX($I$1:R3,1,MATCH(X4,I4:R4,0))</f>
        <v>НТК ФРАХТ</v>
      </c>
      <c r="Z4" s="161">
        <f t="shared" si="9"/>
        <v>14761.904761904761</v>
      </c>
    </row>
    <row r="5" spans="1:26" ht="43.5" customHeight="1" x14ac:dyDescent="0.35">
      <c r="A5" s="58">
        <v>131238</v>
      </c>
      <c r="B5" s="53" t="s">
        <v>11</v>
      </c>
      <c r="C5" s="53" t="s">
        <v>21</v>
      </c>
      <c r="D5" s="110" t="s">
        <v>22</v>
      </c>
      <c r="E5" s="31">
        <v>53</v>
      </c>
      <c r="F5" s="32" t="s">
        <v>14</v>
      </c>
      <c r="G5" s="124" t="s">
        <v>23</v>
      </c>
      <c r="H5" s="8">
        <v>18</v>
      </c>
      <c r="I5" s="130">
        <v>27000</v>
      </c>
      <c r="J5" s="131">
        <f t="shared" si="0"/>
        <v>1500</v>
      </c>
      <c r="K5" s="55">
        <v>63430.559999999998</v>
      </c>
      <c r="L5" s="131">
        <f t="shared" si="1"/>
        <v>3523.92</v>
      </c>
      <c r="M5" s="132">
        <v>19500</v>
      </c>
      <c r="N5" s="131">
        <f t="shared" si="2"/>
        <v>1083.3333333333333</v>
      </c>
      <c r="O5" s="146">
        <v>29200</v>
      </c>
      <c r="P5" s="131">
        <f t="shared" si="3"/>
        <v>1622.2222222222222</v>
      </c>
      <c r="Q5" s="162">
        <v>30600</v>
      </c>
      <c r="R5" s="131">
        <f t="shared" si="4"/>
        <v>1700</v>
      </c>
      <c r="S5" s="130">
        <v>24000</v>
      </c>
      <c r="T5" s="131">
        <f t="shared" si="5"/>
        <v>1333.3333333333333</v>
      </c>
      <c r="U5" s="161">
        <f t="shared" si="6"/>
        <v>32288.426666666666</v>
      </c>
      <c r="V5" s="161">
        <f t="shared" si="7"/>
        <v>1083.3333333333333</v>
      </c>
      <c r="W5" s="166" t="str">
        <f>INDEX($I$1:T4,1,MATCH(V5,I5:T5,0))</f>
        <v>НТК - 1 поддон</v>
      </c>
      <c r="X5" s="161">
        <f t="shared" si="8"/>
        <v>19500</v>
      </c>
      <c r="Y5" s="165" t="str">
        <f>INDEX($I$1:R4,1,MATCH(X5,I5:R5,0))</f>
        <v>НТК ФРАХТ</v>
      </c>
      <c r="Z5" s="161">
        <f t="shared" si="9"/>
        <v>15476.190476190475</v>
      </c>
    </row>
    <row r="6" spans="1:26" ht="43.5" customHeight="1" x14ac:dyDescent="0.35">
      <c r="A6" s="58">
        <v>131238</v>
      </c>
      <c r="B6" s="53" t="s">
        <v>11</v>
      </c>
      <c r="C6" s="53" t="s">
        <v>24</v>
      </c>
      <c r="D6" s="110" t="s">
        <v>25</v>
      </c>
      <c r="E6" s="31">
        <v>54</v>
      </c>
      <c r="F6" s="32" t="s">
        <v>14</v>
      </c>
      <c r="G6" s="124" t="s">
        <v>26</v>
      </c>
      <c r="H6" s="8">
        <v>33</v>
      </c>
      <c r="I6" s="130">
        <v>30000</v>
      </c>
      <c r="J6" s="131">
        <f t="shared" si="0"/>
        <v>909.09090909090912</v>
      </c>
      <c r="K6" s="55">
        <v>116289.36</v>
      </c>
      <c r="L6" s="131">
        <f t="shared" si="1"/>
        <v>3523.92</v>
      </c>
      <c r="M6" s="132">
        <v>26000</v>
      </c>
      <c r="N6" s="131">
        <f t="shared" si="2"/>
        <v>787.87878787878788</v>
      </c>
      <c r="O6" s="146">
        <v>35300</v>
      </c>
      <c r="P6" s="131">
        <f t="shared" si="3"/>
        <v>1069.6969696969697</v>
      </c>
      <c r="Q6" s="162">
        <v>36000</v>
      </c>
      <c r="R6" s="131">
        <f t="shared" si="4"/>
        <v>1090.909090909091</v>
      </c>
      <c r="S6" s="130">
        <v>30000</v>
      </c>
      <c r="T6" s="131">
        <f t="shared" si="5"/>
        <v>909.09090909090912</v>
      </c>
      <c r="U6" s="161">
        <f t="shared" si="6"/>
        <v>45598.226666666662</v>
      </c>
      <c r="V6" s="161">
        <f t="shared" si="7"/>
        <v>787.87878787878788</v>
      </c>
      <c r="W6" s="166" t="str">
        <f>INDEX($I$1:T5,1,MATCH(V6,I6:T6,0))</f>
        <v>НТК - 1 поддон</v>
      </c>
      <c r="X6" s="161">
        <f t="shared" si="8"/>
        <v>26000</v>
      </c>
      <c r="Y6" s="165" t="str">
        <f>INDEX($I$1:R5,1,MATCH(X6,I6:R6,0))</f>
        <v>НТК ФРАХТ</v>
      </c>
      <c r="Z6" s="161">
        <f t="shared" si="9"/>
        <v>11255.411255411254</v>
      </c>
    </row>
    <row r="7" spans="1:26" ht="43.5" customHeight="1" x14ac:dyDescent="0.35">
      <c r="A7" s="58">
        <v>114096</v>
      </c>
      <c r="B7" s="53" t="s">
        <v>27</v>
      </c>
      <c r="C7" s="53" t="s">
        <v>141</v>
      </c>
      <c r="D7" s="110" t="s">
        <v>13</v>
      </c>
      <c r="E7" s="31">
        <v>78</v>
      </c>
      <c r="F7" s="32" t="s">
        <v>28</v>
      </c>
      <c r="G7" s="124">
        <v>1.5</v>
      </c>
      <c r="H7" s="8">
        <v>6</v>
      </c>
      <c r="I7" s="130">
        <v>28000</v>
      </c>
      <c r="J7" s="131">
        <f t="shared" si="0"/>
        <v>4666.666666666667</v>
      </c>
      <c r="K7" s="55">
        <v>23245.919999999998</v>
      </c>
      <c r="L7" s="131">
        <f t="shared" si="1"/>
        <v>3874.3199999999997</v>
      </c>
      <c r="M7" s="132">
        <v>15500</v>
      </c>
      <c r="N7" s="131">
        <f t="shared" si="2"/>
        <v>2583.3333333333335</v>
      </c>
      <c r="O7" s="147">
        <v>37400</v>
      </c>
      <c r="P7" s="131">
        <f t="shared" si="3"/>
        <v>6233.333333333333</v>
      </c>
      <c r="Q7" s="163">
        <v>33500</v>
      </c>
      <c r="R7" s="131">
        <f t="shared" si="4"/>
        <v>5583.333333333333</v>
      </c>
      <c r="S7" s="135">
        <v>24000</v>
      </c>
      <c r="T7" s="131">
        <f t="shared" si="5"/>
        <v>4000</v>
      </c>
      <c r="U7" s="161">
        <f t="shared" si="6"/>
        <v>26940.986666666664</v>
      </c>
      <c r="V7" s="161">
        <f t="shared" si="7"/>
        <v>2583.3333333333335</v>
      </c>
      <c r="W7" s="166" t="str">
        <f>INDEX($I$1:T6,1,MATCH(V7,I7:T7,0))</f>
        <v>НТК - 1 поддон</v>
      </c>
      <c r="X7" s="161">
        <f t="shared" si="8"/>
        <v>15500</v>
      </c>
      <c r="Y7" s="165" t="str">
        <f>INDEX($I$1:R6,1,MATCH(X7,I7:R7,0))</f>
        <v>НТК ФРАХТ</v>
      </c>
      <c r="Z7" s="161">
        <f t="shared" si="9"/>
        <v>36904.761904761908</v>
      </c>
    </row>
    <row r="8" spans="1:26" ht="43.5" customHeight="1" x14ac:dyDescent="0.35">
      <c r="A8" s="58">
        <v>114096</v>
      </c>
      <c r="B8" s="53" t="s">
        <v>27</v>
      </c>
      <c r="C8" s="53" t="s">
        <v>141</v>
      </c>
      <c r="D8" s="110" t="s">
        <v>13</v>
      </c>
      <c r="E8" s="31">
        <v>78</v>
      </c>
      <c r="F8" s="32" t="s">
        <v>28</v>
      </c>
      <c r="G8" s="124" t="s">
        <v>17</v>
      </c>
      <c r="H8" s="8">
        <v>12</v>
      </c>
      <c r="I8" s="130">
        <v>33000</v>
      </c>
      <c r="J8" s="131">
        <f t="shared" si="0"/>
        <v>2750</v>
      </c>
      <c r="K8" s="55">
        <v>46491.839999999997</v>
      </c>
      <c r="L8" s="131">
        <f t="shared" si="1"/>
        <v>3874.3199999999997</v>
      </c>
      <c r="M8" s="132">
        <v>24000</v>
      </c>
      <c r="N8" s="131">
        <f t="shared" si="2"/>
        <v>2000</v>
      </c>
      <c r="O8" s="148">
        <v>51400</v>
      </c>
      <c r="P8" s="131">
        <f t="shared" si="3"/>
        <v>4283.333333333333</v>
      </c>
      <c r="Q8" s="164">
        <v>50250</v>
      </c>
      <c r="R8" s="131">
        <f t="shared" si="4"/>
        <v>4187.5</v>
      </c>
      <c r="S8" s="135">
        <v>30000</v>
      </c>
      <c r="T8" s="131">
        <f t="shared" si="5"/>
        <v>2500</v>
      </c>
      <c r="U8" s="161">
        <f t="shared" si="6"/>
        <v>39190.306666666664</v>
      </c>
      <c r="V8" s="161">
        <f t="shared" si="7"/>
        <v>2000</v>
      </c>
      <c r="W8" s="166" t="str">
        <f>INDEX($I$1:T7,1,MATCH(V8,I8:T8,0))</f>
        <v>НТК - 1 поддон</v>
      </c>
      <c r="X8" s="161">
        <f t="shared" si="8"/>
        <v>24000</v>
      </c>
      <c r="Y8" s="165" t="str">
        <f>INDEX($I$1:R7,1,MATCH(X8,I8:R8,0))</f>
        <v>НТК ФРАХТ</v>
      </c>
      <c r="Z8" s="161">
        <f t="shared" si="9"/>
        <v>28571.428571428572</v>
      </c>
    </row>
    <row r="9" spans="1:26" ht="43.5" customHeight="1" x14ac:dyDescent="0.35">
      <c r="A9" s="58">
        <v>114096</v>
      </c>
      <c r="B9" s="53" t="s">
        <v>27</v>
      </c>
      <c r="C9" s="53" t="s">
        <v>141</v>
      </c>
      <c r="D9" s="110" t="s">
        <v>13</v>
      </c>
      <c r="E9" s="31">
        <v>78</v>
      </c>
      <c r="F9" s="32" t="s">
        <v>28</v>
      </c>
      <c r="G9" s="124" t="s">
        <v>20</v>
      </c>
      <c r="H9" s="8">
        <v>15</v>
      </c>
      <c r="I9" s="130">
        <v>35000</v>
      </c>
      <c r="J9" s="131">
        <f t="shared" si="0"/>
        <v>2333.3333333333335</v>
      </c>
      <c r="K9" s="55">
        <v>58114.799999999996</v>
      </c>
      <c r="L9" s="131">
        <f t="shared" si="1"/>
        <v>3874.3199999999997</v>
      </c>
      <c r="M9" s="132">
        <v>28000</v>
      </c>
      <c r="N9" s="131">
        <f t="shared" si="2"/>
        <v>1866.6666666666667</v>
      </c>
      <c r="O9" s="148">
        <v>47900</v>
      </c>
      <c r="P9" s="131">
        <f t="shared" si="3"/>
        <v>3193.3333333333335</v>
      </c>
      <c r="Q9" s="164">
        <v>50250</v>
      </c>
      <c r="R9" s="131">
        <f t="shared" si="4"/>
        <v>3350</v>
      </c>
      <c r="S9" s="135">
        <v>38000</v>
      </c>
      <c r="T9" s="131">
        <f t="shared" si="5"/>
        <v>2533.3333333333335</v>
      </c>
      <c r="U9" s="161">
        <f t="shared" si="6"/>
        <v>42877.466666666667</v>
      </c>
      <c r="V9" s="161">
        <f t="shared" si="7"/>
        <v>1866.6666666666667</v>
      </c>
      <c r="W9" s="166" t="str">
        <f>INDEX($I$1:T8,1,MATCH(V9,I9:T9,0))</f>
        <v>НТК - 1 поддон</v>
      </c>
      <c r="X9" s="161">
        <f t="shared" si="8"/>
        <v>28000</v>
      </c>
      <c r="Y9" s="165" t="str">
        <f>INDEX($I$1:R8,1,MATCH(X9,I9:R9,0))</f>
        <v>НТК ФРАХТ</v>
      </c>
      <c r="Z9" s="161">
        <f t="shared" si="9"/>
        <v>26666.666666666668</v>
      </c>
    </row>
    <row r="10" spans="1:26" ht="43.5" customHeight="1" x14ac:dyDescent="0.35">
      <c r="A10" s="58">
        <v>114096</v>
      </c>
      <c r="B10" s="53" t="s">
        <v>27</v>
      </c>
      <c r="C10" s="53" t="s">
        <v>141</v>
      </c>
      <c r="D10" s="110" t="s">
        <v>13</v>
      </c>
      <c r="E10" s="31">
        <v>78</v>
      </c>
      <c r="F10" s="32" t="s">
        <v>28</v>
      </c>
      <c r="G10" s="124" t="s">
        <v>23</v>
      </c>
      <c r="H10" s="8">
        <v>18</v>
      </c>
      <c r="I10" s="130">
        <v>49000</v>
      </c>
      <c r="J10" s="131">
        <f t="shared" si="0"/>
        <v>2722.2222222222222</v>
      </c>
      <c r="K10" s="55">
        <v>69737.759999999995</v>
      </c>
      <c r="L10" s="131">
        <f t="shared" si="1"/>
        <v>3874.3199999999997</v>
      </c>
      <c r="M10" s="132">
        <v>35000</v>
      </c>
      <c r="N10" s="131">
        <f t="shared" si="2"/>
        <v>1944.4444444444443</v>
      </c>
      <c r="O10" s="148">
        <v>54900</v>
      </c>
      <c r="P10" s="131">
        <f t="shared" si="3"/>
        <v>3050</v>
      </c>
      <c r="Q10" s="164">
        <v>56950</v>
      </c>
      <c r="R10" s="131">
        <f t="shared" si="4"/>
        <v>3163.8888888888887</v>
      </c>
      <c r="S10" s="135">
        <v>45000</v>
      </c>
      <c r="T10" s="131">
        <f t="shared" si="5"/>
        <v>2500</v>
      </c>
      <c r="U10" s="161">
        <f t="shared" si="6"/>
        <v>51764.626666666671</v>
      </c>
      <c r="V10" s="161">
        <f t="shared" si="7"/>
        <v>1944.4444444444443</v>
      </c>
      <c r="W10" s="166" t="str">
        <f>INDEX($I$1:T9,1,MATCH(V10,I10:T10,0))</f>
        <v>НТК - 1 поддон</v>
      </c>
      <c r="X10" s="161">
        <f t="shared" si="8"/>
        <v>35000</v>
      </c>
      <c r="Y10" s="165" t="str">
        <f>INDEX($I$1:R9,1,MATCH(X10,I10:R10,0))</f>
        <v>НТК ФРАХТ</v>
      </c>
      <c r="Z10" s="161">
        <f t="shared" si="9"/>
        <v>27777.777777777777</v>
      </c>
    </row>
    <row r="11" spans="1:26" ht="43.5" customHeight="1" x14ac:dyDescent="0.35">
      <c r="A11" s="58">
        <v>114096</v>
      </c>
      <c r="B11" s="53" t="s">
        <v>27</v>
      </c>
      <c r="C11" s="53" t="s">
        <v>141</v>
      </c>
      <c r="D11" s="110" t="s">
        <v>13</v>
      </c>
      <c r="E11" s="31">
        <v>78</v>
      </c>
      <c r="F11" s="32" t="s">
        <v>28</v>
      </c>
      <c r="G11" s="124" t="s">
        <v>26</v>
      </c>
      <c r="H11" s="8">
        <v>33</v>
      </c>
      <c r="I11" s="130">
        <v>60000</v>
      </c>
      <c r="J11" s="131">
        <f t="shared" si="0"/>
        <v>1818.1818181818182</v>
      </c>
      <c r="K11" s="55">
        <v>127852.56</v>
      </c>
      <c r="L11" s="131">
        <f t="shared" si="1"/>
        <v>3874.3199999999997</v>
      </c>
      <c r="M11" s="132">
        <v>46000</v>
      </c>
      <c r="N11" s="131">
        <f t="shared" si="2"/>
        <v>1393.939393939394</v>
      </c>
      <c r="O11" s="148">
        <v>57300</v>
      </c>
      <c r="P11" s="131">
        <f t="shared" si="3"/>
        <v>1736.3636363636363</v>
      </c>
      <c r="Q11" s="164">
        <v>67000</v>
      </c>
      <c r="R11" s="131">
        <f t="shared" si="4"/>
        <v>2030.3030303030303</v>
      </c>
      <c r="S11" s="135">
        <v>55000</v>
      </c>
      <c r="T11" s="131">
        <f t="shared" si="5"/>
        <v>1666.6666666666667</v>
      </c>
      <c r="U11" s="161">
        <f t="shared" si="6"/>
        <v>68858.759999999995</v>
      </c>
      <c r="V11" s="161">
        <f t="shared" si="7"/>
        <v>1393.939393939394</v>
      </c>
      <c r="W11" s="166" t="str">
        <f>INDEX($I$1:T10,1,MATCH(V11,I11:T11,0))</f>
        <v>НТК - 1 поддон</v>
      </c>
      <c r="X11" s="161">
        <f t="shared" si="8"/>
        <v>46000</v>
      </c>
      <c r="Y11" s="165" t="str">
        <f>INDEX($I$1:R10,1,MATCH(X11,I11:R11,0))</f>
        <v>НТК ФРАХТ</v>
      </c>
      <c r="Z11" s="161">
        <f t="shared" si="9"/>
        <v>19913.419913419912</v>
      </c>
    </row>
    <row r="12" spans="1:26" ht="28.5" customHeight="1" x14ac:dyDescent="0.35">
      <c r="A12" s="60">
        <v>131390</v>
      </c>
      <c r="B12" s="16" t="s">
        <v>29</v>
      </c>
      <c r="C12" s="16" t="s">
        <v>30</v>
      </c>
      <c r="D12" s="110" t="s">
        <v>13</v>
      </c>
      <c r="E12" s="31">
        <v>77</v>
      </c>
      <c r="F12" s="32" t="s">
        <v>14</v>
      </c>
      <c r="G12" s="124">
        <v>1.5</v>
      </c>
      <c r="H12" s="8">
        <v>6</v>
      </c>
      <c r="I12" s="132">
        <v>15000</v>
      </c>
      <c r="J12" s="131">
        <f>IF(IFERROR((I12/H12),"")=0,"",IFERROR((I12/H12),""))</f>
        <v>2500</v>
      </c>
      <c r="K12" s="55"/>
      <c r="L12" s="131" t="str">
        <f t="shared" si="1"/>
        <v/>
      </c>
      <c r="M12" s="132">
        <v>10500</v>
      </c>
      <c r="N12" s="131">
        <f t="shared" si="2"/>
        <v>1750</v>
      </c>
      <c r="O12" s="149">
        <v>22200</v>
      </c>
      <c r="P12" s="131">
        <f t="shared" si="3"/>
        <v>3700</v>
      </c>
      <c r="Q12" s="162">
        <v>18000</v>
      </c>
      <c r="R12" s="131">
        <f t="shared" si="4"/>
        <v>3000</v>
      </c>
      <c r="S12" s="132">
        <v>12000</v>
      </c>
      <c r="T12" s="131">
        <f t="shared" si="5"/>
        <v>2000</v>
      </c>
      <c r="U12" s="161">
        <f t="shared" si="6"/>
        <v>15540</v>
      </c>
      <c r="V12" s="161">
        <f t="shared" si="7"/>
        <v>1750</v>
      </c>
      <c r="W12" s="166" t="str">
        <f>INDEX($I$1:T11,1,MATCH(V12,I12:T12,0))</f>
        <v>НТК - 1 поддон</v>
      </c>
      <c r="X12" s="161">
        <f t="shared" si="8"/>
        <v>10500</v>
      </c>
      <c r="Y12" s="165" t="str">
        <f>INDEX($I$1:R11,1,MATCH(X12,I12:R12,0))</f>
        <v>НТК ФРАХТ</v>
      </c>
      <c r="Z12" s="161">
        <f t="shared" si="9"/>
        <v>25000</v>
      </c>
    </row>
    <row r="13" spans="1:26" ht="28.5" customHeight="1" x14ac:dyDescent="0.35">
      <c r="A13" s="60">
        <v>131390</v>
      </c>
      <c r="B13" s="16" t="s">
        <v>29</v>
      </c>
      <c r="C13" s="16" t="s">
        <v>30</v>
      </c>
      <c r="D13" s="110" t="s">
        <v>13</v>
      </c>
      <c r="E13" s="31">
        <v>77</v>
      </c>
      <c r="F13" s="32" t="s">
        <v>14</v>
      </c>
      <c r="G13" s="124" t="s">
        <v>17</v>
      </c>
      <c r="H13" s="8">
        <v>12</v>
      </c>
      <c r="I13" s="132">
        <v>19000</v>
      </c>
      <c r="J13" s="131">
        <f t="shared" ref="J13:J76" si="10">IF(IFERROR((I13/H13),"")=0,"",IFERROR((I13/H13),""))</f>
        <v>1583.3333333333333</v>
      </c>
      <c r="K13" s="55"/>
      <c r="L13" s="131" t="str">
        <f t="shared" si="1"/>
        <v/>
      </c>
      <c r="M13" s="132">
        <v>13000</v>
      </c>
      <c r="N13" s="131">
        <f t="shared" si="2"/>
        <v>1083.3333333333333</v>
      </c>
      <c r="O13" s="149">
        <v>25700</v>
      </c>
      <c r="P13" s="131">
        <f t="shared" si="3"/>
        <v>2141.6666666666665</v>
      </c>
      <c r="Q13" s="162">
        <v>27000</v>
      </c>
      <c r="R13" s="131">
        <f t="shared" si="4"/>
        <v>2250</v>
      </c>
      <c r="S13" s="132">
        <v>15000</v>
      </c>
      <c r="T13" s="131">
        <f t="shared" si="5"/>
        <v>1250</v>
      </c>
      <c r="U13" s="161">
        <f t="shared" si="6"/>
        <v>19940</v>
      </c>
      <c r="V13" s="161">
        <f t="shared" si="7"/>
        <v>1083.3333333333333</v>
      </c>
      <c r="W13" s="166" t="str">
        <f>INDEX($I$1:T12,1,MATCH(V13,I13:T13,0))</f>
        <v>НТК - 1 поддон</v>
      </c>
      <c r="X13" s="161">
        <f t="shared" si="8"/>
        <v>13000</v>
      </c>
      <c r="Y13" s="165" t="str">
        <f>INDEX($I$1:R12,1,MATCH(X13,I13:R13,0))</f>
        <v>НТК ФРАХТ</v>
      </c>
      <c r="Z13" s="161">
        <f t="shared" si="9"/>
        <v>15476.190476190475</v>
      </c>
    </row>
    <row r="14" spans="1:26" ht="28.5" customHeight="1" x14ac:dyDescent="0.35">
      <c r="A14" s="60">
        <v>131390</v>
      </c>
      <c r="B14" s="16" t="s">
        <v>29</v>
      </c>
      <c r="C14" s="16" t="s">
        <v>30</v>
      </c>
      <c r="D14" s="110" t="s">
        <v>13</v>
      </c>
      <c r="E14" s="31">
        <v>77</v>
      </c>
      <c r="F14" s="32" t="s">
        <v>14</v>
      </c>
      <c r="G14" s="124" t="s">
        <v>20</v>
      </c>
      <c r="H14" s="8">
        <v>15</v>
      </c>
      <c r="I14" s="132">
        <v>20000</v>
      </c>
      <c r="J14" s="131">
        <f t="shared" si="10"/>
        <v>1333.3333333333333</v>
      </c>
      <c r="K14" s="55"/>
      <c r="L14" s="131" t="str">
        <f t="shared" si="1"/>
        <v/>
      </c>
      <c r="M14" s="132">
        <v>16500</v>
      </c>
      <c r="N14" s="131">
        <f t="shared" si="2"/>
        <v>1100</v>
      </c>
      <c r="O14" s="149">
        <v>28000</v>
      </c>
      <c r="P14" s="131">
        <f t="shared" si="3"/>
        <v>1866.6666666666667</v>
      </c>
      <c r="Q14" s="162">
        <v>27000</v>
      </c>
      <c r="R14" s="131">
        <f t="shared" si="4"/>
        <v>1800</v>
      </c>
      <c r="S14" s="132">
        <v>18000</v>
      </c>
      <c r="T14" s="131">
        <f t="shared" si="5"/>
        <v>1200</v>
      </c>
      <c r="U14" s="161">
        <f t="shared" si="6"/>
        <v>21900</v>
      </c>
      <c r="V14" s="161">
        <f t="shared" si="7"/>
        <v>1100</v>
      </c>
      <c r="W14" s="166" t="str">
        <f>INDEX($I$1:T13,1,MATCH(V14,I14:T14,0))</f>
        <v>НТК - 1 поддон</v>
      </c>
      <c r="X14" s="161">
        <f t="shared" si="8"/>
        <v>16500</v>
      </c>
      <c r="Y14" s="165" t="str">
        <f>INDEX($I$1:R13,1,MATCH(X14,I14:R14,0))</f>
        <v>НТК ФРАХТ</v>
      </c>
      <c r="Z14" s="161">
        <f t="shared" si="9"/>
        <v>15714.285714285714</v>
      </c>
    </row>
    <row r="15" spans="1:26" ht="28.5" customHeight="1" x14ac:dyDescent="0.35">
      <c r="A15" s="60">
        <v>131390</v>
      </c>
      <c r="B15" s="16" t="s">
        <v>29</v>
      </c>
      <c r="C15" s="16" t="s">
        <v>30</v>
      </c>
      <c r="D15" s="110" t="s">
        <v>13</v>
      </c>
      <c r="E15" s="31">
        <v>77</v>
      </c>
      <c r="F15" s="32" t="s">
        <v>14</v>
      </c>
      <c r="G15" s="124" t="s">
        <v>23</v>
      </c>
      <c r="H15" s="8">
        <v>18</v>
      </c>
      <c r="I15" s="132">
        <v>28000</v>
      </c>
      <c r="J15" s="131">
        <f t="shared" si="10"/>
        <v>1555.5555555555557</v>
      </c>
      <c r="K15" s="55"/>
      <c r="L15" s="131" t="str">
        <f t="shared" si="1"/>
        <v/>
      </c>
      <c r="M15" s="132">
        <v>21000</v>
      </c>
      <c r="N15" s="131">
        <f t="shared" si="2"/>
        <v>1166.6666666666667</v>
      </c>
      <c r="O15" s="149">
        <v>31500</v>
      </c>
      <c r="P15" s="131">
        <f t="shared" si="3"/>
        <v>1750</v>
      </c>
      <c r="Q15" s="162">
        <v>30600</v>
      </c>
      <c r="R15" s="131">
        <f t="shared" si="4"/>
        <v>1700</v>
      </c>
      <c r="S15" s="132">
        <v>27000</v>
      </c>
      <c r="T15" s="131">
        <f t="shared" si="5"/>
        <v>1500</v>
      </c>
      <c r="U15" s="161">
        <f t="shared" si="6"/>
        <v>27620</v>
      </c>
      <c r="V15" s="161">
        <f t="shared" si="7"/>
        <v>1166.6666666666667</v>
      </c>
      <c r="W15" s="166" t="str">
        <f>INDEX($I$1:T14,1,MATCH(V15,I15:T15,0))</f>
        <v>НТК - 1 поддон</v>
      </c>
      <c r="X15" s="161">
        <f t="shared" si="8"/>
        <v>21000</v>
      </c>
      <c r="Y15" s="165" t="str">
        <f>INDEX($I$1:R14,1,MATCH(X15,I15:R15,0))</f>
        <v>НТК ФРАХТ</v>
      </c>
      <c r="Z15" s="161">
        <f t="shared" si="9"/>
        <v>16666.666666666668</v>
      </c>
    </row>
    <row r="16" spans="1:26" ht="28.5" customHeight="1" x14ac:dyDescent="0.35">
      <c r="A16" s="60">
        <v>131390</v>
      </c>
      <c r="B16" s="16" t="s">
        <v>29</v>
      </c>
      <c r="C16" s="16" t="s">
        <v>30</v>
      </c>
      <c r="D16" s="110" t="s">
        <v>13</v>
      </c>
      <c r="E16" s="31">
        <v>77</v>
      </c>
      <c r="F16" s="32" t="s">
        <v>14</v>
      </c>
      <c r="G16" s="124" t="s">
        <v>26</v>
      </c>
      <c r="H16" s="8">
        <v>33</v>
      </c>
      <c r="I16" s="132">
        <v>32000</v>
      </c>
      <c r="J16" s="131">
        <f t="shared" si="10"/>
        <v>969.69696969696975</v>
      </c>
      <c r="K16" s="55"/>
      <c r="L16" s="131" t="str">
        <f t="shared" si="1"/>
        <v/>
      </c>
      <c r="M16" s="132">
        <v>28500</v>
      </c>
      <c r="N16" s="131">
        <f t="shared" si="2"/>
        <v>863.63636363636363</v>
      </c>
      <c r="O16" s="149">
        <v>39900</v>
      </c>
      <c r="P16" s="131">
        <f t="shared" si="3"/>
        <v>1209.090909090909</v>
      </c>
      <c r="Q16" s="162">
        <v>36000</v>
      </c>
      <c r="R16" s="131">
        <f t="shared" si="4"/>
        <v>1090.909090909091</v>
      </c>
      <c r="S16" s="132">
        <v>34000</v>
      </c>
      <c r="T16" s="131">
        <f t="shared" si="5"/>
        <v>1030.3030303030303</v>
      </c>
      <c r="U16" s="161">
        <f t="shared" si="6"/>
        <v>34080</v>
      </c>
      <c r="V16" s="161">
        <f t="shared" si="7"/>
        <v>863.63636363636363</v>
      </c>
      <c r="W16" s="166" t="str">
        <f>INDEX($I$1:T15,1,MATCH(V16,I16:T16,0))</f>
        <v>НТК - 1 поддон</v>
      </c>
      <c r="X16" s="161">
        <f t="shared" si="8"/>
        <v>28500</v>
      </c>
      <c r="Y16" s="165" t="str">
        <f>INDEX($I$1:R15,1,MATCH(X16,I16:R16,0))</f>
        <v>НТК ФРАХТ</v>
      </c>
      <c r="Z16" s="161">
        <f t="shared" si="9"/>
        <v>12337.662337662337</v>
      </c>
    </row>
    <row r="17" spans="1:26" ht="58" x14ac:dyDescent="0.35">
      <c r="A17" s="58">
        <v>127823</v>
      </c>
      <c r="B17" s="17" t="s">
        <v>31</v>
      </c>
      <c r="C17" s="16" t="s">
        <v>32</v>
      </c>
      <c r="D17" s="110" t="s">
        <v>13</v>
      </c>
      <c r="E17" s="31">
        <v>50</v>
      </c>
      <c r="F17" s="32" t="s">
        <v>14</v>
      </c>
      <c r="G17" s="124">
        <v>1.5</v>
      </c>
      <c r="H17" s="8">
        <v>6</v>
      </c>
      <c r="I17" s="132">
        <v>14000</v>
      </c>
      <c r="J17" s="131">
        <f t="shared" si="10"/>
        <v>2333.3333333333335</v>
      </c>
      <c r="K17" s="55">
        <v>22681.440000000002</v>
      </c>
      <c r="L17" s="131">
        <f t="shared" si="1"/>
        <v>3780.2400000000002</v>
      </c>
      <c r="M17" s="132">
        <v>9800</v>
      </c>
      <c r="N17" s="131">
        <f t="shared" si="2"/>
        <v>1633.3333333333333</v>
      </c>
      <c r="O17" s="149">
        <v>22200</v>
      </c>
      <c r="P17" s="131">
        <f t="shared" si="3"/>
        <v>3700</v>
      </c>
      <c r="Q17" s="162">
        <v>18000</v>
      </c>
      <c r="R17" s="131">
        <f t="shared" si="4"/>
        <v>3000</v>
      </c>
      <c r="S17" s="132">
        <v>12000</v>
      </c>
      <c r="T17" s="131">
        <f t="shared" si="5"/>
        <v>2000</v>
      </c>
      <c r="U17" s="161">
        <f t="shared" si="6"/>
        <v>16446.906666666666</v>
      </c>
      <c r="V17" s="161">
        <f t="shared" si="7"/>
        <v>1633.3333333333333</v>
      </c>
      <c r="W17" s="166" t="str">
        <f>INDEX($I$1:T16,1,MATCH(V17,I17:T17,0))</f>
        <v>НТК - 1 поддон</v>
      </c>
      <c r="X17" s="161">
        <f t="shared" si="8"/>
        <v>9800</v>
      </c>
      <c r="Y17" s="165" t="str">
        <f>INDEX($I$1:R16,1,MATCH(X17,I17:R17,0))</f>
        <v>НТК ФРАХТ</v>
      </c>
      <c r="Z17" s="161">
        <f t="shared" si="9"/>
        <v>23333.333333333332</v>
      </c>
    </row>
    <row r="18" spans="1:26" ht="58" x14ac:dyDescent="0.35">
      <c r="A18" s="58">
        <v>127823</v>
      </c>
      <c r="B18" s="17" t="s">
        <v>31</v>
      </c>
      <c r="C18" s="16" t="s">
        <v>32</v>
      </c>
      <c r="D18" s="110" t="s">
        <v>13</v>
      </c>
      <c r="E18" s="31">
        <v>50</v>
      </c>
      <c r="F18" s="32" t="s">
        <v>14</v>
      </c>
      <c r="G18" s="124" t="s">
        <v>17</v>
      </c>
      <c r="H18" s="8">
        <v>12</v>
      </c>
      <c r="I18" s="132">
        <v>18000</v>
      </c>
      <c r="J18" s="131">
        <f t="shared" si="10"/>
        <v>1500</v>
      </c>
      <c r="K18" s="55">
        <v>45362.880000000005</v>
      </c>
      <c r="L18" s="131">
        <f t="shared" si="1"/>
        <v>3780.2400000000002</v>
      </c>
      <c r="M18" s="132">
        <v>12000</v>
      </c>
      <c r="N18" s="131">
        <f t="shared" si="2"/>
        <v>1000</v>
      </c>
      <c r="O18" s="149">
        <v>25700</v>
      </c>
      <c r="P18" s="131">
        <f t="shared" si="3"/>
        <v>2141.6666666666665</v>
      </c>
      <c r="Q18" s="162">
        <v>27000</v>
      </c>
      <c r="R18" s="131">
        <f t="shared" si="4"/>
        <v>2250</v>
      </c>
      <c r="S18" s="132">
        <v>15000</v>
      </c>
      <c r="T18" s="131">
        <f t="shared" si="5"/>
        <v>1250</v>
      </c>
      <c r="U18" s="161">
        <f t="shared" si="6"/>
        <v>23843.813333333335</v>
      </c>
      <c r="V18" s="161">
        <f t="shared" si="7"/>
        <v>1000</v>
      </c>
      <c r="W18" s="166" t="str">
        <f>INDEX($I$1:T17,1,MATCH(V18,I18:T18,0))</f>
        <v>НТК - 1 поддон</v>
      </c>
      <c r="X18" s="161">
        <f t="shared" si="8"/>
        <v>12000</v>
      </c>
      <c r="Y18" s="165" t="str">
        <f>INDEX($I$1:R17,1,MATCH(X18,I18:R18,0))</f>
        <v>НТК ФРАХТ</v>
      </c>
      <c r="Z18" s="161">
        <f t="shared" si="9"/>
        <v>14285.714285714286</v>
      </c>
    </row>
    <row r="19" spans="1:26" ht="58" x14ac:dyDescent="0.35">
      <c r="A19" s="58">
        <v>127823</v>
      </c>
      <c r="B19" s="17" t="s">
        <v>31</v>
      </c>
      <c r="C19" s="16" t="s">
        <v>32</v>
      </c>
      <c r="D19" s="110" t="s">
        <v>13</v>
      </c>
      <c r="E19" s="31">
        <v>50</v>
      </c>
      <c r="F19" s="32" t="s">
        <v>14</v>
      </c>
      <c r="G19" s="124" t="s">
        <v>20</v>
      </c>
      <c r="H19" s="8">
        <v>15</v>
      </c>
      <c r="I19" s="132">
        <v>20000</v>
      </c>
      <c r="J19" s="131">
        <f t="shared" si="10"/>
        <v>1333.3333333333333</v>
      </c>
      <c r="K19" s="55">
        <v>56703.600000000006</v>
      </c>
      <c r="L19" s="131">
        <f t="shared" si="1"/>
        <v>3780.2400000000002</v>
      </c>
      <c r="M19" s="132">
        <v>15500</v>
      </c>
      <c r="N19" s="131">
        <f t="shared" si="2"/>
        <v>1033.3333333333333</v>
      </c>
      <c r="O19" s="149">
        <v>28000</v>
      </c>
      <c r="P19" s="131">
        <f t="shared" si="3"/>
        <v>1866.6666666666667</v>
      </c>
      <c r="Q19" s="162">
        <v>27000</v>
      </c>
      <c r="R19" s="131">
        <f t="shared" si="4"/>
        <v>1800</v>
      </c>
      <c r="S19" s="132">
        <v>18000</v>
      </c>
      <c r="T19" s="131">
        <f t="shared" si="5"/>
        <v>1200</v>
      </c>
      <c r="U19" s="161">
        <f t="shared" si="6"/>
        <v>27533.933333333334</v>
      </c>
      <c r="V19" s="161">
        <f t="shared" si="7"/>
        <v>1033.3333333333333</v>
      </c>
      <c r="W19" s="166" t="str">
        <f>INDEX($I$1:T18,1,MATCH(V19,I19:T19,0))</f>
        <v>НТК - 1 поддон</v>
      </c>
      <c r="X19" s="161">
        <f t="shared" si="8"/>
        <v>15500</v>
      </c>
      <c r="Y19" s="165" t="str">
        <f>INDEX($I$1:R18,1,MATCH(X19,I19:R19,0))</f>
        <v>НТК ФРАХТ</v>
      </c>
      <c r="Z19" s="161">
        <f t="shared" si="9"/>
        <v>14761.904761904761</v>
      </c>
    </row>
    <row r="20" spans="1:26" ht="58" x14ac:dyDescent="0.35">
      <c r="A20" s="58">
        <v>127823</v>
      </c>
      <c r="B20" s="17" t="s">
        <v>31</v>
      </c>
      <c r="C20" s="16" t="s">
        <v>32</v>
      </c>
      <c r="D20" s="110" t="s">
        <v>13</v>
      </c>
      <c r="E20" s="31">
        <v>50</v>
      </c>
      <c r="F20" s="32" t="s">
        <v>14</v>
      </c>
      <c r="G20" s="124" t="s">
        <v>23</v>
      </c>
      <c r="H20" s="8">
        <v>18</v>
      </c>
      <c r="I20" s="132">
        <v>27000</v>
      </c>
      <c r="J20" s="131">
        <f t="shared" si="10"/>
        <v>1500</v>
      </c>
      <c r="K20" s="55">
        <v>68044.320000000007</v>
      </c>
      <c r="L20" s="131">
        <f t="shared" si="1"/>
        <v>3780.2400000000002</v>
      </c>
      <c r="M20" s="132">
        <v>19500</v>
      </c>
      <c r="N20" s="131">
        <f t="shared" si="2"/>
        <v>1083.3333333333333</v>
      </c>
      <c r="O20" s="149">
        <v>31500</v>
      </c>
      <c r="P20" s="131">
        <f t="shared" si="3"/>
        <v>1750</v>
      </c>
      <c r="Q20" s="162">
        <v>30600</v>
      </c>
      <c r="R20" s="131">
        <f t="shared" si="4"/>
        <v>1700</v>
      </c>
      <c r="S20" s="132">
        <v>26000</v>
      </c>
      <c r="T20" s="131">
        <f t="shared" si="5"/>
        <v>1444.4444444444443</v>
      </c>
      <c r="U20" s="161">
        <f t="shared" si="6"/>
        <v>33774.053333333337</v>
      </c>
      <c r="V20" s="161">
        <f t="shared" si="7"/>
        <v>1083.3333333333333</v>
      </c>
      <c r="W20" s="166" t="str">
        <f>INDEX($I$1:T19,1,MATCH(V20,I20:T20,0))</f>
        <v>НТК - 1 поддон</v>
      </c>
      <c r="X20" s="161">
        <f t="shared" si="8"/>
        <v>19500</v>
      </c>
      <c r="Y20" s="165" t="str">
        <f>INDEX($I$1:R19,1,MATCH(X20,I20:R20,0))</f>
        <v>НТК ФРАХТ</v>
      </c>
      <c r="Z20" s="161">
        <f t="shared" si="9"/>
        <v>15476.190476190475</v>
      </c>
    </row>
    <row r="21" spans="1:26" ht="58" x14ac:dyDescent="0.35">
      <c r="A21" s="58">
        <v>127823</v>
      </c>
      <c r="B21" s="17" t="s">
        <v>31</v>
      </c>
      <c r="C21" s="16" t="s">
        <v>32</v>
      </c>
      <c r="D21" s="110" t="s">
        <v>13</v>
      </c>
      <c r="E21" s="31">
        <v>50</v>
      </c>
      <c r="F21" s="32" t="s">
        <v>14</v>
      </c>
      <c r="G21" s="124" t="s">
        <v>26</v>
      </c>
      <c r="H21" s="8">
        <v>33</v>
      </c>
      <c r="I21" s="132">
        <v>30000</v>
      </c>
      <c r="J21" s="131">
        <f t="shared" si="10"/>
        <v>909.09090909090912</v>
      </c>
      <c r="K21" s="55">
        <v>124747.92000000001</v>
      </c>
      <c r="L21" s="131">
        <f t="shared" si="1"/>
        <v>3780.2400000000002</v>
      </c>
      <c r="M21" s="132">
        <v>26000</v>
      </c>
      <c r="N21" s="131">
        <f t="shared" si="2"/>
        <v>787.87878787878788</v>
      </c>
      <c r="O21" s="149">
        <v>38100</v>
      </c>
      <c r="P21" s="131">
        <f t="shared" si="3"/>
        <v>1154.5454545454545</v>
      </c>
      <c r="Q21" s="162">
        <v>36000</v>
      </c>
      <c r="R21" s="131">
        <f t="shared" si="4"/>
        <v>1090.909090909091</v>
      </c>
      <c r="S21" s="132">
        <v>32000</v>
      </c>
      <c r="T21" s="131">
        <f t="shared" si="5"/>
        <v>969.69696969696975</v>
      </c>
      <c r="U21" s="161">
        <f t="shared" si="6"/>
        <v>47807.986666666671</v>
      </c>
      <c r="V21" s="161">
        <f t="shared" si="7"/>
        <v>787.87878787878788</v>
      </c>
      <c r="W21" s="166" t="str">
        <f>INDEX($I$1:T20,1,MATCH(V21,I21:T21,0))</f>
        <v>НТК - 1 поддон</v>
      </c>
      <c r="X21" s="161">
        <f t="shared" si="8"/>
        <v>26000</v>
      </c>
      <c r="Y21" s="165" t="str">
        <f>INDEX($I$1:R20,1,MATCH(X21,I21:R21,0))</f>
        <v>НТК ФРАХТ</v>
      </c>
      <c r="Z21" s="161">
        <f t="shared" si="9"/>
        <v>11255.411255411254</v>
      </c>
    </row>
    <row r="22" spans="1:26" ht="64.5" customHeight="1" x14ac:dyDescent="0.35">
      <c r="A22" s="61">
        <v>119839</v>
      </c>
      <c r="B22" s="15" t="s">
        <v>33</v>
      </c>
      <c r="C22" s="16" t="s">
        <v>34</v>
      </c>
      <c r="D22" s="110" t="s">
        <v>13</v>
      </c>
      <c r="E22" s="31">
        <v>77</v>
      </c>
      <c r="F22" s="32" t="s">
        <v>14</v>
      </c>
      <c r="G22" s="124">
        <v>1.5</v>
      </c>
      <c r="H22" s="8">
        <v>6</v>
      </c>
      <c r="I22" s="132">
        <v>15000</v>
      </c>
      <c r="J22" s="131">
        <f t="shared" si="10"/>
        <v>2500</v>
      </c>
      <c r="K22" s="55"/>
      <c r="L22" s="131" t="str">
        <f t="shared" si="1"/>
        <v/>
      </c>
      <c r="M22" s="132">
        <v>10500</v>
      </c>
      <c r="N22" s="131">
        <f t="shared" si="2"/>
        <v>1750</v>
      </c>
      <c r="O22" s="149">
        <v>22200</v>
      </c>
      <c r="P22" s="131">
        <f t="shared" si="3"/>
        <v>3700</v>
      </c>
      <c r="Q22" s="162">
        <v>18000</v>
      </c>
      <c r="R22" s="131">
        <f t="shared" si="4"/>
        <v>3000</v>
      </c>
      <c r="S22" s="132">
        <v>12000</v>
      </c>
      <c r="T22" s="131">
        <f t="shared" si="5"/>
        <v>2000</v>
      </c>
      <c r="U22" s="161">
        <f t="shared" si="6"/>
        <v>15540</v>
      </c>
      <c r="V22" s="161">
        <f t="shared" si="7"/>
        <v>1750</v>
      </c>
      <c r="W22" s="166" t="str">
        <f>INDEX($I$1:T21,1,MATCH(V22,I22:T22,0))</f>
        <v>НТК - 1 поддон</v>
      </c>
      <c r="X22" s="161">
        <f t="shared" si="8"/>
        <v>10500</v>
      </c>
      <c r="Y22" s="165" t="str">
        <f>INDEX($I$1:R21,1,MATCH(X22,I22:R22,0))</f>
        <v>НТК ФРАХТ</v>
      </c>
      <c r="Z22" s="161">
        <f t="shared" si="9"/>
        <v>25000</v>
      </c>
    </row>
    <row r="23" spans="1:26" ht="64.5" customHeight="1" x14ac:dyDescent="0.35">
      <c r="A23" s="61">
        <v>119839</v>
      </c>
      <c r="B23" s="15" t="s">
        <v>33</v>
      </c>
      <c r="C23" s="16" t="s">
        <v>34</v>
      </c>
      <c r="D23" s="110" t="s">
        <v>13</v>
      </c>
      <c r="E23" s="31">
        <v>77</v>
      </c>
      <c r="F23" s="32" t="s">
        <v>14</v>
      </c>
      <c r="G23" s="124" t="s">
        <v>17</v>
      </c>
      <c r="H23" s="8">
        <v>12</v>
      </c>
      <c r="I23" s="132">
        <v>19000</v>
      </c>
      <c r="J23" s="131">
        <f t="shared" si="10"/>
        <v>1583.3333333333333</v>
      </c>
      <c r="K23" s="55"/>
      <c r="L23" s="131" t="str">
        <f t="shared" si="1"/>
        <v/>
      </c>
      <c r="M23" s="132">
        <v>13000</v>
      </c>
      <c r="N23" s="131">
        <f t="shared" si="2"/>
        <v>1083.3333333333333</v>
      </c>
      <c r="O23" s="149">
        <v>25700</v>
      </c>
      <c r="P23" s="131">
        <f t="shared" si="3"/>
        <v>2141.6666666666665</v>
      </c>
      <c r="Q23" s="162">
        <v>27000</v>
      </c>
      <c r="R23" s="131">
        <f t="shared" si="4"/>
        <v>2250</v>
      </c>
      <c r="S23" s="132">
        <v>15000</v>
      </c>
      <c r="T23" s="131">
        <f t="shared" si="5"/>
        <v>1250</v>
      </c>
      <c r="U23" s="161">
        <f t="shared" si="6"/>
        <v>19940</v>
      </c>
      <c r="V23" s="161">
        <f t="shared" si="7"/>
        <v>1083.3333333333333</v>
      </c>
      <c r="W23" s="166" t="str">
        <f>INDEX($I$1:T22,1,MATCH(V23,I23:T23,0))</f>
        <v>НТК - 1 поддон</v>
      </c>
      <c r="X23" s="161">
        <f t="shared" si="8"/>
        <v>13000</v>
      </c>
      <c r="Y23" s="165" t="str">
        <f>INDEX($I$1:R22,1,MATCH(X23,I23:R23,0))</f>
        <v>НТК ФРАХТ</v>
      </c>
      <c r="Z23" s="161">
        <f t="shared" si="9"/>
        <v>15476.190476190475</v>
      </c>
    </row>
    <row r="24" spans="1:26" ht="64.5" customHeight="1" x14ac:dyDescent="0.35">
      <c r="A24" s="61">
        <v>119839</v>
      </c>
      <c r="B24" s="15" t="s">
        <v>33</v>
      </c>
      <c r="C24" s="16" t="s">
        <v>34</v>
      </c>
      <c r="D24" s="110" t="s">
        <v>13</v>
      </c>
      <c r="E24" s="31">
        <v>77</v>
      </c>
      <c r="F24" s="32" t="s">
        <v>14</v>
      </c>
      <c r="G24" s="124" t="s">
        <v>20</v>
      </c>
      <c r="H24" s="8">
        <v>15</v>
      </c>
      <c r="I24" s="132">
        <v>22000</v>
      </c>
      <c r="J24" s="131">
        <f t="shared" si="10"/>
        <v>1466.6666666666667</v>
      </c>
      <c r="K24" s="55"/>
      <c r="L24" s="131" t="str">
        <f t="shared" si="1"/>
        <v/>
      </c>
      <c r="M24" s="132">
        <v>16500</v>
      </c>
      <c r="N24" s="131">
        <f t="shared" si="2"/>
        <v>1100</v>
      </c>
      <c r="O24" s="149">
        <v>28000</v>
      </c>
      <c r="P24" s="131">
        <f t="shared" si="3"/>
        <v>1866.6666666666667</v>
      </c>
      <c r="Q24" s="162">
        <v>27000</v>
      </c>
      <c r="R24" s="131">
        <f t="shared" si="4"/>
        <v>1800</v>
      </c>
      <c r="S24" s="132">
        <v>18000</v>
      </c>
      <c r="T24" s="131">
        <f t="shared" si="5"/>
        <v>1200</v>
      </c>
      <c r="U24" s="161">
        <f t="shared" si="6"/>
        <v>22300</v>
      </c>
      <c r="V24" s="161">
        <f t="shared" si="7"/>
        <v>1100</v>
      </c>
      <c r="W24" s="166" t="str">
        <f>INDEX($I$1:T23,1,MATCH(V24,I24:T24,0))</f>
        <v>НТК - 1 поддон</v>
      </c>
      <c r="X24" s="161">
        <f t="shared" si="8"/>
        <v>16500</v>
      </c>
      <c r="Y24" s="165" t="str">
        <f>INDEX($I$1:R23,1,MATCH(X24,I24:R24,0))</f>
        <v>НТК ФРАХТ</v>
      </c>
      <c r="Z24" s="161">
        <f t="shared" si="9"/>
        <v>15714.285714285714</v>
      </c>
    </row>
    <row r="25" spans="1:26" ht="64.5" customHeight="1" x14ac:dyDescent="0.35">
      <c r="A25" s="61">
        <v>119839</v>
      </c>
      <c r="B25" s="15" t="s">
        <v>33</v>
      </c>
      <c r="C25" s="16" t="s">
        <v>34</v>
      </c>
      <c r="D25" s="110" t="s">
        <v>13</v>
      </c>
      <c r="E25" s="31">
        <v>77</v>
      </c>
      <c r="F25" s="32" t="s">
        <v>14</v>
      </c>
      <c r="G25" s="124" t="s">
        <v>23</v>
      </c>
      <c r="H25" s="8">
        <v>18</v>
      </c>
      <c r="I25" s="132">
        <v>28000</v>
      </c>
      <c r="J25" s="131">
        <f t="shared" si="10"/>
        <v>1555.5555555555557</v>
      </c>
      <c r="K25" s="55"/>
      <c r="L25" s="131" t="str">
        <f t="shared" si="1"/>
        <v/>
      </c>
      <c r="M25" s="132">
        <v>21000</v>
      </c>
      <c r="N25" s="131">
        <f t="shared" si="2"/>
        <v>1166.6666666666667</v>
      </c>
      <c r="O25" s="149">
        <v>31500</v>
      </c>
      <c r="P25" s="131">
        <f t="shared" si="3"/>
        <v>1750</v>
      </c>
      <c r="Q25" s="162">
        <v>30600</v>
      </c>
      <c r="R25" s="131">
        <f t="shared" si="4"/>
        <v>1700</v>
      </c>
      <c r="S25" s="132">
        <v>26000</v>
      </c>
      <c r="T25" s="131">
        <f t="shared" si="5"/>
        <v>1444.4444444444443</v>
      </c>
      <c r="U25" s="161">
        <f t="shared" si="6"/>
        <v>27420</v>
      </c>
      <c r="V25" s="161">
        <f t="shared" si="7"/>
        <v>1166.6666666666667</v>
      </c>
      <c r="W25" s="166" t="str">
        <f>INDEX($I$1:T24,1,MATCH(V25,I25:T25,0))</f>
        <v>НТК - 1 поддон</v>
      </c>
      <c r="X25" s="161">
        <f t="shared" si="8"/>
        <v>21000</v>
      </c>
      <c r="Y25" s="165" t="str">
        <f>INDEX($I$1:R24,1,MATCH(X25,I25:R25,0))</f>
        <v>НТК ФРАХТ</v>
      </c>
      <c r="Z25" s="161">
        <f t="shared" si="9"/>
        <v>16666.666666666668</v>
      </c>
    </row>
    <row r="26" spans="1:26" ht="64.5" customHeight="1" x14ac:dyDescent="0.35">
      <c r="A26" s="61">
        <v>119839</v>
      </c>
      <c r="B26" s="15" t="s">
        <v>33</v>
      </c>
      <c r="C26" s="16" t="s">
        <v>34</v>
      </c>
      <c r="D26" s="110" t="s">
        <v>13</v>
      </c>
      <c r="E26" s="31">
        <v>77</v>
      </c>
      <c r="F26" s="32" t="s">
        <v>14</v>
      </c>
      <c r="G26" s="124" t="s">
        <v>26</v>
      </c>
      <c r="H26" s="8">
        <v>33</v>
      </c>
      <c r="I26" s="132">
        <v>32000</v>
      </c>
      <c r="J26" s="131">
        <f t="shared" si="10"/>
        <v>969.69696969696975</v>
      </c>
      <c r="K26" s="55"/>
      <c r="L26" s="131" t="str">
        <f t="shared" si="1"/>
        <v/>
      </c>
      <c r="M26" s="132">
        <v>28500</v>
      </c>
      <c r="N26" s="131">
        <f t="shared" si="2"/>
        <v>863.63636363636363</v>
      </c>
      <c r="O26" s="149">
        <v>35300</v>
      </c>
      <c r="P26" s="131">
        <f t="shared" si="3"/>
        <v>1069.6969696969697</v>
      </c>
      <c r="Q26" s="162">
        <v>36000</v>
      </c>
      <c r="R26" s="131">
        <f t="shared" si="4"/>
        <v>1090.909090909091</v>
      </c>
      <c r="S26" s="132">
        <v>32000</v>
      </c>
      <c r="T26" s="131">
        <f t="shared" si="5"/>
        <v>969.69696969696975</v>
      </c>
      <c r="U26" s="161">
        <f t="shared" si="6"/>
        <v>32760</v>
      </c>
      <c r="V26" s="161">
        <f t="shared" si="7"/>
        <v>863.63636363636363</v>
      </c>
      <c r="W26" s="166" t="str">
        <f>INDEX($I$1:T25,1,MATCH(V26,I26:T26,0))</f>
        <v>НТК - 1 поддон</v>
      </c>
      <c r="X26" s="161">
        <f t="shared" si="8"/>
        <v>28500</v>
      </c>
      <c r="Y26" s="165" t="str">
        <f>INDEX($I$1:R25,1,MATCH(X26,I26:R26,0))</f>
        <v>НТК ФРАХТ</v>
      </c>
      <c r="Z26" s="161">
        <f t="shared" si="9"/>
        <v>12337.662337662337</v>
      </c>
    </row>
    <row r="27" spans="1:26" ht="26.25" customHeight="1" x14ac:dyDescent="0.35">
      <c r="A27" s="58">
        <v>113433</v>
      </c>
      <c r="B27" s="15" t="s">
        <v>35</v>
      </c>
      <c r="C27" s="16" t="s">
        <v>36</v>
      </c>
      <c r="D27" s="110" t="s">
        <v>13</v>
      </c>
      <c r="E27" s="31">
        <v>50</v>
      </c>
      <c r="F27" s="32" t="s">
        <v>14</v>
      </c>
      <c r="G27" s="124">
        <v>1.5</v>
      </c>
      <c r="H27" s="8">
        <v>6</v>
      </c>
      <c r="I27" s="132">
        <v>14000</v>
      </c>
      <c r="J27" s="131">
        <f t="shared" si="10"/>
        <v>2333.3333333333335</v>
      </c>
      <c r="K27" s="55">
        <v>15567.84</v>
      </c>
      <c r="L27" s="131">
        <f t="shared" si="1"/>
        <v>2594.64</v>
      </c>
      <c r="M27" s="132">
        <v>9800</v>
      </c>
      <c r="N27" s="131">
        <f t="shared" si="2"/>
        <v>1633.3333333333333</v>
      </c>
      <c r="O27" s="149">
        <v>22200</v>
      </c>
      <c r="P27" s="131">
        <f t="shared" si="3"/>
        <v>3700</v>
      </c>
      <c r="Q27" s="162">
        <v>18000</v>
      </c>
      <c r="R27" s="131">
        <f t="shared" si="4"/>
        <v>3000</v>
      </c>
      <c r="S27" s="132">
        <v>12000</v>
      </c>
      <c r="T27" s="131">
        <f t="shared" si="5"/>
        <v>2000</v>
      </c>
      <c r="U27" s="161">
        <f t="shared" si="6"/>
        <v>15261.306666666665</v>
      </c>
      <c r="V27" s="161">
        <f t="shared" si="7"/>
        <v>1633.3333333333333</v>
      </c>
      <c r="W27" s="166" t="str">
        <f>INDEX($I$1:T26,1,MATCH(V27,I27:T27,0))</f>
        <v>НТК - 1 поддон</v>
      </c>
      <c r="X27" s="161">
        <f t="shared" si="8"/>
        <v>9800</v>
      </c>
      <c r="Y27" s="165" t="str">
        <f>INDEX($I$1:R26,1,MATCH(X27,I27:R27,0))</f>
        <v>НТК ФРАХТ</v>
      </c>
      <c r="Z27" s="161">
        <f t="shared" si="9"/>
        <v>23333.333333333332</v>
      </c>
    </row>
    <row r="28" spans="1:26" ht="26.25" customHeight="1" x14ac:dyDescent="0.35">
      <c r="A28" s="58">
        <v>113433</v>
      </c>
      <c r="B28" s="15" t="s">
        <v>35</v>
      </c>
      <c r="C28" s="16" t="s">
        <v>36</v>
      </c>
      <c r="D28" s="110" t="s">
        <v>13</v>
      </c>
      <c r="E28" s="31">
        <v>50</v>
      </c>
      <c r="F28" s="32" t="s">
        <v>14</v>
      </c>
      <c r="G28" s="124" t="s">
        <v>17</v>
      </c>
      <c r="H28" s="8">
        <v>12</v>
      </c>
      <c r="I28" s="132">
        <v>18000</v>
      </c>
      <c r="J28" s="131">
        <f t="shared" si="10"/>
        <v>1500</v>
      </c>
      <c r="K28" s="55">
        <v>31135.68</v>
      </c>
      <c r="L28" s="131">
        <f t="shared" si="1"/>
        <v>2594.64</v>
      </c>
      <c r="M28" s="132">
        <v>12000</v>
      </c>
      <c r="N28" s="131">
        <f t="shared" si="2"/>
        <v>1000</v>
      </c>
      <c r="O28" s="149">
        <v>25700</v>
      </c>
      <c r="P28" s="131">
        <f t="shared" si="3"/>
        <v>2141.6666666666665</v>
      </c>
      <c r="Q28" s="162">
        <v>27000</v>
      </c>
      <c r="R28" s="131">
        <f t="shared" si="4"/>
        <v>2250</v>
      </c>
      <c r="S28" s="132">
        <v>15000</v>
      </c>
      <c r="T28" s="131">
        <f t="shared" si="5"/>
        <v>1250</v>
      </c>
      <c r="U28" s="161">
        <f t="shared" si="6"/>
        <v>21472.613333333331</v>
      </c>
      <c r="V28" s="161">
        <f t="shared" si="7"/>
        <v>1000</v>
      </c>
      <c r="W28" s="166" t="str">
        <f>INDEX($I$1:T27,1,MATCH(V28,I28:T28,0))</f>
        <v>НТК - 1 поддон</v>
      </c>
      <c r="X28" s="161">
        <f t="shared" si="8"/>
        <v>12000</v>
      </c>
      <c r="Y28" s="165" t="str">
        <f>INDEX($I$1:R27,1,MATCH(X28,I28:R28,0))</f>
        <v>НТК ФРАХТ</v>
      </c>
      <c r="Z28" s="161">
        <f t="shared" si="9"/>
        <v>14285.714285714286</v>
      </c>
    </row>
    <row r="29" spans="1:26" ht="26.25" customHeight="1" x14ac:dyDescent="0.35">
      <c r="A29" s="58">
        <v>113433</v>
      </c>
      <c r="B29" s="15" t="s">
        <v>35</v>
      </c>
      <c r="C29" s="16" t="s">
        <v>36</v>
      </c>
      <c r="D29" s="110" t="s">
        <v>13</v>
      </c>
      <c r="E29" s="31">
        <v>50</v>
      </c>
      <c r="F29" s="32" t="s">
        <v>14</v>
      </c>
      <c r="G29" s="124" t="s">
        <v>20</v>
      </c>
      <c r="H29" s="8">
        <v>15</v>
      </c>
      <c r="I29" s="132">
        <v>20000</v>
      </c>
      <c r="J29" s="131">
        <f t="shared" si="10"/>
        <v>1333.3333333333333</v>
      </c>
      <c r="K29" s="55">
        <v>38919.599999999999</v>
      </c>
      <c r="L29" s="131">
        <f t="shared" si="1"/>
        <v>2594.64</v>
      </c>
      <c r="M29" s="132">
        <v>15500</v>
      </c>
      <c r="N29" s="131">
        <f t="shared" si="2"/>
        <v>1033.3333333333333</v>
      </c>
      <c r="O29" s="149">
        <v>28000</v>
      </c>
      <c r="P29" s="131">
        <f t="shared" si="3"/>
        <v>1866.6666666666667</v>
      </c>
      <c r="Q29" s="162">
        <v>27000</v>
      </c>
      <c r="R29" s="131">
        <f t="shared" si="4"/>
        <v>1800</v>
      </c>
      <c r="S29" s="132">
        <v>18000</v>
      </c>
      <c r="T29" s="131">
        <f t="shared" si="5"/>
        <v>1200</v>
      </c>
      <c r="U29" s="161">
        <f t="shared" si="6"/>
        <v>24569.933333333334</v>
      </c>
      <c r="V29" s="161">
        <f t="shared" si="7"/>
        <v>1033.3333333333333</v>
      </c>
      <c r="W29" s="166" t="str">
        <f>INDEX($I$1:T28,1,MATCH(V29,I29:T29,0))</f>
        <v>НТК - 1 поддон</v>
      </c>
      <c r="X29" s="161">
        <f t="shared" si="8"/>
        <v>15500</v>
      </c>
      <c r="Y29" s="165" t="str">
        <f>INDEX($I$1:R28,1,MATCH(X29,I29:R29,0))</f>
        <v>НТК ФРАХТ</v>
      </c>
      <c r="Z29" s="161">
        <f t="shared" si="9"/>
        <v>14761.904761904761</v>
      </c>
    </row>
    <row r="30" spans="1:26" ht="26.25" customHeight="1" x14ac:dyDescent="0.35">
      <c r="A30" s="58">
        <v>113433</v>
      </c>
      <c r="B30" s="15" t="s">
        <v>35</v>
      </c>
      <c r="C30" s="16" t="s">
        <v>36</v>
      </c>
      <c r="D30" s="110" t="s">
        <v>13</v>
      </c>
      <c r="E30" s="31">
        <v>50</v>
      </c>
      <c r="F30" s="32" t="s">
        <v>14</v>
      </c>
      <c r="G30" s="124" t="s">
        <v>23</v>
      </c>
      <c r="H30" s="8">
        <v>18</v>
      </c>
      <c r="I30" s="132">
        <v>27000</v>
      </c>
      <c r="J30" s="131">
        <f t="shared" si="10"/>
        <v>1500</v>
      </c>
      <c r="K30" s="55">
        <v>46703.519999999997</v>
      </c>
      <c r="L30" s="131">
        <f t="shared" si="1"/>
        <v>2594.64</v>
      </c>
      <c r="M30" s="132">
        <v>19500</v>
      </c>
      <c r="N30" s="131">
        <f t="shared" si="2"/>
        <v>1083.3333333333333</v>
      </c>
      <c r="O30" s="149">
        <v>31500</v>
      </c>
      <c r="P30" s="131">
        <f t="shared" si="3"/>
        <v>1750</v>
      </c>
      <c r="Q30" s="162">
        <v>30600</v>
      </c>
      <c r="R30" s="131">
        <f t="shared" si="4"/>
        <v>1700</v>
      </c>
      <c r="S30" s="132">
        <v>26000</v>
      </c>
      <c r="T30" s="131">
        <f t="shared" si="5"/>
        <v>1444.4444444444443</v>
      </c>
      <c r="U30" s="161">
        <f t="shared" si="6"/>
        <v>30217.25333333333</v>
      </c>
      <c r="V30" s="161">
        <f t="shared" si="7"/>
        <v>1083.3333333333333</v>
      </c>
      <c r="W30" s="166" t="str">
        <f>INDEX($I$1:T29,1,MATCH(V30,I30:T30,0))</f>
        <v>НТК - 1 поддон</v>
      </c>
      <c r="X30" s="161">
        <f t="shared" si="8"/>
        <v>19500</v>
      </c>
      <c r="Y30" s="165" t="str">
        <f>INDEX($I$1:R29,1,MATCH(X30,I30:R30,0))</f>
        <v>НТК ФРАХТ</v>
      </c>
      <c r="Z30" s="161">
        <f t="shared" si="9"/>
        <v>15476.190476190475</v>
      </c>
    </row>
    <row r="31" spans="1:26" ht="26.25" customHeight="1" x14ac:dyDescent="0.35">
      <c r="A31" s="58">
        <v>113433</v>
      </c>
      <c r="B31" s="15" t="s">
        <v>35</v>
      </c>
      <c r="C31" s="16" t="s">
        <v>36</v>
      </c>
      <c r="D31" s="110" t="s">
        <v>13</v>
      </c>
      <c r="E31" s="31">
        <v>50</v>
      </c>
      <c r="F31" s="32" t="s">
        <v>14</v>
      </c>
      <c r="G31" s="124" t="s">
        <v>26</v>
      </c>
      <c r="H31" s="8">
        <v>33</v>
      </c>
      <c r="I31" s="132">
        <v>30000</v>
      </c>
      <c r="J31" s="131">
        <f t="shared" si="10"/>
        <v>909.09090909090912</v>
      </c>
      <c r="K31" s="55">
        <v>85623.12</v>
      </c>
      <c r="L31" s="131">
        <f t="shared" si="1"/>
        <v>2594.64</v>
      </c>
      <c r="M31" s="132">
        <v>26000</v>
      </c>
      <c r="N31" s="131">
        <f t="shared" si="2"/>
        <v>787.87878787878788</v>
      </c>
      <c r="O31" s="149">
        <v>38200</v>
      </c>
      <c r="P31" s="131">
        <f t="shared" si="3"/>
        <v>1157.5757575757575</v>
      </c>
      <c r="Q31" s="162">
        <v>36000</v>
      </c>
      <c r="R31" s="131">
        <f t="shared" si="4"/>
        <v>1090.909090909091</v>
      </c>
      <c r="S31" s="132">
        <v>32000</v>
      </c>
      <c r="T31" s="131">
        <f t="shared" si="5"/>
        <v>969.69696969696975</v>
      </c>
      <c r="U31" s="161">
        <f t="shared" si="6"/>
        <v>41303.853333333333</v>
      </c>
      <c r="V31" s="161">
        <f t="shared" si="7"/>
        <v>787.87878787878788</v>
      </c>
      <c r="W31" s="166" t="str">
        <f>INDEX($I$1:T30,1,MATCH(V31,I31:T31,0))</f>
        <v>НТК - 1 поддон</v>
      </c>
      <c r="X31" s="161">
        <f t="shared" si="8"/>
        <v>26000</v>
      </c>
      <c r="Y31" s="165" t="str">
        <f>INDEX($I$1:R30,1,MATCH(X31,I31:R31,0))</f>
        <v>НТК ФРАХТ</v>
      </c>
      <c r="Z31" s="161">
        <f t="shared" si="9"/>
        <v>11255.411255411254</v>
      </c>
    </row>
    <row r="32" spans="1:26" ht="26.25" customHeight="1" x14ac:dyDescent="0.35">
      <c r="A32" s="58">
        <v>113277</v>
      </c>
      <c r="B32" s="18" t="s">
        <v>37</v>
      </c>
      <c r="C32" s="16" t="s">
        <v>38</v>
      </c>
      <c r="D32" s="110" t="s">
        <v>13</v>
      </c>
      <c r="E32" s="31">
        <v>50</v>
      </c>
      <c r="F32" s="32" t="s">
        <v>14</v>
      </c>
      <c r="G32" s="124">
        <v>1.5</v>
      </c>
      <c r="H32" s="8">
        <v>6</v>
      </c>
      <c r="I32" s="132">
        <v>15000</v>
      </c>
      <c r="J32" s="131">
        <f t="shared" si="10"/>
        <v>2500</v>
      </c>
      <c r="K32" s="55">
        <v>20377.440000000002</v>
      </c>
      <c r="L32" s="131">
        <f t="shared" si="1"/>
        <v>3396.2400000000002</v>
      </c>
      <c r="M32" s="132">
        <v>10500</v>
      </c>
      <c r="N32" s="131">
        <f t="shared" si="2"/>
        <v>1750</v>
      </c>
      <c r="O32" s="149">
        <v>22200</v>
      </c>
      <c r="P32" s="131">
        <f t="shared" si="3"/>
        <v>3700</v>
      </c>
      <c r="Q32" s="162">
        <v>18000</v>
      </c>
      <c r="R32" s="131">
        <f t="shared" si="4"/>
        <v>3000</v>
      </c>
      <c r="S32" s="132">
        <v>12000</v>
      </c>
      <c r="T32" s="131">
        <f t="shared" si="5"/>
        <v>2000</v>
      </c>
      <c r="U32" s="161">
        <f t="shared" si="6"/>
        <v>16346.24</v>
      </c>
      <c r="V32" s="161">
        <f t="shared" si="7"/>
        <v>1750</v>
      </c>
      <c r="W32" s="166" t="str">
        <f>INDEX($I$1:T31,1,MATCH(V32,I32:T32,0))</f>
        <v>НТК - 1 поддон</v>
      </c>
      <c r="X32" s="161">
        <f t="shared" si="8"/>
        <v>10500</v>
      </c>
      <c r="Y32" s="165" t="str">
        <f>INDEX($I$1:R31,1,MATCH(X32,I32:R32,0))</f>
        <v>НТК ФРАХТ</v>
      </c>
      <c r="Z32" s="161">
        <f t="shared" si="9"/>
        <v>25000</v>
      </c>
    </row>
    <row r="33" spans="1:26" ht="26.25" customHeight="1" x14ac:dyDescent="0.35">
      <c r="A33" s="58">
        <v>113277</v>
      </c>
      <c r="B33" s="18" t="s">
        <v>37</v>
      </c>
      <c r="C33" s="16" t="s">
        <v>38</v>
      </c>
      <c r="D33" s="110" t="s">
        <v>13</v>
      </c>
      <c r="E33" s="31">
        <v>50</v>
      </c>
      <c r="F33" s="32" t="s">
        <v>14</v>
      </c>
      <c r="G33" s="124" t="s">
        <v>17</v>
      </c>
      <c r="H33" s="8">
        <v>12</v>
      </c>
      <c r="I33" s="132">
        <v>19000</v>
      </c>
      <c r="J33" s="131">
        <f t="shared" si="10"/>
        <v>1583.3333333333333</v>
      </c>
      <c r="K33" s="55">
        <v>40754.880000000005</v>
      </c>
      <c r="L33" s="131">
        <f t="shared" si="1"/>
        <v>3396.2400000000002</v>
      </c>
      <c r="M33" s="132">
        <v>13000</v>
      </c>
      <c r="N33" s="131">
        <f t="shared" si="2"/>
        <v>1083.3333333333333</v>
      </c>
      <c r="O33" s="149">
        <v>25700</v>
      </c>
      <c r="P33" s="131">
        <f t="shared" si="3"/>
        <v>2141.6666666666665</v>
      </c>
      <c r="Q33" s="162">
        <v>27000</v>
      </c>
      <c r="R33" s="131">
        <f t="shared" si="4"/>
        <v>2250</v>
      </c>
      <c r="S33" s="132">
        <v>15000</v>
      </c>
      <c r="T33" s="131">
        <f t="shared" si="5"/>
        <v>1250</v>
      </c>
      <c r="U33" s="161">
        <f t="shared" si="6"/>
        <v>23409.146666666667</v>
      </c>
      <c r="V33" s="161">
        <f t="shared" si="7"/>
        <v>1083.3333333333333</v>
      </c>
      <c r="W33" s="166" t="str">
        <f>INDEX($I$1:T32,1,MATCH(V33,I33:T33,0))</f>
        <v>НТК - 1 поддон</v>
      </c>
      <c r="X33" s="161">
        <f t="shared" si="8"/>
        <v>13000</v>
      </c>
      <c r="Y33" s="165" t="str">
        <f>INDEX($I$1:R32,1,MATCH(X33,I33:R33,0))</f>
        <v>НТК ФРАХТ</v>
      </c>
      <c r="Z33" s="161">
        <f t="shared" si="9"/>
        <v>15476.190476190475</v>
      </c>
    </row>
    <row r="34" spans="1:26" ht="26.25" customHeight="1" x14ac:dyDescent="0.35">
      <c r="A34" s="58">
        <v>113277</v>
      </c>
      <c r="B34" s="18" t="s">
        <v>37</v>
      </c>
      <c r="C34" s="16" t="s">
        <v>38</v>
      </c>
      <c r="D34" s="110" t="s">
        <v>13</v>
      </c>
      <c r="E34" s="31">
        <v>50</v>
      </c>
      <c r="F34" s="32" t="s">
        <v>14</v>
      </c>
      <c r="G34" s="124" t="s">
        <v>20</v>
      </c>
      <c r="H34" s="8">
        <v>15</v>
      </c>
      <c r="I34" s="132">
        <v>20000</v>
      </c>
      <c r="J34" s="131">
        <f t="shared" si="10"/>
        <v>1333.3333333333333</v>
      </c>
      <c r="K34" s="55">
        <v>50943.600000000006</v>
      </c>
      <c r="L34" s="131">
        <f t="shared" si="1"/>
        <v>3396.2400000000002</v>
      </c>
      <c r="M34" s="132">
        <v>16500</v>
      </c>
      <c r="N34" s="131">
        <f t="shared" si="2"/>
        <v>1100</v>
      </c>
      <c r="O34" s="149">
        <v>28000</v>
      </c>
      <c r="P34" s="131">
        <f t="shared" si="3"/>
        <v>1866.6666666666667</v>
      </c>
      <c r="Q34" s="162">
        <v>27000</v>
      </c>
      <c r="R34" s="131">
        <f t="shared" si="4"/>
        <v>1800</v>
      </c>
      <c r="S34" s="132">
        <v>18000</v>
      </c>
      <c r="T34" s="131">
        <f t="shared" si="5"/>
        <v>1200</v>
      </c>
      <c r="U34" s="161">
        <f t="shared" si="6"/>
        <v>26740.600000000002</v>
      </c>
      <c r="V34" s="161">
        <f t="shared" si="7"/>
        <v>1100</v>
      </c>
      <c r="W34" s="166" t="str">
        <f>INDEX($I$1:T33,1,MATCH(V34,I34:T34,0))</f>
        <v>НТК - 1 поддон</v>
      </c>
      <c r="X34" s="161">
        <f t="shared" si="8"/>
        <v>16500</v>
      </c>
      <c r="Y34" s="165" t="str">
        <f>INDEX($I$1:R33,1,MATCH(X34,I34:R34,0))</f>
        <v>НТК ФРАХТ</v>
      </c>
      <c r="Z34" s="161">
        <f t="shared" si="9"/>
        <v>15714.285714285714</v>
      </c>
    </row>
    <row r="35" spans="1:26" ht="26.25" customHeight="1" x14ac:dyDescent="0.35">
      <c r="A35" s="58">
        <v>113277</v>
      </c>
      <c r="B35" s="18" t="s">
        <v>37</v>
      </c>
      <c r="C35" s="16" t="s">
        <v>38</v>
      </c>
      <c r="D35" s="110" t="s">
        <v>13</v>
      </c>
      <c r="E35" s="31">
        <v>50</v>
      </c>
      <c r="F35" s="32" t="s">
        <v>14</v>
      </c>
      <c r="G35" s="124" t="s">
        <v>23</v>
      </c>
      <c r="H35" s="8">
        <v>18</v>
      </c>
      <c r="I35" s="132">
        <v>28000</v>
      </c>
      <c r="J35" s="131">
        <f t="shared" si="10"/>
        <v>1555.5555555555557</v>
      </c>
      <c r="K35" s="55">
        <v>61132.320000000007</v>
      </c>
      <c r="L35" s="131">
        <f t="shared" si="1"/>
        <v>3396.2400000000002</v>
      </c>
      <c r="M35" s="132">
        <v>21000</v>
      </c>
      <c r="N35" s="131">
        <f t="shared" si="2"/>
        <v>1166.6666666666667</v>
      </c>
      <c r="O35" s="149">
        <v>31500</v>
      </c>
      <c r="P35" s="131">
        <f t="shared" si="3"/>
        <v>1750</v>
      </c>
      <c r="Q35" s="162">
        <v>30600</v>
      </c>
      <c r="R35" s="131">
        <f t="shared" si="4"/>
        <v>1700</v>
      </c>
      <c r="S35" s="132">
        <v>26000</v>
      </c>
      <c r="T35" s="131">
        <f t="shared" si="5"/>
        <v>1444.4444444444443</v>
      </c>
      <c r="U35" s="161">
        <f t="shared" si="6"/>
        <v>33038.720000000001</v>
      </c>
      <c r="V35" s="161">
        <f t="shared" si="7"/>
        <v>1166.6666666666667</v>
      </c>
      <c r="W35" s="166" t="str">
        <f>INDEX($I$1:T34,1,MATCH(V35,I35:T35,0))</f>
        <v>НТК - 1 поддон</v>
      </c>
      <c r="X35" s="161">
        <f t="shared" si="8"/>
        <v>21000</v>
      </c>
      <c r="Y35" s="165" t="str">
        <f>INDEX($I$1:R34,1,MATCH(X35,I35:R35,0))</f>
        <v>НТК ФРАХТ</v>
      </c>
      <c r="Z35" s="161">
        <f t="shared" si="9"/>
        <v>16666.666666666668</v>
      </c>
    </row>
    <row r="36" spans="1:26" ht="26.25" customHeight="1" x14ac:dyDescent="0.35">
      <c r="A36" s="58">
        <v>113277</v>
      </c>
      <c r="B36" s="18" t="s">
        <v>37</v>
      </c>
      <c r="C36" s="16" t="s">
        <v>38</v>
      </c>
      <c r="D36" s="110" t="s">
        <v>13</v>
      </c>
      <c r="E36" s="31">
        <v>50</v>
      </c>
      <c r="F36" s="32" t="s">
        <v>14</v>
      </c>
      <c r="G36" s="124" t="s">
        <v>26</v>
      </c>
      <c r="H36" s="8">
        <v>33</v>
      </c>
      <c r="I36" s="132">
        <v>32000</v>
      </c>
      <c r="J36" s="131">
        <f t="shared" si="10"/>
        <v>969.69696969696975</v>
      </c>
      <c r="K36" s="55">
        <v>112075.92000000001</v>
      </c>
      <c r="L36" s="131">
        <f t="shared" si="1"/>
        <v>3396.2400000000002</v>
      </c>
      <c r="M36" s="132">
        <v>28500</v>
      </c>
      <c r="N36" s="131">
        <f t="shared" si="2"/>
        <v>863.63636363636363</v>
      </c>
      <c r="O36" s="149">
        <v>38300</v>
      </c>
      <c r="P36" s="131">
        <f t="shared" si="3"/>
        <v>1160.6060606060605</v>
      </c>
      <c r="Q36" s="162">
        <v>36000</v>
      </c>
      <c r="R36" s="131">
        <f t="shared" si="4"/>
        <v>1090.909090909091</v>
      </c>
      <c r="S36" s="132">
        <v>32000</v>
      </c>
      <c r="T36" s="131">
        <f t="shared" si="5"/>
        <v>969.69696969696975</v>
      </c>
      <c r="U36" s="161">
        <f t="shared" si="6"/>
        <v>46479.320000000007</v>
      </c>
      <c r="V36" s="161">
        <f t="shared" si="7"/>
        <v>863.63636363636363</v>
      </c>
      <c r="W36" s="166" t="str">
        <f>INDEX($I$1:T35,1,MATCH(V36,I36:T36,0))</f>
        <v>НТК - 1 поддон</v>
      </c>
      <c r="X36" s="161">
        <f t="shared" si="8"/>
        <v>28500</v>
      </c>
      <c r="Y36" s="165" t="str">
        <f>INDEX($I$1:R35,1,MATCH(X36,I36:R36,0))</f>
        <v>НТК ФРАХТ</v>
      </c>
      <c r="Z36" s="161">
        <f t="shared" si="9"/>
        <v>12337.662337662337</v>
      </c>
    </row>
    <row r="37" spans="1:26" ht="29" x14ac:dyDescent="0.35">
      <c r="A37" s="58">
        <v>114293</v>
      </c>
      <c r="B37" s="17" t="s">
        <v>39</v>
      </c>
      <c r="C37" s="16" t="s">
        <v>40</v>
      </c>
      <c r="D37" s="110" t="s">
        <v>13</v>
      </c>
      <c r="E37" s="31">
        <v>50</v>
      </c>
      <c r="F37" s="32" t="s">
        <v>14</v>
      </c>
      <c r="G37" s="124">
        <v>1.5</v>
      </c>
      <c r="H37" s="8">
        <v>6</v>
      </c>
      <c r="I37" s="132">
        <v>15000</v>
      </c>
      <c r="J37" s="131">
        <f t="shared" si="10"/>
        <v>2500</v>
      </c>
      <c r="K37" s="55">
        <v>23603.040000000001</v>
      </c>
      <c r="L37" s="131">
        <f t="shared" si="1"/>
        <v>3933.84</v>
      </c>
      <c r="M37" s="132">
        <v>10500</v>
      </c>
      <c r="N37" s="131">
        <f t="shared" si="2"/>
        <v>1750</v>
      </c>
      <c r="O37" s="149">
        <v>22200</v>
      </c>
      <c r="P37" s="131">
        <f t="shared" si="3"/>
        <v>3700</v>
      </c>
      <c r="Q37" s="162">
        <v>18000</v>
      </c>
      <c r="R37" s="131">
        <f t="shared" si="4"/>
        <v>3000</v>
      </c>
      <c r="S37" s="132">
        <v>12000</v>
      </c>
      <c r="T37" s="131">
        <f t="shared" si="5"/>
        <v>2000</v>
      </c>
      <c r="U37" s="161">
        <f t="shared" si="6"/>
        <v>16883.84</v>
      </c>
      <c r="V37" s="161">
        <f t="shared" si="7"/>
        <v>1750</v>
      </c>
      <c r="W37" s="166" t="str">
        <f>INDEX($I$1:T36,1,MATCH(V37,I37:T37,0))</f>
        <v>НТК - 1 поддон</v>
      </c>
      <c r="X37" s="161">
        <f t="shared" si="8"/>
        <v>10500</v>
      </c>
      <c r="Y37" s="165" t="str">
        <f>INDEX($I$1:R36,1,MATCH(X37,I37:R37,0))</f>
        <v>НТК ФРАХТ</v>
      </c>
      <c r="Z37" s="161">
        <f t="shared" si="9"/>
        <v>25000</v>
      </c>
    </row>
    <row r="38" spans="1:26" ht="29" x14ac:dyDescent="0.35">
      <c r="A38" s="58">
        <v>114293</v>
      </c>
      <c r="B38" s="17" t="s">
        <v>39</v>
      </c>
      <c r="C38" s="16" t="s">
        <v>40</v>
      </c>
      <c r="D38" s="110" t="s">
        <v>13</v>
      </c>
      <c r="E38" s="31">
        <v>50</v>
      </c>
      <c r="F38" s="32" t="s">
        <v>14</v>
      </c>
      <c r="G38" s="124" t="s">
        <v>17</v>
      </c>
      <c r="H38" s="8">
        <v>12</v>
      </c>
      <c r="I38" s="132">
        <v>19000</v>
      </c>
      <c r="J38" s="131">
        <f t="shared" si="10"/>
        <v>1583.3333333333333</v>
      </c>
      <c r="K38" s="55">
        <v>47206.080000000002</v>
      </c>
      <c r="L38" s="131">
        <f t="shared" si="1"/>
        <v>3933.84</v>
      </c>
      <c r="M38" s="132">
        <v>13000</v>
      </c>
      <c r="N38" s="131">
        <f t="shared" si="2"/>
        <v>1083.3333333333333</v>
      </c>
      <c r="O38" s="149">
        <v>25700</v>
      </c>
      <c r="P38" s="131">
        <f t="shared" si="3"/>
        <v>2141.6666666666665</v>
      </c>
      <c r="Q38" s="162">
        <v>27000</v>
      </c>
      <c r="R38" s="131">
        <f t="shared" si="4"/>
        <v>2250</v>
      </c>
      <c r="S38" s="132">
        <v>15000</v>
      </c>
      <c r="T38" s="131">
        <f t="shared" si="5"/>
        <v>1250</v>
      </c>
      <c r="U38" s="161">
        <f t="shared" si="6"/>
        <v>24484.346666666668</v>
      </c>
      <c r="V38" s="161">
        <f t="shared" si="7"/>
        <v>1083.3333333333333</v>
      </c>
      <c r="W38" s="166" t="str">
        <f>INDEX($I$1:T37,1,MATCH(V38,I38:T38,0))</f>
        <v>НТК - 1 поддон</v>
      </c>
      <c r="X38" s="161">
        <f t="shared" si="8"/>
        <v>13000</v>
      </c>
      <c r="Y38" s="165" t="str">
        <f>INDEX($I$1:R37,1,MATCH(X38,I38:R38,0))</f>
        <v>НТК ФРАХТ</v>
      </c>
      <c r="Z38" s="161">
        <f t="shared" si="9"/>
        <v>15476.190476190475</v>
      </c>
    </row>
    <row r="39" spans="1:26" ht="29" x14ac:dyDescent="0.35">
      <c r="A39" s="58">
        <v>114293</v>
      </c>
      <c r="B39" s="17" t="s">
        <v>39</v>
      </c>
      <c r="C39" s="16" t="s">
        <v>40</v>
      </c>
      <c r="D39" s="110" t="s">
        <v>13</v>
      </c>
      <c r="E39" s="31">
        <v>50</v>
      </c>
      <c r="F39" s="32" t="s">
        <v>14</v>
      </c>
      <c r="G39" s="124" t="s">
        <v>20</v>
      </c>
      <c r="H39" s="8">
        <v>15</v>
      </c>
      <c r="I39" s="132">
        <v>20000</v>
      </c>
      <c r="J39" s="131">
        <f t="shared" si="10"/>
        <v>1333.3333333333333</v>
      </c>
      <c r="K39" s="55">
        <v>59007.600000000006</v>
      </c>
      <c r="L39" s="131">
        <f t="shared" si="1"/>
        <v>3933.8400000000006</v>
      </c>
      <c r="M39" s="132">
        <v>16500</v>
      </c>
      <c r="N39" s="131">
        <f t="shared" si="2"/>
        <v>1100</v>
      </c>
      <c r="O39" s="149">
        <v>28000</v>
      </c>
      <c r="P39" s="131">
        <f t="shared" si="3"/>
        <v>1866.6666666666667</v>
      </c>
      <c r="Q39" s="162">
        <v>27000</v>
      </c>
      <c r="R39" s="131">
        <f t="shared" si="4"/>
        <v>1800</v>
      </c>
      <c r="S39" s="132">
        <v>18000</v>
      </c>
      <c r="T39" s="131">
        <f t="shared" si="5"/>
        <v>1200</v>
      </c>
      <c r="U39" s="161">
        <f t="shared" si="6"/>
        <v>28084.600000000002</v>
      </c>
      <c r="V39" s="161">
        <f t="shared" si="7"/>
        <v>1100</v>
      </c>
      <c r="W39" s="166" t="str">
        <f>INDEX($I$1:T38,1,MATCH(V39,I39:T39,0))</f>
        <v>НТК - 1 поддон</v>
      </c>
      <c r="X39" s="161">
        <f t="shared" si="8"/>
        <v>16500</v>
      </c>
      <c r="Y39" s="165" t="str">
        <f>INDEX($I$1:R38,1,MATCH(X39,I39:R39,0))</f>
        <v>НТК ФРАХТ</v>
      </c>
      <c r="Z39" s="161">
        <f t="shared" si="9"/>
        <v>15714.285714285714</v>
      </c>
    </row>
    <row r="40" spans="1:26" ht="29" x14ac:dyDescent="0.35">
      <c r="A40" s="58">
        <v>114293</v>
      </c>
      <c r="B40" s="17" t="s">
        <v>39</v>
      </c>
      <c r="C40" s="16" t="s">
        <v>40</v>
      </c>
      <c r="D40" s="110" t="s">
        <v>13</v>
      </c>
      <c r="E40" s="31">
        <v>50</v>
      </c>
      <c r="F40" s="32" t="s">
        <v>14</v>
      </c>
      <c r="G40" s="124" t="s">
        <v>23</v>
      </c>
      <c r="H40" s="8">
        <v>18</v>
      </c>
      <c r="I40" s="132">
        <v>28000</v>
      </c>
      <c r="J40" s="131">
        <f t="shared" si="10"/>
        <v>1555.5555555555557</v>
      </c>
      <c r="K40" s="55">
        <v>70809.119999999995</v>
      </c>
      <c r="L40" s="131">
        <f t="shared" si="1"/>
        <v>3933.8399999999997</v>
      </c>
      <c r="M40" s="132">
        <v>21000</v>
      </c>
      <c r="N40" s="131">
        <f t="shared" si="2"/>
        <v>1166.6666666666667</v>
      </c>
      <c r="O40" s="149">
        <v>31500</v>
      </c>
      <c r="P40" s="131">
        <f t="shared" si="3"/>
        <v>1750</v>
      </c>
      <c r="Q40" s="162">
        <v>30600</v>
      </c>
      <c r="R40" s="131">
        <f t="shared" si="4"/>
        <v>1700</v>
      </c>
      <c r="S40" s="132">
        <v>26000</v>
      </c>
      <c r="T40" s="131">
        <f t="shared" si="5"/>
        <v>1444.4444444444443</v>
      </c>
      <c r="U40" s="161">
        <f t="shared" si="6"/>
        <v>34651.519999999997</v>
      </c>
      <c r="V40" s="161">
        <f t="shared" si="7"/>
        <v>1166.6666666666667</v>
      </c>
      <c r="W40" s="166" t="str">
        <f>INDEX($I$1:T39,1,MATCH(V40,I40:T40,0))</f>
        <v>НТК - 1 поддон</v>
      </c>
      <c r="X40" s="161">
        <f t="shared" si="8"/>
        <v>21000</v>
      </c>
      <c r="Y40" s="165" t="str">
        <f>INDEX($I$1:R39,1,MATCH(X40,I40:R40,0))</f>
        <v>НТК ФРАХТ</v>
      </c>
      <c r="Z40" s="161">
        <f t="shared" si="9"/>
        <v>16666.666666666668</v>
      </c>
    </row>
    <row r="41" spans="1:26" ht="29" x14ac:dyDescent="0.35">
      <c r="A41" s="58">
        <v>114293</v>
      </c>
      <c r="B41" s="17" t="s">
        <v>39</v>
      </c>
      <c r="C41" s="16" t="s">
        <v>40</v>
      </c>
      <c r="D41" s="110" t="s">
        <v>13</v>
      </c>
      <c r="E41" s="31">
        <v>50</v>
      </c>
      <c r="F41" s="32" t="s">
        <v>14</v>
      </c>
      <c r="G41" s="124" t="s">
        <v>26</v>
      </c>
      <c r="H41" s="8">
        <v>33</v>
      </c>
      <c r="I41" s="132">
        <v>32000</v>
      </c>
      <c r="J41" s="131">
        <f t="shared" si="10"/>
        <v>969.69696969696975</v>
      </c>
      <c r="K41" s="55">
        <v>129816.72</v>
      </c>
      <c r="L41" s="131">
        <f t="shared" si="1"/>
        <v>3933.84</v>
      </c>
      <c r="M41" s="132">
        <v>28500</v>
      </c>
      <c r="N41" s="131">
        <f t="shared" si="2"/>
        <v>863.63636363636363</v>
      </c>
      <c r="O41" s="149">
        <v>37700</v>
      </c>
      <c r="P41" s="131">
        <f t="shared" si="3"/>
        <v>1142.4242424242425</v>
      </c>
      <c r="Q41" s="162">
        <v>36000</v>
      </c>
      <c r="R41" s="131">
        <f t="shared" si="4"/>
        <v>1090.909090909091</v>
      </c>
      <c r="S41" s="132">
        <v>32000</v>
      </c>
      <c r="T41" s="131">
        <f t="shared" si="5"/>
        <v>969.69696969696975</v>
      </c>
      <c r="U41" s="161">
        <f t="shared" si="6"/>
        <v>49336.119999999995</v>
      </c>
      <c r="V41" s="161">
        <f t="shared" si="7"/>
        <v>863.63636363636363</v>
      </c>
      <c r="W41" s="166" t="str">
        <f>INDEX($I$1:T40,1,MATCH(V41,I41:T41,0))</f>
        <v>НТК - 1 поддон</v>
      </c>
      <c r="X41" s="161">
        <f t="shared" si="8"/>
        <v>28500</v>
      </c>
      <c r="Y41" s="165" t="str">
        <f>INDEX($I$1:R40,1,MATCH(X41,I41:R41,0))</f>
        <v>НТК ФРАХТ</v>
      </c>
      <c r="Z41" s="161">
        <f t="shared" si="9"/>
        <v>12337.662337662337</v>
      </c>
    </row>
    <row r="42" spans="1:26" ht="29" x14ac:dyDescent="0.35">
      <c r="A42" s="58">
        <v>124487</v>
      </c>
      <c r="B42" s="17" t="s">
        <v>41</v>
      </c>
      <c r="C42" s="16" t="s">
        <v>42</v>
      </c>
      <c r="D42" s="110" t="s">
        <v>13</v>
      </c>
      <c r="E42" s="31">
        <v>50</v>
      </c>
      <c r="F42" s="32" t="s">
        <v>14</v>
      </c>
      <c r="G42" s="124">
        <v>1.5</v>
      </c>
      <c r="H42" s="8">
        <v>6</v>
      </c>
      <c r="I42" s="132">
        <v>19000</v>
      </c>
      <c r="J42" s="131">
        <f t="shared" si="10"/>
        <v>3166.6666666666665</v>
      </c>
      <c r="K42" s="55">
        <v>33009.120000000003</v>
      </c>
      <c r="L42" s="131">
        <f t="shared" si="1"/>
        <v>5501.52</v>
      </c>
      <c r="M42" s="132">
        <v>10500</v>
      </c>
      <c r="N42" s="131">
        <f t="shared" si="2"/>
        <v>1750</v>
      </c>
      <c r="O42" s="149">
        <v>24500</v>
      </c>
      <c r="P42" s="131">
        <f t="shared" si="3"/>
        <v>4083.3333333333335</v>
      </c>
      <c r="Q42" s="162">
        <v>18000</v>
      </c>
      <c r="R42" s="131">
        <f t="shared" si="4"/>
        <v>3000</v>
      </c>
      <c r="S42" s="132">
        <v>12000</v>
      </c>
      <c r="T42" s="131">
        <f t="shared" si="5"/>
        <v>2000</v>
      </c>
      <c r="U42" s="161">
        <f t="shared" si="6"/>
        <v>19501.52</v>
      </c>
      <c r="V42" s="161">
        <f t="shared" si="7"/>
        <v>1750</v>
      </c>
      <c r="W42" s="166" t="str">
        <f>INDEX($I$1:T41,1,MATCH(V42,I42:T42,0))</f>
        <v>НТК - 1 поддон</v>
      </c>
      <c r="X42" s="161">
        <f t="shared" si="8"/>
        <v>10500</v>
      </c>
      <c r="Y42" s="165" t="str">
        <f>INDEX($I$1:R41,1,MATCH(X42,I42:R42,0))</f>
        <v>НТК ФРАХТ</v>
      </c>
      <c r="Z42" s="161">
        <f t="shared" si="9"/>
        <v>25000</v>
      </c>
    </row>
    <row r="43" spans="1:26" ht="29" x14ac:dyDescent="0.35">
      <c r="A43" s="58">
        <v>124487</v>
      </c>
      <c r="B43" s="17" t="s">
        <v>41</v>
      </c>
      <c r="C43" s="16" t="s">
        <v>42</v>
      </c>
      <c r="D43" s="110" t="s">
        <v>13</v>
      </c>
      <c r="E43" s="31">
        <v>50</v>
      </c>
      <c r="F43" s="32" t="s">
        <v>14</v>
      </c>
      <c r="G43" s="124" t="s">
        <v>17</v>
      </c>
      <c r="H43" s="8">
        <v>12</v>
      </c>
      <c r="I43" s="132">
        <v>23000</v>
      </c>
      <c r="J43" s="131">
        <f t="shared" si="10"/>
        <v>1916.6666666666667</v>
      </c>
      <c r="K43" s="55">
        <v>66018.240000000005</v>
      </c>
      <c r="L43" s="131">
        <f t="shared" si="1"/>
        <v>5501.52</v>
      </c>
      <c r="M43" s="132">
        <v>13000</v>
      </c>
      <c r="N43" s="131">
        <f t="shared" si="2"/>
        <v>1083.3333333333333</v>
      </c>
      <c r="O43" s="149">
        <v>28000</v>
      </c>
      <c r="P43" s="131">
        <f t="shared" si="3"/>
        <v>2333.3333333333335</v>
      </c>
      <c r="Q43" s="162">
        <v>27000</v>
      </c>
      <c r="R43" s="131">
        <f t="shared" si="4"/>
        <v>2250</v>
      </c>
      <c r="S43" s="132">
        <v>15000</v>
      </c>
      <c r="T43" s="131">
        <f t="shared" si="5"/>
        <v>1250</v>
      </c>
      <c r="U43" s="161">
        <f t="shared" si="6"/>
        <v>28669.706666666665</v>
      </c>
      <c r="V43" s="161">
        <f t="shared" si="7"/>
        <v>1083.3333333333333</v>
      </c>
      <c r="W43" s="166" t="str">
        <f>INDEX($I$1:T42,1,MATCH(V43,I43:T43,0))</f>
        <v>НТК - 1 поддон</v>
      </c>
      <c r="X43" s="161">
        <f t="shared" si="8"/>
        <v>13000</v>
      </c>
      <c r="Y43" s="165" t="str">
        <f>INDEX($I$1:R42,1,MATCH(X43,I43:R43,0))</f>
        <v>НТК ФРАХТ</v>
      </c>
      <c r="Z43" s="161">
        <f t="shared" si="9"/>
        <v>15476.190476190475</v>
      </c>
    </row>
    <row r="44" spans="1:26" ht="29" x14ac:dyDescent="0.35">
      <c r="A44" s="58">
        <v>124487</v>
      </c>
      <c r="B44" s="17" t="s">
        <v>41</v>
      </c>
      <c r="C44" s="16" t="s">
        <v>42</v>
      </c>
      <c r="D44" s="110" t="s">
        <v>13</v>
      </c>
      <c r="E44" s="31">
        <v>50</v>
      </c>
      <c r="F44" s="32" t="s">
        <v>14</v>
      </c>
      <c r="G44" s="124" t="s">
        <v>20</v>
      </c>
      <c r="H44" s="8">
        <v>15</v>
      </c>
      <c r="I44" s="132">
        <v>25000</v>
      </c>
      <c r="J44" s="131">
        <f t="shared" si="10"/>
        <v>1666.6666666666667</v>
      </c>
      <c r="K44" s="55">
        <v>82522.8</v>
      </c>
      <c r="L44" s="131">
        <f t="shared" si="1"/>
        <v>5501.52</v>
      </c>
      <c r="M44" s="132">
        <v>16500</v>
      </c>
      <c r="N44" s="131">
        <f t="shared" si="2"/>
        <v>1100</v>
      </c>
      <c r="O44" s="149">
        <v>30400</v>
      </c>
      <c r="P44" s="131">
        <f t="shared" si="3"/>
        <v>2026.6666666666667</v>
      </c>
      <c r="Q44" s="162">
        <v>27000</v>
      </c>
      <c r="R44" s="131">
        <f t="shared" si="4"/>
        <v>1800</v>
      </c>
      <c r="S44" s="132">
        <v>18000</v>
      </c>
      <c r="T44" s="131">
        <f t="shared" si="5"/>
        <v>1200</v>
      </c>
      <c r="U44" s="161">
        <f t="shared" si="6"/>
        <v>33237.133333333331</v>
      </c>
      <c r="V44" s="161">
        <f t="shared" si="7"/>
        <v>1100</v>
      </c>
      <c r="W44" s="166" t="str">
        <f>INDEX($I$1:T43,1,MATCH(V44,I44:T44,0))</f>
        <v>НТК - 1 поддон</v>
      </c>
      <c r="X44" s="161">
        <f t="shared" si="8"/>
        <v>16500</v>
      </c>
      <c r="Y44" s="165" t="str">
        <f>INDEX($I$1:R43,1,MATCH(X44,I44:R44,0))</f>
        <v>НТК ФРАХТ</v>
      </c>
      <c r="Z44" s="161">
        <f t="shared" si="9"/>
        <v>15714.285714285714</v>
      </c>
    </row>
    <row r="45" spans="1:26" ht="29" x14ac:dyDescent="0.35">
      <c r="A45" s="58">
        <v>124487</v>
      </c>
      <c r="B45" s="17" t="s">
        <v>41</v>
      </c>
      <c r="C45" s="16" t="s">
        <v>42</v>
      </c>
      <c r="D45" s="110" t="s">
        <v>13</v>
      </c>
      <c r="E45" s="31">
        <v>50</v>
      </c>
      <c r="F45" s="32" t="s">
        <v>14</v>
      </c>
      <c r="G45" s="124" t="s">
        <v>23</v>
      </c>
      <c r="H45" s="8">
        <v>18</v>
      </c>
      <c r="I45" s="132">
        <v>28000</v>
      </c>
      <c r="J45" s="131">
        <f t="shared" si="10"/>
        <v>1555.5555555555557</v>
      </c>
      <c r="K45" s="55">
        <v>99027.360000000015</v>
      </c>
      <c r="L45" s="131">
        <f t="shared" si="1"/>
        <v>5501.52</v>
      </c>
      <c r="M45" s="132">
        <v>21000</v>
      </c>
      <c r="N45" s="131">
        <f t="shared" si="2"/>
        <v>1166.6666666666667</v>
      </c>
      <c r="O45" s="149">
        <v>36200</v>
      </c>
      <c r="P45" s="131">
        <f t="shared" si="3"/>
        <v>2011.1111111111111</v>
      </c>
      <c r="Q45" s="162">
        <v>30600</v>
      </c>
      <c r="R45" s="131">
        <f t="shared" si="4"/>
        <v>1700</v>
      </c>
      <c r="S45" s="132">
        <v>26000</v>
      </c>
      <c r="T45" s="131">
        <f t="shared" si="5"/>
        <v>1444.4444444444443</v>
      </c>
      <c r="U45" s="161">
        <f t="shared" si="6"/>
        <v>40137.893333333333</v>
      </c>
      <c r="V45" s="161">
        <f t="shared" si="7"/>
        <v>1166.6666666666667</v>
      </c>
      <c r="W45" s="166" t="str">
        <f>INDEX($I$1:T44,1,MATCH(V45,I45:T45,0))</f>
        <v>НТК - 1 поддон</v>
      </c>
      <c r="X45" s="161">
        <f t="shared" si="8"/>
        <v>21000</v>
      </c>
      <c r="Y45" s="165" t="str">
        <f>INDEX($I$1:R44,1,MATCH(X45,I45:R45,0))</f>
        <v>НТК ФРАХТ</v>
      </c>
      <c r="Z45" s="161">
        <f t="shared" si="9"/>
        <v>16666.666666666668</v>
      </c>
    </row>
    <row r="46" spans="1:26" ht="29" x14ac:dyDescent="0.35">
      <c r="A46" s="58">
        <v>124487</v>
      </c>
      <c r="B46" s="17" t="s">
        <v>41</v>
      </c>
      <c r="C46" s="16" t="s">
        <v>42</v>
      </c>
      <c r="D46" s="110" t="s">
        <v>13</v>
      </c>
      <c r="E46" s="31">
        <v>50</v>
      </c>
      <c r="F46" s="32" t="s">
        <v>14</v>
      </c>
      <c r="G46" s="124" t="s">
        <v>26</v>
      </c>
      <c r="H46" s="8">
        <v>33</v>
      </c>
      <c r="I46" s="132">
        <v>35000</v>
      </c>
      <c r="J46" s="131">
        <f t="shared" si="10"/>
        <v>1060.6060606060605</v>
      </c>
      <c r="K46" s="55">
        <v>181550.16</v>
      </c>
      <c r="L46" s="131">
        <f t="shared" si="1"/>
        <v>5501.52</v>
      </c>
      <c r="M46" s="132">
        <v>28500</v>
      </c>
      <c r="N46" s="131">
        <f t="shared" si="2"/>
        <v>863.63636363636363</v>
      </c>
      <c r="O46" s="149">
        <v>40200</v>
      </c>
      <c r="P46" s="131">
        <f t="shared" si="3"/>
        <v>1218.1818181818182</v>
      </c>
      <c r="Q46" s="162">
        <v>36000</v>
      </c>
      <c r="R46" s="131">
        <f t="shared" si="4"/>
        <v>1090.909090909091</v>
      </c>
      <c r="S46" s="132">
        <v>32000</v>
      </c>
      <c r="T46" s="131">
        <f t="shared" si="5"/>
        <v>969.69696969696975</v>
      </c>
      <c r="U46" s="161">
        <f t="shared" si="6"/>
        <v>58875.026666666672</v>
      </c>
      <c r="V46" s="161">
        <f t="shared" si="7"/>
        <v>863.63636363636363</v>
      </c>
      <c r="W46" s="166" t="str">
        <f>INDEX($I$1:T45,1,MATCH(V46,I46:T46,0))</f>
        <v>НТК - 1 поддон</v>
      </c>
      <c r="X46" s="161">
        <f t="shared" si="8"/>
        <v>28500</v>
      </c>
      <c r="Y46" s="165" t="str">
        <f>INDEX($I$1:R45,1,MATCH(X46,I46:R46,0))</f>
        <v>НТК ФРАХТ</v>
      </c>
      <c r="Z46" s="161">
        <f t="shared" si="9"/>
        <v>12337.662337662337</v>
      </c>
    </row>
    <row r="47" spans="1:26" x14ac:dyDescent="0.35">
      <c r="A47" s="58">
        <v>119489</v>
      </c>
      <c r="B47" s="17" t="s">
        <v>43</v>
      </c>
      <c r="C47" s="16" t="s">
        <v>44</v>
      </c>
      <c r="D47" s="110" t="s">
        <v>13</v>
      </c>
      <c r="E47" s="38">
        <v>77</v>
      </c>
      <c r="F47" s="32" t="s">
        <v>14</v>
      </c>
      <c r="G47" s="124">
        <v>1.5</v>
      </c>
      <c r="H47" s="8">
        <v>6</v>
      </c>
      <c r="I47" s="132">
        <v>14000</v>
      </c>
      <c r="J47" s="131">
        <f t="shared" si="10"/>
        <v>2333.3333333333335</v>
      </c>
      <c r="K47" s="55">
        <v>19686.240000000002</v>
      </c>
      <c r="L47" s="131">
        <f t="shared" si="1"/>
        <v>3281.0400000000004</v>
      </c>
      <c r="M47" s="132">
        <v>9800</v>
      </c>
      <c r="N47" s="131">
        <f t="shared" si="2"/>
        <v>1633.3333333333333</v>
      </c>
      <c r="O47" s="149">
        <v>23400</v>
      </c>
      <c r="P47" s="131">
        <f t="shared" si="3"/>
        <v>3900</v>
      </c>
      <c r="Q47" s="162">
        <v>19500</v>
      </c>
      <c r="R47" s="131">
        <f t="shared" si="4"/>
        <v>3250</v>
      </c>
      <c r="S47" s="132">
        <v>12000</v>
      </c>
      <c r="T47" s="131">
        <f t="shared" si="5"/>
        <v>2000</v>
      </c>
      <c r="U47" s="161">
        <f t="shared" si="6"/>
        <v>16397.706666666669</v>
      </c>
      <c r="V47" s="161">
        <f t="shared" si="7"/>
        <v>1633.3333333333333</v>
      </c>
      <c r="W47" s="166" t="str">
        <f>INDEX($I$1:T46,1,MATCH(V47,I47:T47,0))</f>
        <v>НТК - 1 поддон</v>
      </c>
      <c r="X47" s="161">
        <f t="shared" si="8"/>
        <v>9800</v>
      </c>
      <c r="Y47" s="165" t="str">
        <f>INDEX($I$1:R46,1,MATCH(X47,I47:R47,0))</f>
        <v>НТК ФРАХТ</v>
      </c>
      <c r="Z47" s="161">
        <f t="shared" si="9"/>
        <v>23333.333333333332</v>
      </c>
    </row>
    <row r="48" spans="1:26" x14ac:dyDescent="0.35">
      <c r="A48" s="58">
        <v>119489</v>
      </c>
      <c r="B48" s="17" t="s">
        <v>43</v>
      </c>
      <c r="C48" s="16" t="s">
        <v>44</v>
      </c>
      <c r="D48" s="110" t="s">
        <v>13</v>
      </c>
      <c r="E48" s="38">
        <v>77</v>
      </c>
      <c r="F48" s="32" t="s">
        <v>14</v>
      </c>
      <c r="G48" s="124" t="s">
        <v>17</v>
      </c>
      <c r="H48" s="8">
        <v>12</v>
      </c>
      <c r="I48" s="132">
        <v>15000</v>
      </c>
      <c r="J48" s="131">
        <f t="shared" si="10"/>
        <v>1250</v>
      </c>
      <c r="K48" s="55">
        <v>39372.480000000003</v>
      </c>
      <c r="L48" s="131">
        <f t="shared" si="1"/>
        <v>3281.0400000000004</v>
      </c>
      <c r="M48" s="132">
        <v>12000</v>
      </c>
      <c r="N48" s="131">
        <f t="shared" si="2"/>
        <v>1000</v>
      </c>
      <c r="O48" s="149">
        <v>28000</v>
      </c>
      <c r="P48" s="131">
        <f t="shared" si="3"/>
        <v>2333.3333333333335</v>
      </c>
      <c r="Q48" s="162">
        <v>29250</v>
      </c>
      <c r="R48" s="131">
        <f t="shared" si="4"/>
        <v>2437.5</v>
      </c>
      <c r="S48" s="132">
        <v>15000</v>
      </c>
      <c r="T48" s="131">
        <f t="shared" si="5"/>
        <v>1250</v>
      </c>
      <c r="U48" s="161">
        <f t="shared" si="6"/>
        <v>23103.74666666667</v>
      </c>
      <c r="V48" s="161">
        <f t="shared" si="7"/>
        <v>1000</v>
      </c>
      <c r="W48" s="166" t="str">
        <f>INDEX($I$1:T47,1,MATCH(V48,I48:T48,0))</f>
        <v>НТК - 1 поддон</v>
      </c>
      <c r="X48" s="161">
        <f t="shared" si="8"/>
        <v>12000</v>
      </c>
      <c r="Y48" s="165" t="str">
        <f>INDEX($I$1:R47,1,MATCH(X48,I48:R48,0))</f>
        <v>НТК ФРАХТ</v>
      </c>
      <c r="Z48" s="161">
        <f t="shared" si="9"/>
        <v>14285.714285714286</v>
      </c>
    </row>
    <row r="49" spans="1:26" x14ac:dyDescent="0.35">
      <c r="A49" s="58">
        <v>119489</v>
      </c>
      <c r="B49" s="17" t="s">
        <v>43</v>
      </c>
      <c r="C49" s="16" t="s">
        <v>44</v>
      </c>
      <c r="D49" s="110" t="s">
        <v>13</v>
      </c>
      <c r="E49" s="38">
        <v>77</v>
      </c>
      <c r="F49" s="32" t="s">
        <v>14</v>
      </c>
      <c r="G49" s="124" t="s">
        <v>20</v>
      </c>
      <c r="H49" s="8">
        <v>15</v>
      </c>
      <c r="I49" s="132">
        <v>19000</v>
      </c>
      <c r="J49" s="131">
        <f t="shared" si="10"/>
        <v>1266.6666666666667</v>
      </c>
      <c r="K49" s="55">
        <v>49215.600000000006</v>
      </c>
      <c r="L49" s="131">
        <f t="shared" si="1"/>
        <v>3281.0400000000004</v>
      </c>
      <c r="M49" s="132">
        <v>15500</v>
      </c>
      <c r="N49" s="131">
        <f t="shared" si="2"/>
        <v>1033.3333333333333</v>
      </c>
      <c r="O49" s="149">
        <v>30400</v>
      </c>
      <c r="P49" s="131">
        <f t="shared" si="3"/>
        <v>2026.6666666666667</v>
      </c>
      <c r="Q49" s="162">
        <v>29250</v>
      </c>
      <c r="R49" s="131">
        <f t="shared" si="4"/>
        <v>1950</v>
      </c>
      <c r="S49" s="132">
        <v>18000</v>
      </c>
      <c r="T49" s="131">
        <f t="shared" si="5"/>
        <v>1200</v>
      </c>
      <c r="U49" s="161">
        <f t="shared" si="6"/>
        <v>26894.266666666666</v>
      </c>
      <c r="V49" s="161">
        <f t="shared" si="7"/>
        <v>1033.3333333333333</v>
      </c>
      <c r="W49" s="166" t="str">
        <f>INDEX($I$1:T48,1,MATCH(V49,I49:T49,0))</f>
        <v>НТК - 1 поддон</v>
      </c>
      <c r="X49" s="161">
        <f t="shared" si="8"/>
        <v>15500</v>
      </c>
      <c r="Y49" s="165" t="str">
        <f>INDEX($I$1:R48,1,MATCH(X49,I49:R49,0))</f>
        <v>НТК ФРАХТ</v>
      </c>
      <c r="Z49" s="161">
        <f t="shared" si="9"/>
        <v>14761.904761904761</v>
      </c>
    </row>
    <row r="50" spans="1:26" x14ac:dyDescent="0.35">
      <c r="A50" s="58">
        <v>119489</v>
      </c>
      <c r="B50" s="17" t="s">
        <v>43</v>
      </c>
      <c r="C50" s="16" t="s">
        <v>44</v>
      </c>
      <c r="D50" s="110" t="s">
        <v>13</v>
      </c>
      <c r="E50" s="38">
        <v>77</v>
      </c>
      <c r="F50" s="32" t="s">
        <v>14</v>
      </c>
      <c r="G50" s="124" t="s">
        <v>23</v>
      </c>
      <c r="H50" s="8">
        <v>18</v>
      </c>
      <c r="I50" s="132">
        <v>20000</v>
      </c>
      <c r="J50" s="131">
        <f t="shared" si="10"/>
        <v>1111.1111111111111</v>
      </c>
      <c r="K50" s="55">
        <v>59058.720000000008</v>
      </c>
      <c r="L50" s="131">
        <f t="shared" si="1"/>
        <v>3281.0400000000004</v>
      </c>
      <c r="M50" s="132">
        <v>19500</v>
      </c>
      <c r="N50" s="131">
        <f t="shared" si="2"/>
        <v>1083.3333333333333</v>
      </c>
      <c r="O50" s="149">
        <v>36200</v>
      </c>
      <c r="P50" s="131">
        <f t="shared" si="3"/>
        <v>2011.1111111111111</v>
      </c>
      <c r="Q50" s="162">
        <v>33150</v>
      </c>
      <c r="R50" s="131">
        <f t="shared" si="4"/>
        <v>1841.6666666666667</v>
      </c>
      <c r="S50" s="132">
        <v>26000</v>
      </c>
      <c r="T50" s="131">
        <f t="shared" si="5"/>
        <v>1444.4444444444443</v>
      </c>
      <c r="U50" s="161">
        <f t="shared" si="6"/>
        <v>32318.12</v>
      </c>
      <c r="V50" s="161">
        <f t="shared" si="7"/>
        <v>1083.3333333333333</v>
      </c>
      <c r="W50" s="166" t="str">
        <f>INDEX($I$1:T49,1,MATCH(V50,I50:T50,0))</f>
        <v>НТК - 1 поддон</v>
      </c>
      <c r="X50" s="161">
        <f t="shared" si="8"/>
        <v>19500</v>
      </c>
      <c r="Y50" s="165" t="str">
        <f>INDEX($I$1:R49,1,MATCH(X50,I50:R50,0))</f>
        <v>НТК ФРАХТ</v>
      </c>
      <c r="Z50" s="161">
        <f t="shared" si="9"/>
        <v>15476.190476190475</v>
      </c>
    </row>
    <row r="51" spans="1:26" x14ac:dyDescent="0.35">
      <c r="A51" s="58">
        <v>119489</v>
      </c>
      <c r="B51" s="17" t="s">
        <v>43</v>
      </c>
      <c r="C51" s="16" t="s">
        <v>44</v>
      </c>
      <c r="D51" s="110" t="s">
        <v>13</v>
      </c>
      <c r="E51" s="38">
        <v>77</v>
      </c>
      <c r="F51" s="32" t="s">
        <v>14</v>
      </c>
      <c r="G51" s="124" t="s">
        <v>26</v>
      </c>
      <c r="H51" s="8">
        <v>33</v>
      </c>
      <c r="I51" s="132">
        <v>32000</v>
      </c>
      <c r="J51" s="131">
        <f t="shared" si="10"/>
        <v>969.69696969696975</v>
      </c>
      <c r="K51" s="55">
        <v>108274.32</v>
      </c>
      <c r="L51" s="131">
        <f t="shared" si="1"/>
        <v>3281.0400000000004</v>
      </c>
      <c r="M51" s="132">
        <v>26000</v>
      </c>
      <c r="N51" s="131">
        <f t="shared" si="2"/>
        <v>787.87878787878788</v>
      </c>
      <c r="O51" s="149" t="s">
        <v>130</v>
      </c>
      <c r="P51" s="131" t="str">
        <f t="shared" si="3"/>
        <v/>
      </c>
      <c r="Q51" s="162">
        <v>39000</v>
      </c>
      <c r="R51" s="131">
        <f t="shared" si="4"/>
        <v>1181.8181818181818</v>
      </c>
      <c r="S51" s="132">
        <v>32000</v>
      </c>
      <c r="T51" s="131">
        <f t="shared" si="5"/>
        <v>969.69696969696975</v>
      </c>
      <c r="U51" s="161">
        <f t="shared" si="6"/>
        <v>47454.864000000001</v>
      </c>
      <c r="V51" s="161">
        <f t="shared" si="7"/>
        <v>787.87878787878788</v>
      </c>
      <c r="W51" s="166" t="str">
        <f>INDEX($I$1:T50,1,MATCH(V51,I51:T51,0))</f>
        <v>НТК - 1 поддон</v>
      </c>
      <c r="X51" s="161">
        <f t="shared" si="8"/>
        <v>26000</v>
      </c>
      <c r="Y51" s="165" t="str">
        <f>INDEX($I$1:R50,1,MATCH(X51,I51:R51,0))</f>
        <v>НТК ФРАХТ</v>
      </c>
      <c r="Z51" s="161">
        <f t="shared" si="9"/>
        <v>11255.411255411254</v>
      </c>
    </row>
    <row r="52" spans="1:26" ht="43.5" x14ac:dyDescent="0.35">
      <c r="A52" s="58">
        <v>123663</v>
      </c>
      <c r="B52" s="17" t="s">
        <v>45</v>
      </c>
      <c r="C52" s="16" t="s">
        <v>46</v>
      </c>
      <c r="D52" s="110" t="s">
        <v>13</v>
      </c>
      <c r="E52" s="38">
        <v>50</v>
      </c>
      <c r="F52" s="32" t="s">
        <v>14</v>
      </c>
      <c r="G52" s="124">
        <v>1.5</v>
      </c>
      <c r="H52" s="8">
        <v>6</v>
      </c>
      <c r="I52" s="132">
        <v>14000</v>
      </c>
      <c r="J52" s="131">
        <f t="shared" si="10"/>
        <v>2333.3333333333335</v>
      </c>
      <c r="K52" s="55">
        <v>21673.439999999999</v>
      </c>
      <c r="L52" s="131">
        <f t="shared" si="1"/>
        <v>3612.24</v>
      </c>
      <c r="M52" s="132">
        <v>9800</v>
      </c>
      <c r="N52" s="131">
        <f t="shared" si="2"/>
        <v>1633.3333333333333</v>
      </c>
      <c r="O52" s="149">
        <v>22200</v>
      </c>
      <c r="P52" s="131">
        <f t="shared" si="3"/>
        <v>3700</v>
      </c>
      <c r="Q52" s="162">
        <v>18000</v>
      </c>
      <c r="R52" s="131">
        <f t="shared" si="4"/>
        <v>3000</v>
      </c>
      <c r="S52" s="132">
        <v>12000</v>
      </c>
      <c r="T52" s="131">
        <f t="shared" si="5"/>
        <v>2000</v>
      </c>
      <c r="U52" s="161">
        <f t="shared" si="6"/>
        <v>16278.906666666668</v>
      </c>
      <c r="V52" s="161">
        <f t="shared" si="7"/>
        <v>1633.3333333333333</v>
      </c>
      <c r="W52" s="166" t="str">
        <f>INDEX($I$1:T51,1,MATCH(V52,I52:T52,0))</f>
        <v>НТК - 1 поддон</v>
      </c>
      <c r="X52" s="161">
        <f t="shared" si="8"/>
        <v>9800</v>
      </c>
      <c r="Y52" s="165" t="str">
        <f>INDEX($I$1:R51,1,MATCH(X52,I52:R52,0))</f>
        <v>НТК ФРАХТ</v>
      </c>
      <c r="Z52" s="161">
        <f t="shared" si="9"/>
        <v>23333.333333333332</v>
      </c>
    </row>
    <row r="53" spans="1:26" ht="43.5" x14ac:dyDescent="0.35">
      <c r="A53" s="58">
        <v>123663</v>
      </c>
      <c r="B53" s="17" t="s">
        <v>45</v>
      </c>
      <c r="C53" s="16" t="s">
        <v>46</v>
      </c>
      <c r="D53" s="110" t="s">
        <v>13</v>
      </c>
      <c r="E53" s="38">
        <v>50</v>
      </c>
      <c r="F53" s="32" t="s">
        <v>14</v>
      </c>
      <c r="G53" s="124" t="s">
        <v>17</v>
      </c>
      <c r="H53" s="8">
        <v>12</v>
      </c>
      <c r="I53" s="132">
        <v>18000</v>
      </c>
      <c r="J53" s="131">
        <f t="shared" si="10"/>
        <v>1500</v>
      </c>
      <c r="K53" s="55">
        <v>43346.879999999997</v>
      </c>
      <c r="L53" s="131">
        <f t="shared" si="1"/>
        <v>3612.24</v>
      </c>
      <c r="M53" s="132">
        <v>12000</v>
      </c>
      <c r="N53" s="131">
        <f t="shared" si="2"/>
        <v>1000</v>
      </c>
      <c r="O53" s="149">
        <v>25700</v>
      </c>
      <c r="P53" s="131">
        <f t="shared" si="3"/>
        <v>2141.6666666666665</v>
      </c>
      <c r="Q53" s="162">
        <v>27000</v>
      </c>
      <c r="R53" s="131">
        <f t="shared" si="4"/>
        <v>2250</v>
      </c>
      <c r="S53" s="132">
        <v>15000</v>
      </c>
      <c r="T53" s="131">
        <f t="shared" si="5"/>
        <v>1250</v>
      </c>
      <c r="U53" s="161">
        <f t="shared" si="6"/>
        <v>23507.813333333335</v>
      </c>
      <c r="V53" s="161">
        <f t="shared" si="7"/>
        <v>1000</v>
      </c>
      <c r="W53" s="166" t="str">
        <f>INDEX($I$1:T52,1,MATCH(V53,I53:T53,0))</f>
        <v>НТК - 1 поддон</v>
      </c>
      <c r="X53" s="161">
        <f t="shared" si="8"/>
        <v>12000</v>
      </c>
      <c r="Y53" s="165" t="str">
        <f>INDEX($I$1:R52,1,MATCH(X53,I53:R53,0))</f>
        <v>НТК ФРАХТ</v>
      </c>
      <c r="Z53" s="161">
        <f t="shared" si="9"/>
        <v>14285.714285714286</v>
      </c>
    </row>
    <row r="54" spans="1:26" ht="43.5" x14ac:dyDescent="0.35">
      <c r="A54" s="58">
        <v>123663</v>
      </c>
      <c r="B54" s="17" t="s">
        <v>45</v>
      </c>
      <c r="C54" s="16" t="s">
        <v>46</v>
      </c>
      <c r="D54" s="110" t="s">
        <v>13</v>
      </c>
      <c r="E54" s="38">
        <v>50</v>
      </c>
      <c r="F54" s="32" t="s">
        <v>14</v>
      </c>
      <c r="G54" s="124" t="s">
        <v>20</v>
      </c>
      <c r="H54" s="8">
        <v>15</v>
      </c>
      <c r="I54" s="132">
        <v>20000</v>
      </c>
      <c r="J54" s="131">
        <f t="shared" si="10"/>
        <v>1333.3333333333333</v>
      </c>
      <c r="K54" s="55">
        <v>54183.6</v>
      </c>
      <c r="L54" s="131">
        <f t="shared" si="1"/>
        <v>3612.24</v>
      </c>
      <c r="M54" s="132">
        <v>15500</v>
      </c>
      <c r="N54" s="131">
        <f t="shared" si="2"/>
        <v>1033.3333333333333</v>
      </c>
      <c r="O54" s="149">
        <v>28000</v>
      </c>
      <c r="P54" s="131">
        <f t="shared" si="3"/>
        <v>1866.6666666666667</v>
      </c>
      <c r="Q54" s="162">
        <v>27000</v>
      </c>
      <c r="R54" s="131">
        <f t="shared" si="4"/>
        <v>1800</v>
      </c>
      <c r="S54" s="132">
        <v>18000</v>
      </c>
      <c r="T54" s="131">
        <f t="shared" si="5"/>
        <v>1200</v>
      </c>
      <c r="U54" s="161">
        <f t="shared" si="6"/>
        <v>27113.933333333334</v>
      </c>
      <c r="V54" s="161">
        <f t="shared" si="7"/>
        <v>1033.3333333333333</v>
      </c>
      <c r="W54" s="166" t="str">
        <f>INDEX($I$1:T53,1,MATCH(V54,I54:T54,0))</f>
        <v>НТК - 1 поддон</v>
      </c>
      <c r="X54" s="161">
        <f t="shared" si="8"/>
        <v>15500</v>
      </c>
      <c r="Y54" s="165" t="str">
        <f>INDEX($I$1:R53,1,MATCH(X54,I54:R54,0))</f>
        <v>НТК ФРАХТ</v>
      </c>
      <c r="Z54" s="161">
        <f t="shared" si="9"/>
        <v>14761.904761904761</v>
      </c>
    </row>
    <row r="55" spans="1:26" ht="43.5" x14ac:dyDescent="0.35">
      <c r="A55" s="58">
        <v>123663</v>
      </c>
      <c r="B55" s="17" t="s">
        <v>45</v>
      </c>
      <c r="C55" s="16" t="s">
        <v>46</v>
      </c>
      <c r="D55" s="110" t="s">
        <v>13</v>
      </c>
      <c r="E55" s="38">
        <v>50</v>
      </c>
      <c r="F55" s="32" t="s">
        <v>14</v>
      </c>
      <c r="G55" s="124" t="s">
        <v>23</v>
      </c>
      <c r="H55" s="8">
        <v>18</v>
      </c>
      <c r="I55" s="132">
        <v>27000</v>
      </c>
      <c r="J55" s="131">
        <f t="shared" si="10"/>
        <v>1500</v>
      </c>
      <c r="K55" s="55">
        <v>65020.319999999992</v>
      </c>
      <c r="L55" s="131">
        <f t="shared" si="1"/>
        <v>3612.24</v>
      </c>
      <c r="M55" s="132">
        <v>19500</v>
      </c>
      <c r="N55" s="131">
        <f t="shared" si="2"/>
        <v>1083.3333333333333</v>
      </c>
      <c r="O55" s="149">
        <v>31500</v>
      </c>
      <c r="P55" s="131">
        <f t="shared" si="3"/>
        <v>1750</v>
      </c>
      <c r="Q55" s="162">
        <v>30600</v>
      </c>
      <c r="R55" s="131">
        <f t="shared" si="4"/>
        <v>1700</v>
      </c>
      <c r="S55" s="132">
        <v>26000</v>
      </c>
      <c r="T55" s="131">
        <f t="shared" si="5"/>
        <v>1444.4444444444443</v>
      </c>
      <c r="U55" s="161">
        <f t="shared" si="6"/>
        <v>33270.053333333337</v>
      </c>
      <c r="V55" s="161">
        <f t="shared" si="7"/>
        <v>1083.3333333333333</v>
      </c>
      <c r="W55" s="166" t="str">
        <f>INDEX($I$1:T54,1,MATCH(V55,I55:T55,0))</f>
        <v>НТК - 1 поддон</v>
      </c>
      <c r="X55" s="161">
        <f t="shared" si="8"/>
        <v>19500</v>
      </c>
      <c r="Y55" s="165" t="str">
        <f>INDEX($I$1:R54,1,MATCH(X55,I55:R55,0))</f>
        <v>НТК ФРАХТ</v>
      </c>
      <c r="Z55" s="161">
        <f t="shared" si="9"/>
        <v>15476.190476190475</v>
      </c>
    </row>
    <row r="56" spans="1:26" ht="43.5" x14ac:dyDescent="0.35">
      <c r="A56" s="58">
        <v>123663</v>
      </c>
      <c r="B56" s="17" t="s">
        <v>45</v>
      </c>
      <c r="C56" s="16" t="s">
        <v>46</v>
      </c>
      <c r="D56" s="110" t="s">
        <v>13</v>
      </c>
      <c r="E56" s="38">
        <v>50</v>
      </c>
      <c r="F56" s="32" t="s">
        <v>14</v>
      </c>
      <c r="G56" s="124" t="s">
        <v>26</v>
      </c>
      <c r="H56" s="8">
        <v>33</v>
      </c>
      <c r="I56" s="132">
        <v>30000</v>
      </c>
      <c r="J56" s="131">
        <f t="shared" si="10"/>
        <v>909.09090909090912</v>
      </c>
      <c r="K56" s="55">
        <v>119203.92</v>
      </c>
      <c r="L56" s="131">
        <f t="shared" si="1"/>
        <v>3612.24</v>
      </c>
      <c r="M56" s="132">
        <v>26000</v>
      </c>
      <c r="N56" s="131">
        <f t="shared" si="2"/>
        <v>787.87878787878788</v>
      </c>
      <c r="O56" s="149">
        <v>36800</v>
      </c>
      <c r="P56" s="131">
        <f t="shared" si="3"/>
        <v>1115.1515151515152</v>
      </c>
      <c r="Q56" s="162">
        <v>36000</v>
      </c>
      <c r="R56" s="131">
        <f t="shared" si="4"/>
        <v>1090.909090909091</v>
      </c>
      <c r="S56" s="132">
        <v>32000</v>
      </c>
      <c r="T56" s="131">
        <f t="shared" si="5"/>
        <v>969.69696969696975</v>
      </c>
      <c r="U56" s="161">
        <f t="shared" si="6"/>
        <v>46667.32</v>
      </c>
      <c r="V56" s="161">
        <f t="shared" si="7"/>
        <v>787.87878787878788</v>
      </c>
      <c r="W56" s="166" t="str">
        <f>INDEX($I$1:T55,1,MATCH(V56,I56:T56,0))</f>
        <v>НТК - 1 поддон</v>
      </c>
      <c r="X56" s="161">
        <f t="shared" si="8"/>
        <v>26000</v>
      </c>
      <c r="Y56" s="165" t="str">
        <f>INDEX($I$1:R55,1,MATCH(X56,I56:R56,0))</f>
        <v>НТК ФРАХТ</v>
      </c>
      <c r="Z56" s="161">
        <f t="shared" si="9"/>
        <v>11255.411255411254</v>
      </c>
    </row>
    <row r="57" spans="1:26" ht="29" x14ac:dyDescent="0.35">
      <c r="A57" s="125">
        <v>114182</v>
      </c>
      <c r="B57" s="17" t="s">
        <v>47</v>
      </c>
      <c r="C57" s="16" t="s">
        <v>48</v>
      </c>
      <c r="D57" s="110" t="s">
        <v>13</v>
      </c>
      <c r="E57" s="38">
        <v>50</v>
      </c>
      <c r="F57" s="32" t="s">
        <v>14</v>
      </c>
      <c r="G57" s="124">
        <v>1.5</v>
      </c>
      <c r="H57" s="8">
        <v>6</v>
      </c>
      <c r="I57" s="132">
        <v>14000</v>
      </c>
      <c r="J57" s="131">
        <f t="shared" si="10"/>
        <v>2333.3333333333335</v>
      </c>
      <c r="K57" s="55">
        <v>24524.639999999999</v>
      </c>
      <c r="L57" s="131">
        <f t="shared" si="1"/>
        <v>4087.44</v>
      </c>
      <c r="M57" s="132">
        <v>10500</v>
      </c>
      <c r="N57" s="131">
        <f t="shared" si="2"/>
        <v>1750</v>
      </c>
      <c r="O57" s="149">
        <v>22200</v>
      </c>
      <c r="P57" s="131">
        <f t="shared" si="3"/>
        <v>3700</v>
      </c>
      <c r="Q57" s="162">
        <v>18000</v>
      </c>
      <c r="R57" s="131">
        <f t="shared" si="4"/>
        <v>3000</v>
      </c>
      <c r="S57" s="132">
        <v>12000</v>
      </c>
      <c r="T57" s="131">
        <f t="shared" si="5"/>
        <v>2000</v>
      </c>
      <c r="U57" s="161">
        <f t="shared" si="6"/>
        <v>16870.773333333334</v>
      </c>
      <c r="V57" s="161">
        <f t="shared" si="7"/>
        <v>1750</v>
      </c>
      <c r="W57" s="166" t="str">
        <f>INDEX($I$1:T56,1,MATCH(V57,I57:T57,0))</f>
        <v>НТК - 1 поддон</v>
      </c>
      <c r="X57" s="161">
        <f t="shared" si="8"/>
        <v>10500</v>
      </c>
      <c r="Y57" s="165" t="str">
        <f>INDEX($I$1:R56,1,MATCH(X57,I57:R57,0))</f>
        <v>НТК ФРАХТ</v>
      </c>
      <c r="Z57" s="161">
        <f t="shared" si="9"/>
        <v>25000</v>
      </c>
    </row>
    <row r="58" spans="1:26" ht="29" x14ac:dyDescent="0.35">
      <c r="A58" s="54">
        <v>114182</v>
      </c>
      <c r="B58" s="17" t="s">
        <v>47</v>
      </c>
      <c r="C58" s="16" t="s">
        <v>48</v>
      </c>
      <c r="D58" s="110" t="s">
        <v>13</v>
      </c>
      <c r="E58" s="38">
        <v>50</v>
      </c>
      <c r="F58" s="32" t="s">
        <v>14</v>
      </c>
      <c r="G58" s="124" t="s">
        <v>17</v>
      </c>
      <c r="H58" s="8">
        <v>12</v>
      </c>
      <c r="I58" s="132">
        <v>18000</v>
      </c>
      <c r="J58" s="131">
        <f t="shared" si="10"/>
        <v>1500</v>
      </c>
      <c r="K58" s="55">
        <v>49049.279999999999</v>
      </c>
      <c r="L58" s="131">
        <f t="shared" si="1"/>
        <v>4087.44</v>
      </c>
      <c r="M58" s="132">
        <v>13000</v>
      </c>
      <c r="N58" s="131">
        <f t="shared" si="2"/>
        <v>1083.3333333333333</v>
      </c>
      <c r="O58" s="149">
        <v>25700</v>
      </c>
      <c r="P58" s="131">
        <f t="shared" si="3"/>
        <v>2141.6666666666665</v>
      </c>
      <c r="Q58" s="162">
        <v>27000</v>
      </c>
      <c r="R58" s="131">
        <f t="shared" si="4"/>
        <v>2250</v>
      </c>
      <c r="S58" s="132">
        <v>15000</v>
      </c>
      <c r="T58" s="131">
        <f t="shared" si="5"/>
        <v>1250</v>
      </c>
      <c r="U58" s="161">
        <f t="shared" si="6"/>
        <v>24624.880000000001</v>
      </c>
      <c r="V58" s="161">
        <f t="shared" si="7"/>
        <v>1083.3333333333333</v>
      </c>
      <c r="W58" s="166" t="str">
        <f>INDEX($I$1:T57,1,MATCH(V58,I58:T58,0))</f>
        <v>НТК - 1 поддон</v>
      </c>
      <c r="X58" s="161">
        <f t="shared" si="8"/>
        <v>13000</v>
      </c>
      <c r="Y58" s="165" t="str">
        <f>INDEX($I$1:R57,1,MATCH(X58,I58:R58,0))</f>
        <v>НТК ФРАХТ</v>
      </c>
      <c r="Z58" s="161">
        <f t="shared" si="9"/>
        <v>15476.190476190475</v>
      </c>
    </row>
    <row r="59" spans="1:26" ht="29" x14ac:dyDescent="0.35">
      <c r="A59" s="54">
        <v>114182</v>
      </c>
      <c r="B59" s="17" t="s">
        <v>47</v>
      </c>
      <c r="C59" s="16" t="s">
        <v>48</v>
      </c>
      <c r="D59" s="110" t="s">
        <v>13</v>
      </c>
      <c r="E59" s="38">
        <v>50</v>
      </c>
      <c r="F59" s="32" t="s">
        <v>14</v>
      </c>
      <c r="G59" s="124" t="s">
        <v>20</v>
      </c>
      <c r="H59" s="8">
        <v>15</v>
      </c>
      <c r="I59" s="132">
        <v>20000</v>
      </c>
      <c r="J59" s="131">
        <f t="shared" si="10"/>
        <v>1333.3333333333333</v>
      </c>
      <c r="K59" s="55">
        <v>61311.599999999991</v>
      </c>
      <c r="L59" s="131">
        <f t="shared" si="1"/>
        <v>4087.4399999999996</v>
      </c>
      <c r="M59" s="132">
        <v>16500</v>
      </c>
      <c r="N59" s="131">
        <f t="shared" si="2"/>
        <v>1100</v>
      </c>
      <c r="O59" s="149">
        <v>28000</v>
      </c>
      <c r="P59" s="131">
        <f t="shared" si="3"/>
        <v>1866.6666666666667</v>
      </c>
      <c r="Q59" s="162">
        <v>27000</v>
      </c>
      <c r="R59" s="131">
        <f t="shared" si="4"/>
        <v>1800</v>
      </c>
      <c r="S59" s="132">
        <v>18000</v>
      </c>
      <c r="T59" s="131">
        <f t="shared" si="5"/>
        <v>1200</v>
      </c>
      <c r="U59" s="161">
        <f t="shared" si="6"/>
        <v>28468.599999999995</v>
      </c>
      <c r="V59" s="161">
        <f t="shared" si="7"/>
        <v>1100</v>
      </c>
      <c r="W59" s="166" t="str">
        <f>INDEX($I$1:T58,1,MATCH(V59,I59:T59,0))</f>
        <v>НТК - 1 поддон</v>
      </c>
      <c r="X59" s="161">
        <f t="shared" si="8"/>
        <v>16500</v>
      </c>
      <c r="Y59" s="165" t="str">
        <f>INDEX($I$1:R58,1,MATCH(X59,I59:R59,0))</f>
        <v>НТК ФРАХТ</v>
      </c>
      <c r="Z59" s="161">
        <f t="shared" si="9"/>
        <v>15714.285714285714</v>
      </c>
    </row>
    <row r="60" spans="1:26" ht="29" x14ac:dyDescent="0.35">
      <c r="A60" s="54">
        <v>114182</v>
      </c>
      <c r="B60" s="17" t="s">
        <v>47</v>
      </c>
      <c r="C60" s="16" t="s">
        <v>48</v>
      </c>
      <c r="D60" s="110" t="s">
        <v>13</v>
      </c>
      <c r="E60" s="38">
        <v>50</v>
      </c>
      <c r="F60" s="32" t="s">
        <v>14</v>
      </c>
      <c r="G60" s="124" t="s">
        <v>23</v>
      </c>
      <c r="H60" s="8">
        <v>18</v>
      </c>
      <c r="I60" s="132">
        <v>27000</v>
      </c>
      <c r="J60" s="131">
        <f t="shared" si="10"/>
        <v>1500</v>
      </c>
      <c r="K60" s="55">
        <v>73573.919999999998</v>
      </c>
      <c r="L60" s="131">
        <f t="shared" si="1"/>
        <v>4087.44</v>
      </c>
      <c r="M60" s="132">
        <v>21000</v>
      </c>
      <c r="N60" s="131">
        <f t="shared" si="2"/>
        <v>1166.6666666666667</v>
      </c>
      <c r="O60" s="149">
        <v>31500</v>
      </c>
      <c r="P60" s="131">
        <f t="shared" si="3"/>
        <v>1750</v>
      </c>
      <c r="Q60" s="162">
        <v>30600</v>
      </c>
      <c r="R60" s="131">
        <f t="shared" si="4"/>
        <v>1700</v>
      </c>
      <c r="S60" s="132">
        <v>26000</v>
      </c>
      <c r="T60" s="131">
        <f t="shared" si="5"/>
        <v>1444.4444444444443</v>
      </c>
      <c r="U60" s="161">
        <f t="shared" si="6"/>
        <v>34945.653333333328</v>
      </c>
      <c r="V60" s="161">
        <f t="shared" si="7"/>
        <v>1166.6666666666667</v>
      </c>
      <c r="W60" s="166" t="str">
        <f>INDEX($I$1:T59,1,MATCH(V60,I60:T60,0))</f>
        <v>НТК - 1 поддон</v>
      </c>
      <c r="X60" s="161">
        <f t="shared" si="8"/>
        <v>21000</v>
      </c>
      <c r="Y60" s="165" t="str">
        <f>INDEX($I$1:R59,1,MATCH(X60,I60:R60,0))</f>
        <v>НТК ФРАХТ</v>
      </c>
      <c r="Z60" s="161">
        <f t="shared" si="9"/>
        <v>16666.666666666668</v>
      </c>
    </row>
    <row r="61" spans="1:26" ht="29" x14ac:dyDescent="0.35">
      <c r="A61" s="54">
        <v>114182</v>
      </c>
      <c r="B61" s="17" t="s">
        <v>47</v>
      </c>
      <c r="C61" s="16" t="s">
        <v>48</v>
      </c>
      <c r="D61" s="110" t="s">
        <v>13</v>
      </c>
      <c r="E61" s="38">
        <v>50</v>
      </c>
      <c r="F61" s="32" t="s">
        <v>14</v>
      </c>
      <c r="G61" s="124" t="s">
        <v>26</v>
      </c>
      <c r="H61" s="8">
        <v>33</v>
      </c>
      <c r="I61" s="132">
        <v>30000</v>
      </c>
      <c r="J61" s="131">
        <f t="shared" si="10"/>
        <v>909.09090909090912</v>
      </c>
      <c r="K61" s="55">
        <v>134885.51999999999</v>
      </c>
      <c r="L61" s="131">
        <f t="shared" si="1"/>
        <v>4087.4399999999996</v>
      </c>
      <c r="M61" s="132">
        <v>28500</v>
      </c>
      <c r="N61" s="131">
        <f t="shared" si="2"/>
        <v>863.63636363636363</v>
      </c>
      <c r="O61" s="149">
        <v>36400</v>
      </c>
      <c r="P61" s="131">
        <f t="shared" si="3"/>
        <v>1103.030303030303</v>
      </c>
      <c r="Q61" s="162">
        <v>36000</v>
      </c>
      <c r="R61" s="131">
        <f t="shared" si="4"/>
        <v>1090.909090909091</v>
      </c>
      <c r="S61" s="132">
        <v>32000</v>
      </c>
      <c r="T61" s="131">
        <f t="shared" si="5"/>
        <v>969.69696969696975</v>
      </c>
      <c r="U61" s="161">
        <f t="shared" si="6"/>
        <v>49630.920000000006</v>
      </c>
      <c r="V61" s="161">
        <f t="shared" si="7"/>
        <v>863.63636363636363</v>
      </c>
      <c r="W61" s="166" t="str">
        <f>INDEX($I$1:T60,1,MATCH(V61,I61:T61,0))</f>
        <v>НТК - 1 поддон</v>
      </c>
      <c r="X61" s="161">
        <f t="shared" si="8"/>
        <v>28500</v>
      </c>
      <c r="Y61" s="165" t="str">
        <f>INDEX($I$1:R60,1,MATCH(X61,I61:R61,0))</f>
        <v>НТК ФРАХТ</v>
      </c>
      <c r="Z61" s="161">
        <f t="shared" si="9"/>
        <v>12337.662337662337</v>
      </c>
    </row>
    <row r="62" spans="1:26" ht="29" x14ac:dyDescent="0.35">
      <c r="A62" s="54">
        <v>129075</v>
      </c>
      <c r="B62" s="17" t="s">
        <v>49</v>
      </c>
      <c r="C62" s="16" t="s">
        <v>50</v>
      </c>
      <c r="D62" s="110" t="s">
        <v>13</v>
      </c>
      <c r="E62" s="38">
        <v>50</v>
      </c>
      <c r="F62" s="32" t="s">
        <v>14</v>
      </c>
      <c r="G62" s="124">
        <v>1.5</v>
      </c>
      <c r="H62" s="8">
        <v>6</v>
      </c>
      <c r="I62" s="132">
        <v>19000</v>
      </c>
      <c r="J62" s="131">
        <f t="shared" si="10"/>
        <v>3166.6666666666665</v>
      </c>
      <c r="K62" s="55"/>
      <c r="L62" s="131" t="str">
        <f t="shared" si="1"/>
        <v/>
      </c>
      <c r="M62" s="132">
        <v>10500</v>
      </c>
      <c r="N62" s="131">
        <f t="shared" si="2"/>
        <v>1750</v>
      </c>
      <c r="O62" s="149">
        <v>24500</v>
      </c>
      <c r="P62" s="131">
        <f t="shared" si="3"/>
        <v>4083.3333333333335</v>
      </c>
      <c r="Q62" s="162">
        <v>18500</v>
      </c>
      <c r="R62" s="131">
        <f t="shared" si="4"/>
        <v>3083.3333333333335</v>
      </c>
      <c r="S62" s="132">
        <v>14000</v>
      </c>
      <c r="T62" s="131">
        <f t="shared" si="5"/>
        <v>2333.3333333333335</v>
      </c>
      <c r="U62" s="161">
        <f t="shared" si="6"/>
        <v>17300</v>
      </c>
      <c r="V62" s="161">
        <f t="shared" si="7"/>
        <v>1750</v>
      </c>
      <c r="W62" s="166" t="str">
        <f>INDEX($I$1:T61,1,MATCH(V62,I62:T62,0))</f>
        <v>НТК - 1 поддон</v>
      </c>
      <c r="X62" s="161">
        <f t="shared" si="8"/>
        <v>10500</v>
      </c>
      <c r="Y62" s="165" t="str">
        <f>INDEX($I$1:R61,1,MATCH(X62,I62:R62,0))</f>
        <v>НТК ФРАХТ</v>
      </c>
      <c r="Z62" s="161">
        <f t="shared" si="9"/>
        <v>25000</v>
      </c>
    </row>
    <row r="63" spans="1:26" ht="29" x14ac:dyDescent="0.35">
      <c r="A63" s="54">
        <v>129075</v>
      </c>
      <c r="B63" s="17" t="s">
        <v>49</v>
      </c>
      <c r="C63" s="16" t="s">
        <v>50</v>
      </c>
      <c r="D63" s="110" t="s">
        <v>13</v>
      </c>
      <c r="E63" s="38">
        <v>50</v>
      </c>
      <c r="F63" s="32" t="s">
        <v>14</v>
      </c>
      <c r="G63" s="124" t="s">
        <v>17</v>
      </c>
      <c r="H63" s="8">
        <v>12</v>
      </c>
      <c r="I63" s="132">
        <v>23000</v>
      </c>
      <c r="J63" s="131">
        <f t="shared" si="10"/>
        <v>1916.6666666666667</v>
      </c>
      <c r="K63" s="55"/>
      <c r="L63" s="131" t="str">
        <f t="shared" si="1"/>
        <v/>
      </c>
      <c r="M63" s="132">
        <v>13000</v>
      </c>
      <c r="N63" s="131">
        <f t="shared" si="2"/>
        <v>1083.3333333333333</v>
      </c>
      <c r="O63" s="149">
        <v>28000</v>
      </c>
      <c r="P63" s="131">
        <f t="shared" si="3"/>
        <v>2333.3333333333335</v>
      </c>
      <c r="Q63" s="162">
        <v>27750</v>
      </c>
      <c r="R63" s="131">
        <f t="shared" si="4"/>
        <v>2312.5</v>
      </c>
      <c r="S63" s="132">
        <v>17000</v>
      </c>
      <c r="T63" s="131">
        <f t="shared" si="5"/>
        <v>1416.6666666666667</v>
      </c>
      <c r="U63" s="161">
        <f t="shared" si="6"/>
        <v>21750</v>
      </c>
      <c r="V63" s="161">
        <f t="shared" si="7"/>
        <v>1083.3333333333333</v>
      </c>
      <c r="W63" s="166" t="str">
        <f>INDEX($I$1:T62,1,MATCH(V63,I63:T63,0))</f>
        <v>НТК - 1 поддон</v>
      </c>
      <c r="X63" s="161">
        <f t="shared" si="8"/>
        <v>13000</v>
      </c>
      <c r="Y63" s="165" t="str">
        <f>INDEX($I$1:R62,1,MATCH(X63,I63:R63,0))</f>
        <v>НТК ФРАХТ</v>
      </c>
      <c r="Z63" s="161">
        <f t="shared" si="9"/>
        <v>15476.190476190475</v>
      </c>
    </row>
    <row r="64" spans="1:26" ht="29" x14ac:dyDescent="0.35">
      <c r="A64" s="54">
        <v>129075</v>
      </c>
      <c r="B64" s="17" t="s">
        <v>49</v>
      </c>
      <c r="C64" s="16" t="s">
        <v>50</v>
      </c>
      <c r="D64" s="110" t="s">
        <v>13</v>
      </c>
      <c r="E64" s="38">
        <v>50</v>
      </c>
      <c r="F64" s="32" t="s">
        <v>14</v>
      </c>
      <c r="G64" s="124" t="s">
        <v>20</v>
      </c>
      <c r="H64" s="8">
        <v>15</v>
      </c>
      <c r="I64" s="132">
        <v>25000</v>
      </c>
      <c r="J64" s="131">
        <f t="shared" si="10"/>
        <v>1666.6666666666667</v>
      </c>
      <c r="K64" s="55"/>
      <c r="L64" s="131" t="str">
        <f t="shared" si="1"/>
        <v/>
      </c>
      <c r="M64" s="132">
        <v>16500</v>
      </c>
      <c r="N64" s="131">
        <f t="shared" si="2"/>
        <v>1100</v>
      </c>
      <c r="O64" s="149">
        <v>30400</v>
      </c>
      <c r="P64" s="131">
        <f t="shared" si="3"/>
        <v>2026.6666666666667</v>
      </c>
      <c r="Q64" s="162">
        <v>27750</v>
      </c>
      <c r="R64" s="131">
        <f t="shared" si="4"/>
        <v>1850</v>
      </c>
      <c r="S64" s="132">
        <v>20000</v>
      </c>
      <c r="T64" s="131">
        <f t="shared" si="5"/>
        <v>1333.3333333333333</v>
      </c>
      <c r="U64" s="161">
        <f t="shared" si="6"/>
        <v>23930</v>
      </c>
      <c r="V64" s="161">
        <f t="shared" si="7"/>
        <v>1100</v>
      </c>
      <c r="W64" s="166" t="str">
        <f>INDEX($I$1:T63,1,MATCH(V64,I64:T64,0))</f>
        <v>НТК - 1 поддон</v>
      </c>
      <c r="X64" s="161">
        <f t="shared" si="8"/>
        <v>16500</v>
      </c>
      <c r="Y64" s="165" t="str">
        <f>INDEX($I$1:R63,1,MATCH(X64,I64:R64,0))</f>
        <v>НТК ФРАХТ</v>
      </c>
      <c r="Z64" s="161">
        <f t="shared" si="9"/>
        <v>15714.285714285714</v>
      </c>
    </row>
    <row r="65" spans="1:26" ht="29" x14ac:dyDescent="0.35">
      <c r="A65" s="54">
        <v>129075</v>
      </c>
      <c r="B65" s="17" t="s">
        <v>49</v>
      </c>
      <c r="C65" s="16" t="s">
        <v>50</v>
      </c>
      <c r="D65" s="110" t="s">
        <v>13</v>
      </c>
      <c r="E65" s="38">
        <v>50</v>
      </c>
      <c r="F65" s="32" t="s">
        <v>14</v>
      </c>
      <c r="G65" s="124" t="s">
        <v>23</v>
      </c>
      <c r="H65" s="8">
        <v>18</v>
      </c>
      <c r="I65" s="132">
        <v>28000</v>
      </c>
      <c r="J65" s="131">
        <f t="shared" si="10"/>
        <v>1555.5555555555557</v>
      </c>
      <c r="K65" s="55"/>
      <c r="L65" s="131" t="str">
        <f t="shared" si="1"/>
        <v/>
      </c>
      <c r="M65" s="132">
        <v>21000</v>
      </c>
      <c r="N65" s="131">
        <f t="shared" si="2"/>
        <v>1166.6666666666667</v>
      </c>
      <c r="O65" s="149">
        <v>36200</v>
      </c>
      <c r="P65" s="131">
        <f t="shared" si="3"/>
        <v>2011.1111111111111</v>
      </c>
      <c r="Q65" s="162">
        <v>31450</v>
      </c>
      <c r="R65" s="131">
        <f t="shared" si="4"/>
        <v>1747.2222222222222</v>
      </c>
      <c r="S65" s="132">
        <v>27000</v>
      </c>
      <c r="T65" s="131">
        <f t="shared" si="5"/>
        <v>1500</v>
      </c>
      <c r="U65" s="161">
        <f t="shared" si="6"/>
        <v>28730</v>
      </c>
      <c r="V65" s="161">
        <f t="shared" si="7"/>
        <v>1166.6666666666667</v>
      </c>
      <c r="W65" s="166" t="str">
        <f>INDEX($I$1:T64,1,MATCH(V65,I65:T65,0))</f>
        <v>НТК - 1 поддон</v>
      </c>
      <c r="X65" s="161">
        <f t="shared" si="8"/>
        <v>21000</v>
      </c>
      <c r="Y65" s="165" t="str">
        <f>INDEX($I$1:R64,1,MATCH(X65,I65:R65,0))</f>
        <v>НТК ФРАХТ</v>
      </c>
      <c r="Z65" s="161">
        <f t="shared" si="9"/>
        <v>16666.666666666668</v>
      </c>
    </row>
    <row r="66" spans="1:26" ht="29" x14ac:dyDescent="0.35">
      <c r="A66" s="54">
        <v>129075</v>
      </c>
      <c r="B66" s="17" t="s">
        <v>49</v>
      </c>
      <c r="C66" s="16" t="s">
        <v>50</v>
      </c>
      <c r="D66" s="110" t="s">
        <v>13</v>
      </c>
      <c r="E66" s="38">
        <v>50</v>
      </c>
      <c r="F66" s="32" t="s">
        <v>14</v>
      </c>
      <c r="G66" s="124" t="s">
        <v>26</v>
      </c>
      <c r="H66" s="8">
        <v>33</v>
      </c>
      <c r="I66" s="132">
        <v>35000</v>
      </c>
      <c r="J66" s="131">
        <f t="shared" si="10"/>
        <v>1060.6060606060605</v>
      </c>
      <c r="K66" s="55"/>
      <c r="L66" s="131" t="str">
        <f t="shared" si="1"/>
        <v/>
      </c>
      <c r="M66" s="132">
        <v>28500</v>
      </c>
      <c r="N66" s="131">
        <f t="shared" si="2"/>
        <v>863.63636363636363</v>
      </c>
      <c r="O66" s="149">
        <v>39200</v>
      </c>
      <c r="P66" s="131">
        <f t="shared" si="3"/>
        <v>1187.878787878788</v>
      </c>
      <c r="Q66" s="162">
        <v>37000</v>
      </c>
      <c r="R66" s="131">
        <f t="shared" si="4"/>
        <v>1121.2121212121212</v>
      </c>
      <c r="S66" s="132">
        <v>35000</v>
      </c>
      <c r="T66" s="131">
        <f t="shared" si="5"/>
        <v>1060.6060606060605</v>
      </c>
      <c r="U66" s="161">
        <f t="shared" si="6"/>
        <v>34940</v>
      </c>
      <c r="V66" s="161">
        <f t="shared" si="7"/>
        <v>863.63636363636363</v>
      </c>
      <c r="W66" s="166" t="str">
        <f>INDEX($I$1:T65,1,MATCH(V66,I66:T66,0))</f>
        <v>НТК - 1 поддон</v>
      </c>
      <c r="X66" s="161">
        <f t="shared" si="8"/>
        <v>28500</v>
      </c>
      <c r="Y66" s="165" t="str">
        <f>INDEX($I$1:R65,1,MATCH(X66,I66:R66,0))</f>
        <v>НТК ФРАХТ</v>
      </c>
      <c r="Z66" s="161">
        <f t="shared" si="9"/>
        <v>12337.662337662337</v>
      </c>
    </row>
    <row r="67" spans="1:26" ht="43.5" x14ac:dyDescent="0.35">
      <c r="A67" s="58">
        <v>125915</v>
      </c>
      <c r="B67" s="17" t="s">
        <v>51</v>
      </c>
      <c r="C67" s="16" t="s">
        <v>52</v>
      </c>
      <c r="D67" s="110" t="s">
        <v>13</v>
      </c>
      <c r="E67" s="38">
        <v>50</v>
      </c>
      <c r="F67" s="32" t="s">
        <v>14</v>
      </c>
      <c r="G67" s="124">
        <v>1.5</v>
      </c>
      <c r="H67" s="8">
        <v>6</v>
      </c>
      <c r="I67" s="132">
        <v>15000</v>
      </c>
      <c r="J67" s="131">
        <f t="shared" si="10"/>
        <v>2500</v>
      </c>
      <c r="K67" s="55">
        <v>27289.440000000002</v>
      </c>
      <c r="L67" s="131">
        <f t="shared" ref="L67:L130" si="11">IF(IFERROR((K67/H67),"")=0,"",IFERROR((K67/H67),""))</f>
        <v>4548.2400000000007</v>
      </c>
      <c r="M67" s="132">
        <v>10500</v>
      </c>
      <c r="N67" s="131">
        <f t="shared" ref="N67:N130" si="12">IF(IFERROR((M67/H67),"")=0,"",IFERROR((M67/H67),""))</f>
        <v>1750</v>
      </c>
      <c r="O67" s="149">
        <v>22200</v>
      </c>
      <c r="P67" s="131">
        <f t="shared" ref="P67:P130" si="13">IF(IFERROR((O67/H67),"")=0,"",IFERROR((O67/H67),""))</f>
        <v>3700</v>
      </c>
      <c r="Q67" s="162">
        <v>18000</v>
      </c>
      <c r="R67" s="131">
        <f t="shared" ref="R67:R130" si="14">IF(IFERROR((Q67/H67),"")=0,"",IFERROR((Q67/H67),""))</f>
        <v>3000</v>
      </c>
      <c r="S67" s="132">
        <v>12000</v>
      </c>
      <c r="T67" s="131">
        <f t="shared" ref="T67:T130" si="15">IF(IFERROR((S67/H67),"")=0,"",IFERROR((S67/H67),""))</f>
        <v>2000</v>
      </c>
      <c r="U67" s="161">
        <f t="shared" ref="U67:U130" si="16">IFERROR(AVERAGE(I67,K67,M67,O67,Q67,S67),"")</f>
        <v>17498.240000000002</v>
      </c>
      <c r="V67" s="161">
        <f t="shared" ref="V67:V130" si="17">MIN(J67,L67,N67,P67,R67,T67)</f>
        <v>1750</v>
      </c>
      <c r="W67" s="166" t="str">
        <f>INDEX($I$1:T66,1,MATCH(V67,I67:T67,0))</f>
        <v>НТК - 1 поддон</v>
      </c>
      <c r="X67" s="161">
        <f t="shared" ref="X67:X130" si="18">MIN(I67,K67,M67,O67,Q67)</f>
        <v>10500</v>
      </c>
      <c r="Y67" s="165" t="str">
        <f>INDEX($I$1:R66,1,MATCH(X67,I67:R67,0))</f>
        <v>НТК ФРАХТ</v>
      </c>
      <c r="Z67" s="161">
        <f t="shared" ref="Z67:Z130" si="19">(V67*100)/7</f>
        <v>25000</v>
      </c>
    </row>
    <row r="68" spans="1:26" ht="43.5" x14ac:dyDescent="0.35">
      <c r="A68" s="58">
        <v>125915</v>
      </c>
      <c r="B68" s="17" t="s">
        <v>51</v>
      </c>
      <c r="C68" s="16" t="s">
        <v>52</v>
      </c>
      <c r="D68" s="110" t="s">
        <v>13</v>
      </c>
      <c r="E68" s="38">
        <v>50</v>
      </c>
      <c r="F68" s="32" t="s">
        <v>14</v>
      </c>
      <c r="G68" s="124" t="s">
        <v>17</v>
      </c>
      <c r="H68" s="8">
        <v>12</v>
      </c>
      <c r="I68" s="132">
        <v>19000</v>
      </c>
      <c r="J68" s="131">
        <f t="shared" si="10"/>
        <v>1583.3333333333333</v>
      </c>
      <c r="K68" s="55">
        <v>54578.880000000005</v>
      </c>
      <c r="L68" s="131">
        <f t="shared" si="11"/>
        <v>4548.2400000000007</v>
      </c>
      <c r="M68" s="132">
        <v>13000</v>
      </c>
      <c r="N68" s="131">
        <f t="shared" si="12"/>
        <v>1083.3333333333333</v>
      </c>
      <c r="O68" s="149">
        <v>25700</v>
      </c>
      <c r="P68" s="131">
        <f t="shared" si="13"/>
        <v>2141.6666666666665</v>
      </c>
      <c r="Q68" s="162">
        <v>27000</v>
      </c>
      <c r="R68" s="131">
        <f t="shared" si="14"/>
        <v>2250</v>
      </c>
      <c r="S68" s="132">
        <v>15000</v>
      </c>
      <c r="T68" s="131">
        <f t="shared" si="15"/>
        <v>1250</v>
      </c>
      <c r="U68" s="161">
        <f t="shared" si="16"/>
        <v>25713.146666666667</v>
      </c>
      <c r="V68" s="161">
        <f t="shared" si="17"/>
        <v>1083.3333333333333</v>
      </c>
      <c r="W68" s="166" t="str">
        <f>INDEX($I$1:T67,1,MATCH(V68,I68:T68,0))</f>
        <v>НТК - 1 поддон</v>
      </c>
      <c r="X68" s="161">
        <f t="shared" si="18"/>
        <v>13000</v>
      </c>
      <c r="Y68" s="165" t="str">
        <f>INDEX($I$1:R67,1,MATCH(X68,I68:R68,0))</f>
        <v>НТК ФРАХТ</v>
      </c>
      <c r="Z68" s="161">
        <f t="shared" si="19"/>
        <v>15476.190476190475</v>
      </c>
    </row>
    <row r="69" spans="1:26" ht="43.5" x14ac:dyDescent="0.35">
      <c r="A69" s="58">
        <v>125915</v>
      </c>
      <c r="B69" s="17" t="s">
        <v>51</v>
      </c>
      <c r="C69" s="16" t="s">
        <v>52</v>
      </c>
      <c r="D69" s="110" t="s">
        <v>13</v>
      </c>
      <c r="E69" s="38">
        <v>50</v>
      </c>
      <c r="F69" s="32" t="s">
        <v>14</v>
      </c>
      <c r="G69" s="124" t="s">
        <v>20</v>
      </c>
      <c r="H69" s="8">
        <v>15</v>
      </c>
      <c r="I69" s="132">
        <v>20000</v>
      </c>
      <c r="J69" s="131">
        <f t="shared" si="10"/>
        <v>1333.3333333333333</v>
      </c>
      <c r="K69" s="55">
        <v>68223.600000000006</v>
      </c>
      <c r="L69" s="131">
        <f t="shared" si="11"/>
        <v>4548.2400000000007</v>
      </c>
      <c r="M69" s="132">
        <v>16500</v>
      </c>
      <c r="N69" s="131">
        <f t="shared" si="12"/>
        <v>1100</v>
      </c>
      <c r="O69" s="149">
        <v>28000</v>
      </c>
      <c r="P69" s="131">
        <f t="shared" si="13"/>
        <v>1866.6666666666667</v>
      </c>
      <c r="Q69" s="162">
        <v>27000</v>
      </c>
      <c r="R69" s="131">
        <f t="shared" si="14"/>
        <v>1800</v>
      </c>
      <c r="S69" s="132">
        <v>18000</v>
      </c>
      <c r="T69" s="131">
        <f t="shared" si="15"/>
        <v>1200</v>
      </c>
      <c r="U69" s="161">
        <f t="shared" si="16"/>
        <v>29620.600000000002</v>
      </c>
      <c r="V69" s="161">
        <f t="shared" si="17"/>
        <v>1100</v>
      </c>
      <c r="W69" s="166" t="str">
        <f>INDEX($I$1:T68,1,MATCH(V69,I69:T69,0))</f>
        <v>НТК - 1 поддон</v>
      </c>
      <c r="X69" s="161">
        <f t="shared" si="18"/>
        <v>16500</v>
      </c>
      <c r="Y69" s="165" t="str">
        <f>INDEX($I$1:R68,1,MATCH(X69,I69:R69,0))</f>
        <v>НТК ФРАХТ</v>
      </c>
      <c r="Z69" s="161">
        <f t="shared" si="19"/>
        <v>15714.285714285714</v>
      </c>
    </row>
    <row r="70" spans="1:26" ht="43.5" x14ac:dyDescent="0.35">
      <c r="A70" s="58">
        <v>125915</v>
      </c>
      <c r="B70" s="17" t="s">
        <v>51</v>
      </c>
      <c r="C70" s="16" t="s">
        <v>52</v>
      </c>
      <c r="D70" s="110" t="s">
        <v>13</v>
      </c>
      <c r="E70" s="38">
        <v>50</v>
      </c>
      <c r="F70" s="32" t="s">
        <v>14</v>
      </c>
      <c r="G70" s="124" t="s">
        <v>23</v>
      </c>
      <c r="H70" s="8">
        <v>18</v>
      </c>
      <c r="I70" s="132">
        <v>28000</v>
      </c>
      <c r="J70" s="131">
        <f t="shared" si="10"/>
        <v>1555.5555555555557</v>
      </c>
      <c r="K70" s="55">
        <v>81868.320000000007</v>
      </c>
      <c r="L70" s="131">
        <f t="shared" si="11"/>
        <v>4548.2400000000007</v>
      </c>
      <c r="M70" s="132">
        <v>21000</v>
      </c>
      <c r="N70" s="131">
        <f t="shared" si="12"/>
        <v>1166.6666666666667</v>
      </c>
      <c r="O70" s="149">
        <v>31500</v>
      </c>
      <c r="P70" s="131">
        <f t="shared" si="13"/>
        <v>1750</v>
      </c>
      <c r="Q70" s="162">
        <v>30600</v>
      </c>
      <c r="R70" s="131">
        <f t="shared" si="14"/>
        <v>1700</v>
      </c>
      <c r="S70" s="132">
        <v>26000</v>
      </c>
      <c r="T70" s="131">
        <f t="shared" si="15"/>
        <v>1444.4444444444443</v>
      </c>
      <c r="U70" s="161">
        <f t="shared" si="16"/>
        <v>36494.720000000001</v>
      </c>
      <c r="V70" s="161">
        <f t="shared" si="17"/>
        <v>1166.6666666666667</v>
      </c>
      <c r="W70" s="166" t="str">
        <f>INDEX($I$1:T69,1,MATCH(V70,I70:T70,0))</f>
        <v>НТК - 1 поддон</v>
      </c>
      <c r="X70" s="161">
        <f t="shared" si="18"/>
        <v>21000</v>
      </c>
      <c r="Y70" s="165" t="str">
        <f>INDEX($I$1:R69,1,MATCH(X70,I70:R70,0))</f>
        <v>НТК ФРАХТ</v>
      </c>
      <c r="Z70" s="161">
        <f t="shared" si="19"/>
        <v>16666.666666666668</v>
      </c>
    </row>
    <row r="71" spans="1:26" ht="43.5" x14ac:dyDescent="0.35">
      <c r="A71" s="58">
        <v>125915</v>
      </c>
      <c r="B71" s="17" t="s">
        <v>51</v>
      </c>
      <c r="C71" s="16" t="s">
        <v>52</v>
      </c>
      <c r="D71" s="110" t="s">
        <v>13</v>
      </c>
      <c r="E71" s="38">
        <v>50</v>
      </c>
      <c r="F71" s="32" t="s">
        <v>14</v>
      </c>
      <c r="G71" s="124" t="s">
        <v>26</v>
      </c>
      <c r="H71" s="8">
        <v>33</v>
      </c>
      <c r="I71" s="132">
        <v>32000</v>
      </c>
      <c r="J71" s="131">
        <f t="shared" si="10"/>
        <v>969.69696969696975</v>
      </c>
      <c r="K71" s="55">
        <v>150091.92000000001</v>
      </c>
      <c r="L71" s="131">
        <f t="shared" si="11"/>
        <v>4548.2400000000007</v>
      </c>
      <c r="M71" s="132">
        <v>28500</v>
      </c>
      <c r="N71" s="131">
        <f t="shared" si="12"/>
        <v>863.63636363636363</v>
      </c>
      <c r="O71" s="149">
        <v>37500</v>
      </c>
      <c r="P71" s="131">
        <f t="shared" si="13"/>
        <v>1136.3636363636363</v>
      </c>
      <c r="Q71" s="162">
        <v>36000</v>
      </c>
      <c r="R71" s="131">
        <f t="shared" si="14"/>
        <v>1090.909090909091</v>
      </c>
      <c r="S71" s="132">
        <v>32000</v>
      </c>
      <c r="T71" s="131">
        <f t="shared" si="15"/>
        <v>969.69696969696975</v>
      </c>
      <c r="U71" s="161">
        <f t="shared" si="16"/>
        <v>52681.986666666671</v>
      </c>
      <c r="V71" s="161">
        <f t="shared" si="17"/>
        <v>863.63636363636363</v>
      </c>
      <c r="W71" s="166" t="str">
        <f>INDEX($I$1:T70,1,MATCH(V71,I71:T71,0))</f>
        <v>НТК - 1 поддон</v>
      </c>
      <c r="X71" s="161">
        <f t="shared" si="18"/>
        <v>28500</v>
      </c>
      <c r="Y71" s="165" t="str">
        <f>INDEX($I$1:R70,1,MATCH(X71,I71:R71,0))</f>
        <v>НТК ФРАХТ</v>
      </c>
      <c r="Z71" s="161">
        <f t="shared" si="19"/>
        <v>12337.662337662337</v>
      </c>
    </row>
    <row r="72" spans="1:26" ht="29" x14ac:dyDescent="0.35">
      <c r="A72" s="58">
        <v>128232</v>
      </c>
      <c r="B72" s="15" t="s">
        <v>53</v>
      </c>
      <c r="C72" s="16" t="s">
        <v>54</v>
      </c>
      <c r="D72" s="110" t="s">
        <v>13</v>
      </c>
      <c r="E72" s="38">
        <v>50</v>
      </c>
      <c r="F72" s="32" t="s">
        <v>14</v>
      </c>
      <c r="G72" s="124">
        <v>1.5</v>
      </c>
      <c r="H72" s="8">
        <v>6</v>
      </c>
      <c r="I72" s="132">
        <v>15000</v>
      </c>
      <c r="J72" s="131">
        <f t="shared" si="10"/>
        <v>2500</v>
      </c>
      <c r="K72" s="55">
        <v>22681.440000000002</v>
      </c>
      <c r="L72" s="131">
        <f t="shared" si="11"/>
        <v>3780.2400000000002</v>
      </c>
      <c r="M72" s="132"/>
      <c r="N72" s="131" t="str">
        <f t="shared" si="12"/>
        <v/>
      </c>
      <c r="O72" s="149">
        <v>22200</v>
      </c>
      <c r="P72" s="131">
        <f t="shared" si="13"/>
        <v>3700</v>
      </c>
      <c r="Q72" s="162">
        <v>18000</v>
      </c>
      <c r="R72" s="131">
        <f t="shared" si="14"/>
        <v>3000</v>
      </c>
      <c r="S72" s="132">
        <v>12000</v>
      </c>
      <c r="T72" s="131">
        <f t="shared" si="15"/>
        <v>2000</v>
      </c>
      <c r="U72" s="161">
        <f t="shared" si="16"/>
        <v>17976.288</v>
      </c>
      <c r="V72" s="161">
        <f t="shared" si="17"/>
        <v>2000</v>
      </c>
      <c r="W72" s="166" t="str">
        <f>INDEX($I$1:T71,1,MATCH(V72,I72:T72,0))</f>
        <v>АВТОПАРТНЕР- 1 поддон</v>
      </c>
      <c r="X72" s="161">
        <f t="shared" si="18"/>
        <v>15000</v>
      </c>
      <c r="Y72" s="165" t="str">
        <f>INDEX($I$1:R71,1,MATCH(X72,I72:R72,0))</f>
        <v>АЙСБЕР ФРАХТ</v>
      </c>
      <c r="Z72" s="161">
        <f t="shared" si="19"/>
        <v>28571.428571428572</v>
      </c>
    </row>
    <row r="73" spans="1:26" ht="29" x14ac:dyDescent="0.35">
      <c r="A73" s="58">
        <v>128232</v>
      </c>
      <c r="B73" s="15" t="s">
        <v>53</v>
      </c>
      <c r="C73" s="16" t="s">
        <v>54</v>
      </c>
      <c r="D73" s="110" t="s">
        <v>13</v>
      </c>
      <c r="E73" s="38">
        <v>50</v>
      </c>
      <c r="F73" s="32" t="s">
        <v>14</v>
      </c>
      <c r="G73" s="124" t="s">
        <v>17</v>
      </c>
      <c r="H73" s="8">
        <v>12</v>
      </c>
      <c r="I73" s="132">
        <v>19000</v>
      </c>
      <c r="J73" s="131">
        <f t="shared" si="10"/>
        <v>1583.3333333333333</v>
      </c>
      <c r="K73" s="55">
        <v>45362.880000000005</v>
      </c>
      <c r="L73" s="131">
        <f t="shared" si="11"/>
        <v>3780.2400000000002</v>
      </c>
      <c r="M73" s="132"/>
      <c r="N73" s="131" t="str">
        <f t="shared" si="12"/>
        <v/>
      </c>
      <c r="O73" s="149">
        <v>25700</v>
      </c>
      <c r="P73" s="131">
        <f t="shared" si="13"/>
        <v>2141.6666666666665</v>
      </c>
      <c r="Q73" s="162">
        <v>27000</v>
      </c>
      <c r="R73" s="131">
        <f t="shared" si="14"/>
        <v>2250</v>
      </c>
      <c r="S73" s="132">
        <v>15000</v>
      </c>
      <c r="T73" s="131">
        <f t="shared" si="15"/>
        <v>1250</v>
      </c>
      <c r="U73" s="161">
        <f t="shared" si="16"/>
        <v>26412.576000000001</v>
      </c>
      <c r="V73" s="161">
        <f t="shared" si="17"/>
        <v>1250</v>
      </c>
      <c r="W73" s="166" t="str">
        <f>INDEX($I$1:T72,1,MATCH(V73,I73:T73,0))</f>
        <v>АВТОПАРТНЕР- 1 поддон</v>
      </c>
      <c r="X73" s="161">
        <f t="shared" si="18"/>
        <v>19000</v>
      </c>
      <c r="Y73" s="165" t="str">
        <f>INDEX($I$1:R72,1,MATCH(X73,I73:R73,0))</f>
        <v>АЙСБЕР ФРАХТ</v>
      </c>
      <c r="Z73" s="161">
        <f t="shared" si="19"/>
        <v>17857.142857142859</v>
      </c>
    </row>
    <row r="74" spans="1:26" ht="29" x14ac:dyDescent="0.35">
      <c r="A74" s="58">
        <v>128232</v>
      </c>
      <c r="B74" s="15" t="s">
        <v>53</v>
      </c>
      <c r="C74" s="16" t="s">
        <v>54</v>
      </c>
      <c r="D74" s="110" t="s">
        <v>13</v>
      </c>
      <c r="E74" s="38">
        <v>50</v>
      </c>
      <c r="F74" s="32" t="s">
        <v>14</v>
      </c>
      <c r="G74" s="124" t="s">
        <v>20</v>
      </c>
      <c r="H74" s="8">
        <v>15</v>
      </c>
      <c r="I74" s="132">
        <v>20000</v>
      </c>
      <c r="J74" s="131">
        <f t="shared" si="10"/>
        <v>1333.3333333333333</v>
      </c>
      <c r="K74" s="55">
        <v>56703.600000000006</v>
      </c>
      <c r="L74" s="131">
        <f t="shared" si="11"/>
        <v>3780.2400000000002</v>
      </c>
      <c r="M74" s="132"/>
      <c r="N74" s="131" t="str">
        <f t="shared" si="12"/>
        <v/>
      </c>
      <c r="O74" s="149">
        <v>28000</v>
      </c>
      <c r="P74" s="131">
        <f t="shared" si="13"/>
        <v>1866.6666666666667</v>
      </c>
      <c r="Q74" s="162">
        <v>27000</v>
      </c>
      <c r="R74" s="131">
        <f t="shared" si="14"/>
        <v>1800</v>
      </c>
      <c r="S74" s="132">
        <v>18000</v>
      </c>
      <c r="T74" s="131">
        <f t="shared" si="15"/>
        <v>1200</v>
      </c>
      <c r="U74" s="161">
        <f t="shared" si="16"/>
        <v>29940.720000000001</v>
      </c>
      <c r="V74" s="161">
        <f t="shared" si="17"/>
        <v>1200</v>
      </c>
      <c r="W74" s="166" t="str">
        <f>INDEX($I$1:T73,1,MATCH(V74,I74:T74,0))</f>
        <v>АВТОПАРТНЕР- 1 поддон</v>
      </c>
      <c r="X74" s="161">
        <f t="shared" si="18"/>
        <v>20000</v>
      </c>
      <c r="Y74" s="165" t="str">
        <f>INDEX($I$1:R73,1,MATCH(X74,I74:R74,0))</f>
        <v>АЙСБЕР ФРАХТ</v>
      </c>
      <c r="Z74" s="161">
        <f t="shared" si="19"/>
        <v>17142.857142857141</v>
      </c>
    </row>
    <row r="75" spans="1:26" ht="29" x14ac:dyDescent="0.35">
      <c r="A75" s="58">
        <v>128232</v>
      </c>
      <c r="B75" s="15" t="s">
        <v>53</v>
      </c>
      <c r="C75" s="16" t="s">
        <v>54</v>
      </c>
      <c r="D75" s="110" t="s">
        <v>13</v>
      </c>
      <c r="E75" s="38">
        <v>50</v>
      </c>
      <c r="F75" s="32" t="s">
        <v>14</v>
      </c>
      <c r="G75" s="124" t="s">
        <v>23</v>
      </c>
      <c r="H75" s="8">
        <v>18</v>
      </c>
      <c r="I75" s="132">
        <v>28000</v>
      </c>
      <c r="J75" s="131">
        <f t="shared" si="10"/>
        <v>1555.5555555555557</v>
      </c>
      <c r="K75" s="55">
        <v>68044.320000000007</v>
      </c>
      <c r="L75" s="131">
        <f t="shared" si="11"/>
        <v>3780.2400000000002</v>
      </c>
      <c r="M75" s="132"/>
      <c r="N75" s="131" t="str">
        <f t="shared" si="12"/>
        <v/>
      </c>
      <c r="O75" s="149">
        <v>31500</v>
      </c>
      <c r="P75" s="131">
        <f t="shared" si="13"/>
        <v>1750</v>
      </c>
      <c r="Q75" s="162">
        <v>30600</v>
      </c>
      <c r="R75" s="131">
        <f t="shared" si="14"/>
        <v>1700</v>
      </c>
      <c r="S75" s="132">
        <v>26000</v>
      </c>
      <c r="T75" s="131">
        <f t="shared" si="15"/>
        <v>1444.4444444444443</v>
      </c>
      <c r="U75" s="161">
        <f t="shared" si="16"/>
        <v>36828.864000000001</v>
      </c>
      <c r="V75" s="161">
        <f t="shared" si="17"/>
        <v>1444.4444444444443</v>
      </c>
      <c r="W75" s="166" t="str">
        <f>INDEX($I$1:T74,1,MATCH(V75,I75:T75,0))</f>
        <v>АВТОПАРТНЕР- 1 поддон</v>
      </c>
      <c r="X75" s="161">
        <f t="shared" si="18"/>
        <v>28000</v>
      </c>
      <c r="Y75" s="165" t="str">
        <f>INDEX($I$1:R74,1,MATCH(X75,I75:R75,0))</f>
        <v>АЙСБЕР ФРАХТ</v>
      </c>
      <c r="Z75" s="161">
        <f t="shared" si="19"/>
        <v>20634.920634920632</v>
      </c>
    </row>
    <row r="76" spans="1:26" ht="29" x14ac:dyDescent="0.35">
      <c r="A76" s="58">
        <v>128232</v>
      </c>
      <c r="B76" s="15" t="s">
        <v>53</v>
      </c>
      <c r="C76" s="16" t="s">
        <v>54</v>
      </c>
      <c r="D76" s="110" t="s">
        <v>13</v>
      </c>
      <c r="E76" s="38">
        <v>50</v>
      </c>
      <c r="F76" s="32" t="s">
        <v>14</v>
      </c>
      <c r="G76" s="124" t="s">
        <v>26</v>
      </c>
      <c r="H76" s="8">
        <v>33</v>
      </c>
      <c r="I76" s="132">
        <v>32000</v>
      </c>
      <c r="J76" s="131">
        <f t="shared" si="10"/>
        <v>969.69696969696975</v>
      </c>
      <c r="K76" s="55">
        <v>124747.92000000001</v>
      </c>
      <c r="L76" s="131">
        <f t="shared" si="11"/>
        <v>3780.2400000000002</v>
      </c>
      <c r="M76" s="132"/>
      <c r="N76" s="131" t="str">
        <f t="shared" si="12"/>
        <v/>
      </c>
      <c r="O76" s="149">
        <v>38100</v>
      </c>
      <c r="P76" s="131">
        <f t="shared" si="13"/>
        <v>1154.5454545454545</v>
      </c>
      <c r="Q76" s="162">
        <v>36000</v>
      </c>
      <c r="R76" s="131">
        <f t="shared" si="14"/>
        <v>1090.909090909091</v>
      </c>
      <c r="S76" s="132">
        <v>32000</v>
      </c>
      <c r="T76" s="131">
        <f t="shared" si="15"/>
        <v>969.69696969696975</v>
      </c>
      <c r="U76" s="161">
        <f t="shared" si="16"/>
        <v>52569.58400000001</v>
      </c>
      <c r="V76" s="161">
        <f t="shared" si="17"/>
        <v>969.69696969696975</v>
      </c>
      <c r="W76" s="166" t="str">
        <f>INDEX($I$1:T75,1,MATCH(V76,I76:T76,0))</f>
        <v>АЙСБЕРГ - 1 поддон</v>
      </c>
      <c r="X76" s="161">
        <f t="shared" si="18"/>
        <v>32000</v>
      </c>
      <c r="Y76" s="165" t="str">
        <f>INDEX($I$1:R75,1,MATCH(X76,I76:R76,0))</f>
        <v>АЙСБЕР ФРАХТ</v>
      </c>
      <c r="Z76" s="161">
        <f t="shared" si="19"/>
        <v>13852.813852813853</v>
      </c>
    </row>
    <row r="77" spans="1:26" ht="29" x14ac:dyDescent="0.35">
      <c r="A77" s="58">
        <v>129636</v>
      </c>
      <c r="B77" s="15" t="s">
        <v>55</v>
      </c>
      <c r="C77" s="16" t="s">
        <v>56</v>
      </c>
      <c r="D77" s="110" t="s">
        <v>13</v>
      </c>
      <c r="E77" s="38">
        <v>50</v>
      </c>
      <c r="F77" s="32" t="s">
        <v>14</v>
      </c>
      <c r="G77" s="124">
        <v>1.5</v>
      </c>
      <c r="H77" s="8">
        <v>6</v>
      </c>
      <c r="I77" s="132">
        <v>14000</v>
      </c>
      <c r="J77" s="131">
        <f t="shared" ref="J77:J116" si="20">IF(IFERROR((I77/H77),"")=0,"",IFERROR((I77/H77),""))</f>
        <v>2333.3333333333335</v>
      </c>
      <c r="K77" s="55">
        <v>20339.04</v>
      </c>
      <c r="L77" s="131">
        <f t="shared" si="11"/>
        <v>3389.84</v>
      </c>
      <c r="M77" s="132">
        <v>10500</v>
      </c>
      <c r="N77" s="131">
        <f t="shared" si="12"/>
        <v>1750</v>
      </c>
      <c r="O77" s="149">
        <v>22200</v>
      </c>
      <c r="P77" s="131">
        <f t="shared" si="13"/>
        <v>3700</v>
      </c>
      <c r="Q77" s="162">
        <v>18000</v>
      </c>
      <c r="R77" s="131">
        <f t="shared" si="14"/>
        <v>3000</v>
      </c>
      <c r="S77" s="132">
        <v>12000</v>
      </c>
      <c r="T77" s="131">
        <f t="shared" si="15"/>
        <v>2000</v>
      </c>
      <c r="U77" s="161">
        <f t="shared" si="16"/>
        <v>16173.173333333334</v>
      </c>
      <c r="V77" s="161">
        <f t="shared" si="17"/>
        <v>1750</v>
      </c>
      <c r="W77" s="166" t="str">
        <f>INDEX($I$1:T76,1,MATCH(V77,I77:T77,0))</f>
        <v>НТК - 1 поддон</v>
      </c>
      <c r="X77" s="161">
        <f t="shared" si="18"/>
        <v>10500</v>
      </c>
      <c r="Y77" s="165" t="str">
        <f>INDEX($I$1:R76,1,MATCH(X77,I77:R77,0))</f>
        <v>НТК ФРАХТ</v>
      </c>
      <c r="Z77" s="161">
        <f t="shared" si="19"/>
        <v>25000</v>
      </c>
    </row>
    <row r="78" spans="1:26" ht="29" x14ac:dyDescent="0.35">
      <c r="A78" s="58">
        <v>129636</v>
      </c>
      <c r="B78" s="15" t="s">
        <v>55</v>
      </c>
      <c r="C78" s="16" t="s">
        <v>56</v>
      </c>
      <c r="D78" s="110" t="s">
        <v>13</v>
      </c>
      <c r="E78" s="38">
        <v>50</v>
      </c>
      <c r="F78" s="32" t="s">
        <v>14</v>
      </c>
      <c r="G78" s="124" t="s">
        <v>17</v>
      </c>
      <c r="H78" s="8">
        <v>12</v>
      </c>
      <c r="I78" s="132">
        <v>18000</v>
      </c>
      <c r="J78" s="131">
        <f t="shared" si="20"/>
        <v>1500</v>
      </c>
      <c r="K78" s="55">
        <v>40678.080000000002</v>
      </c>
      <c r="L78" s="131">
        <f t="shared" si="11"/>
        <v>3389.84</v>
      </c>
      <c r="M78" s="132">
        <v>13000</v>
      </c>
      <c r="N78" s="131">
        <f t="shared" si="12"/>
        <v>1083.3333333333333</v>
      </c>
      <c r="O78" s="149">
        <v>25700</v>
      </c>
      <c r="P78" s="131">
        <f t="shared" si="13"/>
        <v>2141.6666666666665</v>
      </c>
      <c r="Q78" s="162">
        <v>27000</v>
      </c>
      <c r="R78" s="131">
        <f t="shared" si="14"/>
        <v>2250</v>
      </c>
      <c r="S78" s="132">
        <v>15000</v>
      </c>
      <c r="T78" s="131">
        <f t="shared" si="15"/>
        <v>1250</v>
      </c>
      <c r="U78" s="161">
        <f t="shared" si="16"/>
        <v>23229.680000000004</v>
      </c>
      <c r="V78" s="161">
        <f t="shared" si="17"/>
        <v>1083.3333333333333</v>
      </c>
      <c r="W78" s="166" t="str">
        <f>INDEX($I$1:T77,1,MATCH(V78,I78:T78,0))</f>
        <v>НТК - 1 поддон</v>
      </c>
      <c r="X78" s="161">
        <f t="shared" si="18"/>
        <v>13000</v>
      </c>
      <c r="Y78" s="165" t="str">
        <f>INDEX($I$1:R77,1,MATCH(X78,I78:R78,0))</f>
        <v>НТК ФРАХТ</v>
      </c>
      <c r="Z78" s="161">
        <f t="shared" si="19"/>
        <v>15476.190476190475</v>
      </c>
    </row>
    <row r="79" spans="1:26" ht="29" x14ac:dyDescent="0.35">
      <c r="A79" s="58">
        <v>129636</v>
      </c>
      <c r="B79" s="15" t="s">
        <v>55</v>
      </c>
      <c r="C79" s="16" t="s">
        <v>56</v>
      </c>
      <c r="D79" s="110" t="s">
        <v>13</v>
      </c>
      <c r="E79" s="38">
        <v>50</v>
      </c>
      <c r="F79" s="32" t="s">
        <v>14</v>
      </c>
      <c r="G79" s="124" t="s">
        <v>20</v>
      </c>
      <c r="H79" s="8">
        <v>15</v>
      </c>
      <c r="I79" s="132">
        <v>20000</v>
      </c>
      <c r="J79" s="131">
        <f t="shared" si="20"/>
        <v>1333.3333333333333</v>
      </c>
      <c r="K79" s="55">
        <v>50847.600000000006</v>
      </c>
      <c r="L79" s="131">
        <f t="shared" si="11"/>
        <v>3389.8400000000006</v>
      </c>
      <c r="M79" s="132">
        <v>16500</v>
      </c>
      <c r="N79" s="131">
        <f t="shared" si="12"/>
        <v>1100</v>
      </c>
      <c r="O79" s="149">
        <v>28000</v>
      </c>
      <c r="P79" s="131">
        <f t="shared" si="13"/>
        <v>1866.6666666666667</v>
      </c>
      <c r="Q79" s="162">
        <v>27000</v>
      </c>
      <c r="R79" s="131">
        <f t="shared" si="14"/>
        <v>1800</v>
      </c>
      <c r="S79" s="132">
        <v>18000</v>
      </c>
      <c r="T79" s="131">
        <f t="shared" si="15"/>
        <v>1200</v>
      </c>
      <c r="U79" s="161">
        <f t="shared" si="16"/>
        <v>26724.600000000002</v>
      </c>
      <c r="V79" s="161">
        <f t="shared" si="17"/>
        <v>1100</v>
      </c>
      <c r="W79" s="166" t="str">
        <f>INDEX($I$1:T78,1,MATCH(V79,I79:T79,0))</f>
        <v>НТК - 1 поддон</v>
      </c>
      <c r="X79" s="161">
        <f t="shared" si="18"/>
        <v>16500</v>
      </c>
      <c r="Y79" s="165" t="str">
        <f>INDEX($I$1:R78,1,MATCH(X79,I79:R79,0))</f>
        <v>НТК ФРАХТ</v>
      </c>
      <c r="Z79" s="161">
        <f t="shared" si="19"/>
        <v>15714.285714285714</v>
      </c>
    </row>
    <row r="80" spans="1:26" ht="29" x14ac:dyDescent="0.35">
      <c r="A80" s="58">
        <v>129636</v>
      </c>
      <c r="B80" s="15" t="s">
        <v>55</v>
      </c>
      <c r="C80" s="16" t="s">
        <v>56</v>
      </c>
      <c r="D80" s="110" t="s">
        <v>13</v>
      </c>
      <c r="E80" s="38">
        <v>50</v>
      </c>
      <c r="F80" s="32" t="s">
        <v>14</v>
      </c>
      <c r="G80" s="124" t="s">
        <v>23</v>
      </c>
      <c r="H80" s="8">
        <v>18</v>
      </c>
      <c r="I80" s="132">
        <v>27000</v>
      </c>
      <c r="J80" s="131">
        <f t="shared" si="20"/>
        <v>1500</v>
      </c>
      <c r="K80" s="55">
        <v>61017.120000000003</v>
      </c>
      <c r="L80" s="131">
        <f t="shared" si="11"/>
        <v>3389.84</v>
      </c>
      <c r="M80" s="132">
        <v>21000</v>
      </c>
      <c r="N80" s="131">
        <f t="shared" si="12"/>
        <v>1166.6666666666667</v>
      </c>
      <c r="O80" s="149">
        <v>31500</v>
      </c>
      <c r="P80" s="131">
        <f t="shared" si="13"/>
        <v>1750</v>
      </c>
      <c r="Q80" s="162">
        <v>30600</v>
      </c>
      <c r="R80" s="131">
        <f t="shared" si="14"/>
        <v>1700</v>
      </c>
      <c r="S80" s="132">
        <v>26000</v>
      </c>
      <c r="T80" s="131">
        <f t="shared" si="15"/>
        <v>1444.4444444444443</v>
      </c>
      <c r="U80" s="161">
        <f t="shared" si="16"/>
        <v>32852.853333333333</v>
      </c>
      <c r="V80" s="161">
        <f t="shared" si="17"/>
        <v>1166.6666666666667</v>
      </c>
      <c r="W80" s="166" t="str">
        <f>INDEX($I$1:T79,1,MATCH(V80,I80:T80,0))</f>
        <v>НТК - 1 поддон</v>
      </c>
      <c r="X80" s="161">
        <f t="shared" si="18"/>
        <v>21000</v>
      </c>
      <c r="Y80" s="165" t="str">
        <f>INDEX($I$1:R79,1,MATCH(X80,I80:R80,0))</f>
        <v>НТК ФРАХТ</v>
      </c>
      <c r="Z80" s="161">
        <f t="shared" si="19"/>
        <v>16666.666666666668</v>
      </c>
    </row>
    <row r="81" spans="1:26" ht="29" x14ac:dyDescent="0.35">
      <c r="A81" s="58">
        <v>129636</v>
      </c>
      <c r="B81" s="15" t="s">
        <v>55</v>
      </c>
      <c r="C81" s="16" t="s">
        <v>56</v>
      </c>
      <c r="D81" s="110" t="s">
        <v>13</v>
      </c>
      <c r="E81" s="38">
        <v>50</v>
      </c>
      <c r="F81" s="32" t="s">
        <v>14</v>
      </c>
      <c r="G81" s="124" t="s">
        <v>26</v>
      </c>
      <c r="H81" s="8">
        <v>33</v>
      </c>
      <c r="I81" s="132">
        <v>30000</v>
      </c>
      <c r="J81" s="131">
        <f t="shared" si="20"/>
        <v>909.09090909090912</v>
      </c>
      <c r="K81" s="55">
        <v>111864.72</v>
      </c>
      <c r="L81" s="131">
        <f t="shared" si="11"/>
        <v>3389.84</v>
      </c>
      <c r="M81" s="132">
        <v>28500</v>
      </c>
      <c r="N81" s="131">
        <f t="shared" si="12"/>
        <v>863.63636363636363</v>
      </c>
      <c r="O81" s="149">
        <v>36600</v>
      </c>
      <c r="P81" s="131">
        <f t="shared" si="13"/>
        <v>1109.090909090909</v>
      </c>
      <c r="Q81" s="162">
        <v>36000</v>
      </c>
      <c r="R81" s="131">
        <f t="shared" si="14"/>
        <v>1090.909090909091</v>
      </c>
      <c r="S81" s="132">
        <v>32000</v>
      </c>
      <c r="T81" s="131">
        <f t="shared" si="15"/>
        <v>969.69696969696975</v>
      </c>
      <c r="U81" s="161">
        <f t="shared" si="16"/>
        <v>45827.453333333331</v>
      </c>
      <c r="V81" s="161">
        <f t="shared" si="17"/>
        <v>863.63636363636363</v>
      </c>
      <c r="W81" s="166" t="str">
        <f>INDEX($I$1:T80,1,MATCH(V81,I81:T81,0))</f>
        <v>НТК - 1 поддон</v>
      </c>
      <c r="X81" s="161">
        <f t="shared" si="18"/>
        <v>28500</v>
      </c>
      <c r="Y81" s="165" t="str">
        <f>INDEX($I$1:R80,1,MATCH(X81,I81:R81,0))</f>
        <v>НТК ФРАХТ</v>
      </c>
      <c r="Z81" s="161">
        <f t="shared" si="19"/>
        <v>12337.662337662337</v>
      </c>
    </row>
    <row r="82" spans="1:26" x14ac:dyDescent="0.35">
      <c r="A82" s="58">
        <v>130359</v>
      </c>
      <c r="B82" s="17" t="s">
        <v>57</v>
      </c>
      <c r="C82" s="16" t="s">
        <v>58</v>
      </c>
      <c r="D82" s="110" t="s">
        <v>13</v>
      </c>
      <c r="E82" s="38">
        <v>50</v>
      </c>
      <c r="F82" s="32" t="s">
        <v>14</v>
      </c>
      <c r="G82" s="124">
        <v>1.5</v>
      </c>
      <c r="H82" s="8">
        <v>6</v>
      </c>
      <c r="I82" s="132">
        <v>14000</v>
      </c>
      <c r="J82" s="131">
        <f t="shared" si="20"/>
        <v>2333.3333333333335</v>
      </c>
      <c r="K82" s="55">
        <v>21122.400000000001</v>
      </c>
      <c r="L82" s="131">
        <f t="shared" si="11"/>
        <v>3520.4</v>
      </c>
      <c r="M82" s="132">
        <v>9800</v>
      </c>
      <c r="N82" s="131">
        <f t="shared" si="12"/>
        <v>1633.3333333333333</v>
      </c>
      <c r="O82" s="149">
        <v>22200</v>
      </c>
      <c r="P82" s="131">
        <f t="shared" si="13"/>
        <v>3700</v>
      </c>
      <c r="Q82" s="162">
        <v>18000</v>
      </c>
      <c r="R82" s="131">
        <f t="shared" si="14"/>
        <v>3000</v>
      </c>
      <c r="S82" s="132">
        <v>12000</v>
      </c>
      <c r="T82" s="131">
        <f t="shared" si="15"/>
        <v>2000</v>
      </c>
      <c r="U82" s="161">
        <f t="shared" si="16"/>
        <v>16187.066666666666</v>
      </c>
      <c r="V82" s="161">
        <f t="shared" si="17"/>
        <v>1633.3333333333333</v>
      </c>
      <c r="W82" s="166" t="str">
        <f>INDEX($I$1:T81,1,MATCH(V82,I82:T82,0))</f>
        <v>НТК - 1 поддон</v>
      </c>
      <c r="X82" s="161">
        <f t="shared" si="18"/>
        <v>9800</v>
      </c>
      <c r="Y82" s="165" t="str">
        <f>INDEX($I$1:R81,1,MATCH(X82,I82:R82,0))</f>
        <v>НТК ФРАХТ</v>
      </c>
      <c r="Z82" s="161">
        <f t="shared" si="19"/>
        <v>23333.333333333332</v>
      </c>
    </row>
    <row r="83" spans="1:26" x14ac:dyDescent="0.35">
      <c r="A83" s="58">
        <v>130359</v>
      </c>
      <c r="B83" s="17" t="s">
        <v>57</v>
      </c>
      <c r="C83" s="16" t="s">
        <v>58</v>
      </c>
      <c r="D83" s="110" t="s">
        <v>13</v>
      </c>
      <c r="E83" s="38">
        <v>50</v>
      </c>
      <c r="F83" s="32" t="s">
        <v>14</v>
      </c>
      <c r="G83" s="124" t="s">
        <v>17</v>
      </c>
      <c r="H83" s="8">
        <v>12</v>
      </c>
      <c r="I83" s="132">
        <v>18000</v>
      </c>
      <c r="J83" s="131">
        <f t="shared" si="20"/>
        <v>1500</v>
      </c>
      <c r="K83" s="55">
        <v>42244.800000000003</v>
      </c>
      <c r="L83" s="131">
        <f t="shared" si="11"/>
        <v>3520.4</v>
      </c>
      <c r="M83" s="132">
        <v>12000</v>
      </c>
      <c r="N83" s="131">
        <f t="shared" si="12"/>
        <v>1000</v>
      </c>
      <c r="O83" s="149">
        <v>25700</v>
      </c>
      <c r="P83" s="131">
        <f t="shared" si="13"/>
        <v>2141.6666666666665</v>
      </c>
      <c r="Q83" s="162">
        <v>27000</v>
      </c>
      <c r="R83" s="131">
        <f t="shared" si="14"/>
        <v>2250</v>
      </c>
      <c r="S83" s="132">
        <v>15000</v>
      </c>
      <c r="T83" s="131">
        <f t="shared" si="15"/>
        <v>1250</v>
      </c>
      <c r="U83" s="161">
        <f t="shared" si="16"/>
        <v>23324.133333333331</v>
      </c>
      <c r="V83" s="161">
        <f t="shared" si="17"/>
        <v>1000</v>
      </c>
      <c r="W83" s="166" t="str">
        <f>INDEX($I$1:T82,1,MATCH(V83,I83:T83,0))</f>
        <v>НТК - 1 поддон</v>
      </c>
      <c r="X83" s="161">
        <f t="shared" si="18"/>
        <v>12000</v>
      </c>
      <c r="Y83" s="165" t="str">
        <f>INDEX($I$1:R82,1,MATCH(X83,I83:R83,0))</f>
        <v>НТК ФРАХТ</v>
      </c>
      <c r="Z83" s="161">
        <f t="shared" si="19"/>
        <v>14285.714285714286</v>
      </c>
    </row>
    <row r="84" spans="1:26" x14ac:dyDescent="0.35">
      <c r="A84" s="58">
        <v>130359</v>
      </c>
      <c r="B84" s="17" t="s">
        <v>57</v>
      </c>
      <c r="C84" s="16" t="s">
        <v>58</v>
      </c>
      <c r="D84" s="110" t="s">
        <v>13</v>
      </c>
      <c r="E84" s="38">
        <v>50</v>
      </c>
      <c r="F84" s="32" t="s">
        <v>14</v>
      </c>
      <c r="G84" s="124" t="s">
        <v>20</v>
      </c>
      <c r="H84" s="8">
        <v>15</v>
      </c>
      <c r="I84" s="132">
        <v>20000</v>
      </c>
      <c r="J84" s="131">
        <f t="shared" si="20"/>
        <v>1333.3333333333333</v>
      </c>
      <c r="K84" s="55">
        <v>52806</v>
      </c>
      <c r="L84" s="131">
        <f t="shared" si="11"/>
        <v>3520.4</v>
      </c>
      <c r="M84" s="132">
        <v>15500</v>
      </c>
      <c r="N84" s="131">
        <f t="shared" si="12"/>
        <v>1033.3333333333333</v>
      </c>
      <c r="O84" s="149">
        <v>28000</v>
      </c>
      <c r="P84" s="131">
        <f t="shared" si="13"/>
        <v>1866.6666666666667</v>
      </c>
      <c r="Q84" s="162">
        <v>27000</v>
      </c>
      <c r="R84" s="131">
        <f t="shared" si="14"/>
        <v>1800</v>
      </c>
      <c r="S84" s="132">
        <v>18000</v>
      </c>
      <c r="T84" s="131">
        <f t="shared" si="15"/>
        <v>1200</v>
      </c>
      <c r="U84" s="161">
        <f t="shared" si="16"/>
        <v>26884.333333333332</v>
      </c>
      <c r="V84" s="161">
        <f t="shared" si="17"/>
        <v>1033.3333333333333</v>
      </c>
      <c r="W84" s="166" t="str">
        <f>INDEX($I$1:T83,1,MATCH(V84,I84:T84,0))</f>
        <v>НТК - 1 поддон</v>
      </c>
      <c r="X84" s="161">
        <f t="shared" si="18"/>
        <v>15500</v>
      </c>
      <c r="Y84" s="165" t="str">
        <f>INDEX($I$1:R83,1,MATCH(X84,I84:R84,0))</f>
        <v>НТК ФРАХТ</v>
      </c>
      <c r="Z84" s="161">
        <f t="shared" si="19"/>
        <v>14761.904761904761</v>
      </c>
    </row>
    <row r="85" spans="1:26" x14ac:dyDescent="0.35">
      <c r="A85" s="58">
        <v>130359</v>
      </c>
      <c r="B85" s="17" t="s">
        <v>57</v>
      </c>
      <c r="C85" s="16" t="s">
        <v>58</v>
      </c>
      <c r="D85" s="110" t="s">
        <v>13</v>
      </c>
      <c r="E85" s="38">
        <v>50</v>
      </c>
      <c r="F85" s="32" t="s">
        <v>14</v>
      </c>
      <c r="G85" s="124" t="s">
        <v>23</v>
      </c>
      <c r="H85" s="8">
        <v>18</v>
      </c>
      <c r="I85" s="132">
        <v>27000</v>
      </c>
      <c r="J85" s="131">
        <f t="shared" si="20"/>
        <v>1500</v>
      </c>
      <c r="K85" s="55">
        <v>63367.200000000004</v>
      </c>
      <c r="L85" s="131">
        <f t="shared" si="11"/>
        <v>3520.4</v>
      </c>
      <c r="M85" s="132">
        <v>19500</v>
      </c>
      <c r="N85" s="131">
        <f t="shared" si="12"/>
        <v>1083.3333333333333</v>
      </c>
      <c r="O85" s="149">
        <v>31500</v>
      </c>
      <c r="P85" s="131">
        <f t="shared" si="13"/>
        <v>1750</v>
      </c>
      <c r="Q85" s="162">
        <v>30600</v>
      </c>
      <c r="R85" s="131">
        <f t="shared" si="14"/>
        <v>1700</v>
      </c>
      <c r="S85" s="132">
        <v>26000</v>
      </c>
      <c r="T85" s="131">
        <f t="shared" si="15"/>
        <v>1444.4444444444443</v>
      </c>
      <c r="U85" s="161">
        <f t="shared" si="16"/>
        <v>32994.533333333333</v>
      </c>
      <c r="V85" s="161">
        <f t="shared" si="17"/>
        <v>1083.3333333333333</v>
      </c>
      <c r="W85" s="166" t="str">
        <f>INDEX($I$1:T84,1,MATCH(V85,I85:T85,0))</f>
        <v>НТК - 1 поддон</v>
      </c>
      <c r="X85" s="161">
        <f t="shared" si="18"/>
        <v>19500</v>
      </c>
      <c r="Y85" s="165" t="str">
        <f>INDEX($I$1:R84,1,MATCH(X85,I85:R85,0))</f>
        <v>НТК ФРАХТ</v>
      </c>
      <c r="Z85" s="161">
        <f t="shared" si="19"/>
        <v>15476.190476190475</v>
      </c>
    </row>
    <row r="86" spans="1:26" x14ac:dyDescent="0.35">
      <c r="A86" s="58">
        <v>130359</v>
      </c>
      <c r="B86" s="17" t="s">
        <v>57</v>
      </c>
      <c r="C86" s="16" t="s">
        <v>58</v>
      </c>
      <c r="D86" s="110" t="s">
        <v>13</v>
      </c>
      <c r="E86" s="38">
        <v>50</v>
      </c>
      <c r="F86" s="32" t="s">
        <v>14</v>
      </c>
      <c r="G86" s="124" t="s">
        <v>26</v>
      </c>
      <c r="H86" s="8">
        <v>33</v>
      </c>
      <c r="I86" s="132">
        <v>30000</v>
      </c>
      <c r="J86" s="131">
        <f t="shared" si="20"/>
        <v>909.09090909090912</v>
      </c>
      <c r="K86" s="55">
        <v>116173.2</v>
      </c>
      <c r="L86" s="131">
        <f t="shared" si="11"/>
        <v>3520.4</v>
      </c>
      <c r="M86" s="132">
        <v>26000</v>
      </c>
      <c r="N86" s="131">
        <f t="shared" si="12"/>
        <v>787.87878787878788</v>
      </c>
      <c r="O86" s="149">
        <v>36600</v>
      </c>
      <c r="P86" s="131">
        <f t="shared" si="13"/>
        <v>1109.090909090909</v>
      </c>
      <c r="Q86" s="162">
        <v>36000</v>
      </c>
      <c r="R86" s="131">
        <f t="shared" si="14"/>
        <v>1090.909090909091</v>
      </c>
      <c r="S86" s="132">
        <v>32000</v>
      </c>
      <c r="T86" s="131">
        <f t="shared" si="15"/>
        <v>969.69696969696975</v>
      </c>
      <c r="U86" s="161">
        <f t="shared" si="16"/>
        <v>46128.866666666669</v>
      </c>
      <c r="V86" s="161">
        <f t="shared" si="17"/>
        <v>787.87878787878788</v>
      </c>
      <c r="W86" s="166" t="str">
        <f>INDEX($I$1:T85,1,MATCH(V86,I86:T86,0))</f>
        <v>НТК - 1 поддон</v>
      </c>
      <c r="X86" s="161">
        <f t="shared" si="18"/>
        <v>26000</v>
      </c>
      <c r="Y86" s="165" t="str">
        <f>INDEX($I$1:R85,1,MATCH(X86,I86:R86,0))</f>
        <v>НТК ФРАХТ</v>
      </c>
      <c r="Z86" s="161">
        <f t="shared" si="19"/>
        <v>11255.411255411254</v>
      </c>
    </row>
    <row r="87" spans="1:26" ht="29" x14ac:dyDescent="0.35">
      <c r="A87" s="58">
        <v>130030</v>
      </c>
      <c r="B87" s="15" t="s">
        <v>59</v>
      </c>
      <c r="C87" s="16" t="s">
        <v>60</v>
      </c>
      <c r="D87" s="110" t="s">
        <v>13</v>
      </c>
      <c r="E87" s="38">
        <v>50</v>
      </c>
      <c r="F87" s="32" t="s">
        <v>14</v>
      </c>
      <c r="G87" s="124">
        <v>1.5</v>
      </c>
      <c r="H87" s="8">
        <v>6</v>
      </c>
      <c r="I87" s="132">
        <v>14000</v>
      </c>
      <c r="J87" s="131">
        <f t="shared" si="20"/>
        <v>2333.3333333333335</v>
      </c>
      <c r="K87" s="55">
        <v>21673.439999999999</v>
      </c>
      <c r="L87" s="131">
        <f t="shared" si="11"/>
        <v>3612.24</v>
      </c>
      <c r="M87" s="132">
        <v>9800</v>
      </c>
      <c r="N87" s="131">
        <f t="shared" si="12"/>
        <v>1633.3333333333333</v>
      </c>
      <c r="O87" s="149">
        <v>22200</v>
      </c>
      <c r="P87" s="131">
        <f t="shared" si="13"/>
        <v>3700</v>
      </c>
      <c r="Q87" s="162">
        <v>18000</v>
      </c>
      <c r="R87" s="131">
        <f t="shared" si="14"/>
        <v>3000</v>
      </c>
      <c r="S87" s="132">
        <v>12000</v>
      </c>
      <c r="T87" s="131">
        <f t="shared" si="15"/>
        <v>2000</v>
      </c>
      <c r="U87" s="161">
        <f t="shared" si="16"/>
        <v>16278.906666666668</v>
      </c>
      <c r="V87" s="161">
        <f t="shared" si="17"/>
        <v>1633.3333333333333</v>
      </c>
      <c r="W87" s="166" t="str">
        <f>INDEX($I$1:T86,1,MATCH(V87,I87:T87,0))</f>
        <v>НТК - 1 поддон</v>
      </c>
      <c r="X87" s="161">
        <f t="shared" si="18"/>
        <v>9800</v>
      </c>
      <c r="Y87" s="165" t="str">
        <f>INDEX($I$1:R86,1,MATCH(X87,I87:R87,0))</f>
        <v>НТК ФРАХТ</v>
      </c>
      <c r="Z87" s="161">
        <f t="shared" si="19"/>
        <v>23333.333333333332</v>
      </c>
    </row>
    <row r="88" spans="1:26" ht="29" x14ac:dyDescent="0.35">
      <c r="A88" s="58">
        <v>130030</v>
      </c>
      <c r="B88" s="15" t="s">
        <v>59</v>
      </c>
      <c r="C88" s="16" t="s">
        <v>60</v>
      </c>
      <c r="D88" s="110" t="s">
        <v>13</v>
      </c>
      <c r="E88" s="38">
        <v>50</v>
      </c>
      <c r="F88" s="32" t="s">
        <v>14</v>
      </c>
      <c r="G88" s="124" t="s">
        <v>17</v>
      </c>
      <c r="H88" s="8">
        <v>12</v>
      </c>
      <c r="I88" s="132">
        <v>18000</v>
      </c>
      <c r="J88" s="131">
        <f t="shared" si="20"/>
        <v>1500</v>
      </c>
      <c r="K88" s="55">
        <v>43346.879999999997</v>
      </c>
      <c r="L88" s="131">
        <f t="shared" si="11"/>
        <v>3612.24</v>
      </c>
      <c r="M88" s="132">
        <v>12000</v>
      </c>
      <c r="N88" s="131">
        <f t="shared" si="12"/>
        <v>1000</v>
      </c>
      <c r="O88" s="149">
        <v>25700</v>
      </c>
      <c r="P88" s="131">
        <f t="shared" si="13"/>
        <v>2141.6666666666665</v>
      </c>
      <c r="Q88" s="162">
        <v>27000</v>
      </c>
      <c r="R88" s="131">
        <f t="shared" si="14"/>
        <v>2250</v>
      </c>
      <c r="S88" s="132">
        <v>15000</v>
      </c>
      <c r="T88" s="131">
        <f t="shared" si="15"/>
        <v>1250</v>
      </c>
      <c r="U88" s="161">
        <f t="shared" si="16"/>
        <v>23507.813333333335</v>
      </c>
      <c r="V88" s="161">
        <f t="shared" si="17"/>
        <v>1000</v>
      </c>
      <c r="W88" s="166" t="str">
        <f>INDEX($I$1:T87,1,MATCH(V88,I88:T88,0))</f>
        <v>НТК - 1 поддон</v>
      </c>
      <c r="X88" s="161">
        <f t="shared" si="18"/>
        <v>12000</v>
      </c>
      <c r="Y88" s="165" t="str">
        <f>INDEX($I$1:R87,1,MATCH(X88,I88:R88,0))</f>
        <v>НТК ФРАХТ</v>
      </c>
      <c r="Z88" s="161">
        <f t="shared" si="19"/>
        <v>14285.714285714286</v>
      </c>
    </row>
    <row r="89" spans="1:26" ht="29" x14ac:dyDescent="0.35">
      <c r="A89" s="58">
        <v>130030</v>
      </c>
      <c r="B89" s="15" t="s">
        <v>59</v>
      </c>
      <c r="C89" s="16" t="s">
        <v>60</v>
      </c>
      <c r="D89" s="110" t="s">
        <v>13</v>
      </c>
      <c r="E89" s="38">
        <v>50</v>
      </c>
      <c r="F89" s="32" t="s">
        <v>14</v>
      </c>
      <c r="G89" s="124" t="s">
        <v>20</v>
      </c>
      <c r="H89" s="8">
        <v>15</v>
      </c>
      <c r="I89" s="132">
        <v>20000</v>
      </c>
      <c r="J89" s="131">
        <f t="shared" si="20"/>
        <v>1333.3333333333333</v>
      </c>
      <c r="K89" s="55">
        <v>54183.6</v>
      </c>
      <c r="L89" s="131">
        <f t="shared" si="11"/>
        <v>3612.24</v>
      </c>
      <c r="M89" s="132">
        <v>15500</v>
      </c>
      <c r="N89" s="131">
        <f t="shared" si="12"/>
        <v>1033.3333333333333</v>
      </c>
      <c r="O89" s="149">
        <v>28000</v>
      </c>
      <c r="P89" s="131">
        <f t="shared" si="13"/>
        <v>1866.6666666666667</v>
      </c>
      <c r="Q89" s="162">
        <v>27000</v>
      </c>
      <c r="R89" s="131">
        <f t="shared" si="14"/>
        <v>1800</v>
      </c>
      <c r="S89" s="132">
        <v>18000</v>
      </c>
      <c r="T89" s="131">
        <f t="shared" si="15"/>
        <v>1200</v>
      </c>
      <c r="U89" s="161">
        <f t="shared" si="16"/>
        <v>27113.933333333334</v>
      </c>
      <c r="V89" s="161">
        <f t="shared" si="17"/>
        <v>1033.3333333333333</v>
      </c>
      <c r="W89" s="166" t="str">
        <f>INDEX($I$1:T88,1,MATCH(V89,I89:T89,0))</f>
        <v>НТК - 1 поддон</v>
      </c>
      <c r="X89" s="161">
        <f t="shared" si="18"/>
        <v>15500</v>
      </c>
      <c r="Y89" s="165" t="str">
        <f>INDEX($I$1:R88,1,MATCH(X89,I89:R89,0))</f>
        <v>НТК ФРАХТ</v>
      </c>
      <c r="Z89" s="161">
        <f t="shared" si="19"/>
        <v>14761.904761904761</v>
      </c>
    </row>
    <row r="90" spans="1:26" ht="29" x14ac:dyDescent="0.35">
      <c r="A90" s="58">
        <v>130030</v>
      </c>
      <c r="B90" s="15" t="s">
        <v>59</v>
      </c>
      <c r="C90" s="16" t="s">
        <v>60</v>
      </c>
      <c r="D90" s="110" t="s">
        <v>13</v>
      </c>
      <c r="E90" s="38">
        <v>50</v>
      </c>
      <c r="F90" s="32" t="s">
        <v>14</v>
      </c>
      <c r="G90" s="124" t="s">
        <v>23</v>
      </c>
      <c r="H90" s="8">
        <v>18</v>
      </c>
      <c r="I90" s="132">
        <v>27000</v>
      </c>
      <c r="J90" s="131">
        <f t="shared" si="20"/>
        <v>1500</v>
      </c>
      <c r="K90" s="55">
        <v>65020.319999999992</v>
      </c>
      <c r="L90" s="131">
        <f t="shared" si="11"/>
        <v>3612.24</v>
      </c>
      <c r="M90" s="132">
        <v>19500</v>
      </c>
      <c r="N90" s="131">
        <f t="shared" si="12"/>
        <v>1083.3333333333333</v>
      </c>
      <c r="O90" s="149">
        <v>31500</v>
      </c>
      <c r="P90" s="131">
        <f t="shared" si="13"/>
        <v>1750</v>
      </c>
      <c r="Q90" s="162">
        <v>30600</v>
      </c>
      <c r="R90" s="131">
        <f t="shared" si="14"/>
        <v>1700</v>
      </c>
      <c r="S90" s="132">
        <v>26000</v>
      </c>
      <c r="T90" s="131">
        <f t="shared" si="15"/>
        <v>1444.4444444444443</v>
      </c>
      <c r="U90" s="161">
        <f t="shared" si="16"/>
        <v>33270.053333333337</v>
      </c>
      <c r="V90" s="161">
        <f t="shared" si="17"/>
        <v>1083.3333333333333</v>
      </c>
      <c r="W90" s="166" t="str">
        <f>INDEX($I$1:T89,1,MATCH(V90,I90:T90,0))</f>
        <v>НТК - 1 поддон</v>
      </c>
      <c r="X90" s="161">
        <f t="shared" si="18"/>
        <v>19500</v>
      </c>
      <c r="Y90" s="165" t="str">
        <f>INDEX($I$1:R89,1,MATCH(X90,I90:R90,0))</f>
        <v>НТК ФРАХТ</v>
      </c>
      <c r="Z90" s="161">
        <f t="shared" si="19"/>
        <v>15476.190476190475</v>
      </c>
    </row>
    <row r="91" spans="1:26" ht="29" x14ac:dyDescent="0.35">
      <c r="A91" s="58">
        <v>130030</v>
      </c>
      <c r="B91" s="15" t="s">
        <v>59</v>
      </c>
      <c r="C91" s="16" t="s">
        <v>60</v>
      </c>
      <c r="D91" s="110" t="s">
        <v>13</v>
      </c>
      <c r="E91" s="38">
        <v>50</v>
      </c>
      <c r="F91" s="32" t="s">
        <v>14</v>
      </c>
      <c r="G91" s="124" t="s">
        <v>26</v>
      </c>
      <c r="H91" s="8">
        <v>33</v>
      </c>
      <c r="I91" s="132">
        <v>30000</v>
      </c>
      <c r="J91" s="131">
        <f t="shared" si="20"/>
        <v>909.09090909090912</v>
      </c>
      <c r="K91" s="55">
        <v>119203.92</v>
      </c>
      <c r="L91" s="131">
        <f t="shared" si="11"/>
        <v>3612.24</v>
      </c>
      <c r="M91" s="132">
        <v>26000</v>
      </c>
      <c r="N91" s="131">
        <f t="shared" si="12"/>
        <v>787.87878787878788</v>
      </c>
      <c r="O91" s="149">
        <v>36800</v>
      </c>
      <c r="P91" s="131">
        <f t="shared" si="13"/>
        <v>1115.1515151515152</v>
      </c>
      <c r="Q91" s="162">
        <v>36000</v>
      </c>
      <c r="R91" s="131">
        <f t="shared" si="14"/>
        <v>1090.909090909091</v>
      </c>
      <c r="S91" s="132">
        <v>32000</v>
      </c>
      <c r="T91" s="131">
        <f t="shared" si="15"/>
        <v>969.69696969696975</v>
      </c>
      <c r="U91" s="161">
        <f t="shared" si="16"/>
        <v>46667.32</v>
      </c>
      <c r="V91" s="161">
        <f t="shared" si="17"/>
        <v>787.87878787878788</v>
      </c>
      <c r="W91" s="166" t="str">
        <f>INDEX($I$1:T90,1,MATCH(V91,I91:T91,0))</f>
        <v>НТК - 1 поддон</v>
      </c>
      <c r="X91" s="161">
        <f t="shared" si="18"/>
        <v>26000</v>
      </c>
      <c r="Y91" s="165" t="str">
        <f>INDEX($I$1:R90,1,MATCH(X91,I91:R91,0))</f>
        <v>НТК ФРАХТ</v>
      </c>
      <c r="Z91" s="161">
        <f t="shared" si="19"/>
        <v>11255.411255411254</v>
      </c>
    </row>
    <row r="92" spans="1:26" ht="43.5" x14ac:dyDescent="0.35">
      <c r="A92" s="58">
        <v>128463</v>
      </c>
      <c r="B92" s="15" t="s">
        <v>61</v>
      </c>
      <c r="C92" s="16" t="s">
        <v>62</v>
      </c>
      <c r="D92" s="110" t="s">
        <v>13</v>
      </c>
      <c r="E92" s="38">
        <v>77</v>
      </c>
      <c r="F92" s="32" t="s">
        <v>14</v>
      </c>
      <c r="G92" s="124">
        <v>1.5</v>
      </c>
      <c r="H92" s="8">
        <v>6</v>
      </c>
      <c r="I92" s="132">
        <v>19000</v>
      </c>
      <c r="J92" s="131">
        <f t="shared" si="20"/>
        <v>3166.6666666666665</v>
      </c>
      <c r="K92" s="55">
        <v>21788.640000000003</v>
      </c>
      <c r="L92" s="131">
        <f t="shared" si="11"/>
        <v>3631.4400000000005</v>
      </c>
      <c r="M92" s="132">
        <v>9800</v>
      </c>
      <c r="N92" s="131">
        <f t="shared" si="12"/>
        <v>1633.3333333333333</v>
      </c>
      <c r="O92" s="149">
        <v>23400</v>
      </c>
      <c r="P92" s="131">
        <f t="shared" si="13"/>
        <v>3900</v>
      </c>
      <c r="Q92" s="162">
        <v>19500</v>
      </c>
      <c r="R92" s="131">
        <f t="shared" si="14"/>
        <v>3250</v>
      </c>
      <c r="S92" s="132">
        <v>12000</v>
      </c>
      <c r="T92" s="131">
        <f t="shared" si="15"/>
        <v>2000</v>
      </c>
      <c r="U92" s="161">
        <f t="shared" si="16"/>
        <v>17581.439999999999</v>
      </c>
      <c r="V92" s="161">
        <f t="shared" si="17"/>
        <v>1633.3333333333333</v>
      </c>
      <c r="W92" s="166" t="str">
        <f>INDEX($I$1:T91,1,MATCH(V92,I92:T92,0))</f>
        <v>НТК - 1 поддон</v>
      </c>
      <c r="X92" s="161">
        <f t="shared" si="18"/>
        <v>9800</v>
      </c>
      <c r="Y92" s="165" t="str">
        <f>INDEX($I$1:R91,1,MATCH(X92,I92:R92,0))</f>
        <v>НТК ФРАХТ</v>
      </c>
      <c r="Z92" s="161">
        <f t="shared" si="19"/>
        <v>23333.333333333332</v>
      </c>
    </row>
    <row r="93" spans="1:26" ht="43.5" x14ac:dyDescent="0.35">
      <c r="A93" s="58">
        <v>128463</v>
      </c>
      <c r="B93" s="15" t="s">
        <v>61</v>
      </c>
      <c r="C93" s="16" t="s">
        <v>62</v>
      </c>
      <c r="D93" s="110" t="s">
        <v>13</v>
      </c>
      <c r="E93" s="38">
        <v>77</v>
      </c>
      <c r="F93" s="32" t="s">
        <v>14</v>
      </c>
      <c r="G93" s="124" t="s">
        <v>17</v>
      </c>
      <c r="H93" s="8">
        <v>12</v>
      </c>
      <c r="I93" s="132">
        <v>23000</v>
      </c>
      <c r="J93" s="131">
        <f t="shared" si="20"/>
        <v>1916.6666666666667</v>
      </c>
      <c r="K93" s="55">
        <v>43577.280000000006</v>
      </c>
      <c r="L93" s="131">
        <f t="shared" si="11"/>
        <v>3631.4400000000005</v>
      </c>
      <c r="M93" s="132">
        <v>12000</v>
      </c>
      <c r="N93" s="131">
        <f t="shared" si="12"/>
        <v>1000</v>
      </c>
      <c r="O93" s="149">
        <v>28000</v>
      </c>
      <c r="P93" s="131">
        <f t="shared" si="13"/>
        <v>2333.3333333333335</v>
      </c>
      <c r="Q93" s="162">
        <v>29250</v>
      </c>
      <c r="R93" s="131">
        <f t="shared" si="14"/>
        <v>2437.5</v>
      </c>
      <c r="S93" s="132">
        <v>15000</v>
      </c>
      <c r="T93" s="131">
        <f t="shared" si="15"/>
        <v>1250</v>
      </c>
      <c r="U93" s="161">
        <f t="shared" si="16"/>
        <v>25137.88</v>
      </c>
      <c r="V93" s="161">
        <f t="shared" si="17"/>
        <v>1000</v>
      </c>
      <c r="W93" s="166" t="str">
        <f>INDEX($I$1:T92,1,MATCH(V93,I93:T93,0))</f>
        <v>НТК - 1 поддон</v>
      </c>
      <c r="X93" s="161">
        <f t="shared" si="18"/>
        <v>12000</v>
      </c>
      <c r="Y93" s="165" t="str">
        <f>INDEX($I$1:R92,1,MATCH(X93,I93:R93,0))</f>
        <v>НТК ФРАХТ</v>
      </c>
      <c r="Z93" s="161">
        <f t="shared" si="19"/>
        <v>14285.714285714286</v>
      </c>
    </row>
    <row r="94" spans="1:26" ht="43.5" x14ac:dyDescent="0.35">
      <c r="A94" s="58">
        <v>128463</v>
      </c>
      <c r="B94" s="15" t="s">
        <v>61</v>
      </c>
      <c r="C94" s="16" t="s">
        <v>62</v>
      </c>
      <c r="D94" s="110" t="s">
        <v>13</v>
      </c>
      <c r="E94" s="38">
        <v>77</v>
      </c>
      <c r="F94" s="32" t="s">
        <v>14</v>
      </c>
      <c r="G94" s="124" t="s">
        <v>20</v>
      </c>
      <c r="H94" s="8">
        <v>15</v>
      </c>
      <c r="I94" s="132">
        <v>25000</v>
      </c>
      <c r="J94" s="131">
        <f t="shared" si="20"/>
        <v>1666.6666666666667</v>
      </c>
      <c r="K94" s="55">
        <v>54471.600000000006</v>
      </c>
      <c r="L94" s="131">
        <f t="shared" si="11"/>
        <v>3631.4400000000005</v>
      </c>
      <c r="M94" s="132">
        <v>15500</v>
      </c>
      <c r="N94" s="131">
        <f t="shared" si="12"/>
        <v>1033.3333333333333</v>
      </c>
      <c r="O94" s="149">
        <v>30400</v>
      </c>
      <c r="P94" s="131">
        <f t="shared" si="13"/>
        <v>2026.6666666666667</v>
      </c>
      <c r="Q94" s="162">
        <v>29250</v>
      </c>
      <c r="R94" s="131">
        <f t="shared" si="14"/>
        <v>1950</v>
      </c>
      <c r="S94" s="132">
        <v>18000</v>
      </c>
      <c r="T94" s="131">
        <f t="shared" si="15"/>
        <v>1200</v>
      </c>
      <c r="U94" s="161">
        <f t="shared" si="16"/>
        <v>28770.266666666666</v>
      </c>
      <c r="V94" s="161">
        <f t="shared" si="17"/>
        <v>1033.3333333333333</v>
      </c>
      <c r="W94" s="166" t="str">
        <f>INDEX($I$1:T93,1,MATCH(V94,I94:T94,0))</f>
        <v>НТК - 1 поддон</v>
      </c>
      <c r="X94" s="161">
        <f t="shared" si="18"/>
        <v>15500</v>
      </c>
      <c r="Y94" s="165" t="str">
        <f>INDEX($I$1:R93,1,MATCH(X94,I94:R94,0))</f>
        <v>НТК ФРАХТ</v>
      </c>
      <c r="Z94" s="161">
        <f t="shared" si="19"/>
        <v>14761.904761904761</v>
      </c>
    </row>
    <row r="95" spans="1:26" ht="43.5" x14ac:dyDescent="0.35">
      <c r="A95" s="58">
        <v>128463</v>
      </c>
      <c r="B95" s="15" t="s">
        <v>61</v>
      </c>
      <c r="C95" s="16" t="s">
        <v>62</v>
      </c>
      <c r="D95" s="110" t="s">
        <v>13</v>
      </c>
      <c r="E95" s="38">
        <v>77</v>
      </c>
      <c r="F95" s="32" t="s">
        <v>14</v>
      </c>
      <c r="G95" s="124" t="s">
        <v>23</v>
      </c>
      <c r="H95" s="8">
        <v>18</v>
      </c>
      <c r="I95" s="132">
        <v>28000</v>
      </c>
      <c r="J95" s="131">
        <f t="shared" si="20"/>
        <v>1555.5555555555557</v>
      </c>
      <c r="K95" s="55">
        <v>65365.920000000013</v>
      </c>
      <c r="L95" s="131">
        <f t="shared" si="11"/>
        <v>3631.4400000000005</v>
      </c>
      <c r="M95" s="132">
        <v>19500</v>
      </c>
      <c r="N95" s="131">
        <f t="shared" si="12"/>
        <v>1083.3333333333333</v>
      </c>
      <c r="O95" s="149">
        <v>31500</v>
      </c>
      <c r="P95" s="131">
        <f t="shared" si="13"/>
        <v>1750</v>
      </c>
      <c r="Q95" s="162">
        <v>33150</v>
      </c>
      <c r="R95" s="131">
        <f t="shared" si="14"/>
        <v>1841.6666666666667</v>
      </c>
      <c r="S95" s="132">
        <v>30000</v>
      </c>
      <c r="T95" s="131">
        <f t="shared" si="15"/>
        <v>1666.6666666666667</v>
      </c>
      <c r="U95" s="161">
        <f t="shared" si="16"/>
        <v>34585.986666666671</v>
      </c>
      <c r="V95" s="161">
        <f t="shared" si="17"/>
        <v>1083.3333333333333</v>
      </c>
      <c r="W95" s="166" t="str">
        <f>INDEX($I$1:T94,1,MATCH(V95,I95:T95,0))</f>
        <v>НТК - 1 поддон</v>
      </c>
      <c r="X95" s="161">
        <f t="shared" si="18"/>
        <v>19500</v>
      </c>
      <c r="Y95" s="165" t="str">
        <f>INDEX($I$1:R94,1,MATCH(X95,I95:R95,0))</f>
        <v>НТК ФРАХТ</v>
      </c>
      <c r="Z95" s="161">
        <f t="shared" si="19"/>
        <v>15476.190476190475</v>
      </c>
    </row>
    <row r="96" spans="1:26" ht="43.5" x14ac:dyDescent="0.35">
      <c r="A96" s="58">
        <v>128463</v>
      </c>
      <c r="B96" s="15" t="s">
        <v>61</v>
      </c>
      <c r="C96" s="16" t="s">
        <v>62</v>
      </c>
      <c r="D96" s="110" t="s">
        <v>13</v>
      </c>
      <c r="E96" s="38">
        <v>77</v>
      </c>
      <c r="F96" s="32" t="s">
        <v>14</v>
      </c>
      <c r="G96" s="124" t="s">
        <v>26</v>
      </c>
      <c r="H96" s="8">
        <v>33</v>
      </c>
      <c r="I96" s="132">
        <v>35000</v>
      </c>
      <c r="J96" s="131">
        <f t="shared" si="20"/>
        <v>1060.6060606060605</v>
      </c>
      <c r="K96" s="55">
        <v>119837.52000000002</v>
      </c>
      <c r="L96" s="131">
        <f t="shared" si="11"/>
        <v>3631.4400000000005</v>
      </c>
      <c r="M96" s="132">
        <v>26000</v>
      </c>
      <c r="N96" s="131">
        <f t="shared" si="12"/>
        <v>787.87878787878788</v>
      </c>
      <c r="O96" s="149" t="s">
        <v>130</v>
      </c>
      <c r="P96" s="131" t="str">
        <f t="shared" si="13"/>
        <v/>
      </c>
      <c r="Q96" s="162">
        <v>39000</v>
      </c>
      <c r="R96" s="131">
        <f t="shared" si="14"/>
        <v>1181.8181818181818</v>
      </c>
      <c r="S96" s="132">
        <v>36000</v>
      </c>
      <c r="T96" s="131">
        <f t="shared" si="15"/>
        <v>1090.909090909091</v>
      </c>
      <c r="U96" s="161">
        <f t="shared" si="16"/>
        <v>51167.504000000001</v>
      </c>
      <c r="V96" s="161">
        <f t="shared" si="17"/>
        <v>787.87878787878788</v>
      </c>
      <c r="W96" s="166" t="str">
        <f>INDEX($I$1:T95,1,MATCH(V96,I96:T96,0))</f>
        <v>НТК - 1 поддон</v>
      </c>
      <c r="X96" s="161">
        <f t="shared" si="18"/>
        <v>26000</v>
      </c>
      <c r="Y96" s="165" t="str">
        <f>INDEX($I$1:R95,1,MATCH(X96,I96:R96,0))</f>
        <v>НТК ФРАХТ</v>
      </c>
      <c r="Z96" s="161">
        <f t="shared" si="19"/>
        <v>11255.411255411254</v>
      </c>
    </row>
    <row r="97" spans="1:26" x14ac:dyDescent="0.35">
      <c r="A97" s="61">
        <v>127913</v>
      </c>
      <c r="B97" s="15" t="s">
        <v>63</v>
      </c>
      <c r="C97" s="16" t="s">
        <v>64</v>
      </c>
      <c r="D97" s="110" t="s">
        <v>13</v>
      </c>
      <c r="E97" s="38">
        <v>50</v>
      </c>
      <c r="F97" s="32" t="s">
        <v>14</v>
      </c>
      <c r="G97" s="124">
        <v>1.5</v>
      </c>
      <c r="H97" s="8">
        <v>6</v>
      </c>
      <c r="I97" s="132">
        <v>14000</v>
      </c>
      <c r="J97" s="131">
        <f t="shared" si="20"/>
        <v>2333.3333333333335</v>
      </c>
      <c r="K97" s="55">
        <v>23775.839999999997</v>
      </c>
      <c r="L97" s="131">
        <f t="shared" si="11"/>
        <v>3962.6399999999994</v>
      </c>
      <c r="M97" s="132">
        <v>9800</v>
      </c>
      <c r="N97" s="131">
        <f t="shared" si="12"/>
        <v>1633.3333333333333</v>
      </c>
      <c r="O97" s="149">
        <v>22200</v>
      </c>
      <c r="P97" s="131">
        <f t="shared" si="13"/>
        <v>3700</v>
      </c>
      <c r="Q97" s="162">
        <v>18000</v>
      </c>
      <c r="R97" s="131">
        <f t="shared" si="14"/>
        <v>3000</v>
      </c>
      <c r="S97" s="132">
        <v>12000</v>
      </c>
      <c r="T97" s="131">
        <f t="shared" si="15"/>
        <v>2000</v>
      </c>
      <c r="U97" s="161">
        <f t="shared" si="16"/>
        <v>16629.306666666667</v>
      </c>
      <c r="V97" s="161">
        <f t="shared" si="17"/>
        <v>1633.3333333333333</v>
      </c>
      <c r="W97" s="166" t="str">
        <f>INDEX($I$1:T96,1,MATCH(V97,I97:T97,0))</f>
        <v>НТК - 1 поддон</v>
      </c>
      <c r="X97" s="161">
        <f t="shared" si="18"/>
        <v>9800</v>
      </c>
      <c r="Y97" s="165" t="str">
        <f>INDEX($I$1:R96,1,MATCH(X97,I97:R97,0))</f>
        <v>НТК ФРАХТ</v>
      </c>
      <c r="Z97" s="161">
        <f t="shared" si="19"/>
        <v>23333.333333333332</v>
      </c>
    </row>
    <row r="98" spans="1:26" x14ac:dyDescent="0.35">
      <c r="A98" s="61">
        <v>127913</v>
      </c>
      <c r="B98" s="15" t="s">
        <v>63</v>
      </c>
      <c r="C98" s="16" t="s">
        <v>64</v>
      </c>
      <c r="D98" s="110" t="s">
        <v>13</v>
      </c>
      <c r="E98" s="38">
        <v>50</v>
      </c>
      <c r="F98" s="32" t="s">
        <v>14</v>
      </c>
      <c r="G98" s="124" t="s">
        <v>17</v>
      </c>
      <c r="H98" s="8">
        <v>12</v>
      </c>
      <c r="I98" s="132">
        <v>18000</v>
      </c>
      <c r="J98" s="131">
        <f t="shared" si="20"/>
        <v>1500</v>
      </c>
      <c r="K98" s="55">
        <v>47551.679999999993</v>
      </c>
      <c r="L98" s="131">
        <f t="shared" si="11"/>
        <v>3962.6399999999994</v>
      </c>
      <c r="M98" s="132">
        <v>12000</v>
      </c>
      <c r="N98" s="131">
        <f t="shared" si="12"/>
        <v>1000</v>
      </c>
      <c r="O98" s="149">
        <v>25700</v>
      </c>
      <c r="P98" s="131">
        <f t="shared" si="13"/>
        <v>2141.6666666666665</v>
      </c>
      <c r="Q98" s="162">
        <v>27000</v>
      </c>
      <c r="R98" s="131">
        <f t="shared" si="14"/>
        <v>2250</v>
      </c>
      <c r="S98" s="132">
        <v>15000</v>
      </c>
      <c r="T98" s="131">
        <f t="shared" si="15"/>
        <v>1250</v>
      </c>
      <c r="U98" s="161">
        <f t="shared" si="16"/>
        <v>24208.613333333331</v>
      </c>
      <c r="V98" s="161">
        <f t="shared" si="17"/>
        <v>1000</v>
      </c>
      <c r="W98" s="166" t="str">
        <f>INDEX($I$1:T97,1,MATCH(V98,I98:T98,0))</f>
        <v>НТК - 1 поддон</v>
      </c>
      <c r="X98" s="161">
        <f t="shared" si="18"/>
        <v>12000</v>
      </c>
      <c r="Y98" s="165" t="str">
        <f>INDEX($I$1:R97,1,MATCH(X98,I98:R98,0))</f>
        <v>НТК ФРАХТ</v>
      </c>
      <c r="Z98" s="161">
        <f t="shared" si="19"/>
        <v>14285.714285714286</v>
      </c>
    </row>
    <row r="99" spans="1:26" x14ac:dyDescent="0.35">
      <c r="A99" s="61">
        <v>127913</v>
      </c>
      <c r="B99" s="15" t="s">
        <v>63</v>
      </c>
      <c r="C99" s="16" t="s">
        <v>64</v>
      </c>
      <c r="D99" s="110" t="s">
        <v>13</v>
      </c>
      <c r="E99" s="38">
        <v>50</v>
      </c>
      <c r="F99" s="32" t="s">
        <v>14</v>
      </c>
      <c r="G99" s="124" t="s">
        <v>20</v>
      </c>
      <c r="H99" s="8">
        <v>15</v>
      </c>
      <c r="I99" s="132">
        <v>20000</v>
      </c>
      <c r="J99" s="131">
        <f t="shared" si="20"/>
        <v>1333.3333333333333</v>
      </c>
      <c r="K99" s="55">
        <v>59439.599999999991</v>
      </c>
      <c r="L99" s="131">
        <f t="shared" si="11"/>
        <v>3962.6399999999994</v>
      </c>
      <c r="M99" s="132">
        <v>15500</v>
      </c>
      <c r="N99" s="131">
        <f t="shared" si="12"/>
        <v>1033.3333333333333</v>
      </c>
      <c r="O99" s="149">
        <v>28000</v>
      </c>
      <c r="P99" s="131">
        <f t="shared" si="13"/>
        <v>1866.6666666666667</v>
      </c>
      <c r="Q99" s="162">
        <v>27000</v>
      </c>
      <c r="R99" s="131">
        <f t="shared" si="14"/>
        <v>1800</v>
      </c>
      <c r="S99" s="132">
        <v>18000</v>
      </c>
      <c r="T99" s="131">
        <f t="shared" si="15"/>
        <v>1200</v>
      </c>
      <c r="U99" s="161">
        <f t="shared" si="16"/>
        <v>27989.933333333331</v>
      </c>
      <c r="V99" s="161">
        <f t="shared" si="17"/>
        <v>1033.3333333333333</v>
      </c>
      <c r="W99" s="166" t="str">
        <f>INDEX($I$1:T98,1,MATCH(V99,I99:T99,0))</f>
        <v>НТК - 1 поддон</v>
      </c>
      <c r="X99" s="161">
        <f t="shared" si="18"/>
        <v>15500</v>
      </c>
      <c r="Y99" s="165" t="str">
        <f>INDEX($I$1:R98,1,MATCH(X99,I99:R99,0))</f>
        <v>НТК ФРАХТ</v>
      </c>
      <c r="Z99" s="161">
        <f t="shared" si="19"/>
        <v>14761.904761904761</v>
      </c>
    </row>
    <row r="100" spans="1:26" x14ac:dyDescent="0.35">
      <c r="A100" s="61">
        <v>127913</v>
      </c>
      <c r="B100" s="15" t="s">
        <v>63</v>
      </c>
      <c r="C100" s="16" t="s">
        <v>64</v>
      </c>
      <c r="D100" s="110" t="s">
        <v>13</v>
      </c>
      <c r="E100" s="38">
        <v>50</v>
      </c>
      <c r="F100" s="32" t="s">
        <v>14</v>
      </c>
      <c r="G100" s="124" t="s">
        <v>23</v>
      </c>
      <c r="H100" s="8">
        <v>18</v>
      </c>
      <c r="I100" s="132">
        <v>27000</v>
      </c>
      <c r="J100" s="131">
        <f t="shared" si="20"/>
        <v>1500</v>
      </c>
      <c r="K100" s="55">
        <v>71327.51999999999</v>
      </c>
      <c r="L100" s="131">
        <f t="shared" si="11"/>
        <v>3962.6399999999994</v>
      </c>
      <c r="M100" s="132">
        <v>19500</v>
      </c>
      <c r="N100" s="131">
        <f t="shared" si="12"/>
        <v>1083.3333333333333</v>
      </c>
      <c r="O100" s="149">
        <v>31500</v>
      </c>
      <c r="P100" s="131">
        <f t="shared" si="13"/>
        <v>1750</v>
      </c>
      <c r="Q100" s="162">
        <v>30600</v>
      </c>
      <c r="R100" s="131">
        <f t="shared" si="14"/>
        <v>1700</v>
      </c>
      <c r="S100" s="132">
        <v>26000</v>
      </c>
      <c r="T100" s="131">
        <f t="shared" si="15"/>
        <v>1444.4444444444443</v>
      </c>
      <c r="U100" s="161">
        <f t="shared" si="16"/>
        <v>34321.253333333334</v>
      </c>
      <c r="V100" s="161">
        <f t="shared" si="17"/>
        <v>1083.3333333333333</v>
      </c>
      <c r="W100" s="166" t="str">
        <f>INDEX($I$1:T99,1,MATCH(V100,I100:T100,0))</f>
        <v>НТК - 1 поддон</v>
      </c>
      <c r="X100" s="161">
        <f t="shared" si="18"/>
        <v>19500</v>
      </c>
      <c r="Y100" s="165" t="str">
        <f>INDEX($I$1:R99,1,MATCH(X100,I100:R100,0))</f>
        <v>НТК ФРАХТ</v>
      </c>
      <c r="Z100" s="161">
        <f t="shared" si="19"/>
        <v>15476.190476190475</v>
      </c>
    </row>
    <row r="101" spans="1:26" ht="20.25" customHeight="1" x14ac:dyDescent="0.35">
      <c r="A101" s="61">
        <v>127913</v>
      </c>
      <c r="B101" s="15" t="s">
        <v>63</v>
      </c>
      <c r="C101" s="16" t="s">
        <v>64</v>
      </c>
      <c r="D101" s="110" t="s">
        <v>13</v>
      </c>
      <c r="E101" s="38">
        <v>50</v>
      </c>
      <c r="F101" s="32" t="s">
        <v>14</v>
      </c>
      <c r="G101" s="124" t="s">
        <v>26</v>
      </c>
      <c r="H101" s="8">
        <v>33</v>
      </c>
      <c r="I101" s="132">
        <v>30000</v>
      </c>
      <c r="J101" s="131">
        <f t="shared" si="20"/>
        <v>909.09090909090912</v>
      </c>
      <c r="K101" s="55">
        <v>130767.11999999998</v>
      </c>
      <c r="L101" s="131">
        <f t="shared" si="11"/>
        <v>3962.6399999999994</v>
      </c>
      <c r="M101" s="132">
        <v>26000</v>
      </c>
      <c r="N101" s="131">
        <f t="shared" si="12"/>
        <v>787.87878787878788</v>
      </c>
      <c r="O101" s="149">
        <v>36800</v>
      </c>
      <c r="P101" s="131">
        <f t="shared" si="13"/>
        <v>1115.1515151515152</v>
      </c>
      <c r="Q101" s="162">
        <v>36000</v>
      </c>
      <c r="R101" s="131">
        <f t="shared" si="14"/>
        <v>1090.909090909091</v>
      </c>
      <c r="S101" s="132">
        <v>32000</v>
      </c>
      <c r="T101" s="131">
        <f t="shared" si="15"/>
        <v>969.69696969696975</v>
      </c>
      <c r="U101" s="161">
        <f t="shared" si="16"/>
        <v>48594.52</v>
      </c>
      <c r="V101" s="161">
        <f t="shared" si="17"/>
        <v>787.87878787878788</v>
      </c>
      <c r="W101" s="166" t="str">
        <f>INDEX($I$1:T100,1,MATCH(V101,I101:T101,0))</f>
        <v>НТК - 1 поддон</v>
      </c>
      <c r="X101" s="161">
        <f t="shared" si="18"/>
        <v>26000</v>
      </c>
      <c r="Y101" s="165" t="str">
        <f>INDEX($I$1:R100,1,MATCH(X101,I101:R101,0))</f>
        <v>НТК ФРАХТ</v>
      </c>
      <c r="Z101" s="161">
        <f t="shared" si="19"/>
        <v>11255.411255411254</v>
      </c>
    </row>
    <row r="102" spans="1:26" ht="27.75" customHeight="1" x14ac:dyDescent="0.35">
      <c r="A102" s="69">
        <v>114528</v>
      </c>
      <c r="B102" s="15" t="s">
        <v>65</v>
      </c>
      <c r="C102" s="16" t="s">
        <v>66</v>
      </c>
      <c r="D102" s="110" t="s">
        <v>13</v>
      </c>
      <c r="E102" s="38">
        <v>50</v>
      </c>
      <c r="F102" s="32" t="s">
        <v>14</v>
      </c>
      <c r="G102" s="124">
        <v>1.5</v>
      </c>
      <c r="H102" s="8">
        <v>6</v>
      </c>
      <c r="I102" s="132">
        <v>19000</v>
      </c>
      <c r="J102" s="131">
        <f t="shared" si="20"/>
        <v>3166.6666666666665</v>
      </c>
      <c r="K102" s="55">
        <v>25064.159999999996</v>
      </c>
      <c r="L102" s="131">
        <f t="shared" si="11"/>
        <v>4177.3599999999997</v>
      </c>
      <c r="M102" s="132">
        <v>10500</v>
      </c>
      <c r="N102" s="131">
        <f t="shared" si="12"/>
        <v>1750</v>
      </c>
      <c r="O102" s="149">
        <v>23400</v>
      </c>
      <c r="P102" s="131">
        <f t="shared" si="13"/>
        <v>3900</v>
      </c>
      <c r="Q102" s="162">
        <v>19500</v>
      </c>
      <c r="R102" s="131">
        <f t="shared" si="14"/>
        <v>3250</v>
      </c>
      <c r="S102" s="132">
        <v>15000</v>
      </c>
      <c r="T102" s="131">
        <f t="shared" si="15"/>
        <v>2500</v>
      </c>
      <c r="U102" s="161">
        <f t="shared" si="16"/>
        <v>18744.026666666668</v>
      </c>
      <c r="V102" s="161">
        <f t="shared" si="17"/>
        <v>1750</v>
      </c>
      <c r="W102" s="166" t="str">
        <f>INDEX($I$1:T101,1,MATCH(V102,I102:T102,0))</f>
        <v>НТК - 1 поддон</v>
      </c>
      <c r="X102" s="161">
        <f t="shared" si="18"/>
        <v>10500</v>
      </c>
      <c r="Y102" s="165" t="str">
        <f>INDEX($I$1:R101,1,MATCH(X102,I102:R102,0))</f>
        <v>НТК ФРАХТ</v>
      </c>
      <c r="Z102" s="161">
        <f t="shared" si="19"/>
        <v>25000</v>
      </c>
    </row>
    <row r="103" spans="1:26" ht="27.75" customHeight="1" x14ac:dyDescent="0.35">
      <c r="A103" s="69">
        <v>114528</v>
      </c>
      <c r="B103" s="15" t="s">
        <v>65</v>
      </c>
      <c r="C103" s="16" t="s">
        <v>66</v>
      </c>
      <c r="D103" s="110" t="s">
        <v>13</v>
      </c>
      <c r="E103" s="38">
        <v>50</v>
      </c>
      <c r="F103" s="32" t="s">
        <v>14</v>
      </c>
      <c r="G103" s="124" t="s">
        <v>17</v>
      </c>
      <c r="H103" s="8">
        <v>12</v>
      </c>
      <c r="I103" s="132">
        <v>23000</v>
      </c>
      <c r="J103" s="131">
        <f t="shared" si="20"/>
        <v>1916.6666666666667</v>
      </c>
      <c r="K103" s="55">
        <v>50128.319999999992</v>
      </c>
      <c r="L103" s="131">
        <f t="shared" si="11"/>
        <v>4177.3599999999997</v>
      </c>
      <c r="M103" s="132">
        <v>13000</v>
      </c>
      <c r="N103" s="131">
        <f t="shared" si="12"/>
        <v>1083.3333333333333</v>
      </c>
      <c r="O103" s="149">
        <v>28000</v>
      </c>
      <c r="P103" s="131">
        <f t="shared" si="13"/>
        <v>2333.3333333333335</v>
      </c>
      <c r="Q103" s="162">
        <v>29250</v>
      </c>
      <c r="R103" s="131">
        <f t="shared" si="14"/>
        <v>2437.5</v>
      </c>
      <c r="S103" s="132">
        <v>18000</v>
      </c>
      <c r="T103" s="131">
        <f t="shared" si="15"/>
        <v>1500</v>
      </c>
      <c r="U103" s="161">
        <f t="shared" si="16"/>
        <v>26896.386666666669</v>
      </c>
      <c r="V103" s="161">
        <f t="shared" si="17"/>
        <v>1083.3333333333333</v>
      </c>
      <c r="W103" s="166" t="str">
        <f>INDEX($I$1:T102,1,MATCH(V103,I103:T103,0))</f>
        <v>НТК - 1 поддон</v>
      </c>
      <c r="X103" s="161">
        <f t="shared" si="18"/>
        <v>13000</v>
      </c>
      <c r="Y103" s="165" t="str">
        <f>INDEX($I$1:R102,1,MATCH(X103,I103:R103,0))</f>
        <v>НТК ФРАХТ</v>
      </c>
      <c r="Z103" s="161">
        <f t="shared" si="19"/>
        <v>15476.190476190475</v>
      </c>
    </row>
    <row r="104" spans="1:26" ht="22.5" customHeight="1" x14ac:dyDescent="0.35">
      <c r="A104" s="69">
        <v>114528</v>
      </c>
      <c r="B104" s="15" t="s">
        <v>65</v>
      </c>
      <c r="C104" s="16" t="s">
        <v>66</v>
      </c>
      <c r="D104" s="110" t="s">
        <v>13</v>
      </c>
      <c r="E104" s="38">
        <v>50</v>
      </c>
      <c r="F104" s="32" t="s">
        <v>14</v>
      </c>
      <c r="G104" s="124" t="s">
        <v>20</v>
      </c>
      <c r="H104" s="8">
        <v>15</v>
      </c>
      <c r="I104" s="132">
        <v>25000</v>
      </c>
      <c r="J104" s="131">
        <f t="shared" si="20"/>
        <v>1666.6666666666667</v>
      </c>
      <c r="K104" s="55">
        <v>62660.399999999994</v>
      </c>
      <c r="L104" s="131">
        <f t="shared" si="11"/>
        <v>4177.3599999999997</v>
      </c>
      <c r="M104" s="132">
        <v>16500</v>
      </c>
      <c r="N104" s="131">
        <f t="shared" si="12"/>
        <v>1100</v>
      </c>
      <c r="O104" s="149">
        <v>30400</v>
      </c>
      <c r="P104" s="131">
        <f t="shared" si="13"/>
        <v>2026.6666666666667</v>
      </c>
      <c r="Q104" s="162">
        <v>29250</v>
      </c>
      <c r="R104" s="131">
        <f t="shared" si="14"/>
        <v>1950</v>
      </c>
      <c r="S104" s="132">
        <v>22000</v>
      </c>
      <c r="T104" s="131">
        <f t="shared" si="15"/>
        <v>1466.6666666666667</v>
      </c>
      <c r="U104" s="161">
        <f t="shared" si="16"/>
        <v>30968.399999999998</v>
      </c>
      <c r="V104" s="161">
        <f t="shared" si="17"/>
        <v>1100</v>
      </c>
      <c r="W104" s="166" t="str">
        <f>INDEX($I$1:T103,1,MATCH(V104,I104:T104,0))</f>
        <v>НТК - 1 поддон</v>
      </c>
      <c r="X104" s="161">
        <f t="shared" si="18"/>
        <v>16500</v>
      </c>
      <c r="Y104" s="165" t="str">
        <f>INDEX($I$1:R103,1,MATCH(X104,I104:R104,0))</f>
        <v>НТК ФРАХТ</v>
      </c>
      <c r="Z104" s="161">
        <f t="shared" si="19"/>
        <v>15714.285714285714</v>
      </c>
    </row>
    <row r="105" spans="1:26" ht="30" customHeight="1" x14ac:dyDescent="0.35">
      <c r="A105" s="69">
        <v>114528</v>
      </c>
      <c r="B105" s="15" t="s">
        <v>65</v>
      </c>
      <c r="C105" s="16" t="s">
        <v>66</v>
      </c>
      <c r="D105" s="110" t="s">
        <v>13</v>
      </c>
      <c r="E105" s="38">
        <v>50</v>
      </c>
      <c r="F105" s="32" t="s">
        <v>14</v>
      </c>
      <c r="G105" s="124" t="s">
        <v>23</v>
      </c>
      <c r="H105" s="8">
        <v>18</v>
      </c>
      <c r="I105" s="132">
        <v>28000</v>
      </c>
      <c r="J105" s="131">
        <f t="shared" si="20"/>
        <v>1555.5555555555557</v>
      </c>
      <c r="K105" s="55">
        <v>75192.479999999996</v>
      </c>
      <c r="L105" s="131">
        <f t="shared" si="11"/>
        <v>4177.3599999999997</v>
      </c>
      <c r="M105" s="132">
        <v>21000</v>
      </c>
      <c r="N105" s="131">
        <f t="shared" si="12"/>
        <v>1166.6666666666667</v>
      </c>
      <c r="O105" s="149">
        <v>33900</v>
      </c>
      <c r="P105" s="131">
        <f t="shared" si="13"/>
        <v>1883.3333333333333</v>
      </c>
      <c r="Q105" s="162">
        <v>33150</v>
      </c>
      <c r="R105" s="131">
        <f t="shared" si="14"/>
        <v>1841.6666666666667</v>
      </c>
      <c r="S105" s="132">
        <v>28000</v>
      </c>
      <c r="T105" s="131">
        <f t="shared" si="15"/>
        <v>1555.5555555555557</v>
      </c>
      <c r="U105" s="161">
        <f t="shared" si="16"/>
        <v>36540.41333333333</v>
      </c>
      <c r="V105" s="161">
        <f t="shared" si="17"/>
        <v>1166.6666666666667</v>
      </c>
      <c r="W105" s="166" t="str">
        <f>INDEX($I$1:T104,1,MATCH(V105,I105:T105,0))</f>
        <v>НТК - 1 поддон</v>
      </c>
      <c r="X105" s="161">
        <f t="shared" si="18"/>
        <v>21000</v>
      </c>
      <c r="Y105" s="165" t="str">
        <f>INDEX($I$1:R104,1,MATCH(X105,I105:R105,0))</f>
        <v>НТК ФРАХТ</v>
      </c>
      <c r="Z105" s="161">
        <f t="shared" si="19"/>
        <v>16666.666666666668</v>
      </c>
    </row>
    <row r="106" spans="1:26" ht="25.5" customHeight="1" x14ac:dyDescent="0.35">
      <c r="A106" s="69">
        <v>114528</v>
      </c>
      <c r="B106" s="15" t="s">
        <v>65</v>
      </c>
      <c r="C106" s="16" t="s">
        <v>66</v>
      </c>
      <c r="D106" s="110" t="s">
        <v>13</v>
      </c>
      <c r="E106" s="38">
        <v>50</v>
      </c>
      <c r="F106" s="32" t="s">
        <v>14</v>
      </c>
      <c r="G106" s="124" t="s">
        <v>26</v>
      </c>
      <c r="H106" s="8">
        <v>33</v>
      </c>
      <c r="I106" s="132">
        <v>35000</v>
      </c>
      <c r="J106" s="131">
        <f t="shared" si="20"/>
        <v>1060.6060606060605</v>
      </c>
      <c r="K106" s="55">
        <v>137852.87999999998</v>
      </c>
      <c r="L106" s="131">
        <f t="shared" si="11"/>
        <v>4177.3599999999997</v>
      </c>
      <c r="M106" s="132">
        <v>28500</v>
      </c>
      <c r="N106" s="131">
        <f t="shared" si="12"/>
        <v>863.63636363636363</v>
      </c>
      <c r="O106" s="149">
        <v>40000</v>
      </c>
      <c r="P106" s="131">
        <f t="shared" si="13"/>
        <v>1212.121212121212</v>
      </c>
      <c r="Q106" s="162">
        <v>39000</v>
      </c>
      <c r="R106" s="131">
        <f t="shared" si="14"/>
        <v>1181.8181818181818</v>
      </c>
      <c r="S106" s="132">
        <v>38000</v>
      </c>
      <c r="T106" s="131">
        <f t="shared" si="15"/>
        <v>1151.5151515151515</v>
      </c>
      <c r="U106" s="161">
        <f t="shared" si="16"/>
        <v>53058.813333333332</v>
      </c>
      <c r="V106" s="161">
        <f t="shared" si="17"/>
        <v>863.63636363636363</v>
      </c>
      <c r="W106" s="166" t="str">
        <f>INDEX($I$1:T105,1,MATCH(V106,I106:T106,0))</f>
        <v>НТК - 1 поддон</v>
      </c>
      <c r="X106" s="161">
        <f t="shared" si="18"/>
        <v>28500</v>
      </c>
      <c r="Y106" s="165" t="str">
        <f>INDEX($I$1:R105,1,MATCH(X106,I106:R106,0))</f>
        <v>НТК ФРАХТ</v>
      </c>
      <c r="Z106" s="161">
        <f t="shared" si="19"/>
        <v>12337.662337662337</v>
      </c>
    </row>
    <row r="107" spans="1:26" ht="29" x14ac:dyDescent="0.35">
      <c r="A107" s="58">
        <v>113840</v>
      </c>
      <c r="B107" s="19" t="s">
        <v>67</v>
      </c>
      <c r="C107" s="16" t="s">
        <v>68</v>
      </c>
      <c r="D107" s="110" t="s">
        <v>13</v>
      </c>
      <c r="E107" s="31">
        <v>57</v>
      </c>
      <c r="F107" s="32" t="s">
        <v>14</v>
      </c>
      <c r="G107" s="124">
        <v>1.5</v>
      </c>
      <c r="H107" s="8">
        <v>6</v>
      </c>
      <c r="I107" s="133">
        <v>22000</v>
      </c>
      <c r="J107" s="131">
        <f t="shared" si="20"/>
        <v>3666.6666666666665</v>
      </c>
      <c r="K107" s="55">
        <v>22518.239999999998</v>
      </c>
      <c r="L107" s="131">
        <f t="shared" si="11"/>
        <v>3753.0399999999995</v>
      </c>
      <c r="M107" s="133"/>
      <c r="N107" s="131" t="str">
        <f t="shared" si="12"/>
        <v/>
      </c>
      <c r="O107" s="149"/>
      <c r="P107" s="131" t="str">
        <f t="shared" si="13"/>
        <v/>
      </c>
      <c r="Q107" s="162">
        <v>28000</v>
      </c>
      <c r="R107" s="131">
        <f t="shared" si="14"/>
        <v>4666.666666666667</v>
      </c>
      <c r="S107" s="133"/>
      <c r="T107" s="131" t="str">
        <f t="shared" si="15"/>
        <v/>
      </c>
      <c r="U107" s="161">
        <f t="shared" si="16"/>
        <v>24172.746666666662</v>
      </c>
      <c r="V107" s="161">
        <f t="shared" si="17"/>
        <v>3666.6666666666665</v>
      </c>
      <c r="W107" s="166" t="str">
        <f>INDEX($I$1:T106,1,MATCH(V107,I107:T107,0))</f>
        <v>АЙСБЕРГ - 1 поддон</v>
      </c>
      <c r="X107" s="161">
        <f t="shared" si="18"/>
        <v>22000</v>
      </c>
      <c r="Y107" s="165" t="str">
        <f>INDEX($I$1:R106,1,MATCH(X107,I107:R107,0))</f>
        <v>АЙСБЕР ФРАХТ</v>
      </c>
      <c r="Z107" s="161">
        <f t="shared" si="19"/>
        <v>52380.952380952374</v>
      </c>
    </row>
    <row r="108" spans="1:26" ht="29" x14ac:dyDescent="0.35">
      <c r="A108" s="58">
        <v>113840</v>
      </c>
      <c r="B108" s="19" t="s">
        <v>67</v>
      </c>
      <c r="C108" s="16" t="s">
        <v>68</v>
      </c>
      <c r="D108" s="110" t="s">
        <v>13</v>
      </c>
      <c r="E108" s="31">
        <v>57</v>
      </c>
      <c r="F108" s="32" t="s">
        <v>14</v>
      </c>
      <c r="G108" s="124" t="s">
        <v>17</v>
      </c>
      <c r="H108" s="8">
        <v>12</v>
      </c>
      <c r="I108" s="133">
        <v>25000</v>
      </c>
      <c r="J108" s="131">
        <f t="shared" si="20"/>
        <v>2083.3333333333335</v>
      </c>
      <c r="K108" s="55">
        <v>45036.479999999996</v>
      </c>
      <c r="L108" s="131">
        <f t="shared" si="11"/>
        <v>3753.0399999999995</v>
      </c>
      <c r="M108" s="133"/>
      <c r="N108" s="131" t="str">
        <f t="shared" si="12"/>
        <v/>
      </c>
      <c r="O108" s="149"/>
      <c r="P108" s="131" t="str">
        <f t="shared" si="13"/>
        <v/>
      </c>
      <c r="Q108" s="162">
        <v>42000</v>
      </c>
      <c r="R108" s="131">
        <f t="shared" si="14"/>
        <v>3500</v>
      </c>
      <c r="S108" s="133"/>
      <c r="T108" s="131" t="str">
        <f t="shared" si="15"/>
        <v/>
      </c>
      <c r="U108" s="161">
        <f t="shared" si="16"/>
        <v>37345.493333333332</v>
      </c>
      <c r="V108" s="161">
        <f t="shared" si="17"/>
        <v>2083.3333333333335</v>
      </c>
      <c r="W108" s="166" t="str">
        <f>INDEX($I$1:T107,1,MATCH(V108,I108:T108,0))</f>
        <v>АЙСБЕРГ - 1 поддон</v>
      </c>
      <c r="X108" s="161">
        <f t="shared" si="18"/>
        <v>25000</v>
      </c>
      <c r="Y108" s="165" t="str">
        <f>INDEX($I$1:R107,1,MATCH(X108,I108:R108,0))</f>
        <v>АЙСБЕР ФРАХТ</v>
      </c>
      <c r="Z108" s="161">
        <f t="shared" si="19"/>
        <v>29761.904761904763</v>
      </c>
    </row>
    <row r="109" spans="1:26" ht="29" x14ac:dyDescent="0.35">
      <c r="A109" s="58">
        <v>113840</v>
      </c>
      <c r="B109" s="19" t="s">
        <v>67</v>
      </c>
      <c r="C109" s="16" t="s">
        <v>68</v>
      </c>
      <c r="D109" s="110" t="s">
        <v>13</v>
      </c>
      <c r="E109" s="31">
        <v>57</v>
      </c>
      <c r="F109" s="32" t="s">
        <v>14</v>
      </c>
      <c r="G109" s="124" t="s">
        <v>20</v>
      </c>
      <c r="H109" s="8">
        <v>15</v>
      </c>
      <c r="I109" s="133">
        <v>30000</v>
      </c>
      <c r="J109" s="131">
        <f t="shared" si="20"/>
        <v>2000</v>
      </c>
      <c r="K109" s="55">
        <v>56295.599999999991</v>
      </c>
      <c r="L109" s="131">
        <f t="shared" si="11"/>
        <v>3753.0399999999995</v>
      </c>
      <c r="M109" s="133"/>
      <c r="N109" s="131" t="str">
        <f t="shared" si="12"/>
        <v/>
      </c>
      <c r="O109" s="149"/>
      <c r="P109" s="131" t="str">
        <f t="shared" si="13"/>
        <v/>
      </c>
      <c r="Q109" s="162">
        <v>42000</v>
      </c>
      <c r="R109" s="131">
        <f t="shared" si="14"/>
        <v>2800</v>
      </c>
      <c r="S109" s="133"/>
      <c r="T109" s="131" t="str">
        <f t="shared" si="15"/>
        <v/>
      </c>
      <c r="U109" s="161">
        <f t="shared" si="16"/>
        <v>42765.2</v>
      </c>
      <c r="V109" s="161">
        <f t="shared" si="17"/>
        <v>2000</v>
      </c>
      <c r="W109" s="166" t="str">
        <f>INDEX($I$1:T108,1,MATCH(V109,I109:T109,0))</f>
        <v>АЙСБЕРГ - 1 поддон</v>
      </c>
      <c r="X109" s="161">
        <f t="shared" si="18"/>
        <v>30000</v>
      </c>
      <c r="Y109" s="165" t="str">
        <f>INDEX($I$1:R108,1,MATCH(X109,I109:R109,0))</f>
        <v>АЙСБЕР ФРАХТ</v>
      </c>
      <c r="Z109" s="161">
        <f t="shared" si="19"/>
        <v>28571.428571428572</v>
      </c>
    </row>
    <row r="110" spans="1:26" ht="29" x14ac:dyDescent="0.35">
      <c r="A110" s="58">
        <v>113840</v>
      </c>
      <c r="B110" s="19" t="s">
        <v>67</v>
      </c>
      <c r="C110" s="16" t="s">
        <v>68</v>
      </c>
      <c r="D110" s="110" t="s">
        <v>13</v>
      </c>
      <c r="E110" s="31">
        <v>57</v>
      </c>
      <c r="F110" s="32" t="s">
        <v>14</v>
      </c>
      <c r="G110" s="124" t="s">
        <v>23</v>
      </c>
      <c r="H110" s="8">
        <v>18</v>
      </c>
      <c r="I110" s="133">
        <v>37000</v>
      </c>
      <c r="J110" s="131">
        <f t="shared" si="20"/>
        <v>2055.5555555555557</v>
      </c>
      <c r="K110" s="55">
        <v>67554.719999999987</v>
      </c>
      <c r="L110" s="131">
        <f t="shared" si="11"/>
        <v>3753.0399999999991</v>
      </c>
      <c r="M110" s="133"/>
      <c r="N110" s="131" t="str">
        <f t="shared" si="12"/>
        <v/>
      </c>
      <c r="O110" s="149"/>
      <c r="P110" s="131" t="str">
        <f t="shared" si="13"/>
        <v/>
      </c>
      <c r="Q110" s="162">
        <v>47600</v>
      </c>
      <c r="R110" s="131">
        <f t="shared" si="14"/>
        <v>2644.4444444444443</v>
      </c>
      <c r="S110" s="133"/>
      <c r="T110" s="131" t="str">
        <f t="shared" si="15"/>
        <v/>
      </c>
      <c r="U110" s="161">
        <f t="shared" si="16"/>
        <v>50718.239999999991</v>
      </c>
      <c r="V110" s="161">
        <f t="shared" si="17"/>
        <v>2055.5555555555557</v>
      </c>
      <c r="W110" s="166" t="str">
        <f>INDEX($I$1:T109,1,MATCH(V110,I110:T110,0))</f>
        <v>АЙСБЕРГ - 1 поддон</v>
      </c>
      <c r="X110" s="161">
        <f t="shared" si="18"/>
        <v>37000</v>
      </c>
      <c r="Y110" s="165" t="str">
        <f>INDEX($I$1:R109,1,MATCH(X110,I110:R110,0))</f>
        <v>АЙСБЕР ФРАХТ</v>
      </c>
      <c r="Z110" s="161">
        <f t="shared" si="19"/>
        <v>29365.079365079368</v>
      </c>
    </row>
    <row r="111" spans="1:26" x14ac:dyDescent="0.35">
      <c r="A111" s="58">
        <v>113840</v>
      </c>
      <c r="B111" s="19" t="s">
        <v>67</v>
      </c>
      <c r="C111" s="16" t="s">
        <v>68</v>
      </c>
      <c r="D111" s="110" t="s">
        <v>13</v>
      </c>
      <c r="E111" s="31">
        <v>57</v>
      </c>
      <c r="F111" s="32" t="s">
        <v>14</v>
      </c>
      <c r="G111" s="124" t="s">
        <v>26</v>
      </c>
      <c r="H111" s="8">
        <v>33</v>
      </c>
      <c r="I111" s="133">
        <v>45000</v>
      </c>
      <c r="J111" s="131">
        <f t="shared" si="20"/>
        <v>1363.6363636363637</v>
      </c>
      <c r="K111" s="55">
        <v>123850.31999999998</v>
      </c>
      <c r="L111" s="131">
        <f t="shared" si="11"/>
        <v>3753.0399999999995</v>
      </c>
      <c r="M111" s="133">
        <v>42000</v>
      </c>
      <c r="N111" s="131">
        <f t="shared" si="12"/>
        <v>1272.7272727272727</v>
      </c>
      <c r="O111" s="149">
        <v>50000</v>
      </c>
      <c r="P111" s="131">
        <f t="shared" si="13"/>
        <v>1515.1515151515152</v>
      </c>
      <c r="Q111" s="162">
        <v>56000</v>
      </c>
      <c r="R111" s="131">
        <f t="shared" si="14"/>
        <v>1696.969696969697</v>
      </c>
      <c r="S111" s="133">
        <v>49000</v>
      </c>
      <c r="T111" s="131">
        <f t="shared" si="15"/>
        <v>1484.8484848484848</v>
      </c>
      <c r="U111" s="161">
        <f t="shared" si="16"/>
        <v>60975.053333333322</v>
      </c>
      <c r="V111" s="161">
        <f t="shared" si="17"/>
        <v>1272.7272727272727</v>
      </c>
      <c r="W111" s="166" t="str">
        <f>INDEX($I$1:T110,1,MATCH(V111,I111:T111,0))</f>
        <v>НТК - 1 поддон</v>
      </c>
      <c r="X111" s="161">
        <f t="shared" si="18"/>
        <v>42000</v>
      </c>
      <c r="Y111" s="165" t="str">
        <f>INDEX($I$1:R110,1,MATCH(X111,I111:R111,0))</f>
        <v>НТК ФРАХТ</v>
      </c>
      <c r="Z111" s="161">
        <f t="shared" si="19"/>
        <v>18181.818181818184</v>
      </c>
    </row>
    <row r="112" spans="1:26" ht="29" x14ac:dyDescent="0.35">
      <c r="A112" s="58">
        <v>123821</v>
      </c>
      <c r="B112" s="15" t="s">
        <v>69</v>
      </c>
      <c r="C112" s="20" t="s">
        <v>70</v>
      </c>
      <c r="D112" s="110" t="s">
        <v>13</v>
      </c>
      <c r="E112" s="31">
        <v>71</v>
      </c>
      <c r="F112" s="32" t="s">
        <v>14</v>
      </c>
      <c r="G112" s="124">
        <v>1.5</v>
      </c>
      <c r="H112" s="8">
        <v>6</v>
      </c>
      <c r="I112" s="133">
        <v>17000</v>
      </c>
      <c r="J112" s="131">
        <f t="shared" si="20"/>
        <v>2833.3333333333335</v>
      </c>
      <c r="K112" s="55">
        <v>53067.12</v>
      </c>
      <c r="L112" s="131">
        <f t="shared" si="11"/>
        <v>8844.52</v>
      </c>
      <c r="M112" s="133"/>
      <c r="N112" s="131" t="str">
        <f t="shared" si="12"/>
        <v/>
      </c>
      <c r="O112" s="149"/>
      <c r="P112" s="131" t="str">
        <f t="shared" si="13"/>
        <v/>
      </c>
      <c r="Q112" s="162">
        <v>28000</v>
      </c>
      <c r="R112" s="131">
        <f t="shared" si="14"/>
        <v>4666.666666666667</v>
      </c>
      <c r="S112" s="133"/>
      <c r="T112" s="131" t="str">
        <f t="shared" si="15"/>
        <v/>
      </c>
      <c r="U112" s="161">
        <f t="shared" si="16"/>
        <v>32689.039999999997</v>
      </c>
      <c r="V112" s="161">
        <f t="shared" si="17"/>
        <v>2833.3333333333335</v>
      </c>
      <c r="W112" s="166" t="str">
        <f>INDEX($I$1:T111,1,MATCH(V112,I112:T112,0))</f>
        <v>АЙСБЕРГ - 1 поддон</v>
      </c>
      <c r="X112" s="161">
        <f t="shared" si="18"/>
        <v>17000</v>
      </c>
      <c r="Y112" s="165" t="str">
        <f>INDEX($I$1:R111,1,MATCH(X112,I112:R112,0))</f>
        <v>АЙСБЕР ФРАХТ</v>
      </c>
      <c r="Z112" s="161">
        <f t="shared" si="19"/>
        <v>40476.190476190481</v>
      </c>
    </row>
    <row r="113" spans="1:26" ht="29" x14ac:dyDescent="0.35">
      <c r="A113" s="58">
        <v>123821</v>
      </c>
      <c r="B113" s="15" t="s">
        <v>69</v>
      </c>
      <c r="C113" s="20" t="s">
        <v>70</v>
      </c>
      <c r="D113" s="110" t="s">
        <v>13</v>
      </c>
      <c r="E113" s="31">
        <v>71</v>
      </c>
      <c r="F113" s="32" t="s">
        <v>14</v>
      </c>
      <c r="G113" s="124" t="s">
        <v>17</v>
      </c>
      <c r="H113" s="8">
        <v>12</v>
      </c>
      <c r="I113" s="133">
        <v>19000</v>
      </c>
      <c r="J113" s="131">
        <f t="shared" si="20"/>
        <v>1583.3333333333333</v>
      </c>
      <c r="K113" s="55">
        <v>106134.24</v>
      </c>
      <c r="L113" s="131">
        <f t="shared" si="11"/>
        <v>8844.52</v>
      </c>
      <c r="M113" s="133"/>
      <c r="N113" s="131" t="str">
        <f t="shared" si="12"/>
        <v/>
      </c>
      <c r="O113" s="149"/>
      <c r="P113" s="131" t="str">
        <f t="shared" si="13"/>
        <v/>
      </c>
      <c r="Q113" s="162">
        <v>42000</v>
      </c>
      <c r="R113" s="131">
        <f t="shared" si="14"/>
        <v>3500</v>
      </c>
      <c r="S113" s="133"/>
      <c r="T113" s="131" t="str">
        <f t="shared" si="15"/>
        <v/>
      </c>
      <c r="U113" s="161">
        <f t="shared" si="16"/>
        <v>55711.41333333333</v>
      </c>
      <c r="V113" s="161">
        <f t="shared" si="17"/>
        <v>1583.3333333333333</v>
      </c>
      <c r="W113" s="166" t="str">
        <f>INDEX($I$1:T112,1,MATCH(V113,I113:T113,0))</f>
        <v>АЙСБЕРГ - 1 поддон</v>
      </c>
      <c r="X113" s="161">
        <f t="shared" si="18"/>
        <v>19000</v>
      </c>
      <c r="Y113" s="165" t="str">
        <f>INDEX($I$1:R112,1,MATCH(X113,I113:R113,0))</f>
        <v>АЙСБЕР ФРАХТ</v>
      </c>
      <c r="Z113" s="161">
        <f t="shared" si="19"/>
        <v>22619.047619047615</v>
      </c>
    </row>
    <row r="114" spans="1:26" ht="29" x14ac:dyDescent="0.35">
      <c r="A114" s="58">
        <v>123821</v>
      </c>
      <c r="B114" s="15" t="s">
        <v>69</v>
      </c>
      <c r="C114" s="20" t="s">
        <v>70</v>
      </c>
      <c r="D114" s="110" t="s">
        <v>13</v>
      </c>
      <c r="E114" s="31">
        <v>71</v>
      </c>
      <c r="F114" s="32" t="s">
        <v>14</v>
      </c>
      <c r="G114" s="124" t="s">
        <v>20</v>
      </c>
      <c r="H114" s="8">
        <v>15</v>
      </c>
      <c r="I114" s="133">
        <v>22000</v>
      </c>
      <c r="J114" s="131">
        <f t="shared" si="20"/>
        <v>1466.6666666666667</v>
      </c>
      <c r="K114" s="55">
        <v>132667.80000000002</v>
      </c>
      <c r="L114" s="131">
        <f t="shared" si="11"/>
        <v>8844.52</v>
      </c>
      <c r="M114" s="133"/>
      <c r="N114" s="131" t="str">
        <f t="shared" si="12"/>
        <v/>
      </c>
      <c r="O114" s="149"/>
      <c r="P114" s="131" t="str">
        <f t="shared" si="13"/>
        <v/>
      </c>
      <c r="Q114" s="162">
        <v>42000</v>
      </c>
      <c r="R114" s="131">
        <f t="shared" si="14"/>
        <v>2800</v>
      </c>
      <c r="S114" s="133"/>
      <c r="T114" s="131" t="str">
        <f t="shared" si="15"/>
        <v/>
      </c>
      <c r="U114" s="161">
        <f t="shared" si="16"/>
        <v>65555.933333333334</v>
      </c>
      <c r="V114" s="161">
        <f t="shared" si="17"/>
        <v>1466.6666666666667</v>
      </c>
      <c r="W114" s="166" t="str">
        <f>INDEX($I$1:T113,1,MATCH(V114,I114:T114,0))</f>
        <v>АЙСБЕРГ - 1 поддон</v>
      </c>
      <c r="X114" s="161">
        <f t="shared" si="18"/>
        <v>22000</v>
      </c>
      <c r="Y114" s="165" t="str">
        <f>INDEX($I$1:R113,1,MATCH(X114,I114:R114,0))</f>
        <v>АЙСБЕР ФРАХТ</v>
      </c>
      <c r="Z114" s="161">
        <f t="shared" si="19"/>
        <v>20952.380952380954</v>
      </c>
    </row>
    <row r="115" spans="1:26" ht="29" x14ac:dyDescent="0.35">
      <c r="A115" s="58">
        <v>123821</v>
      </c>
      <c r="B115" s="15" t="s">
        <v>69</v>
      </c>
      <c r="C115" s="20" t="s">
        <v>70</v>
      </c>
      <c r="D115" s="110" t="s">
        <v>13</v>
      </c>
      <c r="E115" s="31">
        <v>71</v>
      </c>
      <c r="F115" s="32" t="s">
        <v>14</v>
      </c>
      <c r="G115" s="124" t="s">
        <v>23</v>
      </c>
      <c r="H115" s="8">
        <v>18</v>
      </c>
      <c r="I115" s="133">
        <v>23000</v>
      </c>
      <c r="J115" s="131">
        <f t="shared" si="20"/>
        <v>1277.7777777777778</v>
      </c>
      <c r="K115" s="55">
        <v>159201.36000000002</v>
      </c>
      <c r="L115" s="131">
        <f t="shared" si="11"/>
        <v>8844.52</v>
      </c>
      <c r="M115" s="133"/>
      <c r="N115" s="131" t="str">
        <f t="shared" si="12"/>
        <v/>
      </c>
      <c r="O115" s="149"/>
      <c r="P115" s="131" t="str">
        <f t="shared" si="13"/>
        <v/>
      </c>
      <c r="Q115" s="162">
        <v>47600</v>
      </c>
      <c r="R115" s="131">
        <f t="shared" si="14"/>
        <v>2644.4444444444443</v>
      </c>
      <c r="S115" s="133"/>
      <c r="T115" s="131" t="str">
        <f t="shared" si="15"/>
        <v/>
      </c>
      <c r="U115" s="161">
        <f t="shared" si="16"/>
        <v>76600.453333333338</v>
      </c>
      <c r="V115" s="161">
        <f t="shared" si="17"/>
        <v>1277.7777777777778</v>
      </c>
      <c r="W115" s="166" t="str">
        <f>INDEX($I$1:T114,1,MATCH(V115,I115:T115,0))</f>
        <v>АЙСБЕРГ - 1 поддон</v>
      </c>
      <c r="X115" s="161">
        <f t="shared" si="18"/>
        <v>23000</v>
      </c>
      <c r="Y115" s="165" t="str">
        <f>INDEX($I$1:R114,1,MATCH(X115,I115:R115,0))</f>
        <v>АЙСБЕР ФРАХТ</v>
      </c>
      <c r="Z115" s="161">
        <f t="shared" si="19"/>
        <v>18253.968253968254</v>
      </c>
    </row>
    <row r="116" spans="1:26" ht="29" x14ac:dyDescent="0.35">
      <c r="A116" s="58">
        <v>123821</v>
      </c>
      <c r="B116" s="15" t="s">
        <v>69</v>
      </c>
      <c r="C116" s="20" t="s">
        <v>70</v>
      </c>
      <c r="D116" s="110" t="s">
        <v>13</v>
      </c>
      <c r="E116" s="31">
        <v>71</v>
      </c>
      <c r="F116" s="32" t="s">
        <v>14</v>
      </c>
      <c r="G116" s="124" t="s">
        <v>26</v>
      </c>
      <c r="H116" s="8">
        <v>33</v>
      </c>
      <c r="I116" s="133">
        <v>41000</v>
      </c>
      <c r="J116" s="131">
        <f t="shared" si="20"/>
        <v>1242.4242424242425</v>
      </c>
      <c r="K116" s="55">
        <v>291869.16000000003</v>
      </c>
      <c r="L116" s="131">
        <f t="shared" si="11"/>
        <v>8844.52</v>
      </c>
      <c r="M116" s="133">
        <v>44000</v>
      </c>
      <c r="N116" s="131">
        <f t="shared" si="12"/>
        <v>1333.3333333333333</v>
      </c>
      <c r="O116" s="149">
        <v>51100</v>
      </c>
      <c r="P116" s="131">
        <f t="shared" si="13"/>
        <v>1548.4848484848485</v>
      </c>
      <c r="Q116" s="162">
        <v>56000</v>
      </c>
      <c r="R116" s="131">
        <f t="shared" si="14"/>
        <v>1696.969696969697</v>
      </c>
      <c r="S116" s="133">
        <v>42000</v>
      </c>
      <c r="T116" s="131">
        <f t="shared" si="15"/>
        <v>1272.7272727272727</v>
      </c>
      <c r="U116" s="161">
        <f t="shared" si="16"/>
        <v>87661.526666666672</v>
      </c>
      <c r="V116" s="161">
        <f t="shared" si="17"/>
        <v>1242.4242424242425</v>
      </c>
      <c r="W116" s="166" t="str">
        <f>INDEX($I$1:T115,1,MATCH(V116,I116:T116,0))</f>
        <v>АЙСБЕРГ - 1 поддон</v>
      </c>
      <c r="X116" s="161">
        <f t="shared" si="18"/>
        <v>41000</v>
      </c>
      <c r="Y116" s="165" t="str">
        <f>INDEX($I$1:R115,1,MATCH(X116,I116:R116,0))</f>
        <v>АЙСБЕР ФРАХТ</v>
      </c>
      <c r="Z116" s="161">
        <f t="shared" si="19"/>
        <v>17748.917748917749</v>
      </c>
    </row>
    <row r="117" spans="1:26" ht="29" x14ac:dyDescent="0.35">
      <c r="A117" s="54">
        <v>130955</v>
      </c>
      <c r="B117" s="15" t="s">
        <v>71</v>
      </c>
      <c r="C117" s="17" t="s">
        <v>72</v>
      </c>
      <c r="D117" s="110" t="s">
        <v>13</v>
      </c>
      <c r="E117" s="38">
        <v>52</v>
      </c>
      <c r="F117" s="32" t="s">
        <v>73</v>
      </c>
      <c r="G117" s="124">
        <v>1.5</v>
      </c>
      <c r="H117" s="8">
        <v>6</v>
      </c>
      <c r="I117" s="134">
        <v>4000</v>
      </c>
      <c r="J117" s="131">
        <f t="shared" ref="J117:J186" si="21">IF(IFERROR((I117/H117),"")=0,"",IFERROR((I117/H117),""))</f>
        <v>666.66666666666663</v>
      </c>
      <c r="K117" s="55">
        <v>23747.280000000002</v>
      </c>
      <c r="L117" s="131">
        <f t="shared" si="11"/>
        <v>3957.8800000000006</v>
      </c>
      <c r="M117" s="134">
        <v>4400</v>
      </c>
      <c r="N117" s="131">
        <f t="shared" si="12"/>
        <v>733.33333333333337</v>
      </c>
      <c r="O117" s="150">
        <v>8200</v>
      </c>
      <c r="P117" s="131">
        <f t="shared" si="13"/>
        <v>1366.6666666666667</v>
      </c>
      <c r="Q117" s="162">
        <v>9000</v>
      </c>
      <c r="R117" s="131">
        <f t="shared" si="14"/>
        <v>1500</v>
      </c>
      <c r="S117" s="134">
        <v>5000</v>
      </c>
      <c r="T117" s="131">
        <f t="shared" si="15"/>
        <v>833.33333333333337</v>
      </c>
      <c r="U117" s="161">
        <f t="shared" si="16"/>
        <v>9057.8799999999992</v>
      </c>
      <c r="V117" s="161">
        <f t="shared" si="17"/>
        <v>666.66666666666663</v>
      </c>
      <c r="W117" s="166" t="str">
        <f>INDEX($I$1:T116,1,MATCH(V117,I117:T117,0))</f>
        <v>АЙСБЕРГ - 1 поддон</v>
      </c>
      <c r="X117" s="161">
        <f t="shared" si="18"/>
        <v>4000</v>
      </c>
      <c r="Y117" s="165" t="str">
        <f>INDEX($I$1:R116,1,MATCH(X117,I117:R117,0))</f>
        <v>АЙСБЕР ФРАХТ</v>
      </c>
      <c r="Z117" s="161">
        <f t="shared" si="19"/>
        <v>9523.8095238095229</v>
      </c>
    </row>
    <row r="118" spans="1:26" ht="29" x14ac:dyDescent="0.35">
      <c r="A118" s="54">
        <v>130955</v>
      </c>
      <c r="B118" s="15" t="s">
        <v>71</v>
      </c>
      <c r="C118" s="17" t="s">
        <v>72</v>
      </c>
      <c r="D118" s="110" t="s">
        <v>13</v>
      </c>
      <c r="E118" s="38">
        <v>52</v>
      </c>
      <c r="F118" s="32" t="s">
        <v>73</v>
      </c>
      <c r="G118" s="124" t="s">
        <v>17</v>
      </c>
      <c r="H118" s="8">
        <v>12</v>
      </c>
      <c r="I118" s="134">
        <v>5000</v>
      </c>
      <c r="J118" s="131">
        <f t="shared" si="21"/>
        <v>416.66666666666669</v>
      </c>
      <c r="K118" s="55">
        <v>47494.560000000005</v>
      </c>
      <c r="L118" s="131">
        <f t="shared" si="11"/>
        <v>3957.8800000000006</v>
      </c>
      <c r="M118" s="134">
        <v>5200</v>
      </c>
      <c r="N118" s="131">
        <f t="shared" si="12"/>
        <v>433.33333333333331</v>
      </c>
      <c r="O118" s="150">
        <v>10000</v>
      </c>
      <c r="P118" s="131">
        <f t="shared" si="13"/>
        <v>833.33333333333337</v>
      </c>
      <c r="Q118" s="162">
        <v>13500</v>
      </c>
      <c r="R118" s="131">
        <f t="shared" si="14"/>
        <v>1125</v>
      </c>
      <c r="S118" s="134">
        <v>7000</v>
      </c>
      <c r="T118" s="131">
        <f t="shared" si="15"/>
        <v>583.33333333333337</v>
      </c>
      <c r="U118" s="161">
        <f t="shared" si="16"/>
        <v>14699.093333333332</v>
      </c>
      <c r="V118" s="161">
        <f t="shared" si="17"/>
        <v>416.66666666666669</v>
      </c>
      <c r="W118" s="166" t="str">
        <f>INDEX($I$1:T117,1,MATCH(V118,I118:T118,0))</f>
        <v>АЙСБЕРГ - 1 поддон</v>
      </c>
      <c r="X118" s="161">
        <f t="shared" si="18"/>
        <v>5000</v>
      </c>
      <c r="Y118" s="165" t="str">
        <f>INDEX($I$1:R117,1,MATCH(X118,I118:R118,0))</f>
        <v>АЙСБЕР ФРАХТ</v>
      </c>
      <c r="Z118" s="161">
        <f t="shared" si="19"/>
        <v>5952.3809523809532</v>
      </c>
    </row>
    <row r="119" spans="1:26" ht="29" x14ac:dyDescent="0.35">
      <c r="A119" s="54">
        <v>130955</v>
      </c>
      <c r="B119" s="15" t="s">
        <v>71</v>
      </c>
      <c r="C119" s="17" t="s">
        <v>72</v>
      </c>
      <c r="D119" s="110" t="s">
        <v>13</v>
      </c>
      <c r="E119" s="38">
        <v>52</v>
      </c>
      <c r="F119" s="32" t="s">
        <v>73</v>
      </c>
      <c r="G119" s="124" t="s">
        <v>20</v>
      </c>
      <c r="H119" s="8">
        <v>15</v>
      </c>
      <c r="I119" s="134">
        <v>6000</v>
      </c>
      <c r="J119" s="131">
        <f t="shared" si="21"/>
        <v>400</v>
      </c>
      <c r="K119" s="55">
        <v>59368.200000000012</v>
      </c>
      <c r="L119" s="131">
        <f t="shared" si="11"/>
        <v>3957.8800000000006</v>
      </c>
      <c r="M119" s="134">
        <v>6000</v>
      </c>
      <c r="N119" s="131">
        <f t="shared" si="12"/>
        <v>400</v>
      </c>
      <c r="O119" s="150">
        <v>14000</v>
      </c>
      <c r="P119" s="131">
        <f t="shared" si="13"/>
        <v>933.33333333333337</v>
      </c>
      <c r="Q119" s="162">
        <v>13500</v>
      </c>
      <c r="R119" s="131">
        <f t="shared" si="14"/>
        <v>900</v>
      </c>
      <c r="S119" s="134">
        <v>9000</v>
      </c>
      <c r="T119" s="131">
        <f t="shared" si="15"/>
        <v>600</v>
      </c>
      <c r="U119" s="161">
        <f t="shared" si="16"/>
        <v>17978.033333333336</v>
      </c>
      <c r="V119" s="161">
        <f t="shared" si="17"/>
        <v>400</v>
      </c>
      <c r="W119" s="166" t="str">
        <f>INDEX($I$1:T118,1,MATCH(V119,I119:T119,0))</f>
        <v>АЙСБЕРГ - 1 поддон</v>
      </c>
      <c r="X119" s="161">
        <f t="shared" si="18"/>
        <v>6000</v>
      </c>
      <c r="Y119" s="165" t="str">
        <f>INDEX($I$1:R118,1,MATCH(X119,I119:R119,0))</f>
        <v>АЙСБЕР ФРАХТ</v>
      </c>
      <c r="Z119" s="161">
        <f t="shared" si="19"/>
        <v>5714.2857142857147</v>
      </c>
    </row>
    <row r="120" spans="1:26" ht="15.5" x14ac:dyDescent="0.35">
      <c r="A120" s="54">
        <v>130955</v>
      </c>
      <c r="B120" s="15" t="s">
        <v>71</v>
      </c>
      <c r="C120" s="17" t="s">
        <v>72</v>
      </c>
      <c r="D120" s="110" t="s">
        <v>13</v>
      </c>
      <c r="E120" s="38">
        <v>52</v>
      </c>
      <c r="F120" s="32" t="s">
        <v>73</v>
      </c>
      <c r="G120" s="124" t="s">
        <v>23</v>
      </c>
      <c r="H120" s="8">
        <v>18</v>
      </c>
      <c r="I120" s="134">
        <v>8000</v>
      </c>
      <c r="J120" s="131">
        <f t="shared" si="21"/>
        <v>444.44444444444446</v>
      </c>
      <c r="K120" s="55">
        <v>71241.840000000011</v>
      </c>
      <c r="L120" s="131">
        <f t="shared" si="11"/>
        <v>3957.8800000000006</v>
      </c>
      <c r="M120" s="134">
        <v>7600</v>
      </c>
      <c r="N120" s="131">
        <f t="shared" si="12"/>
        <v>422.22222222222223</v>
      </c>
      <c r="O120" s="150">
        <v>19900</v>
      </c>
      <c r="P120" s="131">
        <f t="shared" si="13"/>
        <v>1105.5555555555557</v>
      </c>
      <c r="Q120" s="162">
        <v>15300</v>
      </c>
      <c r="R120" s="131">
        <f t="shared" si="14"/>
        <v>850</v>
      </c>
      <c r="S120" s="134">
        <v>12000</v>
      </c>
      <c r="T120" s="131">
        <f t="shared" si="15"/>
        <v>666.66666666666663</v>
      </c>
      <c r="U120" s="161">
        <f t="shared" si="16"/>
        <v>22340.306666666671</v>
      </c>
      <c r="V120" s="161">
        <f t="shared" si="17"/>
        <v>422.22222222222223</v>
      </c>
      <c r="W120" s="166" t="str">
        <f>INDEX($I$1:T119,1,MATCH(V120,I120:T120,0))</f>
        <v>НТК - 1 поддон</v>
      </c>
      <c r="X120" s="161">
        <f t="shared" si="18"/>
        <v>7600</v>
      </c>
      <c r="Y120" s="165" t="str">
        <f>INDEX($I$1:R119,1,MATCH(X120,I120:R120,0))</f>
        <v>НТК ФРАХТ</v>
      </c>
      <c r="Z120" s="161">
        <f t="shared" si="19"/>
        <v>6031.7460317460327</v>
      </c>
    </row>
    <row r="121" spans="1:26" ht="15.5" x14ac:dyDescent="0.35">
      <c r="A121" s="54">
        <v>130955</v>
      </c>
      <c r="B121" s="15" t="s">
        <v>71</v>
      </c>
      <c r="C121" s="17" t="s">
        <v>72</v>
      </c>
      <c r="D121" s="110" t="s">
        <v>13</v>
      </c>
      <c r="E121" s="38">
        <v>52</v>
      </c>
      <c r="F121" s="32" t="s">
        <v>73</v>
      </c>
      <c r="G121" s="124" t="s">
        <v>26</v>
      </c>
      <c r="H121" s="8">
        <v>33</v>
      </c>
      <c r="I121" s="134">
        <v>11000</v>
      </c>
      <c r="J121" s="131">
        <f t="shared" si="21"/>
        <v>333.33333333333331</v>
      </c>
      <c r="K121" s="55">
        <v>130610.04000000002</v>
      </c>
      <c r="L121" s="131">
        <f t="shared" si="11"/>
        <v>3957.8800000000006</v>
      </c>
      <c r="M121" s="134">
        <v>9200</v>
      </c>
      <c r="N121" s="131">
        <f t="shared" si="12"/>
        <v>278.78787878787881</v>
      </c>
      <c r="O121" s="150">
        <v>19900</v>
      </c>
      <c r="P121" s="131">
        <f t="shared" si="13"/>
        <v>603.030303030303</v>
      </c>
      <c r="Q121" s="162">
        <v>18000</v>
      </c>
      <c r="R121" s="131">
        <f t="shared" si="14"/>
        <v>545.4545454545455</v>
      </c>
      <c r="S121" s="134">
        <v>14000</v>
      </c>
      <c r="T121" s="131">
        <f t="shared" si="15"/>
        <v>424.24242424242425</v>
      </c>
      <c r="U121" s="161">
        <f t="shared" si="16"/>
        <v>33785.006666666675</v>
      </c>
      <c r="V121" s="161">
        <f t="shared" si="17"/>
        <v>278.78787878787881</v>
      </c>
      <c r="W121" s="166" t="str">
        <f>INDEX($I$1:T120,1,MATCH(V121,I121:T121,0))</f>
        <v>НТК - 1 поддон</v>
      </c>
      <c r="X121" s="161">
        <f t="shared" si="18"/>
        <v>9200</v>
      </c>
      <c r="Y121" s="165" t="str">
        <f>INDEX($I$1:R120,1,MATCH(X121,I121:R121,0))</f>
        <v>НТК ФРАХТ</v>
      </c>
      <c r="Z121" s="161">
        <f t="shared" si="19"/>
        <v>3982.6839826839828</v>
      </c>
    </row>
    <row r="122" spans="1:26" ht="29" x14ac:dyDescent="0.35">
      <c r="A122" s="62">
        <v>113819</v>
      </c>
      <c r="B122" s="15" t="s">
        <v>74</v>
      </c>
      <c r="C122" s="17" t="s">
        <v>75</v>
      </c>
      <c r="D122" s="110" t="s">
        <v>13</v>
      </c>
      <c r="E122" s="38">
        <v>52</v>
      </c>
      <c r="F122" s="32" t="s">
        <v>73</v>
      </c>
      <c r="G122" s="124">
        <v>1.5</v>
      </c>
      <c r="H122" s="8">
        <v>6</v>
      </c>
      <c r="I122" s="135">
        <v>2000</v>
      </c>
      <c r="J122" s="131">
        <f t="shared" si="21"/>
        <v>333.33333333333331</v>
      </c>
      <c r="K122" s="55">
        <v>11170.768800000002</v>
      </c>
      <c r="L122" s="131">
        <f t="shared" si="11"/>
        <v>1861.7948000000004</v>
      </c>
      <c r="M122" s="134">
        <v>3850</v>
      </c>
      <c r="N122" s="131">
        <f t="shared" si="12"/>
        <v>641.66666666666663</v>
      </c>
      <c r="O122" s="151">
        <v>6500</v>
      </c>
      <c r="P122" s="131">
        <f t="shared" si="13"/>
        <v>1083.3333333333333</v>
      </c>
      <c r="Q122" s="162">
        <v>6000</v>
      </c>
      <c r="R122" s="131">
        <f t="shared" si="14"/>
        <v>1000</v>
      </c>
      <c r="S122" s="135"/>
      <c r="T122" s="131" t="str">
        <f t="shared" si="15"/>
        <v/>
      </c>
      <c r="U122" s="161">
        <f t="shared" si="16"/>
        <v>5904.1537600000001</v>
      </c>
      <c r="V122" s="161">
        <f t="shared" si="17"/>
        <v>333.33333333333331</v>
      </c>
      <c r="W122" s="166" t="str">
        <f>INDEX($I$1:T121,1,MATCH(V122,I122:T122,0))</f>
        <v>АЙСБЕРГ - 1 поддон</v>
      </c>
      <c r="X122" s="161">
        <f t="shared" si="18"/>
        <v>2000</v>
      </c>
      <c r="Y122" s="165" t="str">
        <f>INDEX($I$1:R121,1,MATCH(X122,I122:R122,0))</f>
        <v>АЙСБЕР ФРАХТ</v>
      </c>
      <c r="Z122" s="161">
        <f t="shared" si="19"/>
        <v>4761.9047619047615</v>
      </c>
    </row>
    <row r="123" spans="1:26" ht="29" x14ac:dyDescent="0.35">
      <c r="A123" s="62">
        <v>113819</v>
      </c>
      <c r="B123" s="15" t="s">
        <v>74</v>
      </c>
      <c r="C123" s="17" t="s">
        <v>75</v>
      </c>
      <c r="D123" s="110" t="s">
        <v>13</v>
      </c>
      <c r="E123" s="38">
        <v>52</v>
      </c>
      <c r="F123" s="32" t="s">
        <v>73</v>
      </c>
      <c r="G123" s="124" t="s">
        <v>17</v>
      </c>
      <c r="H123" s="8">
        <v>12</v>
      </c>
      <c r="I123" s="135">
        <v>3000</v>
      </c>
      <c r="J123" s="131">
        <f t="shared" si="21"/>
        <v>250</v>
      </c>
      <c r="K123" s="55">
        <v>22341.537600000003</v>
      </c>
      <c r="L123" s="131">
        <f t="shared" si="11"/>
        <v>1861.7948000000004</v>
      </c>
      <c r="M123" s="134">
        <v>4550</v>
      </c>
      <c r="N123" s="131">
        <f t="shared" si="12"/>
        <v>379.16666666666669</v>
      </c>
      <c r="O123" s="151">
        <v>7600</v>
      </c>
      <c r="P123" s="131">
        <f t="shared" si="13"/>
        <v>633.33333333333337</v>
      </c>
      <c r="Q123" s="162">
        <v>8500</v>
      </c>
      <c r="R123" s="131">
        <f t="shared" si="14"/>
        <v>708.33333333333337</v>
      </c>
      <c r="S123" s="135">
        <v>5000</v>
      </c>
      <c r="T123" s="131">
        <f t="shared" si="15"/>
        <v>416.66666666666669</v>
      </c>
      <c r="U123" s="161">
        <f t="shared" si="16"/>
        <v>8498.5896000000012</v>
      </c>
      <c r="V123" s="161">
        <f t="shared" si="17"/>
        <v>250</v>
      </c>
      <c r="W123" s="166" t="str">
        <f>INDEX($I$1:T122,1,MATCH(V123,I123:T123,0))</f>
        <v>АЙСБЕРГ - 1 поддон</v>
      </c>
      <c r="X123" s="161">
        <f t="shared" si="18"/>
        <v>3000</v>
      </c>
      <c r="Y123" s="165" t="str">
        <f>INDEX($I$1:R122,1,MATCH(X123,I123:R123,0))</f>
        <v>АЙСБЕР ФРАХТ</v>
      </c>
      <c r="Z123" s="161">
        <f t="shared" si="19"/>
        <v>3571.4285714285716</v>
      </c>
    </row>
    <row r="124" spans="1:26" ht="29" x14ac:dyDescent="0.35">
      <c r="A124" s="62">
        <v>113819</v>
      </c>
      <c r="B124" s="15" t="s">
        <v>74</v>
      </c>
      <c r="C124" s="17" t="s">
        <v>75</v>
      </c>
      <c r="D124" s="110" t="s">
        <v>13</v>
      </c>
      <c r="E124" s="38">
        <v>52</v>
      </c>
      <c r="F124" s="32" t="s">
        <v>73</v>
      </c>
      <c r="G124" s="124" t="s">
        <v>20</v>
      </c>
      <c r="H124" s="8">
        <v>15</v>
      </c>
      <c r="I124" s="135">
        <v>5000</v>
      </c>
      <c r="J124" s="131">
        <f t="shared" si="21"/>
        <v>333.33333333333331</v>
      </c>
      <c r="K124" s="55">
        <v>27926.922000000002</v>
      </c>
      <c r="L124" s="131">
        <f t="shared" si="11"/>
        <v>1861.7948000000001</v>
      </c>
      <c r="M124" s="134">
        <v>5250</v>
      </c>
      <c r="N124" s="131">
        <f t="shared" si="12"/>
        <v>350</v>
      </c>
      <c r="O124" s="151">
        <v>8800</v>
      </c>
      <c r="P124" s="131">
        <f t="shared" si="13"/>
        <v>586.66666666666663</v>
      </c>
      <c r="Q124" s="162">
        <v>8500</v>
      </c>
      <c r="R124" s="131">
        <f t="shared" si="14"/>
        <v>566.66666666666663</v>
      </c>
      <c r="S124" s="135">
        <v>7000</v>
      </c>
      <c r="T124" s="131">
        <f t="shared" si="15"/>
        <v>466.66666666666669</v>
      </c>
      <c r="U124" s="161">
        <f t="shared" si="16"/>
        <v>10412.820333333335</v>
      </c>
      <c r="V124" s="161">
        <f t="shared" si="17"/>
        <v>333.33333333333331</v>
      </c>
      <c r="W124" s="166" t="str">
        <f>INDEX($I$1:T123,1,MATCH(V124,I124:T124,0))</f>
        <v>АЙСБЕРГ - 1 поддон</v>
      </c>
      <c r="X124" s="161">
        <f t="shared" si="18"/>
        <v>5000</v>
      </c>
      <c r="Y124" s="165" t="str">
        <f>INDEX($I$1:R123,1,MATCH(X124,I124:R124,0))</f>
        <v>АЙСБЕР ФРАХТ</v>
      </c>
      <c r="Z124" s="161">
        <f t="shared" si="19"/>
        <v>4761.9047619047615</v>
      </c>
    </row>
    <row r="125" spans="1:26" x14ac:dyDescent="0.35">
      <c r="A125" s="62">
        <v>113819</v>
      </c>
      <c r="B125" s="15" t="s">
        <v>74</v>
      </c>
      <c r="C125" s="17" t="s">
        <v>75</v>
      </c>
      <c r="D125" s="110" t="s">
        <v>13</v>
      </c>
      <c r="E125" s="38">
        <v>52</v>
      </c>
      <c r="F125" s="32" t="s">
        <v>73</v>
      </c>
      <c r="G125" s="124" t="s">
        <v>23</v>
      </c>
      <c r="H125" s="8">
        <v>18</v>
      </c>
      <c r="I125" s="135">
        <v>7000</v>
      </c>
      <c r="J125" s="131">
        <f t="shared" si="21"/>
        <v>388.88888888888891</v>
      </c>
      <c r="K125" s="55">
        <v>33512.306400000001</v>
      </c>
      <c r="L125" s="131">
        <f t="shared" si="11"/>
        <v>1861.7948000000001</v>
      </c>
      <c r="M125" s="134">
        <v>6650</v>
      </c>
      <c r="N125" s="131">
        <f t="shared" si="12"/>
        <v>369.44444444444446</v>
      </c>
      <c r="O125" s="151">
        <v>10000</v>
      </c>
      <c r="P125" s="131">
        <f t="shared" si="13"/>
        <v>555.55555555555554</v>
      </c>
      <c r="Q125" s="162">
        <v>10000</v>
      </c>
      <c r="R125" s="131">
        <f t="shared" si="14"/>
        <v>555.55555555555554</v>
      </c>
      <c r="S125" s="135">
        <v>9000</v>
      </c>
      <c r="T125" s="131">
        <f t="shared" si="15"/>
        <v>500</v>
      </c>
      <c r="U125" s="161">
        <f t="shared" si="16"/>
        <v>12693.717733333333</v>
      </c>
      <c r="V125" s="161">
        <f t="shared" si="17"/>
        <v>369.44444444444446</v>
      </c>
      <c r="W125" s="166" t="str">
        <f>INDEX($I$1:T124,1,MATCH(V125,I125:T125,0))</f>
        <v>НТК - 1 поддон</v>
      </c>
      <c r="X125" s="161">
        <f t="shared" si="18"/>
        <v>6650</v>
      </c>
      <c r="Y125" s="165" t="str">
        <f>INDEX($I$1:R124,1,MATCH(X125,I125:R125,0))</f>
        <v>НТК ФРАХТ</v>
      </c>
      <c r="Z125" s="161">
        <f t="shared" si="19"/>
        <v>5277.7777777777783</v>
      </c>
    </row>
    <row r="126" spans="1:26" x14ac:dyDescent="0.35">
      <c r="A126" s="62">
        <v>113819</v>
      </c>
      <c r="B126" s="15" t="s">
        <v>74</v>
      </c>
      <c r="C126" s="17" t="s">
        <v>75</v>
      </c>
      <c r="D126" s="110" t="s">
        <v>13</v>
      </c>
      <c r="E126" s="38">
        <v>52</v>
      </c>
      <c r="F126" s="32" t="s">
        <v>73</v>
      </c>
      <c r="G126" s="124" t="s">
        <v>26</v>
      </c>
      <c r="H126" s="8">
        <v>33</v>
      </c>
      <c r="I126" s="135">
        <v>9000</v>
      </c>
      <c r="J126" s="131">
        <f t="shared" si="21"/>
        <v>272.72727272727275</v>
      </c>
      <c r="K126" s="55">
        <v>61439.228400000007</v>
      </c>
      <c r="L126" s="131">
        <f t="shared" si="11"/>
        <v>1861.7948000000001</v>
      </c>
      <c r="M126" s="134">
        <v>8050</v>
      </c>
      <c r="N126" s="131">
        <f t="shared" si="12"/>
        <v>243.93939393939394</v>
      </c>
      <c r="O126" s="151">
        <v>11100</v>
      </c>
      <c r="P126" s="131">
        <f t="shared" si="13"/>
        <v>336.36363636363637</v>
      </c>
      <c r="Q126" s="162">
        <v>11000</v>
      </c>
      <c r="R126" s="131">
        <f t="shared" si="14"/>
        <v>333.33333333333331</v>
      </c>
      <c r="S126" s="135">
        <v>12000</v>
      </c>
      <c r="T126" s="131">
        <f t="shared" si="15"/>
        <v>363.63636363636363</v>
      </c>
      <c r="U126" s="161">
        <f t="shared" si="16"/>
        <v>18764.8714</v>
      </c>
      <c r="V126" s="161">
        <f t="shared" si="17"/>
        <v>243.93939393939394</v>
      </c>
      <c r="W126" s="166" t="str">
        <f>INDEX($I$1:T125,1,MATCH(V126,I126:T126,0))</f>
        <v>НТК - 1 поддон</v>
      </c>
      <c r="X126" s="161">
        <f t="shared" si="18"/>
        <v>8050</v>
      </c>
      <c r="Y126" s="165" t="str">
        <f>INDEX($I$1:R125,1,MATCH(X126,I126:R126,0))</f>
        <v>НТК ФРАХТ</v>
      </c>
      <c r="Z126" s="161">
        <f t="shared" si="19"/>
        <v>3484.8484848484845</v>
      </c>
    </row>
    <row r="127" spans="1:26" ht="29" x14ac:dyDescent="0.35">
      <c r="A127" s="126">
        <v>137433</v>
      </c>
      <c r="B127" s="25" t="s">
        <v>76</v>
      </c>
      <c r="C127" s="26" t="s">
        <v>77</v>
      </c>
      <c r="D127" s="127" t="s">
        <v>13</v>
      </c>
      <c r="E127" s="38">
        <v>52</v>
      </c>
      <c r="F127" s="32" t="s">
        <v>73</v>
      </c>
      <c r="G127" s="124">
        <v>1.5</v>
      </c>
      <c r="H127" s="8">
        <v>6</v>
      </c>
      <c r="I127" s="135">
        <v>2000</v>
      </c>
      <c r="J127" s="131">
        <f t="shared" si="21"/>
        <v>333.33333333333331</v>
      </c>
      <c r="K127" s="55">
        <v>11170.768800000002</v>
      </c>
      <c r="L127" s="131">
        <f t="shared" si="11"/>
        <v>1861.7948000000004</v>
      </c>
      <c r="M127" s="134">
        <v>3850</v>
      </c>
      <c r="N127" s="131">
        <f t="shared" si="12"/>
        <v>641.66666666666663</v>
      </c>
      <c r="O127" s="151">
        <v>6500</v>
      </c>
      <c r="P127" s="131">
        <f t="shared" si="13"/>
        <v>1083.3333333333333</v>
      </c>
      <c r="Q127" s="162">
        <v>6000</v>
      </c>
      <c r="R127" s="131">
        <f t="shared" si="14"/>
        <v>1000</v>
      </c>
      <c r="S127" s="135"/>
      <c r="T127" s="131" t="str">
        <f t="shared" si="15"/>
        <v/>
      </c>
      <c r="U127" s="161">
        <f t="shared" si="16"/>
        <v>5904.1537600000001</v>
      </c>
      <c r="V127" s="161">
        <f t="shared" si="17"/>
        <v>333.33333333333331</v>
      </c>
      <c r="W127" s="166" t="str">
        <f>INDEX($I$1:T126,1,MATCH(V127,I127:T127,0))</f>
        <v>АЙСБЕРГ - 1 поддон</v>
      </c>
      <c r="X127" s="161">
        <f t="shared" si="18"/>
        <v>2000</v>
      </c>
      <c r="Y127" s="165" t="str">
        <f>INDEX($I$1:R126,1,MATCH(X127,I127:R127,0))</f>
        <v>АЙСБЕР ФРАХТ</v>
      </c>
      <c r="Z127" s="161">
        <f t="shared" si="19"/>
        <v>4761.9047619047615</v>
      </c>
    </row>
    <row r="128" spans="1:26" ht="29" x14ac:dyDescent="0.35">
      <c r="A128" s="126">
        <v>137433</v>
      </c>
      <c r="B128" s="25" t="s">
        <v>76</v>
      </c>
      <c r="C128" s="26" t="s">
        <v>77</v>
      </c>
      <c r="D128" s="127" t="s">
        <v>13</v>
      </c>
      <c r="E128" s="38">
        <v>52</v>
      </c>
      <c r="F128" s="32" t="s">
        <v>73</v>
      </c>
      <c r="G128" s="124" t="s">
        <v>17</v>
      </c>
      <c r="H128" s="8">
        <v>12</v>
      </c>
      <c r="I128" s="135">
        <v>3000</v>
      </c>
      <c r="J128" s="131">
        <f t="shared" si="21"/>
        <v>250</v>
      </c>
      <c r="K128" s="55">
        <v>22341.537600000003</v>
      </c>
      <c r="L128" s="131">
        <f t="shared" si="11"/>
        <v>1861.7948000000004</v>
      </c>
      <c r="M128" s="134">
        <v>4550</v>
      </c>
      <c r="N128" s="131">
        <f t="shared" si="12"/>
        <v>379.16666666666669</v>
      </c>
      <c r="O128" s="151">
        <v>7600</v>
      </c>
      <c r="P128" s="131">
        <f t="shared" si="13"/>
        <v>633.33333333333337</v>
      </c>
      <c r="Q128" s="162">
        <v>9000</v>
      </c>
      <c r="R128" s="131">
        <f t="shared" si="14"/>
        <v>750</v>
      </c>
      <c r="S128" s="135">
        <v>5000</v>
      </c>
      <c r="T128" s="131">
        <f t="shared" si="15"/>
        <v>416.66666666666669</v>
      </c>
      <c r="U128" s="161">
        <f t="shared" si="16"/>
        <v>8581.9229333333333</v>
      </c>
      <c r="V128" s="161">
        <f t="shared" si="17"/>
        <v>250</v>
      </c>
      <c r="W128" s="166" t="str">
        <f>INDEX($I$1:T127,1,MATCH(V128,I128:T128,0))</f>
        <v>АЙСБЕРГ - 1 поддон</v>
      </c>
      <c r="X128" s="161">
        <f t="shared" si="18"/>
        <v>3000</v>
      </c>
      <c r="Y128" s="165" t="str">
        <f>INDEX($I$1:R127,1,MATCH(X128,I128:R128,0))</f>
        <v>АЙСБЕР ФРАХТ</v>
      </c>
      <c r="Z128" s="161">
        <f t="shared" si="19"/>
        <v>3571.4285714285716</v>
      </c>
    </row>
    <row r="129" spans="1:26" ht="29" x14ac:dyDescent="0.35">
      <c r="A129" s="126">
        <v>137433</v>
      </c>
      <c r="B129" s="25" t="s">
        <v>76</v>
      </c>
      <c r="C129" s="26" t="s">
        <v>77</v>
      </c>
      <c r="D129" s="127" t="s">
        <v>13</v>
      </c>
      <c r="E129" s="38">
        <v>52</v>
      </c>
      <c r="F129" s="32" t="s">
        <v>73</v>
      </c>
      <c r="G129" s="124" t="s">
        <v>20</v>
      </c>
      <c r="H129" s="8">
        <v>15</v>
      </c>
      <c r="I129" s="135">
        <v>5000</v>
      </c>
      <c r="J129" s="131">
        <f t="shared" si="21"/>
        <v>333.33333333333331</v>
      </c>
      <c r="K129" s="55">
        <v>27926.922000000002</v>
      </c>
      <c r="L129" s="131">
        <f t="shared" si="11"/>
        <v>1861.7948000000001</v>
      </c>
      <c r="M129" s="134">
        <v>5250</v>
      </c>
      <c r="N129" s="131">
        <f t="shared" si="12"/>
        <v>350</v>
      </c>
      <c r="O129" s="151">
        <v>8800</v>
      </c>
      <c r="P129" s="131">
        <f t="shared" si="13"/>
        <v>586.66666666666663</v>
      </c>
      <c r="Q129" s="162">
        <v>9000</v>
      </c>
      <c r="R129" s="131">
        <f t="shared" si="14"/>
        <v>600</v>
      </c>
      <c r="S129" s="135">
        <v>7000</v>
      </c>
      <c r="T129" s="131">
        <f t="shared" si="15"/>
        <v>466.66666666666669</v>
      </c>
      <c r="U129" s="161">
        <f t="shared" si="16"/>
        <v>10496.153666666667</v>
      </c>
      <c r="V129" s="161">
        <f t="shared" si="17"/>
        <v>333.33333333333331</v>
      </c>
      <c r="W129" s="166" t="str">
        <f>INDEX($I$1:T128,1,MATCH(V129,I129:T129,0))</f>
        <v>АЙСБЕРГ - 1 поддон</v>
      </c>
      <c r="X129" s="161">
        <f t="shared" si="18"/>
        <v>5000</v>
      </c>
      <c r="Y129" s="165" t="str">
        <f>INDEX($I$1:R128,1,MATCH(X129,I129:R129,0))</f>
        <v>АЙСБЕР ФРАХТ</v>
      </c>
      <c r="Z129" s="161">
        <f t="shared" si="19"/>
        <v>4761.9047619047615</v>
      </c>
    </row>
    <row r="130" spans="1:26" x14ac:dyDescent="0.35">
      <c r="A130" s="126">
        <v>137433</v>
      </c>
      <c r="B130" s="25" t="s">
        <v>76</v>
      </c>
      <c r="C130" s="26" t="s">
        <v>77</v>
      </c>
      <c r="D130" s="127" t="s">
        <v>13</v>
      </c>
      <c r="E130" s="38">
        <v>52</v>
      </c>
      <c r="F130" s="32" t="s">
        <v>73</v>
      </c>
      <c r="G130" s="124" t="s">
        <v>23</v>
      </c>
      <c r="H130" s="8">
        <v>18</v>
      </c>
      <c r="I130" s="135">
        <v>7000</v>
      </c>
      <c r="J130" s="131">
        <f t="shared" si="21"/>
        <v>388.88888888888891</v>
      </c>
      <c r="K130" s="55">
        <v>33512.306400000001</v>
      </c>
      <c r="L130" s="131">
        <f t="shared" si="11"/>
        <v>1861.7948000000001</v>
      </c>
      <c r="M130" s="134">
        <v>6650</v>
      </c>
      <c r="N130" s="131">
        <f t="shared" si="12"/>
        <v>369.44444444444446</v>
      </c>
      <c r="O130" s="151">
        <v>10000</v>
      </c>
      <c r="P130" s="131">
        <f t="shared" si="13"/>
        <v>555.55555555555554</v>
      </c>
      <c r="Q130" s="162">
        <v>10000</v>
      </c>
      <c r="R130" s="131">
        <f t="shared" si="14"/>
        <v>555.55555555555554</v>
      </c>
      <c r="S130" s="135">
        <v>9000</v>
      </c>
      <c r="T130" s="131">
        <f t="shared" si="15"/>
        <v>500</v>
      </c>
      <c r="U130" s="161">
        <f t="shared" si="16"/>
        <v>12693.717733333333</v>
      </c>
      <c r="V130" s="161">
        <f t="shared" si="17"/>
        <v>369.44444444444446</v>
      </c>
      <c r="W130" s="166" t="str">
        <f>INDEX($I$1:T129,1,MATCH(V130,I130:T130,0))</f>
        <v>НТК - 1 поддон</v>
      </c>
      <c r="X130" s="161">
        <f t="shared" si="18"/>
        <v>6650</v>
      </c>
      <c r="Y130" s="165" t="str">
        <f>INDEX($I$1:R129,1,MATCH(X130,I130:R130,0))</f>
        <v>НТК ФРАХТ</v>
      </c>
      <c r="Z130" s="161">
        <f t="shared" si="19"/>
        <v>5277.7777777777783</v>
      </c>
    </row>
    <row r="131" spans="1:26" x14ac:dyDescent="0.35">
      <c r="A131" s="126">
        <v>137433</v>
      </c>
      <c r="B131" s="25" t="s">
        <v>76</v>
      </c>
      <c r="C131" s="26" t="s">
        <v>77</v>
      </c>
      <c r="D131" s="127" t="s">
        <v>13</v>
      </c>
      <c r="E131" s="38">
        <v>52</v>
      </c>
      <c r="F131" s="32" t="s">
        <v>73</v>
      </c>
      <c r="G131" s="124" t="s">
        <v>26</v>
      </c>
      <c r="H131" s="8">
        <v>33</v>
      </c>
      <c r="I131" s="135">
        <v>9000</v>
      </c>
      <c r="J131" s="131">
        <f t="shared" si="21"/>
        <v>272.72727272727275</v>
      </c>
      <c r="K131" s="55">
        <v>61439.228400000007</v>
      </c>
      <c r="L131" s="131">
        <f t="shared" ref="L131:L186" si="22">IF(IFERROR((K131/H131),"")=0,"",IFERROR((K131/H131),""))</f>
        <v>1861.7948000000001</v>
      </c>
      <c r="M131" s="134">
        <v>8050</v>
      </c>
      <c r="N131" s="131">
        <f t="shared" ref="N131:N186" si="23">IF(IFERROR((M131/H131),"")=0,"",IFERROR((M131/H131),""))</f>
        <v>243.93939393939394</v>
      </c>
      <c r="O131" s="151">
        <v>11100</v>
      </c>
      <c r="P131" s="131">
        <f t="shared" ref="P131:P191" si="24">IF(IFERROR((O131/H131),"")=0,"",IFERROR((O131/H131),""))</f>
        <v>336.36363636363637</v>
      </c>
      <c r="Q131" s="162">
        <v>12000</v>
      </c>
      <c r="R131" s="131">
        <f t="shared" ref="R131:R186" si="25">IF(IFERROR((Q131/H131),"")=0,"",IFERROR((Q131/H131),""))</f>
        <v>363.63636363636363</v>
      </c>
      <c r="S131" s="135">
        <v>12000</v>
      </c>
      <c r="T131" s="131">
        <f t="shared" ref="T131:T191" si="26">IF(IFERROR((S131/H131),"")=0,"",IFERROR((S131/H131),""))</f>
        <v>363.63636363636363</v>
      </c>
      <c r="U131" s="161">
        <f t="shared" ref="U131:U186" si="27">IFERROR(AVERAGE(I131,K131,M131,O131,Q131,S131),"")</f>
        <v>18931.538066666668</v>
      </c>
      <c r="V131" s="161">
        <f t="shared" ref="V131:V186" si="28">MIN(J131,L131,N131,P131,R131,T131)</f>
        <v>243.93939393939394</v>
      </c>
      <c r="W131" s="166" t="str">
        <f>INDEX($I$1:T130,1,MATCH(V131,I131:T131,0))</f>
        <v>НТК - 1 поддон</v>
      </c>
      <c r="X131" s="161">
        <f t="shared" ref="X131:X186" si="29">MIN(I131,K131,M131,O131,Q131)</f>
        <v>8050</v>
      </c>
      <c r="Y131" s="165" t="str">
        <f>INDEX($I$1:R130,1,MATCH(X131,I131:R131,0))</f>
        <v>НТК ФРАХТ</v>
      </c>
      <c r="Z131" s="161">
        <f t="shared" ref="Z131:Z186" si="30">(V131*100)/7</f>
        <v>3484.8484848484845</v>
      </c>
    </row>
    <row r="132" spans="1:26" ht="43.5" x14ac:dyDescent="0.35">
      <c r="A132" s="61">
        <v>131420</v>
      </c>
      <c r="B132" s="15" t="s">
        <v>78</v>
      </c>
      <c r="C132" s="16" t="s">
        <v>79</v>
      </c>
      <c r="D132" s="110" t="s">
        <v>13</v>
      </c>
      <c r="E132" s="38">
        <v>50</v>
      </c>
      <c r="F132" s="32" t="s">
        <v>14</v>
      </c>
      <c r="G132" s="124">
        <v>1.5</v>
      </c>
      <c r="H132" s="8">
        <v>6</v>
      </c>
      <c r="I132" s="132"/>
      <c r="J132" s="131" t="str">
        <f t="shared" si="21"/>
        <v/>
      </c>
      <c r="K132" s="55">
        <v>27193.439999999999</v>
      </c>
      <c r="L132" s="131">
        <f t="shared" si="22"/>
        <v>4532.24</v>
      </c>
      <c r="M132" s="132">
        <v>10500</v>
      </c>
      <c r="N132" s="131">
        <f t="shared" si="23"/>
        <v>1750</v>
      </c>
      <c r="O132" s="149">
        <v>22200</v>
      </c>
      <c r="P132" s="131">
        <f t="shared" si="24"/>
        <v>3700</v>
      </c>
      <c r="Q132" s="162">
        <v>18500</v>
      </c>
      <c r="R132" s="131">
        <f t="shared" si="25"/>
        <v>3083.3333333333335</v>
      </c>
      <c r="S132" s="132">
        <v>12000</v>
      </c>
      <c r="T132" s="131">
        <f t="shared" si="26"/>
        <v>2000</v>
      </c>
      <c r="U132" s="161">
        <f t="shared" si="27"/>
        <v>18078.688000000002</v>
      </c>
      <c r="V132" s="161">
        <f t="shared" si="28"/>
        <v>1750</v>
      </c>
      <c r="W132" s="166" t="str">
        <f>INDEX($I$1:T131,1,MATCH(V132,I132:T132,0))</f>
        <v>НТК - 1 поддон</v>
      </c>
      <c r="X132" s="161">
        <f t="shared" si="29"/>
        <v>10500</v>
      </c>
      <c r="Y132" s="165" t="str">
        <f>INDEX($I$1:R131,1,MATCH(X132,I132:R132,0))</f>
        <v>НТК ФРАХТ</v>
      </c>
      <c r="Z132" s="161">
        <f t="shared" si="30"/>
        <v>25000</v>
      </c>
    </row>
    <row r="133" spans="1:26" ht="43.5" x14ac:dyDescent="0.35">
      <c r="A133" s="61">
        <v>131420</v>
      </c>
      <c r="B133" s="15" t="s">
        <v>78</v>
      </c>
      <c r="C133" s="16" t="s">
        <v>79</v>
      </c>
      <c r="D133" s="110" t="s">
        <v>13</v>
      </c>
      <c r="E133" s="38">
        <v>50</v>
      </c>
      <c r="F133" s="32" t="s">
        <v>14</v>
      </c>
      <c r="G133" s="124" t="s">
        <v>17</v>
      </c>
      <c r="H133" s="8">
        <v>12</v>
      </c>
      <c r="I133" s="132"/>
      <c r="J133" s="131" t="str">
        <f t="shared" si="21"/>
        <v/>
      </c>
      <c r="K133" s="55">
        <v>54386.879999999997</v>
      </c>
      <c r="L133" s="131">
        <f t="shared" si="22"/>
        <v>4532.24</v>
      </c>
      <c r="M133" s="132">
        <v>13000</v>
      </c>
      <c r="N133" s="131">
        <f t="shared" si="23"/>
        <v>1083.3333333333333</v>
      </c>
      <c r="O133" s="149">
        <v>25700</v>
      </c>
      <c r="P133" s="131">
        <f t="shared" si="24"/>
        <v>2141.6666666666665</v>
      </c>
      <c r="Q133" s="162">
        <v>27750</v>
      </c>
      <c r="R133" s="131">
        <f t="shared" si="25"/>
        <v>2312.5</v>
      </c>
      <c r="S133" s="132">
        <v>15000</v>
      </c>
      <c r="T133" s="131">
        <f t="shared" si="26"/>
        <v>1250</v>
      </c>
      <c r="U133" s="161">
        <f t="shared" si="27"/>
        <v>27167.376</v>
      </c>
      <c r="V133" s="161">
        <f t="shared" si="28"/>
        <v>1083.3333333333333</v>
      </c>
      <c r="W133" s="166" t="str">
        <f>INDEX($I$1:T132,1,MATCH(V133,I133:T133,0))</f>
        <v>НТК - 1 поддон</v>
      </c>
      <c r="X133" s="161">
        <f t="shared" si="29"/>
        <v>13000</v>
      </c>
      <c r="Y133" s="165" t="str">
        <f>INDEX($I$1:R132,1,MATCH(X133,I133:R133,0))</f>
        <v>НТК ФРАХТ</v>
      </c>
      <c r="Z133" s="161">
        <f t="shared" si="30"/>
        <v>15476.190476190475</v>
      </c>
    </row>
    <row r="134" spans="1:26" ht="43.5" x14ac:dyDescent="0.35">
      <c r="A134" s="61">
        <v>131420</v>
      </c>
      <c r="B134" s="15" t="s">
        <v>78</v>
      </c>
      <c r="C134" s="16" t="s">
        <v>79</v>
      </c>
      <c r="D134" s="110" t="s">
        <v>13</v>
      </c>
      <c r="E134" s="38">
        <v>50</v>
      </c>
      <c r="F134" s="32" t="s">
        <v>14</v>
      </c>
      <c r="G134" s="124" t="s">
        <v>20</v>
      </c>
      <c r="H134" s="8">
        <v>15</v>
      </c>
      <c r="I134" s="132"/>
      <c r="J134" s="131" t="str">
        <f t="shared" si="21"/>
        <v/>
      </c>
      <c r="K134" s="55">
        <v>67983.599999999991</v>
      </c>
      <c r="L134" s="131">
        <f t="shared" si="22"/>
        <v>4532.24</v>
      </c>
      <c r="M134" s="132">
        <v>16500</v>
      </c>
      <c r="N134" s="131">
        <f t="shared" si="23"/>
        <v>1100</v>
      </c>
      <c r="O134" s="149">
        <v>28000</v>
      </c>
      <c r="P134" s="131">
        <f t="shared" si="24"/>
        <v>1866.6666666666667</v>
      </c>
      <c r="Q134" s="162">
        <v>27750</v>
      </c>
      <c r="R134" s="131">
        <f t="shared" si="25"/>
        <v>1850</v>
      </c>
      <c r="S134" s="132">
        <v>18000</v>
      </c>
      <c r="T134" s="131">
        <f t="shared" si="26"/>
        <v>1200</v>
      </c>
      <c r="U134" s="161">
        <f t="shared" si="27"/>
        <v>31646.719999999994</v>
      </c>
      <c r="V134" s="161">
        <f t="shared" si="28"/>
        <v>1100</v>
      </c>
      <c r="W134" s="166" t="str">
        <f>INDEX($I$1:T133,1,MATCH(V134,I134:T134,0))</f>
        <v>НТК - 1 поддон</v>
      </c>
      <c r="X134" s="161">
        <f t="shared" si="29"/>
        <v>16500</v>
      </c>
      <c r="Y134" s="165" t="str">
        <f>INDEX($I$1:R133,1,MATCH(X134,I134:R134,0))</f>
        <v>НТК ФРАХТ</v>
      </c>
      <c r="Z134" s="161">
        <f t="shared" si="30"/>
        <v>15714.285714285714</v>
      </c>
    </row>
    <row r="135" spans="1:26" ht="43.5" x14ac:dyDescent="0.35">
      <c r="A135" s="61">
        <v>131420</v>
      </c>
      <c r="B135" s="15" t="s">
        <v>78</v>
      </c>
      <c r="C135" s="16" t="s">
        <v>79</v>
      </c>
      <c r="D135" s="110" t="s">
        <v>13</v>
      </c>
      <c r="E135" s="38">
        <v>50</v>
      </c>
      <c r="F135" s="32" t="s">
        <v>14</v>
      </c>
      <c r="G135" s="124" t="s">
        <v>23</v>
      </c>
      <c r="H135" s="8">
        <v>18</v>
      </c>
      <c r="I135" s="132"/>
      <c r="J135" s="131" t="str">
        <f t="shared" si="21"/>
        <v/>
      </c>
      <c r="K135" s="55">
        <v>81580.319999999992</v>
      </c>
      <c r="L135" s="131">
        <f t="shared" si="22"/>
        <v>4532.24</v>
      </c>
      <c r="M135" s="132">
        <v>21000</v>
      </c>
      <c r="N135" s="131">
        <f t="shared" si="23"/>
        <v>1166.6666666666667</v>
      </c>
      <c r="O135" s="149">
        <v>31500</v>
      </c>
      <c r="P135" s="131">
        <f t="shared" si="24"/>
        <v>1750</v>
      </c>
      <c r="Q135" s="162">
        <v>31450</v>
      </c>
      <c r="R135" s="131">
        <f t="shared" si="25"/>
        <v>1747.2222222222222</v>
      </c>
      <c r="S135" s="132">
        <v>26000</v>
      </c>
      <c r="T135" s="131">
        <f t="shared" si="26"/>
        <v>1444.4444444444443</v>
      </c>
      <c r="U135" s="161">
        <f t="shared" si="27"/>
        <v>38306.063999999998</v>
      </c>
      <c r="V135" s="161">
        <f t="shared" si="28"/>
        <v>1166.6666666666667</v>
      </c>
      <c r="W135" s="166" t="str">
        <f>INDEX($I$1:T134,1,MATCH(V135,I135:T135,0))</f>
        <v>НТК - 1 поддон</v>
      </c>
      <c r="X135" s="161">
        <f t="shared" si="29"/>
        <v>21000</v>
      </c>
      <c r="Y135" s="165" t="str">
        <f>INDEX($I$1:R134,1,MATCH(X135,I135:R135,0))</f>
        <v>НТК ФРАХТ</v>
      </c>
      <c r="Z135" s="161">
        <f t="shared" si="30"/>
        <v>16666.666666666668</v>
      </c>
    </row>
    <row r="136" spans="1:26" ht="43.5" x14ac:dyDescent="0.35">
      <c r="A136" s="61">
        <v>131420</v>
      </c>
      <c r="B136" s="15" t="s">
        <v>78</v>
      </c>
      <c r="C136" s="16" t="s">
        <v>79</v>
      </c>
      <c r="D136" s="110" t="s">
        <v>13</v>
      </c>
      <c r="E136" s="38">
        <v>50</v>
      </c>
      <c r="F136" s="32" t="s">
        <v>14</v>
      </c>
      <c r="G136" s="124" t="s">
        <v>26</v>
      </c>
      <c r="H136" s="8">
        <v>33</v>
      </c>
      <c r="I136" s="132"/>
      <c r="J136" s="131" t="str">
        <f t="shared" si="21"/>
        <v/>
      </c>
      <c r="K136" s="55">
        <v>149563.91999999998</v>
      </c>
      <c r="L136" s="131">
        <f t="shared" si="22"/>
        <v>4532.24</v>
      </c>
      <c r="M136" s="132">
        <v>28500</v>
      </c>
      <c r="N136" s="131">
        <f t="shared" si="23"/>
        <v>863.63636363636363</v>
      </c>
      <c r="O136" s="149">
        <v>38100</v>
      </c>
      <c r="P136" s="131">
        <f t="shared" si="24"/>
        <v>1154.5454545454545</v>
      </c>
      <c r="Q136" s="162">
        <v>37000</v>
      </c>
      <c r="R136" s="131">
        <f t="shared" si="25"/>
        <v>1121.2121212121212</v>
      </c>
      <c r="S136" s="132">
        <v>32000</v>
      </c>
      <c r="T136" s="131">
        <f t="shared" si="26"/>
        <v>969.69696969696975</v>
      </c>
      <c r="U136" s="161">
        <f t="shared" si="27"/>
        <v>57032.784</v>
      </c>
      <c r="V136" s="161">
        <f t="shared" si="28"/>
        <v>863.63636363636363</v>
      </c>
      <c r="W136" s="166" t="str">
        <f>INDEX($I$1:T135,1,MATCH(V136,I136:T136,0))</f>
        <v>НТК - 1 поддон</v>
      </c>
      <c r="X136" s="161">
        <f t="shared" si="29"/>
        <v>28500</v>
      </c>
      <c r="Y136" s="165" t="str">
        <f>INDEX($I$1:R135,1,MATCH(X136,I136:R136,0))</f>
        <v>НТК ФРАХТ</v>
      </c>
      <c r="Z136" s="161">
        <f t="shared" si="30"/>
        <v>12337.662337662337</v>
      </c>
    </row>
    <row r="137" spans="1:26" ht="29" x14ac:dyDescent="0.35">
      <c r="A137" s="54">
        <v>126033</v>
      </c>
      <c r="B137" s="21" t="s">
        <v>80</v>
      </c>
      <c r="C137" s="21" t="s">
        <v>81</v>
      </c>
      <c r="D137" s="110" t="s">
        <v>13</v>
      </c>
      <c r="E137" s="31">
        <v>78</v>
      </c>
      <c r="F137" s="32" t="s">
        <v>28</v>
      </c>
      <c r="G137" s="124">
        <v>1.5</v>
      </c>
      <c r="H137" s="8">
        <v>6</v>
      </c>
      <c r="I137" s="135">
        <v>28000</v>
      </c>
      <c r="J137" s="131">
        <f t="shared" si="21"/>
        <v>4666.666666666667</v>
      </c>
      <c r="K137" s="55">
        <v>23245.919999999998</v>
      </c>
      <c r="L137" s="131">
        <f t="shared" si="22"/>
        <v>3874.3199999999997</v>
      </c>
      <c r="M137" s="132">
        <v>15500</v>
      </c>
      <c r="N137" s="131">
        <f t="shared" si="23"/>
        <v>2583.3333333333335</v>
      </c>
      <c r="O137" s="147">
        <v>37400</v>
      </c>
      <c r="P137" s="131">
        <f t="shared" si="24"/>
        <v>6233.333333333333</v>
      </c>
      <c r="Q137" s="163">
        <v>33500</v>
      </c>
      <c r="R137" s="131">
        <f t="shared" si="25"/>
        <v>5583.333333333333</v>
      </c>
      <c r="S137" s="135">
        <v>24000</v>
      </c>
      <c r="T137" s="131">
        <f t="shared" si="26"/>
        <v>4000</v>
      </c>
      <c r="U137" s="161">
        <f t="shared" si="27"/>
        <v>26940.986666666664</v>
      </c>
      <c r="V137" s="161">
        <f t="shared" si="28"/>
        <v>2583.3333333333335</v>
      </c>
      <c r="W137" s="166" t="str">
        <f>INDEX($I$1:T136,1,MATCH(V137,I137:T137,0))</f>
        <v>НТК - 1 поддон</v>
      </c>
      <c r="X137" s="161">
        <f t="shared" si="29"/>
        <v>15500</v>
      </c>
      <c r="Y137" s="165" t="str">
        <f>INDEX($I$1:R136,1,MATCH(X137,I137:R137,0))</f>
        <v>НТК ФРАХТ</v>
      </c>
      <c r="Z137" s="161">
        <f t="shared" si="30"/>
        <v>36904.761904761908</v>
      </c>
    </row>
    <row r="138" spans="1:26" ht="29" x14ac:dyDescent="0.35">
      <c r="A138" s="54">
        <v>126033</v>
      </c>
      <c r="B138" s="21" t="s">
        <v>80</v>
      </c>
      <c r="C138" s="21" t="s">
        <v>81</v>
      </c>
      <c r="D138" s="110" t="s">
        <v>13</v>
      </c>
      <c r="E138" s="31">
        <v>78</v>
      </c>
      <c r="F138" s="32" t="s">
        <v>28</v>
      </c>
      <c r="G138" s="124" t="s">
        <v>17</v>
      </c>
      <c r="H138" s="8">
        <v>12</v>
      </c>
      <c r="I138" s="135">
        <v>33000</v>
      </c>
      <c r="J138" s="131">
        <f t="shared" si="21"/>
        <v>2750</v>
      </c>
      <c r="K138" s="55">
        <v>46491.839999999997</v>
      </c>
      <c r="L138" s="131">
        <f t="shared" si="22"/>
        <v>3874.3199999999997</v>
      </c>
      <c r="M138" s="132">
        <v>24000</v>
      </c>
      <c r="N138" s="131">
        <f t="shared" si="23"/>
        <v>2000</v>
      </c>
      <c r="O138" s="148">
        <v>51400</v>
      </c>
      <c r="P138" s="131">
        <f t="shared" si="24"/>
        <v>4283.333333333333</v>
      </c>
      <c r="Q138" s="164">
        <v>50250</v>
      </c>
      <c r="R138" s="131">
        <f t="shared" si="25"/>
        <v>4187.5</v>
      </c>
      <c r="S138" s="135">
        <v>30000</v>
      </c>
      <c r="T138" s="131">
        <f t="shared" si="26"/>
        <v>2500</v>
      </c>
      <c r="U138" s="161">
        <f t="shared" si="27"/>
        <v>39190.306666666664</v>
      </c>
      <c r="V138" s="161">
        <f t="shared" si="28"/>
        <v>2000</v>
      </c>
      <c r="W138" s="166" t="str">
        <f>INDEX($I$1:T137,1,MATCH(V138,I138:T138,0))</f>
        <v>НТК - 1 поддон</v>
      </c>
      <c r="X138" s="161">
        <f t="shared" si="29"/>
        <v>24000</v>
      </c>
      <c r="Y138" s="165" t="str">
        <f>INDEX($I$1:R137,1,MATCH(X138,I138:R138,0))</f>
        <v>НТК ФРАХТ</v>
      </c>
      <c r="Z138" s="161">
        <f t="shared" si="30"/>
        <v>28571.428571428572</v>
      </c>
    </row>
    <row r="139" spans="1:26" ht="29" x14ac:dyDescent="0.35">
      <c r="A139" s="54">
        <v>126033</v>
      </c>
      <c r="B139" s="21" t="s">
        <v>80</v>
      </c>
      <c r="C139" s="21" t="s">
        <v>81</v>
      </c>
      <c r="D139" s="110" t="s">
        <v>13</v>
      </c>
      <c r="E139" s="31">
        <v>78</v>
      </c>
      <c r="F139" s="32" t="s">
        <v>28</v>
      </c>
      <c r="G139" s="124" t="s">
        <v>20</v>
      </c>
      <c r="H139" s="8">
        <v>15</v>
      </c>
      <c r="I139" s="135">
        <v>35000</v>
      </c>
      <c r="J139" s="131">
        <f t="shared" si="21"/>
        <v>2333.3333333333335</v>
      </c>
      <c r="K139" s="55">
        <v>58114.799999999996</v>
      </c>
      <c r="L139" s="131">
        <f t="shared" si="22"/>
        <v>3874.3199999999997</v>
      </c>
      <c r="M139" s="132">
        <v>28000</v>
      </c>
      <c r="N139" s="131">
        <f t="shared" si="23"/>
        <v>1866.6666666666667</v>
      </c>
      <c r="O139" s="148">
        <v>47900</v>
      </c>
      <c r="P139" s="131">
        <f t="shared" si="24"/>
        <v>3193.3333333333335</v>
      </c>
      <c r="Q139" s="164">
        <v>50250</v>
      </c>
      <c r="R139" s="131">
        <f t="shared" si="25"/>
        <v>3350</v>
      </c>
      <c r="S139" s="135">
        <v>38000</v>
      </c>
      <c r="T139" s="131">
        <f t="shared" si="26"/>
        <v>2533.3333333333335</v>
      </c>
      <c r="U139" s="161">
        <f t="shared" si="27"/>
        <v>42877.466666666667</v>
      </c>
      <c r="V139" s="161">
        <f t="shared" si="28"/>
        <v>1866.6666666666667</v>
      </c>
      <c r="W139" s="166" t="str">
        <f>INDEX($I$1:T138,1,MATCH(V139,I139:T139,0))</f>
        <v>НТК - 1 поддон</v>
      </c>
      <c r="X139" s="161">
        <f t="shared" si="29"/>
        <v>28000</v>
      </c>
      <c r="Y139" s="165" t="str">
        <f>INDEX($I$1:R138,1,MATCH(X139,I139:R139,0))</f>
        <v>НТК ФРАХТ</v>
      </c>
      <c r="Z139" s="161">
        <f t="shared" si="30"/>
        <v>26666.666666666668</v>
      </c>
    </row>
    <row r="140" spans="1:26" ht="29" x14ac:dyDescent="0.35">
      <c r="A140" s="54">
        <v>126033</v>
      </c>
      <c r="B140" s="21" t="s">
        <v>80</v>
      </c>
      <c r="C140" s="21" t="s">
        <v>81</v>
      </c>
      <c r="D140" s="110" t="s">
        <v>13</v>
      </c>
      <c r="E140" s="31">
        <v>78</v>
      </c>
      <c r="F140" s="32" t="s">
        <v>28</v>
      </c>
      <c r="G140" s="124" t="s">
        <v>23</v>
      </c>
      <c r="H140" s="8">
        <v>18</v>
      </c>
      <c r="I140" s="135">
        <v>46000</v>
      </c>
      <c r="J140" s="131">
        <f t="shared" si="21"/>
        <v>2555.5555555555557</v>
      </c>
      <c r="K140" s="55">
        <v>69737.759999999995</v>
      </c>
      <c r="L140" s="131">
        <f t="shared" si="22"/>
        <v>3874.3199999999997</v>
      </c>
      <c r="M140" s="132">
        <v>35000</v>
      </c>
      <c r="N140" s="131">
        <f t="shared" si="23"/>
        <v>1944.4444444444443</v>
      </c>
      <c r="O140" s="148">
        <v>54900</v>
      </c>
      <c r="P140" s="131">
        <f t="shared" si="24"/>
        <v>3050</v>
      </c>
      <c r="Q140" s="164">
        <v>56950</v>
      </c>
      <c r="R140" s="131">
        <f t="shared" si="25"/>
        <v>3163.8888888888887</v>
      </c>
      <c r="S140" s="135">
        <v>45000</v>
      </c>
      <c r="T140" s="131">
        <f t="shared" si="26"/>
        <v>2500</v>
      </c>
      <c r="U140" s="161">
        <f t="shared" si="27"/>
        <v>51264.626666666671</v>
      </c>
      <c r="V140" s="161">
        <f t="shared" si="28"/>
        <v>1944.4444444444443</v>
      </c>
      <c r="W140" s="166" t="str">
        <f>INDEX($I$1:T139,1,MATCH(V140,I140:T140,0))</f>
        <v>НТК - 1 поддон</v>
      </c>
      <c r="X140" s="161">
        <f t="shared" si="29"/>
        <v>35000</v>
      </c>
      <c r="Y140" s="165" t="str">
        <f>INDEX($I$1:R139,1,MATCH(X140,I140:R140,0))</f>
        <v>НТК ФРАХТ</v>
      </c>
      <c r="Z140" s="161">
        <f t="shared" si="30"/>
        <v>27777.777777777777</v>
      </c>
    </row>
    <row r="141" spans="1:26" ht="29.5" thickBot="1" x14ac:dyDescent="0.4">
      <c r="A141" s="54">
        <v>126033</v>
      </c>
      <c r="B141" s="21" t="s">
        <v>80</v>
      </c>
      <c r="C141" s="21" t="s">
        <v>81</v>
      </c>
      <c r="D141" s="110" t="s">
        <v>13</v>
      </c>
      <c r="E141" s="31">
        <v>78</v>
      </c>
      <c r="F141" s="32" t="s">
        <v>28</v>
      </c>
      <c r="G141" s="124" t="s">
        <v>26</v>
      </c>
      <c r="H141" s="8">
        <v>33</v>
      </c>
      <c r="I141" s="135">
        <v>60000</v>
      </c>
      <c r="J141" s="131">
        <f t="shared" si="21"/>
        <v>1818.1818181818182</v>
      </c>
      <c r="K141" s="55">
        <v>127852.56</v>
      </c>
      <c r="L141" s="131">
        <f t="shared" si="22"/>
        <v>3874.3199999999997</v>
      </c>
      <c r="M141" s="132">
        <v>46000</v>
      </c>
      <c r="N141" s="131">
        <f t="shared" si="23"/>
        <v>1393.939393939394</v>
      </c>
      <c r="O141" s="148">
        <v>57300</v>
      </c>
      <c r="P141" s="131">
        <f t="shared" si="24"/>
        <v>1736.3636363636363</v>
      </c>
      <c r="Q141" s="164">
        <v>67000</v>
      </c>
      <c r="R141" s="131">
        <f t="shared" si="25"/>
        <v>2030.3030303030303</v>
      </c>
      <c r="S141" s="135">
        <v>55000</v>
      </c>
      <c r="T141" s="131">
        <f t="shared" si="26"/>
        <v>1666.6666666666667</v>
      </c>
      <c r="U141" s="161">
        <f t="shared" si="27"/>
        <v>68858.759999999995</v>
      </c>
      <c r="V141" s="161">
        <f t="shared" si="28"/>
        <v>1393.939393939394</v>
      </c>
      <c r="W141" s="166" t="str">
        <f>INDEX($I$1:T140,1,MATCH(V141,I141:T141,0))</f>
        <v>НТК - 1 поддон</v>
      </c>
      <c r="X141" s="161">
        <f t="shared" si="29"/>
        <v>46000</v>
      </c>
      <c r="Y141" s="165" t="str">
        <f>INDEX($I$1:R140,1,MATCH(X141,I141:R141,0))</f>
        <v>НТК ФРАХТ</v>
      </c>
      <c r="Z141" s="161">
        <f t="shared" si="30"/>
        <v>19913.419913419912</v>
      </c>
    </row>
    <row r="142" spans="1:26" ht="29" x14ac:dyDescent="0.35">
      <c r="A142" s="128">
        <v>125490</v>
      </c>
      <c r="B142" s="15" t="s">
        <v>82</v>
      </c>
      <c r="C142" s="17" t="s">
        <v>83</v>
      </c>
      <c r="D142" s="110" t="s">
        <v>13</v>
      </c>
      <c r="E142" s="31">
        <v>58</v>
      </c>
      <c r="F142" s="32" t="s">
        <v>73</v>
      </c>
      <c r="G142" s="124">
        <v>1.5</v>
      </c>
      <c r="H142" s="8">
        <v>6</v>
      </c>
      <c r="I142" s="134">
        <v>14000</v>
      </c>
      <c r="J142" s="131">
        <f t="shared" ref="J142:J151" si="31">IF(IFERROR((I142/H142),"")=0,"",IFERROR((I142/H142),""))</f>
        <v>2333.3333333333335</v>
      </c>
      <c r="K142" s="55">
        <v>24029.280000000002</v>
      </c>
      <c r="L142" s="131">
        <f t="shared" si="22"/>
        <v>4004.8800000000006</v>
      </c>
      <c r="M142" s="137"/>
      <c r="N142" s="131" t="str">
        <f t="shared" si="23"/>
        <v/>
      </c>
      <c r="O142" s="148">
        <v>0</v>
      </c>
      <c r="P142" s="131" t="str">
        <f t="shared" si="24"/>
        <v/>
      </c>
      <c r="Q142" s="163">
        <v>16000</v>
      </c>
      <c r="R142" s="131">
        <f t="shared" si="25"/>
        <v>2666.6666666666665</v>
      </c>
      <c r="S142" s="137"/>
      <c r="T142" s="131" t="str">
        <f t="shared" si="26"/>
        <v/>
      </c>
      <c r="U142" s="161">
        <f t="shared" si="27"/>
        <v>13507.32</v>
      </c>
      <c r="V142" s="161">
        <f t="shared" si="28"/>
        <v>2333.3333333333335</v>
      </c>
      <c r="W142" s="166" t="str">
        <f>INDEX($I$1:T141,1,MATCH(V142,I142:T142,0))</f>
        <v>АЙСБЕРГ - 1 поддон</v>
      </c>
      <c r="X142" s="161">
        <f t="shared" si="29"/>
        <v>0</v>
      </c>
      <c r="Y142" s="165" t="str">
        <f>INDEX($I$1:R141,1,MATCH(X142,I142:R142,0))</f>
        <v>ИТЕКО ФРАХТ</v>
      </c>
      <c r="Z142" s="161">
        <f t="shared" si="30"/>
        <v>33333.333333333336</v>
      </c>
    </row>
    <row r="143" spans="1:26" ht="29" x14ac:dyDescent="0.35">
      <c r="A143" s="128">
        <v>125490</v>
      </c>
      <c r="B143" s="15" t="s">
        <v>82</v>
      </c>
      <c r="C143" s="17" t="s">
        <v>83</v>
      </c>
      <c r="D143" s="110" t="s">
        <v>13</v>
      </c>
      <c r="E143" s="31">
        <v>58</v>
      </c>
      <c r="F143" s="32" t="s">
        <v>73</v>
      </c>
      <c r="G143" s="124" t="s">
        <v>17</v>
      </c>
      <c r="H143" s="8">
        <v>12</v>
      </c>
      <c r="I143" s="134">
        <v>18000</v>
      </c>
      <c r="J143" s="131">
        <f t="shared" si="31"/>
        <v>1500</v>
      </c>
      <c r="K143" s="55">
        <v>48058.560000000005</v>
      </c>
      <c r="L143" s="131">
        <f t="shared" si="22"/>
        <v>4004.8800000000006</v>
      </c>
      <c r="M143" s="138"/>
      <c r="N143" s="131" t="str">
        <f t="shared" si="23"/>
        <v/>
      </c>
      <c r="O143" s="148">
        <v>0</v>
      </c>
      <c r="P143" s="131" t="str">
        <f t="shared" si="24"/>
        <v/>
      </c>
      <c r="Q143" s="164">
        <v>23250</v>
      </c>
      <c r="R143" s="131">
        <f t="shared" si="25"/>
        <v>1937.5</v>
      </c>
      <c r="S143" s="138"/>
      <c r="T143" s="131" t="str">
        <f t="shared" si="26"/>
        <v/>
      </c>
      <c r="U143" s="161">
        <f t="shared" si="27"/>
        <v>22327.14</v>
      </c>
      <c r="V143" s="161">
        <f t="shared" si="28"/>
        <v>1500</v>
      </c>
      <c r="W143" s="166" t="str">
        <f>INDEX($I$1:T142,1,MATCH(V143,I143:T143,0))</f>
        <v>АЙСБЕРГ - 1 поддон</v>
      </c>
      <c r="X143" s="161">
        <f t="shared" si="29"/>
        <v>0</v>
      </c>
      <c r="Y143" s="165" t="str">
        <f>INDEX($I$1:R142,1,MATCH(X143,I143:R143,0))</f>
        <v>ИТЕКО ФРАХТ</v>
      </c>
      <c r="Z143" s="161">
        <f t="shared" si="30"/>
        <v>21428.571428571428</v>
      </c>
    </row>
    <row r="144" spans="1:26" ht="29" x14ac:dyDescent="0.35">
      <c r="A144" s="128">
        <v>125490</v>
      </c>
      <c r="B144" s="15" t="s">
        <v>82</v>
      </c>
      <c r="C144" s="17" t="s">
        <v>83</v>
      </c>
      <c r="D144" s="110" t="s">
        <v>13</v>
      </c>
      <c r="E144" s="31">
        <v>58</v>
      </c>
      <c r="F144" s="32" t="s">
        <v>73</v>
      </c>
      <c r="G144" s="124" t="s">
        <v>20</v>
      </c>
      <c r="H144" s="8">
        <v>15</v>
      </c>
      <c r="I144" s="134">
        <v>20000</v>
      </c>
      <c r="J144" s="131">
        <f t="shared" si="31"/>
        <v>1333.3333333333333</v>
      </c>
      <c r="K144" s="55">
        <v>60073.200000000012</v>
      </c>
      <c r="L144" s="131">
        <f t="shared" si="22"/>
        <v>4004.8800000000006</v>
      </c>
      <c r="M144" s="138"/>
      <c r="N144" s="131" t="str">
        <f t="shared" si="23"/>
        <v/>
      </c>
      <c r="O144" s="148">
        <v>0</v>
      </c>
      <c r="P144" s="131" t="str">
        <f t="shared" si="24"/>
        <v/>
      </c>
      <c r="Q144" s="164">
        <v>23250</v>
      </c>
      <c r="R144" s="131">
        <f t="shared" si="25"/>
        <v>1550</v>
      </c>
      <c r="S144" s="138"/>
      <c r="T144" s="131" t="str">
        <f t="shared" si="26"/>
        <v/>
      </c>
      <c r="U144" s="161">
        <f t="shared" si="27"/>
        <v>25830.800000000003</v>
      </c>
      <c r="V144" s="161">
        <f t="shared" si="28"/>
        <v>1333.3333333333333</v>
      </c>
      <c r="W144" s="166" t="str">
        <f>INDEX($I$1:T143,1,MATCH(V144,I144:T144,0))</f>
        <v>АЙСБЕРГ - 1 поддон</v>
      </c>
      <c r="X144" s="161">
        <f t="shared" si="29"/>
        <v>0</v>
      </c>
      <c r="Y144" s="165" t="str">
        <f>INDEX($I$1:R143,1,MATCH(X144,I144:R144,0))</f>
        <v>ИТЕКО ФРАХТ</v>
      </c>
      <c r="Z144" s="161">
        <f t="shared" si="30"/>
        <v>19047.619047619046</v>
      </c>
    </row>
    <row r="145" spans="1:26" x14ac:dyDescent="0.35">
      <c r="A145" s="128">
        <v>125490</v>
      </c>
      <c r="B145" s="15" t="s">
        <v>82</v>
      </c>
      <c r="C145" s="17" t="s">
        <v>83</v>
      </c>
      <c r="D145" s="110" t="s">
        <v>13</v>
      </c>
      <c r="E145" s="31">
        <v>58</v>
      </c>
      <c r="F145" s="32" t="s">
        <v>73</v>
      </c>
      <c r="G145" s="124" t="s">
        <v>23</v>
      </c>
      <c r="H145" s="8">
        <v>18</v>
      </c>
      <c r="I145" s="134">
        <v>27000</v>
      </c>
      <c r="J145" s="131">
        <f t="shared" si="31"/>
        <v>1500</v>
      </c>
      <c r="K145" s="55">
        <v>72087.840000000011</v>
      </c>
      <c r="L145" s="131">
        <f t="shared" si="22"/>
        <v>4004.8800000000006</v>
      </c>
      <c r="M145" s="138">
        <v>20000</v>
      </c>
      <c r="N145" s="131">
        <f t="shared" si="23"/>
        <v>1111.1111111111111</v>
      </c>
      <c r="O145" s="148">
        <v>0</v>
      </c>
      <c r="P145" s="131" t="str">
        <f t="shared" si="24"/>
        <v/>
      </c>
      <c r="Q145" s="164">
        <v>26350</v>
      </c>
      <c r="R145" s="131">
        <f t="shared" si="25"/>
        <v>1463.8888888888889</v>
      </c>
      <c r="S145" s="138"/>
      <c r="T145" s="131" t="str">
        <f t="shared" si="26"/>
        <v/>
      </c>
      <c r="U145" s="161">
        <f t="shared" si="27"/>
        <v>29087.568000000007</v>
      </c>
      <c r="V145" s="161">
        <f t="shared" si="28"/>
        <v>1111.1111111111111</v>
      </c>
      <c r="W145" s="166" t="str">
        <f>INDEX($I$1:T144,1,MATCH(V145,I145:T145,0))</f>
        <v>НТК - 1 поддон</v>
      </c>
      <c r="X145" s="161">
        <f t="shared" si="29"/>
        <v>0</v>
      </c>
      <c r="Y145" s="165" t="str">
        <f>INDEX($I$1:R144,1,MATCH(X145,I145:R145,0))</f>
        <v>ИТЕКО ФРАХТ</v>
      </c>
      <c r="Z145" s="161">
        <f t="shared" si="30"/>
        <v>15873.015873015873</v>
      </c>
    </row>
    <row r="146" spans="1:26" ht="15" thickBot="1" x14ac:dyDescent="0.4">
      <c r="A146" s="128">
        <v>125490</v>
      </c>
      <c r="B146" s="15" t="s">
        <v>82</v>
      </c>
      <c r="C146" s="17" t="s">
        <v>83</v>
      </c>
      <c r="D146" s="110" t="s">
        <v>13</v>
      </c>
      <c r="E146" s="31">
        <v>58</v>
      </c>
      <c r="F146" s="32" t="s">
        <v>73</v>
      </c>
      <c r="G146" s="124" t="s">
        <v>26</v>
      </c>
      <c r="H146" s="8">
        <v>33</v>
      </c>
      <c r="I146" s="134">
        <v>30000</v>
      </c>
      <c r="J146" s="131">
        <f t="shared" si="31"/>
        <v>909.09090909090912</v>
      </c>
      <c r="K146" s="55">
        <v>132161.04</v>
      </c>
      <c r="L146" s="131">
        <f t="shared" si="22"/>
        <v>4004.88</v>
      </c>
      <c r="M146" s="139">
        <v>22000</v>
      </c>
      <c r="N146" s="131">
        <f t="shared" si="23"/>
        <v>666.66666666666663</v>
      </c>
      <c r="O146" s="148">
        <v>34000</v>
      </c>
      <c r="P146" s="131">
        <f t="shared" si="24"/>
        <v>1030.3030303030303</v>
      </c>
      <c r="Q146" s="164">
        <v>31000</v>
      </c>
      <c r="R146" s="131">
        <f t="shared" si="25"/>
        <v>939.39393939393938</v>
      </c>
      <c r="S146" s="139">
        <v>24000</v>
      </c>
      <c r="T146" s="131">
        <f t="shared" si="26"/>
        <v>727.27272727272725</v>
      </c>
      <c r="U146" s="161">
        <f t="shared" si="27"/>
        <v>45526.840000000004</v>
      </c>
      <c r="V146" s="161">
        <f t="shared" si="28"/>
        <v>666.66666666666663</v>
      </c>
      <c r="W146" s="166" t="str">
        <f>INDEX($I$1:T145,1,MATCH(V146,I146:T146,0))</f>
        <v>НТК - 1 поддон</v>
      </c>
      <c r="X146" s="161">
        <f t="shared" si="29"/>
        <v>22000</v>
      </c>
      <c r="Y146" s="165" t="str">
        <f>INDEX($I$1:R145,1,MATCH(X146,I146:R146,0))</f>
        <v>НТК ФРАХТ</v>
      </c>
      <c r="Z146" s="161">
        <f t="shared" si="30"/>
        <v>9523.8095238095229</v>
      </c>
    </row>
    <row r="147" spans="1:26" ht="29" x14ac:dyDescent="0.35">
      <c r="A147" s="129">
        <v>113171</v>
      </c>
      <c r="B147" s="15" t="s">
        <v>84</v>
      </c>
      <c r="C147" s="17" t="s">
        <v>85</v>
      </c>
      <c r="D147" s="110" t="s">
        <v>13</v>
      </c>
      <c r="E147" s="31">
        <v>46</v>
      </c>
      <c r="F147" s="32" t="s">
        <v>86</v>
      </c>
      <c r="G147" s="124">
        <v>1.5</v>
      </c>
      <c r="H147" s="8">
        <v>6</v>
      </c>
      <c r="I147" s="134">
        <v>21000</v>
      </c>
      <c r="J147" s="131">
        <f t="shared" si="31"/>
        <v>3500</v>
      </c>
      <c r="K147" s="55">
        <v>27661.919999999998</v>
      </c>
      <c r="L147" s="131">
        <f t="shared" si="22"/>
        <v>4610.32</v>
      </c>
      <c r="M147" s="137"/>
      <c r="N147" s="131" t="str">
        <f t="shared" si="23"/>
        <v/>
      </c>
      <c r="O147" s="152">
        <v>0</v>
      </c>
      <c r="P147" s="131" t="str">
        <f t="shared" si="24"/>
        <v/>
      </c>
      <c r="Q147" s="163">
        <v>33500</v>
      </c>
      <c r="R147" s="131">
        <f t="shared" si="25"/>
        <v>5583.333333333333</v>
      </c>
      <c r="S147" s="137"/>
      <c r="T147" s="131" t="str">
        <f t="shared" si="26"/>
        <v/>
      </c>
      <c r="U147" s="161">
        <f t="shared" si="27"/>
        <v>20540.48</v>
      </c>
      <c r="V147" s="161">
        <f t="shared" si="28"/>
        <v>3500</v>
      </c>
      <c r="W147" s="166" t="str">
        <f>INDEX($I$1:T146,1,MATCH(V147,I147:T147,0))</f>
        <v>АЙСБЕРГ - 1 поддон</v>
      </c>
      <c r="X147" s="161">
        <f t="shared" si="29"/>
        <v>0</v>
      </c>
      <c r="Y147" s="165" t="str">
        <f>INDEX($I$1:R146,1,MATCH(X147,I147:R147,0))</f>
        <v>ИТЕКО ФРАХТ</v>
      </c>
      <c r="Z147" s="161">
        <f t="shared" si="30"/>
        <v>50000</v>
      </c>
    </row>
    <row r="148" spans="1:26" ht="29" x14ac:dyDescent="0.35">
      <c r="A148" s="129">
        <v>113171</v>
      </c>
      <c r="B148" s="15" t="s">
        <v>84</v>
      </c>
      <c r="C148" s="17" t="s">
        <v>85</v>
      </c>
      <c r="D148" s="110" t="s">
        <v>13</v>
      </c>
      <c r="E148" s="31">
        <v>46</v>
      </c>
      <c r="F148" s="32" t="s">
        <v>86</v>
      </c>
      <c r="G148" s="124" t="s">
        <v>17</v>
      </c>
      <c r="H148" s="8">
        <v>12</v>
      </c>
      <c r="I148" s="134">
        <v>25000</v>
      </c>
      <c r="J148" s="131">
        <f t="shared" si="31"/>
        <v>2083.3333333333335</v>
      </c>
      <c r="K148" s="55">
        <v>55323.839999999997</v>
      </c>
      <c r="L148" s="131">
        <f t="shared" si="22"/>
        <v>4610.32</v>
      </c>
      <c r="M148" s="138"/>
      <c r="N148" s="131" t="str">
        <f t="shared" si="23"/>
        <v/>
      </c>
      <c r="O148" s="153">
        <v>0</v>
      </c>
      <c r="P148" s="131" t="str">
        <f t="shared" si="24"/>
        <v/>
      </c>
      <c r="Q148" s="164">
        <v>50250</v>
      </c>
      <c r="R148" s="131">
        <f t="shared" si="25"/>
        <v>4187.5</v>
      </c>
      <c r="S148" s="138"/>
      <c r="T148" s="131" t="str">
        <f t="shared" si="26"/>
        <v/>
      </c>
      <c r="U148" s="161">
        <f t="shared" si="27"/>
        <v>32643.46</v>
      </c>
      <c r="V148" s="161">
        <f t="shared" si="28"/>
        <v>2083.3333333333335</v>
      </c>
      <c r="W148" s="166" t="str">
        <f>INDEX($I$1:T147,1,MATCH(V148,I148:T148,0))</f>
        <v>АЙСБЕРГ - 1 поддон</v>
      </c>
      <c r="X148" s="161">
        <f t="shared" si="29"/>
        <v>0</v>
      </c>
      <c r="Y148" s="165" t="str">
        <f>INDEX($I$1:R147,1,MATCH(X148,I148:R148,0))</f>
        <v>ИТЕКО ФРАХТ</v>
      </c>
      <c r="Z148" s="161">
        <f t="shared" si="30"/>
        <v>29761.904761904763</v>
      </c>
    </row>
    <row r="149" spans="1:26" ht="29" x14ac:dyDescent="0.35">
      <c r="A149" s="129">
        <v>113171</v>
      </c>
      <c r="B149" s="15" t="s">
        <v>84</v>
      </c>
      <c r="C149" s="17" t="s">
        <v>85</v>
      </c>
      <c r="D149" s="110" t="s">
        <v>13</v>
      </c>
      <c r="E149" s="31">
        <v>46</v>
      </c>
      <c r="F149" s="32" t="s">
        <v>86</v>
      </c>
      <c r="G149" s="124" t="s">
        <v>20</v>
      </c>
      <c r="H149" s="8">
        <v>15</v>
      </c>
      <c r="I149" s="134">
        <v>30000</v>
      </c>
      <c r="J149" s="131">
        <f t="shared" si="31"/>
        <v>2000</v>
      </c>
      <c r="K149" s="55">
        <v>69154.799999999988</v>
      </c>
      <c r="L149" s="131">
        <f t="shared" si="22"/>
        <v>4610.3199999999988</v>
      </c>
      <c r="M149" s="138"/>
      <c r="N149" s="131" t="str">
        <f t="shared" si="23"/>
        <v/>
      </c>
      <c r="O149" s="153">
        <v>0</v>
      </c>
      <c r="P149" s="131" t="str">
        <f t="shared" si="24"/>
        <v/>
      </c>
      <c r="Q149" s="164">
        <v>50250</v>
      </c>
      <c r="R149" s="131">
        <f t="shared" si="25"/>
        <v>3350</v>
      </c>
      <c r="S149" s="138"/>
      <c r="T149" s="131" t="str">
        <f t="shared" si="26"/>
        <v/>
      </c>
      <c r="U149" s="161">
        <f t="shared" si="27"/>
        <v>37351.199999999997</v>
      </c>
      <c r="V149" s="161">
        <f t="shared" si="28"/>
        <v>2000</v>
      </c>
      <c r="W149" s="166" t="str">
        <f>INDEX($I$1:T148,1,MATCH(V149,I149:T149,0))</f>
        <v>АЙСБЕРГ - 1 поддон</v>
      </c>
      <c r="X149" s="161">
        <f t="shared" si="29"/>
        <v>0</v>
      </c>
      <c r="Y149" s="165" t="str">
        <f>INDEX($I$1:R148,1,MATCH(X149,I149:R149,0))</f>
        <v>ИТЕКО ФРАХТ</v>
      </c>
      <c r="Z149" s="161">
        <f t="shared" si="30"/>
        <v>28571.428571428572</v>
      </c>
    </row>
    <row r="150" spans="1:26" ht="29" x14ac:dyDescent="0.35">
      <c r="A150" s="129">
        <v>113171</v>
      </c>
      <c r="B150" s="15" t="s">
        <v>84</v>
      </c>
      <c r="C150" s="17" t="s">
        <v>85</v>
      </c>
      <c r="D150" s="110" t="s">
        <v>13</v>
      </c>
      <c r="E150" s="31">
        <v>46</v>
      </c>
      <c r="F150" s="32" t="s">
        <v>86</v>
      </c>
      <c r="G150" s="124" t="s">
        <v>23</v>
      </c>
      <c r="H150" s="8">
        <v>18</v>
      </c>
      <c r="I150" s="134">
        <v>40000</v>
      </c>
      <c r="J150" s="131">
        <f t="shared" si="31"/>
        <v>2222.2222222222222</v>
      </c>
      <c r="K150" s="55">
        <v>82985.759999999995</v>
      </c>
      <c r="L150" s="131">
        <f t="shared" si="22"/>
        <v>4610.32</v>
      </c>
      <c r="M150" s="138"/>
      <c r="N150" s="131" t="str">
        <f t="shared" si="23"/>
        <v/>
      </c>
      <c r="O150" s="153">
        <v>0</v>
      </c>
      <c r="P150" s="131" t="str">
        <f t="shared" si="24"/>
        <v/>
      </c>
      <c r="Q150" s="164">
        <v>56950</v>
      </c>
      <c r="R150" s="131">
        <f t="shared" si="25"/>
        <v>3163.8888888888887</v>
      </c>
      <c r="S150" s="138"/>
      <c r="T150" s="131" t="str">
        <f t="shared" si="26"/>
        <v/>
      </c>
      <c r="U150" s="161">
        <f t="shared" si="27"/>
        <v>44983.94</v>
      </c>
      <c r="V150" s="161">
        <f t="shared" si="28"/>
        <v>2222.2222222222222</v>
      </c>
      <c r="W150" s="166" t="str">
        <f>INDEX($I$1:T149,1,MATCH(V150,I150:T150,0))</f>
        <v>АЙСБЕРГ - 1 поддон</v>
      </c>
      <c r="X150" s="161">
        <f t="shared" si="29"/>
        <v>0</v>
      </c>
      <c r="Y150" s="165" t="str">
        <f>INDEX($I$1:R149,1,MATCH(X150,I150:R150,0))</f>
        <v>ИТЕКО ФРАХТ</v>
      </c>
      <c r="Z150" s="161">
        <f t="shared" si="30"/>
        <v>31746.031746031746</v>
      </c>
    </row>
    <row r="151" spans="1:26" ht="16" thickBot="1" x14ac:dyDescent="0.4">
      <c r="A151" s="129">
        <v>113171</v>
      </c>
      <c r="B151" s="15" t="s">
        <v>84</v>
      </c>
      <c r="C151" s="17" t="s">
        <v>85</v>
      </c>
      <c r="D151" s="110" t="s">
        <v>13</v>
      </c>
      <c r="E151" s="31">
        <v>46</v>
      </c>
      <c r="F151" s="32" t="s">
        <v>86</v>
      </c>
      <c r="G151" s="124" t="s">
        <v>26</v>
      </c>
      <c r="H151" s="8">
        <v>33</v>
      </c>
      <c r="I151" s="134">
        <v>55000</v>
      </c>
      <c r="J151" s="131">
        <f t="shared" si="31"/>
        <v>1666.6666666666667</v>
      </c>
      <c r="K151" s="55">
        <v>152140.56</v>
      </c>
      <c r="L151" s="131">
        <f t="shared" si="22"/>
        <v>4610.32</v>
      </c>
      <c r="M151" s="139">
        <v>52000</v>
      </c>
      <c r="N151" s="131">
        <f t="shared" si="23"/>
        <v>1575.7575757575758</v>
      </c>
      <c r="O151" s="154">
        <v>58000</v>
      </c>
      <c r="P151" s="131">
        <f t="shared" si="24"/>
        <v>1757.5757575757575</v>
      </c>
      <c r="Q151" s="164">
        <v>67000</v>
      </c>
      <c r="R151" s="131">
        <f t="shared" si="25"/>
        <v>2030.3030303030303</v>
      </c>
      <c r="S151" s="139">
        <v>56000</v>
      </c>
      <c r="T151" s="131">
        <f t="shared" si="26"/>
        <v>1696.969696969697</v>
      </c>
      <c r="U151" s="161">
        <f t="shared" si="27"/>
        <v>73356.759999999995</v>
      </c>
      <c r="V151" s="161">
        <f t="shared" si="28"/>
        <v>1575.7575757575758</v>
      </c>
      <c r="W151" s="166" t="str">
        <f>INDEX($I$1:T150,1,MATCH(V151,I151:T151,0))</f>
        <v>НТК - 1 поддон</v>
      </c>
      <c r="X151" s="161">
        <f t="shared" si="29"/>
        <v>52000</v>
      </c>
      <c r="Y151" s="165" t="str">
        <f>INDEX($I$1:R150,1,MATCH(X151,I151:R151,0))</f>
        <v>НТК ФРАХТ</v>
      </c>
      <c r="Z151" s="161">
        <f t="shared" si="30"/>
        <v>22510.822510822509</v>
      </c>
    </row>
    <row r="152" spans="1:26" ht="43.5" x14ac:dyDescent="0.35">
      <c r="A152" s="129">
        <v>128193</v>
      </c>
      <c r="B152" s="22" t="s">
        <v>87</v>
      </c>
      <c r="C152" s="22" t="s">
        <v>88</v>
      </c>
      <c r="D152" s="110" t="s">
        <v>13</v>
      </c>
      <c r="E152" s="31">
        <v>63</v>
      </c>
      <c r="F152" s="32" t="s">
        <v>73</v>
      </c>
      <c r="G152" s="124">
        <v>1.5</v>
      </c>
      <c r="H152" s="8">
        <v>6</v>
      </c>
      <c r="I152" s="135">
        <v>14000</v>
      </c>
      <c r="J152" s="131">
        <f t="shared" si="21"/>
        <v>2333.3333333333335</v>
      </c>
      <c r="K152" s="55">
        <v>24704.159999999996</v>
      </c>
      <c r="L152" s="131">
        <f t="shared" si="22"/>
        <v>4117.3599999999997</v>
      </c>
      <c r="M152" s="140"/>
      <c r="N152" s="131" t="str">
        <f t="shared" si="23"/>
        <v/>
      </c>
      <c r="O152" s="155">
        <v>23400</v>
      </c>
      <c r="P152" s="131">
        <f t="shared" si="24"/>
        <v>3900</v>
      </c>
      <c r="Q152" s="163">
        <v>25000</v>
      </c>
      <c r="R152" s="131">
        <f t="shared" si="25"/>
        <v>4166.666666666667</v>
      </c>
      <c r="S152" s="140"/>
      <c r="T152" s="131" t="str">
        <f t="shared" si="26"/>
        <v/>
      </c>
      <c r="U152" s="161">
        <f t="shared" si="27"/>
        <v>21776.04</v>
      </c>
      <c r="V152" s="161">
        <f t="shared" si="28"/>
        <v>2333.3333333333335</v>
      </c>
      <c r="W152" s="166" t="str">
        <f>INDEX($I$1:T151,1,MATCH(V152,I152:T152,0))</f>
        <v>АЙСБЕРГ - 1 поддон</v>
      </c>
      <c r="X152" s="161">
        <f t="shared" si="29"/>
        <v>14000</v>
      </c>
      <c r="Y152" s="165" t="str">
        <f>INDEX($I$1:R151,1,MATCH(X152,I152:R152,0))</f>
        <v>АЙСБЕР ФРАХТ</v>
      </c>
      <c r="Z152" s="161">
        <f t="shared" si="30"/>
        <v>33333.333333333336</v>
      </c>
    </row>
    <row r="153" spans="1:26" ht="43.5" x14ac:dyDescent="0.35">
      <c r="A153" s="129">
        <v>128193</v>
      </c>
      <c r="B153" s="22" t="s">
        <v>87</v>
      </c>
      <c r="C153" s="22" t="s">
        <v>88</v>
      </c>
      <c r="D153" s="110" t="s">
        <v>13</v>
      </c>
      <c r="E153" s="31">
        <v>63</v>
      </c>
      <c r="F153" s="32" t="s">
        <v>73</v>
      </c>
      <c r="G153" s="124" t="s">
        <v>17</v>
      </c>
      <c r="H153" s="8">
        <v>12</v>
      </c>
      <c r="I153" s="135">
        <v>17000</v>
      </c>
      <c r="J153" s="131">
        <f t="shared" si="21"/>
        <v>1416.6666666666667</v>
      </c>
      <c r="K153" s="55">
        <v>49408.319999999992</v>
      </c>
      <c r="L153" s="131">
        <f t="shared" si="22"/>
        <v>4117.3599999999997</v>
      </c>
      <c r="M153" s="141"/>
      <c r="N153" s="131" t="str">
        <f t="shared" si="23"/>
        <v/>
      </c>
      <c r="O153" s="156">
        <v>28000</v>
      </c>
      <c r="P153" s="131">
        <f t="shared" si="24"/>
        <v>2333.3333333333335</v>
      </c>
      <c r="Q153" s="164">
        <v>36750</v>
      </c>
      <c r="R153" s="131">
        <f t="shared" si="25"/>
        <v>3062.5</v>
      </c>
      <c r="S153" s="141"/>
      <c r="T153" s="131" t="str">
        <f t="shared" si="26"/>
        <v/>
      </c>
      <c r="U153" s="161">
        <f t="shared" si="27"/>
        <v>32789.58</v>
      </c>
      <c r="V153" s="161">
        <f t="shared" si="28"/>
        <v>1416.6666666666667</v>
      </c>
      <c r="W153" s="166" t="str">
        <f>INDEX($I$1:T152,1,MATCH(V153,I153:T153,0))</f>
        <v>АЙСБЕРГ - 1 поддон</v>
      </c>
      <c r="X153" s="161">
        <f t="shared" si="29"/>
        <v>17000</v>
      </c>
      <c r="Y153" s="165" t="str">
        <f>INDEX($I$1:R152,1,MATCH(X153,I153:R153,0))</f>
        <v>АЙСБЕР ФРАХТ</v>
      </c>
      <c r="Z153" s="161">
        <f t="shared" si="30"/>
        <v>20238.09523809524</v>
      </c>
    </row>
    <row r="154" spans="1:26" ht="43.5" x14ac:dyDescent="0.35">
      <c r="A154" s="129">
        <v>128193</v>
      </c>
      <c r="B154" s="22" t="s">
        <v>87</v>
      </c>
      <c r="C154" s="22" t="s">
        <v>88</v>
      </c>
      <c r="D154" s="110" t="s">
        <v>13</v>
      </c>
      <c r="E154" s="31">
        <v>63</v>
      </c>
      <c r="F154" s="32" t="s">
        <v>73</v>
      </c>
      <c r="G154" s="124" t="s">
        <v>20</v>
      </c>
      <c r="H154" s="8">
        <v>15</v>
      </c>
      <c r="I154" s="135">
        <v>21000</v>
      </c>
      <c r="J154" s="131">
        <f t="shared" si="21"/>
        <v>1400</v>
      </c>
      <c r="K154" s="55">
        <v>61760.399999999994</v>
      </c>
      <c r="L154" s="131">
        <f t="shared" si="22"/>
        <v>4117.3599999999997</v>
      </c>
      <c r="M154" s="141"/>
      <c r="N154" s="131" t="str">
        <f t="shared" si="23"/>
        <v/>
      </c>
      <c r="O154" s="156">
        <v>28000</v>
      </c>
      <c r="P154" s="131">
        <f t="shared" si="24"/>
        <v>1866.6666666666667</v>
      </c>
      <c r="Q154" s="164">
        <v>36750</v>
      </c>
      <c r="R154" s="131">
        <f t="shared" si="25"/>
        <v>2450</v>
      </c>
      <c r="S154" s="141"/>
      <c r="T154" s="131" t="str">
        <f t="shared" si="26"/>
        <v/>
      </c>
      <c r="U154" s="161">
        <f t="shared" si="27"/>
        <v>36877.599999999999</v>
      </c>
      <c r="V154" s="161">
        <f t="shared" si="28"/>
        <v>1400</v>
      </c>
      <c r="W154" s="166" t="str">
        <f>INDEX($I$1:T153,1,MATCH(V154,I154:T154,0))</f>
        <v>АЙСБЕРГ - 1 поддон</v>
      </c>
      <c r="X154" s="161">
        <f t="shared" si="29"/>
        <v>21000</v>
      </c>
      <c r="Y154" s="165" t="str">
        <f>INDEX($I$1:R153,1,MATCH(X154,I154:R154,0))</f>
        <v>АЙСБЕР ФРАХТ</v>
      </c>
      <c r="Z154" s="161">
        <f t="shared" si="30"/>
        <v>20000</v>
      </c>
    </row>
    <row r="155" spans="1:26" ht="43.5" x14ac:dyDescent="0.35">
      <c r="A155" s="129">
        <v>128193</v>
      </c>
      <c r="B155" s="22" t="s">
        <v>87</v>
      </c>
      <c r="C155" s="22" t="s">
        <v>88</v>
      </c>
      <c r="D155" s="110" t="s">
        <v>13</v>
      </c>
      <c r="E155" s="31">
        <v>63</v>
      </c>
      <c r="F155" s="32" t="s">
        <v>73</v>
      </c>
      <c r="G155" s="124" t="s">
        <v>23</v>
      </c>
      <c r="H155" s="8">
        <v>18</v>
      </c>
      <c r="I155" s="135">
        <v>28000</v>
      </c>
      <c r="J155" s="131">
        <f t="shared" si="21"/>
        <v>1555.5555555555557</v>
      </c>
      <c r="K155" s="55">
        <v>74112.479999999996</v>
      </c>
      <c r="L155" s="131">
        <f t="shared" si="22"/>
        <v>4117.3599999999997</v>
      </c>
      <c r="M155" s="141"/>
      <c r="N155" s="131" t="str">
        <f t="shared" si="23"/>
        <v/>
      </c>
      <c r="O155" s="156">
        <v>35000</v>
      </c>
      <c r="P155" s="131">
        <f t="shared" si="24"/>
        <v>1944.4444444444443</v>
      </c>
      <c r="Q155" s="164">
        <v>41650</v>
      </c>
      <c r="R155" s="131">
        <f t="shared" si="25"/>
        <v>2313.8888888888887</v>
      </c>
      <c r="S155" s="141"/>
      <c r="T155" s="131" t="str">
        <f t="shared" si="26"/>
        <v/>
      </c>
      <c r="U155" s="161">
        <f t="shared" si="27"/>
        <v>44690.619999999995</v>
      </c>
      <c r="V155" s="161">
        <f t="shared" si="28"/>
        <v>1555.5555555555557</v>
      </c>
      <c r="W155" s="166" t="str">
        <f>INDEX($I$1:T154,1,MATCH(V155,I155:T155,0))</f>
        <v>АЙСБЕРГ - 1 поддон</v>
      </c>
      <c r="X155" s="161">
        <f t="shared" si="29"/>
        <v>28000</v>
      </c>
      <c r="Y155" s="165" t="str">
        <f>INDEX($I$1:R154,1,MATCH(X155,I155:R155,0))</f>
        <v>АЙСБЕР ФРАХТ</v>
      </c>
      <c r="Z155" s="161">
        <f t="shared" si="30"/>
        <v>22222.222222222223</v>
      </c>
    </row>
    <row r="156" spans="1:26" ht="44" thickBot="1" x14ac:dyDescent="0.4">
      <c r="A156" s="129">
        <v>128193</v>
      </c>
      <c r="B156" s="22" t="s">
        <v>87</v>
      </c>
      <c r="C156" s="22" t="s">
        <v>88</v>
      </c>
      <c r="D156" s="110" t="s">
        <v>13</v>
      </c>
      <c r="E156" s="31">
        <v>63</v>
      </c>
      <c r="F156" s="32" t="s">
        <v>73</v>
      </c>
      <c r="G156" s="124" t="s">
        <v>26</v>
      </c>
      <c r="H156" s="8">
        <v>33</v>
      </c>
      <c r="I156" s="135">
        <v>38000</v>
      </c>
      <c r="J156" s="131">
        <f t="shared" si="21"/>
        <v>1151.5151515151515</v>
      </c>
      <c r="K156" s="55">
        <v>135872.87999999998</v>
      </c>
      <c r="L156" s="131">
        <f t="shared" si="22"/>
        <v>4117.3599999999997</v>
      </c>
      <c r="M156" s="142">
        <v>28000</v>
      </c>
      <c r="N156" s="131">
        <f t="shared" si="23"/>
        <v>848.4848484848485</v>
      </c>
      <c r="O156" s="157">
        <v>35000</v>
      </c>
      <c r="P156" s="131">
        <f t="shared" si="24"/>
        <v>1060.6060606060605</v>
      </c>
      <c r="Q156" s="164">
        <v>49000</v>
      </c>
      <c r="R156" s="131">
        <f t="shared" si="25"/>
        <v>1484.8484848484848</v>
      </c>
      <c r="S156" s="142">
        <v>37000</v>
      </c>
      <c r="T156" s="131">
        <f t="shared" si="26"/>
        <v>1121.2121212121212</v>
      </c>
      <c r="U156" s="161">
        <f t="shared" si="27"/>
        <v>53812.146666666667</v>
      </c>
      <c r="V156" s="161">
        <f t="shared" si="28"/>
        <v>848.4848484848485</v>
      </c>
      <c r="W156" s="166" t="str">
        <f>INDEX($I$1:T155,1,MATCH(V156,I156:T156,0))</f>
        <v>НТК - 1 поддон</v>
      </c>
      <c r="X156" s="161">
        <f t="shared" si="29"/>
        <v>28000</v>
      </c>
      <c r="Y156" s="165" t="str">
        <f>INDEX($I$1:R155,1,MATCH(X156,I156:R156,0))</f>
        <v>НТК ФРАХТ</v>
      </c>
      <c r="Z156" s="161">
        <f t="shared" si="30"/>
        <v>12121.212121212122</v>
      </c>
    </row>
    <row r="157" spans="1:26" ht="29" x14ac:dyDescent="0.35">
      <c r="A157" s="129">
        <v>129839</v>
      </c>
      <c r="B157" s="22" t="s">
        <v>89</v>
      </c>
      <c r="C157" s="22" t="s">
        <v>90</v>
      </c>
      <c r="D157" s="110" t="s">
        <v>16</v>
      </c>
      <c r="E157" s="31">
        <v>56</v>
      </c>
      <c r="F157" s="32" t="s">
        <v>73</v>
      </c>
      <c r="G157" s="124">
        <v>1.5</v>
      </c>
      <c r="H157" s="8">
        <v>6</v>
      </c>
      <c r="I157" s="135">
        <v>25000</v>
      </c>
      <c r="J157" s="131">
        <f t="shared" si="21"/>
        <v>4166.666666666667</v>
      </c>
      <c r="K157" s="55">
        <v>21759.839999999997</v>
      </c>
      <c r="L157" s="131">
        <f t="shared" si="22"/>
        <v>3626.6399999999994</v>
      </c>
      <c r="M157" s="140"/>
      <c r="N157" s="131" t="str">
        <f t="shared" si="23"/>
        <v/>
      </c>
      <c r="O157" s="155">
        <v>0</v>
      </c>
      <c r="P157" s="131" t="str">
        <f t="shared" si="24"/>
        <v/>
      </c>
      <c r="Q157" s="162">
        <v>25000</v>
      </c>
      <c r="R157" s="131">
        <f t="shared" si="25"/>
        <v>4166.666666666667</v>
      </c>
      <c r="S157" s="140"/>
      <c r="T157" s="131" t="str">
        <f t="shared" si="26"/>
        <v/>
      </c>
      <c r="U157" s="161">
        <f t="shared" si="27"/>
        <v>17939.96</v>
      </c>
      <c r="V157" s="161">
        <f t="shared" si="28"/>
        <v>3626.6399999999994</v>
      </c>
      <c r="W157" s="166" t="str">
        <f>INDEX($I$1:T156,1,MATCH(V157,I157:T157,0))</f>
        <v>БАЙКАЛ - 1 поддон</v>
      </c>
      <c r="X157" s="161">
        <f t="shared" si="29"/>
        <v>0</v>
      </c>
      <c r="Y157" s="165" t="str">
        <f>INDEX($I$1:R156,1,MATCH(X157,I157:R157,0))</f>
        <v>ИТЕКО ФРАХТ</v>
      </c>
      <c r="Z157" s="161">
        <f t="shared" si="30"/>
        <v>51809.142857142848</v>
      </c>
    </row>
    <row r="158" spans="1:26" ht="29" x14ac:dyDescent="0.35">
      <c r="A158" s="129">
        <v>129839</v>
      </c>
      <c r="B158" s="22" t="s">
        <v>89</v>
      </c>
      <c r="C158" s="22" t="s">
        <v>91</v>
      </c>
      <c r="D158" s="110" t="s">
        <v>19</v>
      </c>
      <c r="E158" s="31">
        <v>56</v>
      </c>
      <c r="F158" s="32" t="s">
        <v>73</v>
      </c>
      <c r="G158" s="124" t="s">
        <v>17</v>
      </c>
      <c r="H158" s="8">
        <v>12</v>
      </c>
      <c r="I158" s="135">
        <v>30000</v>
      </c>
      <c r="J158" s="131">
        <f t="shared" si="21"/>
        <v>2500</v>
      </c>
      <c r="K158" s="55">
        <v>43519.679999999993</v>
      </c>
      <c r="L158" s="131">
        <f t="shared" si="22"/>
        <v>3626.6399999999994</v>
      </c>
      <c r="M158" s="141"/>
      <c r="N158" s="131" t="str">
        <f t="shared" si="23"/>
        <v/>
      </c>
      <c r="O158" s="156">
        <v>0</v>
      </c>
      <c r="P158" s="131" t="str">
        <f t="shared" si="24"/>
        <v/>
      </c>
      <c r="Q158" s="162">
        <v>37500</v>
      </c>
      <c r="R158" s="131">
        <f t="shared" si="25"/>
        <v>3125</v>
      </c>
      <c r="S158" s="141"/>
      <c r="T158" s="131" t="str">
        <f t="shared" si="26"/>
        <v/>
      </c>
      <c r="U158" s="161">
        <f t="shared" si="27"/>
        <v>27754.92</v>
      </c>
      <c r="V158" s="161">
        <f t="shared" si="28"/>
        <v>2500</v>
      </c>
      <c r="W158" s="166" t="str">
        <f>INDEX($I$1:T157,1,MATCH(V158,I158:T158,0))</f>
        <v>АЙСБЕРГ - 1 поддон</v>
      </c>
      <c r="X158" s="161">
        <f t="shared" si="29"/>
        <v>0</v>
      </c>
      <c r="Y158" s="165" t="str">
        <f>INDEX($I$1:R157,1,MATCH(X158,I158:R158,0))</f>
        <v>ИТЕКО ФРАХТ</v>
      </c>
      <c r="Z158" s="161">
        <f t="shared" si="30"/>
        <v>35714.285714285717</v>
      </c>
    </row>
    <row r="159" spans="1:26" ht="29" x14ac:dyDescent="0.35">
      <c r="A159" s="129">
        <v>129839</v>
      </c>
      <c r="B159" s="22" t="s">
        <v>89</v>
      </c>
      <c r="C159" s="22" t="s">
        <v>92</v>
      </c>
      <c r="D159" s="110" t="s">
        <v>22</v>
      </c>
      <c r="E159" s="31">
        <v>56</v>
      </c>
      <c r="F159" s="32" t="s">
        <v>73</v>
      </c>
      <c r="G159" s="124" t="s">
        <v>20</v>
      </c>
      <c r="H159" s="8">
        <v>15</v>
      </c>
      <c r="I159" s="135">
        <v>36000</v>
      </c>
      <c r="J159" s="131">
        <f t="shared" si="21"/>
        <v>2400</v>
      </c>
      <c r="K159" s="55">
        <v>54399.599999999991</v>
      </c>
      <c r="L159" s="131">
        <f t="shared" si="22"/>
        <v>3626.6399999999994</v>
      </c>
      <c r="M159" s="141"/>
      <c r="N159" s="131" t="str">
        <f t="shared" si="23"/>
        <v/>
      </c>
      <c r="O159" s="156">
        <v>0</v>
      </c>
      <c r="P159" s="131" t="str">
        <f t="shared" si="24"/>
        <v/>
      </c>
      <c r="Q159" s="162">
        <v>37500</v>
      </c>
      <c r="R159" s="131">
        <f t="shared" si="25"/>
        <v>2500</v>
      </c>
      <c r="S159" s="141"/>
      <c r="T159" s="131" t="str">
        <f t="shared" si="26"/>
        <v/>
      </c>
      <c r="U159" s="161">
        <f t="shared" si="27"/>
        <v>31974.899999999998</v>
      </c>
      <c r="V159" s="161">
        <f t="shared" si="28"/>
        <v>2400</v>
      </c>
      <c r="W159" s="166" t="str">
        <f>INDEX($I$1:T158,1,MATCH(V159,I159:T159,0))</f>
        <v>АЙСБЕРГ - 1 поддон</v>
      </c>
      <c r="X159" s="161">
        <f t="shared" si="29"/>
        <v>0</v>
      </c>
      <c r="Y159" s="165" t="str">
        <f>INDEX($I$1:R158,1,MATCH(X159,I159:R159,0))</f>
        <v>ИТЕКО ФРАХТ</v>
      </c>
      <c r="Z159" s="161">
        <f t="shared" si="30"/>
        <v>34285.714285714283</v>
      </c>
    </row>
    <row r="160" spans="1:26" ht="29" x14ac:dyDescent="0.35">
      <c r="A160" s="129">
        <v>129839</v>
      </c>
      <c r="B160" s="22" t="s">
        <v>89</v>
      </c>
      <c r="C160" s="22" t="s">
        <v>93</v>
      </c>
      <c r="D160" s="110" t="s">
        <v>25</v>
      </c>
      <c r="E160" s="31">
        <v>56</v>
      </c>
      <c r="F160" s="32" t="s">
        <v>73</v>
      </c>
      <c r="G160" s="124" t="s">
        <v>23</v>
      </c>
      <c r="H160" s="8">
        <v>18</v>
      </c>
      <c r="I160" s="135">
        <v>48000</v>
      </c>
      <c r="J160" s="131">
        <f t="shared" si="21"/>
        <v>2666.6666666666665</v>
      </c>
      <c r="K160" s="55">
        <v>65279.51999999999</v>
      </c>
      <c r="L160" s="131">
        <f t="shared" si="22"/>
        <v>3626.6399999999994</v>
      </c>
      <c r="M160" s="141"/>
      <c r="N160" s="131" t="str">
        <f t="shared" si="23"/>
        <v/>
      </c>
      <c r="O160" s="156">
        <v>0</v>
      </c>
      <c r="P160" s="131" t="str">
        <f t="shared" si="24"/>
        <v/>
      </c>
      <c r="Q160" s="162">
        <v>42500</v>
      </c>
      <c r="R160" s="131">
        <f t="shared" si="25"/>
        <v>2361.1111111111113</v>
      </c>
      <c r="S160" s="141"/>
      <c r="T160" s="131" t="str">
        <f t="shared" si="26"/>
        <v/>
      </c>
      <c r="U160" s="161">
        <f t="shared" si="27"/>
        <v>38944.879999999997</v>
      </c>
      <c r="V160" s="161">
        <f t="shared" si="28"/>
        <v>2361.1111111111113</v>
      </c>
      <c r="W160" s="166" t="str">
        <f>INDEX($I$1:T159,1,MATCH(V160,I160:T160,0))</f>
        <v>ПАРАЛЛЕЛЬ- 1 поддон</v>
      </c>
      <c r="X160" s="161">
        <f t="shared" si="29"/>
        <v>0</v>
      </c>
      <c r="Y160" s="165" t="str">
        <f>INDEX($I$1:R159,1,MATCH(X160,I160:R160,0))</f>
        <v>ИТЕКО ФРАХТ</v>
      </c>
      <c r="Z160" s="161">
        <f t="shared" si="30"/>
        <v>33730.158730158735</v>
      </c>
    </row>
    <row r="161" spans="1:26" ht="29.5" thickBot="1" x14ac:dyDescent="0.4">
      <c r="A161" s="129">
        <v>129839</v>
      </c>
      <c r="B161" s="22" t="s">
        <v>89</v>
      </c>
      <c r="C161" s="22" t="s">
        <v>94</v>
      </c>
      <c r="D161" s="110" t="s">
        <v>95</v>
      </c>
      <c r="E161" s="31">
        <v>56</v>
      </c>
      <c r="F161" s="32" t="s">
        <v>73</v>
      </c>
      <c r="G161" s="124" t="s">
        <v>26</v>
      </c>
      <c r="H161" s="8">
        <v>33</v>
      </c>
      <c r="I161" s="135">
        <v>50000</v>
      </c>
      <c r="J161" s="131">
        <f t="shared" si="21"/>
        <v>1515.1515151515152</v>
      </c>
      <c r="K161" s="55">
        <v>119679.11999999998</v>
      </c>
      <c r="L161" s="131">
        <f t="shared" si="22"/>
        <v>3626.6399999999994</v>
      </c>
      <c r="M161" s="142"/>
      <c r="N161" s="131" t="str">
        <f t="shared" si="23"/>
        <v/>
      </c>
      <c r="O161" s="157">
        <v>44000</v>
      </c>
      <c r="P161" s="131">
        <f t="shared" si="24"/>
        <v>1333.3333333333333</v>
      </c>
      <c r="Q161" s="162">
        <v>50000</v>
      </c>
      <c r="R161" s="131">
        <f t="shared" si="25"/>
        <v>1515.1515151515152</v>
      </c>
      <c r="S161" s="142">
        <v>45000</v>
      </c>
      <c r="T161" s="131">
        <f t="shared" si="26"/>
        <v>1363.6363636363637</v>
      </c>
      <c r="U161" s="161">
        <f t="shared" si="27"/>
        <v>61735.824000000001</v>
      </c>
      <c r="V161" s="161">
        <f t="shared" si="28"/>
        <v>1333.3333333333333</v>
      </c>
      <c r="W161" s="166" t="str">
        <f>INDEX($I$1:T160,1,MATCH(V161,I161:T161,0))</f>
        <v>ИТЕКО- 1 поддон</v>
      </c>
      <c r="X161" s="161">
        <f t="shared" si="29"/>
        <v>44000</v>
      </c>
      <c r="Y161" s="165" t="str">
        <f>INDEX($I$1:R160,1,MATCH(X161,I161:R161,0))</f>
        <v>ИТЕКО ФРАХТ</v>
      </c>
      <c r="Z161" s="161">
        <f t="shared" si="30"/>
        <v>19047.619047619046</v>
      </c>
    </row>
    <row r="162" spans="1:26" ht="29" x14ac:dyDescent="0.35">
      <c r="A162" s="129">
        <v>132007</v>
      </c>
      <c r="B162" s="13" t="s">
        <v>96</v>
      </c>
      <c r="C162" s="21" t="s">
        <v>97</v>
      </c>
      <c r="D162" s="110" t="s">
        <v>13</v>
      </c>
      <c r="E162" s="31">
        <v>56</v>
      </c>
      <c r="F162" s="32" t="s">
        <v>73</v>
      </c>
      <c r="G162" s="124">
        <v>1.5</v>
      </c>
      <c r="H162" s="8">
        <v>6</v>
      </c>
      <c r="I162" s="135">
        <v>28000</v>
      </c>
      <c r="J162" s="131">
        <f t="shared" si="21"/>
        <v>4666.666666666667</v>
      </c>
      <c r="K162" s="55">
        <v>21531.119999999999</v>
      </c>
      <c r="L162" s="131">
        <f t="shared" si="22"/>
        <v>3588.52</v>
      </c>
      <c r="M162" s="140"/>
      <c r="N162" s="131" t="str">
        <f t="shared" si="23"/>
        <v/>
      </c>
      <c r="O162" s="155">
        <v>0</v>
      </c>
      <c r="P162" s="131" t="str">
        <f t="shared" si="24"/>
        <v/>
      </c>
      <c r="Q162" s="162">
        <v>30000</v>
      </c>
      <c r="R162" s="131">
        <f t="shared" si="25"/>
        <v>5000</v>
      </c>
      <c r="S162" s="140"/>
      <c r="T162" s="131" t="str">
        <f t="shared" si="26"/>
        <v/>
      </c>
      <c r="U162" s="161">
        <f t="shared" si="27"/>
        <v>19882.78</v>
      </c>
      <c r="V162" s="161">
        <f t="shared" si="28"/>
        <v>3588.52</v>
      </c>
      <c r="W162" s="166" t="str">
        <f>INDEX($I$1:T161,1,MATCH(V162,I162:T162,0))</f>
        <v>БАЙКАЛ - 1 поддон</v>
      </c>
      <c r="X162" s="161">
        <f t="shared" si="29"/>
        <v>0</v>
      </c>
      <c r="Y162" s="165" t="str">
        <f>INDEX($I$1:R161,1,MATCH(X162,I162:R162,0))</f>
        <v>ИТЕКО ФРАХТ</v>
      </c>
      <c r="Z162" s="161">
        <f t="shared" si="30"/>
        <v>51264.571428571428</v>
      </c>
    </row>
    <row r="163" spans="1:26" ht="24" customHeight="1" x14ac:dyDescent="0.35">
      <c r="A163" s="129">
        <v>132007</v>
      </c>
      <c r="B163" s="13" t="s">
        <v>96</v>
      </c>
      <c r="C163" s="21" t="s">
        <v>97</v>
      </c>
      <c r="D163" s="110" t="s">
        <v>13</v>
      </c>
      <c r="E163" s="31">
        <v>56</v>
      </c>
      <c r="F163" s="32" t="s">
        <v>73</v>
      </c>
      <c r="G163" s="124" t="s">
        <v>17</v>
      </c>
      <c r="H163" s="8">
        <v>12</v>
      </c>
      <c r="I163" s="134">
        <v>32000</v>
      </c>
      <c r="J163" s="131">
        <f t="shared" si="21"/>
        <v>2666.6666666666665</v>
      </c>
      <c r="K163" s="55">
        <v>43062.239999999998</v>
      </c>
      <c r="L163" s="131">
        <f t="shared" si="22"/>
        <v>3588.52</v>
      </c>
      <c r="M163" s="138"/>
      <c r="N163" s="131" t="str">
        <f t="shared" si="23"/>
        <v/>
      </c>
      <c r="O163" s="153">
        <v>0</v>
      </c>
      <c r="P163" s="131" t="str">
        <f t="shared" si="24"/>
        <v/>
      </c>
      <c r="Q163" s="162">
        <v>45000</v>
      </c>
      <c r="R163" s="131">
        <f t="shared" si="25"/>
        <v>3750</v>
      </c>
      <c r="S163" s="138"/>
      <c r="T163" s="131" t="str">
        <f t="shared" si="26"/>
        <v/>
      </c>
      <c r="U163" s="161">
        <f t="shared" si="27"/>
        <v>30015.559999999998</v>
      </c>
      <c r="V163" s="161">
        <f t="shared" si="28"/>
        <v>2666.6666666666665</v>
      </c>
      <c r="W163" s="166" t="str">
        <f>INDEX($I$1:T162,1,MATCH(V163,I163:T163,0))</f>
        <v>АЙСБЕРГ - 1 поддон</v>
      </c>
      <c r="X163" s="161">
        <f t="shared" si="29"/>
        <v>0</v>
      </c>
      <c r="Y163" s="165" t="str">
        <f>INDEX($I$1:R162,1,MATCH(X163,I163:R163,0))</f>
        <v>ИТЕКО ФРАХТ</v>
      </c>
      <c r="Z163" s="161">
        <f t="shared" si="30"/>
        <v>38095.238095238092</v>
      </c>
    </row>
    <row r="164" spans="1:26" ht="24" customHeight="1" x14ac:dyDescent="0.35">
      <c r="A164" s="129">
        <v>132007</v>
      </c>
      <c r="B164" s="13" t="s">
        <v>96</v>
      </c>
      <c r="C164" s="21" t="s">
        <v>97</v>
      </c>
      <c r="D164" s="110" t="s">
        <v>13</v>
      </c>
      <c r="E164" s="31">
        <v>56</v>
      </c>
      <c r="F164" s="32" t="s">
        <v>73</v>
      </c>
      <c r="G164" s="124" t="s">
        <v>20</v>
      </c>
      <c r="H164" s="8">
        <v>15</v>
      </c>
      <c r="I164" s="134">
        <v>39000</v>
      </c>
      <c r="J164" s="131">
        <f t="shared" si="21"/>
        <v>2600</v>
      </c>
      <c r="K164" s="55">
        <v>53827.8</v>
      </c>
      <c r="L164" s="131">
        <f t="shared" si="22"/>
        <v>3588.52</v>
      </c>
      <c r="M164" s="138"/>
      <c r="N164" s="131" t="str">
        <f t="shared" si="23"/>
        <v/>
      </c>
      <c r="O164" s="153">
        <v>0</v>
      </c>
      <c r="P164" s="131" t="str">
        <f t="shared" si="24"/>
        <v/>
      </c>
      <c r="Q164" s="162">
        <v>45000</v>
      </c>
      <c r="R164" s="131">
        <f t="shared" si="25"/>
        <v>3000</v>
      </c>
      <c r="S164" s="138"/>
      <c r="T164" s="131" t="str">
        <f t="shared" si="26"/>
        <v/>
      </c>
      <c r="U164" s="161">
        <f t="shared" si="27"/>
        <v>34456.949999999997</v>
      </c>
      <c r="V164" s="161">
        <f t="shared" si="28"/>
        <v>2600</v>
      </c>
      <c r="W164" s="166" t="str">
        <f>INDEX($I$1:T163,1,MATCH(V164,I164:T164,0))</f>
        <v>АЙСБЕРГ - 1 поддон</v>
      </c>
      <c r="X164" s="161">
        <f t="shared" si="29"/>
        <v>0</v>
      </c>
      <c r="Y164" s="165" t="str">
        <f>INDEX($I$1:R163,1,MATCH(X164,I164:R164,0))</f>
        <v>ИТЕКО ФРАХТ</v>
      </c>
      <c r="Z164" s="161">
        <f t="shared" si="30"/>
        <v>37142.857142857145</v>
      </c>
    </row>
    <row r="165" spans="1:26" ht="24" customHeight="1" x14ac:dyDescent="0.35">
      <c r="A165" s="129">
        <v>132007</v>
      </c>
      <c r="B165" s="13" t="s">
        <v>96</v>
      </c>
      <c r="C165" s="21" t="s">
        <v>97</v>
      </c>
      <c r="D165" s="110" t="s">
        <v>13</v>
      </c>
      <c r="E165" s="31">
        <v>56</v>
      </c>
      <c r="F165" s="32" t="s">
        <v>73</v>
      </c>
      <c r="G165" s="124" t="s">
        <v>23</v>
      </c>
      <c r="H165" s="8">
        <v>18</v>
      </c>
      <c r="I165" s="134">
        <v>53000</v>
      </c>
      <c r="J165" s="131">
        <f t="shared" si="21"/>
        <v>2944.4444444444443</v>
      </c>
      <c r="K165" s="55">
        <v>64593.36</v>
      </c>
      <c r="L165" s="131">
        <f t="shared" si="22"/>
        <v>3588.52</v>
      </c>
      <c r="M165" s="138"/>
      <c r="N165" s="131" t="str">
        <f t="shared" si="23"/>
        <v/>
      </c>
      <c r="O165" s="153">
        <v>0</v>
      </c>
      <c r="P165" s="131" t="str">
        <f t="shared" si="24"/>
        <v/>
      </c>
      <c r="Q165" s="162">
        <v>51000</v>
      </c>
      <c r="R165" s="131">
        <f t="shared" si="25"/>
        <v>2833.3333333333335</v>
      </c>
      <c r="S165" s="138"/>
      <c r="T165" s="131" t="str">
        <f t="shared" si="26"/>
        <v/>
      </c>
      <c r="U165" s="161">
        <f t="shared" si="27"/>
        <v>42148.34</v>
      </c>
      <c r="V165" s="161">
        <f t="shared" si="28"/>
        <v>2833.3333333333335</v>
      </c>
      <c r="W165" s="166" t="str">
        <f>INDEX($I$1:T164,1,MATCH(V165,I165:T165,0))</f>
        <v>ПАРАЛЛЕЛЬ- 1 поддон</v>
      </c>
      <c r="X165" s="161">
        <f t="shared" si="29"/>
        <v>0</v>
      </c>
      <c r="Y165" s="165" t="str">
        <f>INDEX($I$1:R164,1,MATCH(X165,I165:R165,0))</f>
        <v>ИТЕКО ФРАХТ</v>
      </c>
      <c r="Z165" s="161">
        <f t="shared" si="30"/>
        <v>40476.190476190481</v>
      </c>
    </row>
    <row r="166" spans="1:26" ht="24" customHeight="1" thickBot="1" x14ac:dyDescent="0.4">
      <c r="A166" s="129">
        <v>132007</v>
      </c>
      <c r="B166" s="13" t="s">
        <v>96</v>
      </c>
      <c r="C166" s="21" t="s">
        <v>97</v>
      </c>
      <c r="D166" s="110" t="s">
        <v>13</v>
      </c>
      <c r="E166" s="31">
        <v>56</v>
      </c>
      <c r="F166" s="32" t="s">
        <v>73</v>
      </c>
      <c r="G166" s="124" t="s">
        <v>26</v>
      </c>
      <c r="H166" s="8">
        <v>33</v>
      </c>
      <c r="I166" s="134">
        <v>56000</v>
      </c>
      <c r="J166" s="131">
        <f t="shared" si="21"/>
        <v>1696.969696969697</v>
      </c>
      <c r="K166" s="55">
        <v>118421.16</v>
      </c>
      <c r="L166" s="131">
        <f t="shared" si="22"/>
        <v>3588.52</v>
      </c>
      <c r="M166" s="143"/>
      <c r="N166" s="131" t="str">
        <f t="shared" si="23"/>
        <v/>
      </c>
      <c r="O166" s="158">
        <v>51900</v>
      </c>
      <c r="P166" s="131">
        <f t="shared" si="24"/>
        <v>1572.7272727272727</v>
      </c>
      <c r="Q166" s="162">
        <v>60000</v>
      </c>
      <c r="R166" s="131">
        <f t="shared" si="25"/>
        <v>1818.1818181818182</v>
      </c>
      <c r="S166" s="143">
        <v>55000</v>
      </c>
      <c r="T166" s="131">
        <f t="shared" si="26"/>
        <v>1666.6666666666667</v>
      </c>
      <c r="U166" s="161">
        <f t="shared" si="27"/>
        <v>68264.232000000004</v>
      </c>
      <c r="V166" s="161">
        <f t="shared" si="28"/>
        <v>1572.7272727272727</v>
      </c>
      <c r="W166" s="166" t="str">
        <f>INDEX($I$1:T165,1,MATCH(V166,I166:T166,0))</f>
        <v>ИТЕКО- 1 поддон</v>
      </c>
      <c r="X166" s="161">
        <f t="shared" si="29"/>
        <v>51900</v>
      </c>
      <c r="Y166" s="165" t="str">
        <f>INDEX($I$1:R165,1,MATCH(X166,I166:R166,0))</f>
        <v>ИТЕКО ФРАХТ</v>
      </c>
      <c r="Z166" s="161">
        <f t="shared" si="30"/>
        <v>22467.532467532466</v>
      </c>
    </row>
    <row r="167" spans="1:26" ht="24" customHeight="1" x14ac:dyDescent="0.35">
      <c r="A167" s="128">
        <v>107760</v>
      </c>
      <c r="B167" s="13" t="s">
        <v>98</v>
      </c>
      <c r="C167" s="117" t="s">
        <v>99</v>
      </c>
      <c r="D167" s="110" t="s">
        <v>13</v>
      </c>
      <c r="E167" s="31">
        <v>77</v>
      </c>
      <c r="F167" s="32" t="s">
        <v>14</v>
      </c>
      <c r="G167" s="124">
        <v>1.5</v>
      </c>
      <c r="H167" s="8">
        <v>6</v>
      </c>
      <c r="I167" s="136">
        <v>19000</v>
      </c>
      <c r="J167" s="131">
        <f t="shared" si="21"/>
        <v>3166.6666666666665</v>
      </c>
      <c r="K167" s="55">
        <v>21788.640000000003</v>
      </c>
      <c r="L167" s="131">
        <f t="shared" si="22"/>
        <v>3631.4400000000005</v>
      </c>
      <c r="M167" s="144"/>
      <c r="N167" s="131" t="str">
        <f t="shared" si="23"/>
        <v/>
      </c>
      <c r="O167" s="159">
        <v>23400</v>
      </c>
      <c r="P167" s="131">
        <f t="shared" si="24"/>
        <v>3900</v>
      </c>
      <c r="Q167" s="162">
        <v>19500</v>
      </c>
      <c r="R167" s="131">
        <f t="shared" si="25"/>
        <v>3250</v>
      </c>
      <c r="S167" s="144">
        <v>12000</v>
      </c>
      <c r="T167" s="131">
        <f t="shared" si="26"/>
        <v>2000</v>
      </c>
      <c r="U167" s="161">
        <f t="shared" si="27"/>
        <v>19137.727999999999</v>
      </c>
      <c r="V167" s="161">
        <f t="shared" si="28"/>
        <v>2000</v>
      </c>
      <c r="W167" s="166" t="str">
        <f>INDEX($I$1:T166,1,MATCH(V167,I167:T167,0))</f>
        <v>АВТОПАРТНЕР- 1 поддон</v>
      </c>
      <c r="X167" s="161">
        <f t="shared" si="29"/>
        <v>19000</v>
      </c>
      <c r="Y167" s="165" t="str">
        <f>INDEX($I$1:R166,1,MATCH(X167,I167:R167,0))</f>
        <v>АЙСБЕР ФРАХТ</v>
      </c>
      <c r="Z167" s="161">
        <f t="shared" si="30"/>
        <v>28571.428571428572</v>
      </c>
    </row>
    <row r="168" spans="1:26" ht="24" customHeight="1" x14ac:dyDescent="0.35">
      <c r="A168" s="128">
        <v>107761</v>
      </c>
      <c r="B168" s="13" t="s">
        <v>98</v>
      </c>
      <c r="C168" s="117" t="s">
        <v>100</v>
      </c>
      <c r="D168" s="110" t="s">
        <v>13</v>
      </c>
      <c r="E168" s="31">
        <v>77</v>
      </c>
      <c r="F168" s="32" t="s">
        <v>14</v>
      </c>
      <c r="G168" s="124" t="s">
        <v>17</v>
      </c>
      <c r="H168" s="8">
        <v>12</v>
      </c>
      <c r="I168" s="136">
        <v>23000</v>
      </c>
      <c r="J168" s="131">
        <f t="shared" si="21"/>
        <v>1916.6666666666667</v>
      </c>
      <c r="K168" s="55">
        <v>43577.280000000006</v>
      </c>
      <c r="L168" s="131">
        <f t="shared" si="22"/>
        <v>3631.4400000000005</v>
      </c>
      <c r="M168" s="136"/>
      <c r="N168" s="131" t="str">
        <f t="shared" si="23"/>
        <v/>
      </c>
      <c r="O168" s="150">
        <v>28000</v>
      </c>
      <c r="P168" s="131">
        <f t="shared" si="24"/>
        <v>2333.3333333333335</v>
      </c>
      <c r="Q168" s="162">
        <v>29250</v>
      </c>
      <c r="R168" s="131">
        <f t="shared" si="25"/>
        <v>2437.5</v>
      </c>
      <c r="S168" s="136">
        <v>15000</v>
      </c>
      <c r="T168" s="131">
        <f t="shared" si="26"/>
        <v>1250</v>
      </c>
      <c r="U168" s="161">
        <f t="shared" si="27"/>
        <v>27765.455999999998</v>
      </c>
      <c r="V168" s="161">
        <f t="shared" si="28"/>
        <v>1250</v>
      </c>
      <c r="W168" s="166" t="str">
        <f>INDEX($I$1:T167,1,MATCH(V168,I168:T168,0))</f>
        <v>АВТОПАРТНЕР- 1 поддон</v>
      </c>
      <c r="X168" s="161">
        <f t="shared" si="29"/>
        <v>23000</v>
      </c>
      <c r="Y168" s="165" t="str">
        <f>INDEX($I$1:R167,1,MATCH(X168,I168:R168,0))</f>
        <v>АЙСБЕР ФРАХТ</v>
      </c>
      <c r="Z168" s="161">
        <f t="shared" si="30"/>
        <v>17857.142857142859</v>
      </c>
    </row>
    <row r="169" spans="1:26" ht="24" customHeight="1" x14ac:dyDescent="0.35">
      <c r="A169" s="128">
        <v>107762</v>
      </c>
      <c r="B169" s="13" t="s">
        <v>98</v>
      </c>
      <c r="C169" s="117" t="s">
        <v>101</v>
      </c>
      <c r="D169" s="110" t="s">
        <v>13</v>
      </c>
      <c r="E169" s="31">
        <v>77</v>
      </c>
      <c r="F169" s="32" t="s">
        <v>14</v>
      </c>
      <c r="G169" s="124" t="s">
        <v>20</v>
      </c>
      <c r="H169" s="8">
        <v>15</v>
      </c>
      <c r="I169" s="136">
        <v>25000</v>
      </c>
      <c r="J169" s="131">
        <f t="shared" si="21"/>
        <v>1666.6666666666667</v>
      </c>
      <c r="K169" s="55">
        <v>54471.600000000006</v>
      </c>
      <c r="L169" s="131">
        <f t="shared" si="22"/>
        <v>3631.4400000000005</v>
      </c>
      <c r="M169" s="136"/>
      <c r="N169" s="131" t="str">
        <f t="shared" si="23"/>
        <v/>
      </c>
      <c r="O169" s="150">
        <v>30400</v>
      </c>
      <c r="P169" s="131">
        <f t="shared" si="24"/>
        <v>2026.6666666666667</v>
      </c>
      <c r="Q169" s="162">
        <v>29250</v>
      </c>
      <c r="R169" s="131">
        <f t="shared" si="25"/>
        <v>1950</v>
      </c>
      <c r="S169" s="136">
        <v>18000</v>
      </c>
      <c r="T169" s="131">
        <f t="shared" si="26"/>
        <v>1200</v>
      </c>
      <c r="U169" s="161">
        <f t="shared" si="27"/>
        <v>31424.32</v>
      </c>
      <c r="V169" s="161">
        <f t="shared" si="28"/>
        <v>1200</v>
      </c>
      <c r="W169" s="166" t="str">
        <f>INDEX($I$1:T168,1,MATCH(V169,I169:T169,0))</f>
        <v>АВТОПАРТНЕР- 1 поддон</v>
      </c>
      <c r="X169" s="161">
        <f t="shared" si="29"/>
        <v>25000</v>
      </c>
      <c r="Y169" s="165" t="str">
        <f>INDEX($I$1:R168,1,MATCH(X169,I169:R169,0))</f>
        <v>АЙСБЕР ФРАХТ</v>
      </c>
      <c r="Z169" s="161">
        <f t="shared" si="30"/>
        <v>17142.857142857141</v>
      </c>
    </row>
    <row r="170" spans="1:26" ht="24" customHeight="1" x14ac:dyDescent="0.35">
      <c r="A170" s="128">
        <v>107763</v>
      </c>
      <c r="B170" s="13" t="s">
        <v>98</v>
      </c>
      <c r="C170" s="117" t="s">
        <v>102</v>
      </c>
      <c r="D170" s="110" t="s">
        <v>13</v>
      </c>
      <c r="E170" s="31">
        <v>77</v>
      </c>
      <c r="F170" s="32" t="s">
        <v>14</v>
      </c>
      <c r="G170" s="124" t="s">
        <v>23</v>
      </c>
      <c r="H170" s="8">
        <v>18</v>
      </c>
      <c r="I170" s="136">
        <v>28000</v>
      </c>
      <c r="J170" s="131">
        <f t="shared" si="21"/>
        <v>1555.5555555555557</v>
      </c>
      <c r="K170" s="55">
        <v>65365.920000000013</v>
      </c>
      <c r="L170" s="131">
        <f t="shared" si="22"/>
        <v>3631.4400000000005</v>
      </c>
      <c r="M170" s="136"/>
      <c r="N170" s="131" t="str">
        <f t="shared" si="23"/>
        <v/>
      </c>
      <c r="O170" s="150">
        <v>36200</v>
      </c>
      <c r="P170" s="131">
        <f t="shared" si="24"/>
        <v>2011.1111111111111</v>
      </c>
      <c r="Q170" s="162">
        <v>33150</v>
      </c>
      <c r="R170" s="131">
        <f t="shared" si="25"/>
        <v>1841.6666666666667</v>
      </c>
      <c r="S170" s="136">
        <v>33000</v>
      </c>
      <c r="T170" s="131">
        <f t="shared" si="26"/>
        <v>1833.3333333333333</v>
      </c>
      <c r="U170" s="161">
        <f t="shared" si="27"/>
        <v>39143.184000000001</v>
      </c>
      <c r="V170" s="161">
        <f t="shared" si="28"/>
        <v>1555.5555555555557</v>
      </c>
      <c r="W170" s="166" t="str">
        <f>INDEX($I$1:T169,1,MATCH(V170,I170:T170,0))</f>
        <v>АЙСБЕРГ - 1 поддон</v>
      </c>
      <c r="X170" s="161">
        <f t="shared" si="29"/>
        <v>28000</v>
      </c>
      <c r="Y170" s="165" t="str">
        <f>INDEX($I$1:R169,1,MATCH(X170,I170:R170,0))</f>
        <v>АЙСБЕР ФРАХТ</v>
      </c>
      <c r="Z170" s="161">
        <f t="shared" si="30"/>
        <v>22222.222222222223</v>
      </c>
    </row>
    <row r="171" spans="1:26" ht="24" customHeight="1" thickBot="1" x14ac:dyDescent="0.4">
      <c r="A171" s="128">
        <v>107764</v>
      </c>
      <c r="B171" s="13" t="s">
        <v>98</v>
      </c>
      <c r="C171" s="117" t="s">
        <v>103</v>
      </c>
      <c r="D171" s="110" t="s">
        <v>13</v>
      </c>
      <c r="E171" s="31">
        <v>77</v>
      </c>
      <c r="F171" s="32" t="s">
        <v>14</v>
      </c>
      <c r="G171" s="124" t="s">
        <v>26</v>
      </c>
      <c r="H171" s="8">
        <v>33</v>
      </c>
      <c r="I171" s="136">
        <v>35000</v>
      </c>
      <c r="J171" s="131">
        <f t="shared" si="21"/>
        <v>1060.6060606060605</v>
      </c>
      <c r="K171" s="55">
        <v>119837.52000000002</v>
      </c>
      <c r="L171" s="131">
        <f t="shared" si="22"/>
        <v>3631.4400000000005</v>
      </c>
      <c r="M171" s="145"/>
      <c r="N171" s="131" t="str">
        <f t="shared" si="23"/>
        <v/>
      </c>
      <c r="O171" s="160" t="s">
        <v>130</v>
      </c>
      <c r="P171" s="131" t="str">
        <f t="shared" si="24"/>
        <v/>
      </c>
      <c r="Q171" s="162">
        <v>39000</v>
      </c>
      <c r="R171" s="131">
        <f t="shared" si="25"/>
        <v>1181.8181818181818</v>
      </c>
      <c r="S171" s="145">
        <v>40000</v>
      </c>
      <c r="T171" s="131">
        <f t="shared" si="26"/>
        <v>1212.121212121212</v>
      </c>
      <c r="U171" s="161">
        <f t="shared" si="27"/>
        <v>58459.380000000005</v>
      </c>
      <c r="V171" s="161">
        <f t="shared" si="28"/>
        <v>1060.6060606060605</v>
      </c>
      <c r="W171" s="166" t="str">
        <f>INDEX($I$1:T170,1,MATCH(V171,I171:T171,0))</f>
        <v>АЙСБЕРГ - 1 поддон</v>
      </c>
      <c r="X171" s="161">
        <f t="shared" si="29"/>
        <v>35000</v>
      </c>
      <c r="Y171" s="165" t="str">
        <f>INDEX($I$1:R170,1,MATCH(X171,I171:R171,0))</f>
        <v>АЙСБЕР ФРАХТ</v>
      </c>
      <c r="Z171" s="161">
        <f t="shared" si="30"/>
        <v>15151.51515151515</v>
      </c>
    </row>
    <row r="172" spans="1:26" ht="29" x14ac:dyDescent="0.35">
      <c r="A172" s="64">
        <v>128090</v>
      </c>
      <c r="B172" s="23" t="s">
        <v>104</v>
      </c>
      <c r="C172" s="24" t="s">
        <v>105</v>
      </c>
      <c r="D172" s="110" t="s">
        <v>13</v>
      </c>
      <c r="E172" s="38">
        <v>52</v>
      </c>
      <c r="F172" s="32" t="s">
        <v>73</v>
      </c>
      <c r="G172" s="124">
        <v>1.5</v>
      </c>
      <c r="H172" s="8">
        <v>6</v>
      </c>
      <c r="I172" s="134">
        <v>2000</v>
      </c>
      <c r="J172" s="131">
        <f t="shared" si="21"/>
        <v>333.33333333333331</v>
      </c>
      <c r="K172" s="55">
        <v>11171.28</v>
      </c>
      <c r="L172" s="131">
        <f t="shared" si="22"/>
        <v>1861.88</v>
      </c>
      <c r="M172" s="134">
        <v>3850</v>
      </c>
      <c r="N172" s="131">
        <f t="shared" si="23"/>
        <v>641.66666666666663</v>
      </c>
      <c r="O172" s="151">
        <v>6500</v>
      </c>
      <c r="P172" s="131">
        <f t="shared" si="24"/>
        <v>1083.3333333333333</v>
      </c>
      <c r="Q172" s="162">
        <v>6000</v>
      </c>
      <c r="R172" s="131">
        <f t="shared" si="25"/>
        <v>1000</v>
      </c>
      <c r="S172" s="167"/>
      <c r="T172" s="131" t="str">
        <f t="shared" si="26"/>
        <v/>
      </c>
      <c r="U172" s="161">
        <f t="shared" si="27"/>
        <v>5904.2559999999994</v>
      </c>
      <c r="V172" s="161">
        <f t="shared" si="28"/>
        <v>333.33333333333331</v>
      </c>
      <c r="W172" s="166" t="str">
        <f>INDEX($I$1:T171,1,MATCH(V172,I172:T172,0))</f>
        <v>АЙСБЕРГ - 1 поддон</v>
      </c>
      <c r="X172" s="161">
        <f t="shared" si="29"/>
        <v>2000</v>
      </c>
      <c r="Y172" s="165" t="str">
        <f>INDEX($I$1:R171,1,MATCH(X172,I172:R172,0))</f>
        <v>АЙСБЕР ФРАХТ</v>
      </c>
      <c r="Z172" s="161">
        <f t="shared" si="30"/>
        <v>4761.9047619047615</v>
      </c>
    </row>
    <row r="173" spans="1:26" ht="29" x14ac:dyDescent="0.35">
      <c r="A173" s="64">
        <v>128090</v>
      </c>
      <c r="B173" s="23" t="s">
        <v>104</v>
      </c>
      <c r="C173" s="24" t="s">
        <v>105</v>
      </c>
      <c r="D173" s="110" t="s">
        <v>13</v>
      </c>
      <c r="E173" s="38">
        <v>52</v>
      </c>
      <c r="F173" s="32" t="s">
        <v>73</v>
      </c>
      <c r="G173" s="124" t="s">
        <v>17</v>
      </c>
      <c r="H173" s="8">
        <v>12</v>
      </c>
      <c r="I173" s="134">
        <v>3000</v>
      </c>
      <c r="J173" s="131">
        <f t="shared" si="21"/>
        <v>250</v>
      </c>
      <c r="K173" s="55">
        <v>22342.560000000001</v>
      </c>
      <c r="L173" s="131">
        <f t="shared" si="22"/>
        <v>1861.88</v>
      </c>
      <c r="M173" s="134">
        <v>4550</v>
      </c>
      <c r="N173" s="131">
        <f t="shared" si="23"/>
        <v>379.16666666666669</v>
      </c>
      <c r="O173" s="151">
        <v>7600</v>
      </c>
      <c r="P173" s="131">
        <f t="shared" si="24"/>
        <v>633.33333333333337</v>
      </c>
      <c r="Q173" s="162">
        <v>9000</v>
      </c>
      <c r="R173" s="131">
        <f t="shared" si="25"/>
        <v>750</v>
      </c>
      <c r="S173" s="135">
        <v>5000</v>
      </c>
      <c r="T173" s="131">
        <f t="shared" si="26"/>
        <v>416.66666666666669</v>
      </c>
      <c r="U173" s="161">
        <f t="shared" si="27"/>
        <v>8582.0933333333323</v>
      </c>
      <c r="V173" s="161">
        <f t="shared" si="28"/>
        <v>250</v>
      </c>
      <c r="W173" s="166" t="str">
        <f>INDEX($I$1:T172,1,MATCH(V173,I173:T173,0))</f>
        <v>АЙСБЕРГ - 1 поддон</v>
      </c>
      <c r="X173" s="161">
        <f t="shared" si="29"/>
        <v>3000</v>
      </c>
      <c r="Y173" s="165" t="str">
        <f>INDEX($I$1:R172,1,MATCH(X173,I173:R173,0))</f>
        <v>АЙСБЕР ФРАХТ</v>
      </c>
      <c r="Z173" s="161">
        <f t="shared" si="30"/>
        <v>3571.4285714285716</v>
      </c>
    </row>
    <row r="174" spans="1:26" ht="29" x14ac:dyDescent="0.35">
      <c r="A174" s="64">
        <v>128090</v>
      </c>
      <c r="B174" s="23" t="s">
        <v>104</v>
      </c>
      <c r="C174" s="24" t="s">
        <v>105</v>
      </c>
      <c r="D174" s="110" t="s">
        <v>13</v>
      </c>
      <c r="E174" s="38">
        <v>52</v>
      </c>
      <c r="F174" s="32" t="s">
        <v>73</v>
      </c>
      <c r="G174" s="124" t="s">
        <v>20</v>
      </c>
      <c r="H174" s="8">
        <v>15</v>
      </c>
      <c r="I174" s="134">
        <v>5000</v>
      </c>
      <c r="J174" s="131">
        <f t="shared" si="21"/>
        <v>333.33333333333331</v>
      </c>
      <c r="K174" s="55">
        <v>27928.2</v>
      </c>
      <c r="L174" s="131">
        <f t="shared" si="22"/>
        <v>1861.88</v>
      </c>
      <c r="M174" s="134">
        <v>5250</v>
      </c>
      <c r="N174" s="131">
        <f t="shared" si="23"/>
        <v>350</v>
      </c>
      <c r="O174" s="151">
        <v>8800</v>
      </c>
      <c r="P174" s="131">
        <f t="shared" si="24"/>
        <v>586.66666666666663</v>
      </c>
      <c r="Q174" s="162">
        <v>9000</v>
      </c>
      <c r="R174" s="131">
        <f t="shared" si="25"/>
        <v>600</v>
      </c>
      <c r="S174" s="135">
        <v>7000</v>
      </c>
      <c r="T174" s="131">
        <f t="shared" si="26"/>
        <v>466.66666666666669</v>
      </c>
      <c r="U174" s="161">
        <f t="shared" si="27"/>
        <v>10496.366666666667</v>
      </c>
      <c r="V174" s="161">
        <f t="shared" si="28"/>
        <v>333.33333333333331</v>
      </c>
      <c r="W174" s="166" t="str">
        <f>INDEX($I$1:T173,1,MATCH(V174,I174:T174,0))</f>
        <v>АЙСБЕРГ - 1 поддон</v>
      </c>
      <c r="X174" s="161">
        <f t="shared" si="29"/>
        <v>5000</v>
      </c>
      <c r="Y174" s="165" t="str">
        <f>INDEX($I$1:R173,1,MATCH(X174,I174:R174,0))</f>
        <v>АЙСБЕР ФРАХТ</v>
      </c>
      <c r="Z174" s="161">
        <f t="shared" si="30"/>
        <v>4761.9047619047615</v>
      </c>
    </row>
    <row r="175" spans="1:26" ht="29" x14ac:dyDescent="0.35">
      <c r="A175" s="64">
        <v>128090</v>
      </c>
      <c r="B175" s="23" t="s">
        <v>104</v>
      </c>
      <c r="C175" s="24" t="s">
        <v>105</v>
      </c>
      <c r="D175" s="110" t="s">
        <v>13</v>
      </c>
      <c r="E175" s="38">
        <v>52</v>
      </c>
      <c r="F175" s="32" t="s">
        <v>73</v>
      </c>
      <c r="G175" s="124" t="s">
        <v>23</v>
      </c>
      <c r="H175" s="8">
        <v>18</v>
      </c>
      <c r="I175" s="134">
        <v>7000</v>
      </c>
      <c r="J175" s="131">
        <f t="shared" si="21"/>
        <v>388.88888888888891</v>
      </c>
      <c r="K175" s="55">
        <v>33513.840000000004</v>
      </c>
      <c r="L175" s="131">
        <f t="shared" si="22"/>
        <v>1861.88</v>
      </c>
      <c r="M175" s="134">
        <v>6650</v>
      </c>
      <c r="N175" s="131">
        <f t="shared" si="23"/>
        <v>369.44444444444446</v>
      </c>
      <c r="O175" s="151">
        <v>10000</v>
      </c>
      <c r="P175" s="131">
        <f t="shared" si="24"/>
        <v>555.55555555555554</v>
      </c>
      <c r="Q175" s="162">
        <v>10000</v>
      </c>
      <c r="R175" s="131">
        <f t="shared" si="25"/>
        <v>555.55555555555554</v>
      </c>
      <c r="S175" s="135">
        <v>9000</v>
      </c>
      <c r="T175" s="131">
        <f t="shared" si="26"/>
        <v>500</v>
      </c>
      <c r="U175" s="161">
        <f t="shared" si="27"/>
        <v>12693.973333333333</v>
      </c>
      <c r="V175" s="161">
        <f t="shared" si="28"/>
        <v>369.44444444444446</v>
      </c>
      <c r="W175" s="166" t="str">
        <f>INDEX($I$1:T174,1,MATCH(V175,I175:T175,0))</f>
        <v>НТК - 1 поддон</v>
      </c>
      <c r="X175" s="161">
        <f t="shared" si="29"/>
        <v>6650</v>
      </c>
      <c r="Y175" s="165" t="str">
        <f>INDEX($I$1:R174,1,MATCH(X175,I175:R175,0))</f>
        <v>НТК ФРАХТ</v>
      </c>
      <c r="Z175" s="161">
        <f t="shared" si="30"/>
        <v>5277.7777777777783</v>
      </c>
    </row>
    <row r="176" spans="1:26" ht="29" x14ac:dyDescent="0.35">
      <c r="A176" s="64">
        <v>128090</v>
      </c>
      <c r="B176" s="23" t="s">
        <v>104</v>
      </c>
      <c r="C176" s="24" t="s">
        <v>105</v>
      </c>
      <c r="D176" s="110" t="s">
        <v>13</v>
      </c>
      <c r="E176" s="38">
        <v>52</v>
      </c>
      <c r="F176" s="32" t="s">
        <v>73</v>
      </c>
      <c r="G176" s="124" t="s">
        <v>26</v>
      </c>
      <c r="H176" s="8">
        <v>33</v>
      </c>
      <c r="I176" s="134">
        <v>9000</v>
      </c>
      <c r="J176" s="131">
        <f t="shared" si="21"/>
        <v>272.72727272727275</v>
      </c>
      <c r="K176" s="55">
        <v>61442.04</v>
      </c>
      <c r="L176" s="131">
        <f t="shared" si="22"/>
        <v>1861.88</v>
      </c>
      <c r="M176" s="134">
        <v>8050</v>
      </c>
      <c r="N176" s="131">
        <f t="shared" si="23"/>
        <v>243.93939393939394</v>
      </c>
      <c r="O176" s="150">
        <v>11100</v>
      </c>
      <c r="P176" s="131">
        <f t="shared" si="24"/>
        <v>336.36363636363637</v>
      </c>
      <c r="Q176" s="162">
        <v>12000</v>
      </c>
      <c r="R176" s="131">
        <f t="shared" si="25"/>
        <v>363.63636363636363</v>
      </c>
      <c r="S176" s="135">
        <v>12000</v>
      </c>
      <c r="T176" s="131">
        <f t="shared" si="26"/>
        <v>363.63636363636363</v>
      </c>
      <c r="U176" s="161">
        <f t="shared" si="27"/>
        <v>18932.006666666668</v>
      </c>
      <c r="V176" s="161">
        <f t="shared" si="28"/>
        <v>243.93939393939394</v>
      </c>
      <c r="W176" s="166" t="str">
        <f>INDEX($I$1:T175,1,MATCH(V176,I176:T176,0))</f>
        <v>НТК - 1 поддон</v>
      </c>
      <c r="X176" s="161">
        <f t="shared" si="29"/>
        <v>8050</v>
      </c>
      <c r="Y176" s="165" t="str">
        <f>INDEX($I$1:R175,1,MATCH(X176,I176:R176,0))</f>
        <v>НТК ФРАХТ</v>
      </c>
      <c r="Z176" s="161">
        <f t="shared" si="30"/>
        <v>3484.8484848484845</v>
      </c>
    </row>
    <row r="177" spans="1:26" ht="29" x14ac:dyDescent="0.35">
      <c r="A177" s="61">
        <v>128001</v>
      </c>
      <c r="B177" s="21" t="s">
        <v>106</v>
      </c>
      <c r="C177" s="14" t="s">
        <v>107</v>
      </c>
      <c r="D177" s="110" t="s">
        <v>13</v>
      </c>
      <c r="E177" s="38">
        <v>52</v>
      </c>
      <c r="F177" s="32" t="s">
        <v>73</v>
      </c>
      <c r="G177" s="124">
        <v>1.5</v>
      </c>
      <c r="H177" s="8">
        <v>6</v>
      </c>
      <c r="I177" s="134">
        <v>2000</v>
      </c>
      <c r="J177" s="131">
        <f t="shared" si="21"/>
        <v>333.33333333333331</v>
      </c>
      <c r="K177" s="55">
        <v>11176.08</v>
      </c>
      <c r="L177" s="131">
        <f t="shared" si="22"/>
        <v>1862.68</v>
      </c>
      <c r="M177" s="134">
        <v>3850</v>
      </c>
      <c r="N177" s="131">
        <f t="shared" si="23"/>
        <v>641.66666666666663</v>
      </c>
      <c r="O177" s="151">
        <v>6500</v>
      </c>
      <c r="P177" s="131">
        <f t="shared" si="24"/>
        <v>1083.3333333333333</v>
      </c>
      <c r="Q177" s="162">
        <v>6000</v>
      </c>
      <c r="R177" s="131">
        <f t="shared" si="25"/>
        <v>1000</v>
      </c>
      <c r="S177" s="134"/>
      <c r="T177" s="131" t="str">
        <f t="shared" si="26"/>
        <v/>
      </c>
      <c r="U177" s="161">
        <f t="shared" si="27"/>
        <v>5905.2160000000003</v>
      </c>
      <c r="V177" s="161">
        <f t="shared" si="28"/>
        <v>333.33333333333331</v>
      </c>
      <c r="W177" s="166" t="str">
        <f>INDEX($I$1:T176,1,MATCH(V177,I177:T177,0))</f>
        <v>АЙСБЕРГ - 1 поддон</v>
      </c>
      <c r="X177" s="161">
        <f t="shared" si="29"/>
        <v>2000</v>
      </c>
      <c r="Y177" s="165" t="str">
        <f>INDEX($I$1:R176,1,MATCH(X177,I177:R177,0))</f>
        <v>АЙСБЕР ФРАХТ</v>
      </c>
      <c r="Z177" s="161">
        <f t="shared" si="30"/>
        <v>4761.9047619047615</v>
      </c>
    </row>
    <row r="178" spans="1:26" ht="29" x14ac:dyDescent="0.35">
      <c r="A178" s="61">
        <v>128001</v>
      </c>
      <c r="B178" s="21" t="s">
        <v>106</v>
      </c>
      <c r="C178" s="14" t="s">
        <v>107</v>
      </c>
      <c r="D178" s="110" t="s">
        <v>13</v>
      </c>
      <c r="E178" s="38">
        <v>52</v>
      </c>
      <c r="F178" s="32" t="s">
        <v>73</v>
      </c>
      <c r="G178" s="124" t="s">
        <v>17</v>
      </c>
      <c r="H178" s="8">
        <v>12</v>
      </c>
      <c r="I178" s="134">
        <v>3000</v>
      </c>
      <c r="J178" s="131">
        <f t="shared" si="21"/>
        <v>250</v>
      </c>
      <c r="K178" s="55">
        <v>22352.16</v>
      </c>
      <c r="L178" s="131">
        <f t="shared" si="22"/>
        <v>1862.68</v>
      </c>
      <c r="M178" s="134">
        <v>4550</v>
      </c>
      <c r="N178" s="131">
        <f t="shared" si="23"/>
        <v>379.16666666666669</v>
      </c>
      <c r="O178" s="151">
        <v>7600</v>
      </c>
      <c r="P178" s="131">
        <f t="shared" si="24"/>
        <v>633.33333333333337</v>
      </c>
      <c r="Q178" s="162">
        <v>9000</v>
      </c>
      <c r="R178" s="131">
        <f t="shared" si="25"/>
        <v>750</v>
      </c>
      <c r="S178" s="135">
        <v>5000</v>
      </c>
      <c r="T178" s="131">
        <f t="shared" si="26"/>
        <v>416.66666666666669</v>
      </c>
      <c r="U178" s="161">
        <f t="shared" si="27"/>
        <v>8583.6933333333345</v>
      </c>
      <c r="V178" s="161">
        <f t="shared" si="28"/>
        <v>250</v>
      </c>
      <c r="W178" s="166" t="str">
        <f>INDEX($I$1:T177,1,MATCH(V178,I178:T178,0))</f>
        <v>АЙСБЕРГ - 1 поддон</v>
      </c>
      <c r="X178" s="161">
        <f t="shared" si="29"/>
        <v>3000</v>
      </c>
      <c r="Y178" s="165" t="str">
        <f>INDEX($I$1:R177,1,MATCH(X178,I178:R178,0))</f>
        <v>АЙСБЕР ФРАХТ</v>
      </c>
      <c r="Z178" s="161">
        <f t="shared" si="30"/>
        <v>3571.4285714285716</v>
      </c>
    </row>
    <row r="179" spans="1:26" ht="29" x14ac:dyDescent="0.35">
      <c r="A179" s="61">
        <v>128001</v>
      </c>
      <c r="B179" s="21" t="s">
        <v>106</v>
      </c>
      <c r="C179" s="14" t="s">
        <v>107</v>
      </c>
      <c r="D179" s="110" t="s">
        <v>13</v>
      </c>
      <c r="E179" s="38">
        <v>52</v>
      </c>
      <c r="F179" s="32" t="s">
        <v>73</v>
      </c>
      <c r="G179" s="124" t="s">
        <v>20</v>
      </c>
      <c r="H179" s="8">
        <v>15</v>
      </c>
      <c r="I179" s="134">
        <v>5000</v>
      </c>
      <c r="J179" s="131">
        <f t="shared" si="21"/>
        <v>333.33333333333331</v>
      </c>
      <c r="K179" s="55">
        <v>27940.2</v>
      </c>
      <c r="L179" s="131">
        <f t="shared" si="22"/>
        <v>1862.68</v>
      </c>
      <c r="M179" s="134">
        <v>5250</v>
      </c>
      <c r="N179" s="131">
        <f t="shared" si="23"/>
        <v>350</v>
      </c>
      <c r="O179" s="151">
        <v>8800</v>
      </c>
      <c r="P179" s="131">
        <f t="shared" si="24"/>
        <v>586.66666666666663</v>
      </c>
      <c r="Q179" s="162">
        <v>9000</v>
      </c>
      <c r="R179" s="131">
        <f t="shared" si="25"/>
        <v>600</v>
      </c>
      <c r="S179" s="135">
        <v>7000</v>
      </c>
      <c r="T179" s="131">
        <f t="shared" si="26"/>
        <v>466.66666666666669</v>
      </c>
      <c r="U179" s="161">
        <f t="shared" si="27"/>
        <v>10498.366666666667</v>
      </c>
      <c r="V179" s="161">
        <f t="shared" si="28"/>
        <v>333.33333333333331</v>
      </c>
      <c r="W179" s="166" t="str">
        <f>INDEX($I$1:T178,1,MATCH(V179,I179:T179,0))</f>
        <v>АЙСБЕРГ - 1 поддон</v>
      </c>
      <c r="X179" s="161">
        <f t="shared" si="29"/>
        <v>5000</v>
      </c>
      <c r="Y179" s="165" t="str">
        <f>INDEX($I$1:R178,1,MATCH(X179,I179:R179,0))</f>
        <v>АЙСБЕР ФРАХТ</v>
      </c>
      <c r="Z179" s="161">
        <f t="shared" si="30"/>
        <v>4761.9047619047615</v>
      </c>
    </row>
    <row r="180" spans="1:26" ht="29" x14ac:dyDescent="0.35">
      <c r="A180" s="61">
        <v>128001</v>
      </c>
      <c r="B180" s="21" t="s">
        <v>106</v>
      </c>
      <c r="C180" s="14" t="s">
        <v>107</v>
      </c>
      <c r="D180" s="110" t="s">
        <v>13</v>
      </c>
      <c r="E180" s="38">
        <v>52</v>
      </c>
      <c r="F180" s="32" t="s">
        <v>73</v>
      </c>
      <c r="G180" s="124" t="s">
        <v>23</v>
      </c>
      <c r="H180" s="8">
        <v>18</v>
      </c>
      <c r="I180" s="134">
        <v>7000</v>
      </c>
      <c r="J180" s="131">
        <f t="shared" si="21"/>
        <v>388.88888888888891</v>
      </c>
      <c r="K180" s="55">
        <v>33528.239999999998</v>
      </c>
      <c r="L180" s="131">
        <f t="shared" si="22"/>
        <v>1862.6799999999998</v>
      </c>
      <c r="M180" s="134">
        <v>6650</v>
      </c>
      <c r="N180" s="131">
        <f t="shared" si="23"/>
        <v>369.44444444444446</v>
      </c>
      <c r="O180" s="151">
        <v>10000</v>
      </c>
      <c r="P180" s="131">
        <f t="shared" si="24"/>
        <v>555.55555555555554</v>
      </c>
      <c r="Q180" s="162">
        <v>10000</v>
      </c>
      <c r="R180" s="131">
        <f t="shared" si="25"/>
        <v>555.55555555555554</v>
      </c>
      <c r="S180" s="135">
        <v>9000</v>
      </c>
      <c r="T180" s="131">
        <f t="shared" si="26"/>
        <v>500</v>
      </c>
      <c r="U180" s="161">
        <f t="shared" si="27"/>
        <v>12696.373333333331</v>
      </c>
      <c r="V180" s="161">
        <f t="shared" si="28"/>
        <v>369.44444444444446</v>
      </c>
      <c r="W180" s="166" t="str">
        <f>INDEX($I$1:T179,1,MATCH(V180,I180:T180,0))</f>
        <v>НТК - 1 поддон</v>
      </c>
      <c r="X180" s="161">
        <f t="shared" si="29"/>
        <v>6650</v>
      </c>
      <c r="Y180" s="165" t="str">
        <f>INDEX($I$1:R179,1,MATCH(X180,I180:R180,0))</f>
        <v>НТК ФРАХТ</v>
      </c>
      <c r="Z180" s="161">
        <f t="shared" si="30"/>
        <v>5277.7777777777783</v>
      </c>
    </row>
    <row r="181" spans="1:26" ht="29" x14ac:dyDescent="0.35">
      <c r="A181" s="61">
        <v>128001</v>
      </c>
      <c r="B181" s="21" t="s">
        <v>106</v>
      </c>
      <c r="C181" s="14" t="s">
        <v>107</v>
      </c>
      <c r="D181" s="110" t="s">
        <v>13</v>
      </c>
      <c r="E181" s="38">
        <v>52</v>
      </c>
      <c r="F181" s="32" t="s">
        <v>73</v>
      </c>
      <c r="G181" s="124" t="s">
        <v>26</v>
      </c>
      <c r="H181" s="8">
        <v>33</v>
      </c>
      <c r="I181" s="134">
        <v>9000</v>
      </c>
      <c r="J181" s="131">
        <f t="shared" si="21"/>
        <v>272.72727272727275</v>
      </c>
      <c r="K181" s="55">
        <v>61468.44</v>
      </c>
      <c r="L181" s="131">
        <f t="shared" si="22"/>
        <v>1862.68</v>
      </c>
      <c r="M181" s="134">
        <v>8050</v>
      </c>
      <c r="N181" s="131">
        <f t="shared" si="23"/>
        <v>243.93939393939394</v>
      </c>
      <c r="O181" s="150">
        <v>11100</v>
      </c>
      <c r="P181" s="131">
        <f t="shared" si="24"/>
        <v>336.36363636363637</v>
      </c>
      <c r="Q181" s="162">
        <v>12000</v>
      </c>
      <c r="R181" s="131">
        <f t="shared" si="25"/>
        <v>363.63636363636363</v>
      </c>
      <c r="S181" s="135">
        <v>12000</v>
      </c>
      <c r="T181" s="131">
        <f t="shared" si="26"/>
        <v>363.63636363636363</v>
      </c>
      <c r="U181" s="161">
        <f t="shared" si="27"/>
        <v>18936.406666666666</v>
      </c>
      <c r="V181" s="161">
        <f t="shared" si="28"/>
        <v>243.93939393939394</v>
      </c>
      <c r="W181" s="166" t="str">
        <f>INDEX($I$1:T180,1,MATCH(V181,I181:T181,0))</f>
        <v>НТК - 1 поддон</v>
      </c>
      <c r="X181" s="161">
        <f t="shared" si="29"/>
        <v>8050</v>
      </c>
      <c r="Y181" s="165" t="str">
        <f>INDEX($I$1:R180,1,MATCH(X181,I181:R181,0))</f>
        <v>НТК ФРАХТ</v>
      </c>
      <c r="Z181" s="161">
        <f t="shared" si="30"/>
        <v>3484.8484848484845</v>
      </c>
    </row>
    <row r="182" spans="1:26" x14ac:dyDescent="0.35">
      <c r="A182" s="61">
        <v>133365</v>
      </c>
      <c r="B182" s="21" t="s">
        <v>108</v>
      </c>
      <c r="C182" s="14" t="s">
        <v>109</v>
      </c>
      <c r="D182" s="110" t="s">
        <v>13</v>
      </c>
      <c r="E182" s="31">
        <v>69</v>
      </c>
      <c r="F182" s="32" t="s">
        <v>14</v>
      </c>
      <c r="G182" s="124">
        <v>1.5</v>
      </c>
      <c r="H182" s="8">
        <v>6</v>
      </c>
      <c r="I182" s="134">
        <v>14000</v>
      </c>
      <c r="J182" s="131">
        <f t="shared" si="21"/>
        <v>2333.3333333333335</v>
      </c>
      <c r="K182" s="55">
        <v>22113.839999999997</v>
      </c>
      <c r="L182" s="131">
        <f t="shared" si="22"/>
        <v>3685.6399999999994</v>
      </c>
      <c r="M182" s="134">
        <v>11000</v>
      </c>
      <c r="N182" s="131">
        <f t="shared" si="23"/>
        <v>1833.3333333333333</v>
      </c>
      <c r="O182" s="150">
        <v>26900</v>
      </c>
      <c r="P182" s="131">
        <f t="shared" si="24"/>
        <v>4483.333333333333</v>
      </c>
      <c r="Q182" s="162">
        <v>23000</v>
      </c>
      <c r="R182" s="131">
        <f t="shared" si="25"/>
        <v>3833.3333333333335</v>
      </c>
      <c r="S182" s="134">
        <v>14000</v>
      </c>
      <c r="T182" s="131">
        <f t="shared" si="26"/>
        <v>2333.3333333333335</v>
      </c>
      <c r="U182" s="161">
        <f t="shared" si="27"/>
        <v>18502.306666666667</v>
      </c>
      <c r="V182" s="161">
        <f t="shared" si="28"/>
        <v>1833.3333333333333</v>
      </c>
      <c r="W182" s="166" t="str">
        <f>INDEX($I$1:T181,1,MATCH(V182,I182:T182,0))</f>
        <v>НТК - 1 поддон</v>
      </c>
      <c r="X182" s="161">
        <f t="shared" si="29"/>
        <v>11000</v>
      </c>
      <c r="Y182" s="165" t="str">
        <f>INDEX($I$1:R181,1,MATCH(X182,I182:R182,0))</f>
        <v>НТК ФРАХТ</v>
      </c>
      <c r="Z182" s="161">
        <f t="shared" si="30"/>
        <v>26190.476190476187</v>
      </c>
    </row>
    <row r="183" spans="1:26" x14ac:dyDescent="0.35">
      <c r="A183" s="61">
        <v>133365</v>
      </c>
      <c r="B183" s="21" t="s">
        <v>108</v>
      </c>
      <c r="C183" s="14" t="s">
        <v>109</v>
      </c>
      <c r="D183" s="110" t="s">
        <v>13</v>
      </c>
      <c r="E183" s="31">
        <v>69</v>
      </c>
      <c r="F183" s="32" t="s">
        <v>14</v>
      </c>
      <c r="G183" s="124" t="s">
        <v>17</v>
      </c>
      <c r="H183" s="8">
        <v>12</v>
      </c>
      <c r="I183" s="134">
        <v>16000</v>
      </c>
      <c r="J183" s="131">
        <f t="shared" si="21"/>
        <v>1333.3333333333333</v>
      </c>
      <c r="K183" s="55">
        <v>44227.679999999993</v>
      </c>
      <c r="L183" s="131">
        <f t="shared" si="22"/>
        <v>3685.6399999999994</v>
      </c>
      <c r="M183" s="134">
        <v>13500</v>
      </c>
      <c r="N183" s="131">
        <f t="shared" si="23"/>
        <v>1125</v>
      </c>
      <c r="O183" s="150">
        <v>32100</v>
      </c>
      <c r="P183" s="131">
        <f t="shared" si="24"/>
        <v>2675</v>
      </c>
      <c r="Q183" s="162">
        <v>35000</v>
      </c>
      <c r="R183" s="131">
        <f t="shared" si="25"/>
        <v>2916.6666666666665</v>
      </c>
      <c r="S183" s="134">
        <v>19000</v>
      </c>
      <c r="T183" s="131">
        <f t="shared" si="26"/>
        <v>1583.3333333333333</v>
      </c>
      <c r="U183" s="161">
        <f t="shared" si="27"/>
        <v>26637.946666666667</v>
      </c>
      <c r="V183" s="161">
        <f t="shared" si="28"/>
        <v>1125</v>
      </c>
      <c r="W183" s="166" t="str">
        <f>INDEX($I$1:T182,1,MATCH(V183,I183:T183,0))</f>
        <v>НТК - 1 поддон</v>
      </c>
      <c r="X183" s="161">
        <f t="shared" si="29"/>
        <v>13500</v>
      </c>
      <c r="Y183" s="165" t="str">
        <f>INDEX($I$1:R182,1,MATCH(X183,I183:R183,0))</f>
        <v>НТК ФРАХТ</v>
      </c>
      <c r="Z183" s="161">
        <f t="shared" si="30"/>
        <v>16071.428571428571</v>
      </c>
    </row>
    <row r="184" spans="1:26" x14ac:dyDescent="0.35">
      <c r="A184" s="61">
        <v>133365</v>
      </c>
      <c r="B184" s="21" t="s">
        <v>108</v>
      </c>
      <c r="C184" s="14" t="s">
        <v>109</v>
      </c>
      <c r="D184" s="110" t="s">
        <v>13</v>
      </c>
      <c r="E184" s="31">
        <v>69</v>
      </c>
      <c r="F184" s="32" t="s">
        <v>14</v>
      </c>
      <c r="G184" s="124" t="s">
        <v>20</v>
      </c>
      <c r="H184" s="8">
        <v>15</v>
      </c>
      <c r="I184" s="134">
        <v>20000</v>
      </c>
      <c r="J184" s="131">
        <f t="shared" si="21"/>
        <v>1333.3333333333333</v>
      </c>
      <c r="K184" s="55">
        <v>55284.599999999991</v>
      </c>
      <c r="L184" s="131">
        <f t="shared" si="22"/>
        <v>3685.6399999999994</v>
      </c>
      <c r="M184" s="134">
        <v>17000</v>
      </c>
      <c r="N184" s="131">
        <f t="shared" si="23"/>
        <v>1133.3333333333333</v>
      </c>
      <c r="O184" s="150">
        <v>35000</v>
      </c>
      <c r="P184" s="131">
        <f t="shared" si="24"/>
        <v>2333.3333333333335</v>
      </c>
      <c r="Q184" s="162">
        <v>35000</v>
      </c>
      <c r="R184" s="131">
        <f t="shared" si="25"/>
        <v>2333.3333333333335</v>
      </c>
      <c r="S184" s="134">
        <v>22000</v>
      </c>
      <c r="T184" s="131">
        <f t="shared" si="26"/>
        <v>1466.6666666666667</v>
      </c>
      <c r="U184" s="161">
        <f t="shared" si="27"/>
        <v>30714.099999999995</v>
      </c>
      <c r="V184" s="161">
        <f t="shared" si="28"/>
        <v>1133.3333333333333</v>
      </c>
      <c r="W184" s="166" t="str">
        <f>INDEX($I$1:T183,1,MATCH(V184,I184:T184,0))</f>
        <v>НТК - 1 поддон</v>
      </c>
      <c r="X184" s="161">
        <f t="shared" si="29"/>
        <v>17000</v>
      </c>
      <c r="Y184" s="165" t="str">
        <f>INDEX($I$1:R183,1,MATCH(X184,I184:R184,0))</f>
        <v>НТК ФРАХТ</v>
      </c>
      <c r="Z184" s="161">
        <f t="shared" si="30"/>
        <v>16190.476190476189</v>
      </c>
    </row>
    <row r="185" spans="1:26" x14ac:dyDescent="0.35">
      <c r="A185" s="61">
        <v>133365</v>
      </c>
      <c r="B185" s="21" t="s">
        <v>108</v>
      </c>
      <c r="C185" s="14" t="s">
        <v>109</v>
      </c>
      <c r="D185" s="110" t="s">
        <v>13</v>
      </c>
      <c r="E185" s="31">
        <v>69</v>
      </c>
      <c r="F185" s="32" t="s">
        <v>14</v>
      </c>
      <c r="G185" s="124" t="s">
        <v>23</v>
      </c>
      <c r="H185" s="8">
        <v>18</v>
      </c>
      <c r="I185" s="134">
        <v>26000</v>
      </c>
      <c r="J185" s="131">
        <f t="shared" si="21"/>
        <v>1444.4444444444443</v>
      </c>
      <c r="K185" s="55">
        <v>66341.51999999999</v>
      </c>
      <c r="L185" s="131">
        <f t="shared" si="22"/>
        <v>3685.6399999999994</v>
      </c>
      <c r="M185" s="134">
        <v>21500</v>
      </c>
      <c r="N185" s="131">
        <f t="shared" si="23"/>
        <v>1194.4444444444443</v>
      </c>
      <c r="O185" s="150">
        <v>40900</v>
      </c>
      <c r="P185" s="131">
        <f t="shared" si="24"/>
        <v>2272.2222222222222</v>
      </c>
      <c r="Q185" s="162">
        <v>39000</v>
      </c>
      <c r="R185" s="131">
        <f t="shared" si="25"/>
        <v>2166.6666666666665</v>
      </c>
      <c r="S185" s="134">
        <v>30000</v>
      </c>
      <c r="T185" s="131">
        <f t="shared" si="26"/>
        <v>1666.6666666666667</v>
      </c>
      <c r="U185" s="161">
        <f t="shared" si="27"/>
        <v>37290.253333333334</v>
      </c>
      <c r="V185" s="161">
        <f t="shared" si="28"/>
        <v>1194.4444444444443</v>
      </c>
      <c r="W185" s="166" t="str">
        <f>INDEX($I$1:T184,1,MATCH(V185,I185:T185,0))</f>
        <v>НТК - 1 поддон</v>
      </c>
      <c r="X185" s="161">
        <f t="shared" si="29"/>
        <v>21500</v>
      </c>
      <c r="Y185" s="165" t="str">
        <f>INDEX($I$1:R184,1,MATCH(X185,I185:R185,0))</f>
        <v>НТК ФРАХТ</v>
      </c>
      <c r="Z185" s="161">
        <f t="shared" si="30"/>
        <v>17063.492063492064</v>
      </c>
    </row>
    <row r="186" spans="1:26" x14ac:dyDescent="0.35">
      <c r="A186" s="174">
        <v>133365</v>
      </c>
      <c r="B186" s="175" t="s">
        <v>108</v>
      </c>
      <c r="C186" s="176" t="s">
        <v>109</v>
      </c>
      <c r="D186" s="177" t="s">
        <v>13</v>
      </c>
      <c r="E186" s="178">
        <v>69</v>
      </c>
      <c r="F186" s="179" t="s">
        <v>14</v>
      </c>
      <c r="G186" s="180" t="s">
        <v>26</v>
      </c>
      <c r="H186" s="181">
        <v>33</v>
      </c>
      <c r="I186" s="182">
        <v>35000</v>
      </c>
      <c r="J186" s="183">
        <f t="shared" si="21"/>
        <v>1060.6060606060605</v>
      </c>
      <c r="K186" s="57">
        <v>121626.11999999998</v>
      </c>
      <c r="L186" s="183">
        <f t="shared" si="22"/>
        <v>3685.6399999999994</v>
      </c>
      <c r="M186" s="182">
        <v>29000</v>
      </c>
      <c r="N186" s="183">
        <f t="shared" si="23"/>
        <v>878.78787878787875</v>
      </c>
      <c r="O186" s="184">
        <v>40200</v>
      </c>
      <c r="P186" s="183">
        <f t="shared" si="24"/>
        <v>1218.1818181818182</v>
      </c>
      <c r="Q186" s="164">
        <v>46000</v>
      </c>
      <c r="R186" s="183">
        <f t="shared" si="25"/>
        <v>1393.939393939394</v>
      </c>
      <c r="S186" s="182">
        <v>38000</v>
      </c>
      <c r="T186" s="183">
        <f t="shared" si="26"/>
        <v>1151.5151515151515</v>
      </c>
      <c r="U186" s="185">
        <f t="shared" si="27"/>
        <v>51637.686666666668</v>
      </c>
      <c r="V186" s="185">
        <f t="shared" si="28"/>
        <v>878.78787878787875</v>
      </c>
      <c r="W186" s="186" t="str">
        <f>INDEX($I$1:T185,1,MATCH(V186,I186:T186,0))</f>
        <v>НТК - 1 поддон</v>
      </c>
      <c r="X186" s="185">
        <f t="shared" si="29"/>
        <v>29000</v>
      </c>
      <c r="Y186" s="187" t="str">
        <f>INDEX($I$1:R185,1,MATCH(X186,I186:R186,0))</f>
        <v>НТК ФРАХТ</v>
      </c>
      <c r="Z186" s="185">
        <f t="shared" si="30"/>
        <v>12554.112554112553</v>
      </c>
    </row>
    <row r="187" spans="1:26" ht="29" x14ac:dyDescent="0.35">
      <c r="A187" s="189">
        <v>134442</v>
      </c>
      <c r="B187" s="188" t="s">
        <v>147</v>
      </c>
      <c r="C187" s="14" t="s">
        <v>149</v>
      </c>
      <c r="D187" s="110" t="s">
        <v>13</v>
      </c>
      <c r="E187" s="39">
        <v>126</v>
      </c>
      <c r="F187" s="39" t="s">
        <v>148</v>
      </c>
      <c r="G187" s="124">
        <v>1.5</v>
      </c>
      <c r="H187" s="8">
        <v>6</v>
      </c>
      <c r="I187" s="1"/>
      <c r="J187" s="1"/>
      <c r="K187" s="1"/>
      <c r="L187" s="1"/>
      <c r="M187" s="1"/>
      <c r="N187" s="1"/>
      <c r="O187" s="1"/>
      <c r="P187" s="183" t="str">
        <f t="shared" si="24"/>
        <v/>
      </c>
      <c r="Q187" s="1"/>
      <c r="R187" s="1"/>
      <c r="S187" s="191">
        <v>32000</v>
      </c>
      <c r="T187" s="190">
        <f t="shared" si="26"/>
        <v>5333.333333333333</v>
      </c>
      <c r="U187" s="1"/>
      <c r="V187" s="1"/>
      <c r="W187" s="1"/>
      <c r="X187" s="1"/>
      <c r="Y187" s="1"/>
      <c r="Z187" s="1"/>
    </row>
    <row r="188" spans="1:26" ht="29" x14ac:dyDescent="0.35">
      <c r="A188" s="189">
        <v>134442</v>
      </c>
      <c r="B188" s="188" t="s">
        <v>147</v>
      </c>
      <c r="C188" s="14" t="s">
        <v>149</v>
      </c>
      <c r="D188" s="110" t="s">
        <v>13</v>
      </c>
      <c r="E188" s="39">
        <v>126</v>
      </c>
      <c r="F188" s="39" t="s">
        <v>148</v>
      </c>
      <c r="G188" s="124" t="s">
        <v>17</v>
      </c>
      <c r="H188" s="8">
        <v>12</v>
      </c>
      <c r="I188" s="1"/>
      <c r="J188" s="1"/>
      <c r="K188" s="1"/>
      <c r="L188" s="1"/>
      <c r="M188" s="1"/>
      <c r="N188" s="1"/>
      <c r="O188" s="1"/>
      <c r="P188" s="183" t="str">
        <f t="shared" si="24"/>
        <v/>
      </c>
      <c r="Q188" s="1"/>
      <c r="R188" s="1"/>
      <c r="S188" s="191">
        <v>40000</v>
      </c>
      <c r="T188" s="190">
        <f t="shared" si="26"/>
        <v>3333.3333333333335</v>
      </c>
      <c r="U188" s="1"/>
      <c r="V188" s="1"/>
      <c r="W188" s="1"/>
      <c r="X188" s="1"/>
      <c r="Y188" s="1"/>
      <c r="Z188" s="1"/>
    </row>
    <row r="189" spans="1:26" ht="29" x14ac:dyDescent="0.35">
      <c r="A189" s="189">
        <v>134442</v>
      </c>
      <c r="B189" s="188" t="s">
        <v>147</v>
      </c>
      <c r="C189" s="14" t="s">
        <v>149</v>
      </c>
      <c r="D189" s="110" t="s">
        <v>13</v>
      </c>
      <c r="E189" s="39">
        <v>126</v>
      </c>
      <c r="F189" s="39" t="s">
        <v>148</v>
      </c>
      <c r="G189" s="124" t="s">
        <v>20</v>
      </c>
      <c r="H189" s="8">
        <v>15</v>
      </c>
      <c r="I189" s="1"/>
      <c r="J189" s="1"/>
      <c r="K189" s="1"/>
      <c r="L189" s="1"/>
      <c r="M189" s="1"/>
      <c r="N189" s="1"/>
      <c r="O189" s="1"/>
      <c r="P189" s="183" t="str">
        <f t="shared" si="24"/>
        <v/>
      </c>
      <c r="Q189" s="1"/>
      <c r="R189" s="1"/>
      <c r="S189" s="191">
        <v>48000</v>
      </c>
      <c r="T189" s="190">
        <f t="shared" si="26"/>
        <v>3200</v>
      </c>
      <c r="U189" s="1"/>
      <c r="V189" s="1"/>
      <c r="W189" s="1"/>
      <c r="X189" s="1"/>
      <c r="Y189" s="1"/>
      <c r="Z189" s="1"/>
    </row>
    <row r="190" spans="1:26" ht="29" x14ac:dyDescent="0.35">
      <c r="A190" s="189">
        <v>134442</v>
      </c>
      <c r="B190" s="188" t="s">
        <v>147</v>
      </c>
      <c r="C190" s="14" t="s">
        <v>149</v>
      </c>
      <c r="D190" s="110" t="s">
        <v>13</v>
      </c>
      <c r="E190" s="39">
        <v>126</v>
      </c>
      <c r="F190" s="39" t="s">
        <v>148</v>
      </c>
      <c r="G190" s="124" t="s">
        <v>23</v>
      </c>
      <c r="H190" s="8">
        <v>18</v>
      </c>
      <c r="I190" s="1"/>
      <c r="J190" s="1"/>
      <c r="K190" s="1"/>
      <c r="L190" s="1"/>
      <c r="M190" s="1"/>
      <c r="N190" s="1"/>
      <c r="O190" s="1"/>
      <c r="P190" s="183" t="str">
        <f t="shared" si="24"/>
        <v/>
      </c>
      <c r="Q190" s="1"/>
      <c r="R190" s="1"/>
      <c r="S190" s="191">
        <v>60000</v>
      </c>
      <c r="T190" s="190">
        <f t="shared" si="26"/>
        <v>3333.3333333333335</v>
      </c>
      <c r="U190" s="1"/>
      <c r="V190" s="1"/>
      <c r="W190" s="1"/>
      <c r="X190" s="1"/>
      <c r="Y190" s="1"/>
      <c r="Z190" s="1"/>
    </row>
    <row r="191" spans="1:26" ht="29" x14ac:dyDescent="0.35">
      <c r="A191" s="189">
        <v>134442</v>
      </c>
      <c r="B191" s="188" t="s">
        <v>147</v>
      </c>
      <c r="C191" s="14" t="s">
        <v>149</v>
      </c>
      <c r="D191" s="110" t="s">
        <v>13</v>
      </c>
      <c r="E191" s="39">
        <v>126</v>
      </c>
      <c r="F191" s="39" t="s">
        <v>148</v>
      </c>
      <c r="G191" s="124" t="s">
        <v>26</v>
      </c>
      <c r="H191" s="8">
        <v>33</v>
      </c>
      <c r="I191" s="1"/>
      <c r="J191" s="1"/>
      <c r="K191" s="1"/>
      <c r="L191" s="1"/>
      <c r="M191" s="1"/>
      <c r="N191" s="1"/>
      <c r="O191" s="1">
        <v>61500</v>
      </c>
      <c r="P191" s="183">
        <f t="shared" si="24"/>
        <v>1863.6363636363637</v>
      </c>
      <c r="Q191" s="1"/>
      <c r="R191" s="1"/>
      <c r="S191" s="191">
        <v>78000</v>
      </c>
      <c r="T191" s="190">
        <f t="shared" si="26"/>
        <v>2363.6363636363635</v>
      </c>
      <c r="U191" s="1"/>
      <c r="V191" s="1"/>
      <c r="W191" s="1"/>
      <c r="X191" s="1"/>
      <c r="Y191" s="1"/>
      <c r="Z191" s="1"/>
    </row>
  </sheetData>
  <phoneticPr fontId="11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635B-236E-4447-BCE0-1248C98AB77E}">
  <dimension ref="A1:F359"/>
  <sheetViews>
    <sheetView topLeftCell="A340" workbookViewId="0">
      <selection activeCell="G7" sqref="G7"/>
    </sheetView>
  </sheetViews>
  <sheetFormatPr defaultRowHeight="14.5" x14ac:dyDescent="0.35"/>
  <cols>
    <col min="2" max="2" width="21.453125" customWidth="1"/>
    <col min="4" max="4" width="12.1796875" customWidth="1"/>
    <col min="5" max="5" width="12.08984375" customWidth="1"/>
    <col min="7" max="7" width="24" customWidth="1"/>
  </cols>
  <sheetData>
    <row r="1" spans="1:6" x14ac:dyDescent="0.35">
      <c r="A1" s="195" t="s">
        <v>150</v>
      </c>
      <c r="B1" s="195" t="s">
        <v>156</v>
      </c>
      <c r="D1" s="200" t="s">
        <v>165</v>
      </c>
      <c r="E1" t="s">
        <v>166</v>
      </c>
      <c r="F1" t="s">
        <v>167</v>
      </c>
    </row>
    <row r="2" spans="1:6" x14ac:dyDescent="0.35">
      <c r="A2" s="192">
        <v>113644</v>
      </c>
      <c r="B2" t="s">
        <v>157</v>
      </c>
      <c r="D2" s="200">
        <v>113644</v>
      </c>
      <c r="E2">
        <f>IFERROR(VLOOKUP(LEFT(D2,"6"),[1]Sheet2!D:E,2,FALSE),0)</f>
        <v>0</v>
      </c>
      <c r="F2" t="s">
        <v>168</v>
      </c>
    </row>
    <row r="3" spans="1:6" x14ac:dyDescent="0.35">
      <c r="A3" s="192">
        <v>126979</v>
      </c>
      <c r="B3" t="s">
        <v>158</v>
      </c>
      <c r="D3" s="200">
        <v>113644</v>
      </c>
      <c r="E3">
        <f>IFERROR(VLOOKUP(LEFT(D3,"6"),[1]Sheet2!D:E,2,FALSE),0)</f>
        <v>0</v>
      </c>
      <c r="F3" t="s">
        <v>168</v>
      </c>
    </row>
    <row r="4" spans="1:6" x14ac:dyDescent="0.35">
      <c r="A4" s="192">
        <v>126896</v>
      </c>
      <c r="B4" t="s">
        <v>159</v>
      </c>
      <c r="D4" s="200">
        <v>113644</v>
      </c>
      <c r="E4">
        <f>IFERROR(VLOOKUP(LEFT(D4,"6"),[1]Sheet2!D:E,2,FALSE),0)</f>
        <v>0</v>
      </c>
      <c r="F4" t="s">
        <v>168</v>
      </c>
    </row>
    <row r="5" spans="1:6" x14ac:dyDescent="0.35">
      <c r="A5" s="192">
        <v>129574</v>
      </c>
      <c r="B5" t="s">
        <v>160</v>
      </c>
      <c r="D5" s="200">
        <v>126979</v>
      </c>
      <c r="E5">
        <f>IFERROR(VLOOKUP(LEFT(D5,"6"),[1]Sheet2!D:E,2,FALSE),0)</f>
        <v>0</v>
      </c>
      <c r="F5" t="s">
        <v>169</v>
      </c>
    </row>
    <row r="6" spans="1:6" x14ac:dyDescent="0.35">
      <c r="A6" s="192">
        <v>128494</v>
      </c>
      <c r="D6" s="200">
        <v>126979</v>
      </c>
      <c r="E6">
        <f>IFERROR(VLOOKUP(LEFT(D6,"6"),[1]Sheet2!D:E,2,FALSE),0)</f>
        <v>0</v>
      </c>
      <c r="F6" t="s">
        <v>169</v>
      </c>
    </row>
    <row r="7" spans="1:6" x14ac:dyDescent="0.35">
      <c r="A7" s="192">
        <v>128463</v>
      </c>
      <c r="D7" s="200">
        <v>999999</v>
      </c>
      <c r="E7" t="s">
        <v>170</v>
      </c>
      <c r="F7" t="s">
        <v>170</v>
      </c>
    </row>
    <row r="8" spans="1:6" x14ac:dyDescent="0.35">
      <c r="A8" s="192">
        <v>129839</v>
      </c>
      <c r="D8" s="200">
        <v>999999</v>
      </c>
      <c r="E8" t="s">
        <v>171</v>
      </c>
      <c r="F8" t="s">
        <v>172</v>
      </c>
    </row>
    <row r="9" spans="1:6" x14ac:dyDescent="0.35">
      <c r="A9" s="192">
        <v>134558</v>
      </c>
      <c r="D9" s="200">
        <v>999999</v>
      </c>
      <c r="E9" t="s">
        <v>171</v>
      </c>
      <c r="F9" t="s">
        <v>172</v>
      </c>
    </row>
    <row r="10" spans="1:6" x14ac:dyDescent="0.35">
      <c r="A10" s="192">
        <v>119349</v>
      </c>
      <c r="D10" s="200">
        <v>999999</v>
      </c>
      <c r="E10" t="s">
        <v>171</v>
      </c>
      <c r="F10" t="s">
        <v>172</v>
      </c>
    </row>
    <row r="11" spans="1:6" x14ac:dyDescent="0.35">
      <c r="A11" s="192">
        <v>127324</v>
      </c>
      <c r="D11" s="200">
        <v>999999</v>
      </c>
      <c r="E11" t="s">
        <v>171</v>
      </c>
      <c r="F11" t="s">
        <v>172</v>
      </c>
    </row>
    <row r="12" spans="1:6" x14ac:dyDescent="0.35">
      <c r="A12" s="192" t="s">
        <v>151</v>
      </c>
      <c r="D12" s="200">
        <v>126896</v>
      </c>
      <c r="E12">
        <f>IFERROR(VLOOKUP(LEFT(D12,"6"),[1]Sheet2!D:E,2,FALSE),0)</f>
        <v>0</v>
      </c>
      <c r="F12" t="s">
        <v>173</v>
      </c>
    </row>
    <row r="13" spans="1:6" x14ac:dyDescent="0.35">
      <c r="A13" s="192">
        <v>131014</v>
      </c>
      <c r="D13" s="200">
        <v>126896</v>
      </c>
      <c r="E13">
        <f>IFERROR(VLOOKUP(LEFT(D13,"6"),[1]Sheet2!D:E,2,FALSE),0)</f>
        <v>0</v>
      </c>
      <c r="F13" t="s">
        <v>173</v>
      </c>
    </row>
    <row r="14" spans="1:6" x14ac:dyDescent="0.35">
      <c r="A14" s="192">
        <v>123663</v>
      </c>
      <c r="D14" s="200">
        <v>129574</v>
      </c>
      <c r="E14" t="s">
        <v>174</v>
      </c>
      <c r="F14" t="s">
        <v>174</v>
      </c>
    </row>
    <row r="15" spans="1:6" x14ac:dyDescent="0.35">
      <c r="A15" s="192">
        <v>134472</v>
      </c>
      <c r="D15" s="200">
        <v>129574</v>
      </c>
      <c r="E15" t="s">
        <v>174</v>
      </c>
      <c r="F15" t="s">
        <v>174</v>
      </c>
    </row>
    <row r="16" spans="1:6" x14ac:dyDescent="0.35">
      <c r="A16" s="192">
        <v>107760</v>
      </c>
      <c r="D16" s="200">
        <v>128494</v>
      </c>
      <c r="E16">
        <f>IFERROR(VLOOKUP(LEFT(D16,"6"),[1]Sheet2!D:E,2,FALSE),0)</f>
        <v>0</v>
      </c>
      <c r="F16" t="s">
        <v>175</v>
      </c>
    </row>
    <row r="17" spans="1:6" x14ac:dyDescent="0.35">
      <c r="A17" s="192">
        <v>128001</v>
      </c>
      <c r="D17" s="200">
        <v>128463</v>
      </c>
      <c r="E17">
        <f>IFERROR(VLOOKUP(LEFT(D17,"6"),[1]Sheet2!D:E,2,FALSE),0)</f>
        <v>0</v>
      </c>
      <c r="F17" t="s">
        <v>176</v>
      </c>
    </row>
    <row r="18" spans="1:6" x14ac:dyDescent="0.35">
      <c r="A18" s="192">
        <v>123384</v>
      </c>
      <c r="D18" s="200">
        <v>129839</v>
      </c>
      <c r="E18">
        <f>IFERROR(VLOOKUP(LEFT(D18,"6"),[1]Sheet2!D:E,2,FALSE),0)</f>
        <v>0</v>
      </c>
      <c r="F18" t="s">
        <v>177</v>
      </c>
    </row>
    <row r="19" spans="1:6" x14ac:dyDescent="0.35">
      <c r="A19" s="192">
        <v>124422</v>
      </c>
      <c r="D19" s="200">
        <v>999999</v>
      </c>
      <c r="E19" t="s">
        <v>178</v>
      </c>
      <c r="F19" t="s">
        <v>179</v>
      </c>
    </row>
    <row r="20" spans="1:6" x14ac:dyDescent="0.35">
      <c r="A20" s="192">
        <v>113343</v>
      </c>
      <c r="D20" s="200">
        <v>134558</v>
      </c>
      <c r="E20" t="s">
        <v>180</v>
      </c>
      <c r="F20" t="s">
        <v>181</v>
      </c>
    </row>
    <row r="21" spans="1:6" x14ac:dyDescent="0.35">
      <c r="A21" s="192">
        <v>114517</v>
      </c>
      <c r="D21" s="200">
        <v>134558</v>
      </c>
      <c r="E21" t="s">
        <v>180</v>
      </c>
      <c r="F21" t="s">
        <v>181</v>
      </c>
    </row>
    <row r="22" spans="1:6" x14ac:dyDescent="0.35">
      <c r="A22" s="192">
        <v>124226</v>
      </c>
      <c r="D22" s="200">
        <v>134558</v>
      </c>
      <c r="E22" t="s">
        <v>180</v>
      </c>
      <c r="F22" t="s">
        <v>181</v>
      </c>
    </row>
    <row r="23" spans="1:6" x14ac:dyDescent="0.35">
      <c r="A23" s="192">
        <v>122850</v>
      </c>
      <c r="D23" s="200">
        <v>119349</v>
      </c>
      <c r="E23" t="s">
        <v>182</v>
      </c>
      <c r="F23" t="s">
        <v>183</v>
      </c>
    </row>
    <row r="24" spans="1:6" x14ac:dyDescent="0.35">
      <c r="A24" s="192">
        <v>114680</v>
      </c>
      <c r="D24" s="200">
        <v>119349</v>
      </c>
      <c r="E24" t="s">
        <v>182</v>
      </c>
      <c r="F24" t="s">
        <v>183</v>
      </c>
    </row>
    <row r="25" spans="1:6" x14ac:dyDescent="0.35">
      <c r="A25" s="192">
        <v>134559</v>
      </c>
      <c r="D25" s="200">
        <v>119349</v>
      </c>
      <c r="E25">
        <f>IFERROR(VLOOKUP(LEFT(D25,"6"),[1]Sheet2!D:E,2,FALSE),0)</f>
        <v>0</v>
      </c>
      <c r="F25" t="s">
        <v>184</v>
      </c>
    </row>
    <row r="26" spans="1:6" x14ac:dyDescent="0.35">
      <c r="A26" s="192">
        <v>122954</v>
      </c>
      <c r="D26" s="200">
        <v>119349</v>
      </c>
      <c r="E26">
        <f>IFERROR(VLOOKUP(LEFT(D26,"6"),[1]Sheet2!D:E,2,FALSE),0)</f>
        <v>0</v>
      </c>
      <c r="F26" t="s">
        <v>184</v>
      </c>
    </row>
    <row r="27" spans="1:6" x14ac:dyDescent="0.35">
      <c r="A27" s="192">
        <v>131106</v>
      </c>
      <c r="D27" s="200">
        <v>127324</v>
      </c>
      <c r="E27">
        <f>IFERROR(VLOOKUP(LEFT(D27,"6"),[1]Sheet2!D:E,2,FALSE),0)</f>
        <v>0</v>
      </c>
      <c r="F27" t="s">
        <v>185</v>
      </c>
    </row>
    <row r="28" spans="1:6" x14ac:dyDescent="0.35">
      <c r="A28" s="192">
        <v>130972</v>
      </c>
      <c r="D28" s="200">
        <v>127324</v>
      </c>
      <c r="E28">
        <f>IFERROR(VLOOKUP(LEFT(D28,"6"),[1]Sheet2!D:E,2,FALSE),0)</f>
        <v>0</v>
      </c>
      <c r="F28" t="s">
        <v>186</v>
      </c>
    </row>
    <row r="29" spans="1:6" x14ac:dyDescent="0.35">
      <c r="A29" s="192">
        <v>128075</v>
      </c>
      <c r="D29" s="200" t="s">
        <v>151</v>
      </c>
      <c r="E29" t="s">
        <v>187</v>
      </c>
      <c r="F29" t="s">
        <v>188</v>
      </c>
    </row>
    <row r="30" spans="1:6" x14ac:dyDescent="0.35">
      <c r="A30" s="192">
        <v>113819</v>
      </c>
      <c r="D30" s="200">
        <v>131014</v>
      </c>
      <c r="E30">
        <f>IFERROR(VLOOKUP(LEFT(D30,"6"),[1]Sheet2!D:E,2,FALSE),0)</f>
        <v>0</v>
      </c>
      <c r="F30" t="s">
        <v>189</v>
      </c>
    </row>
    <row r="31" spans="1:6" x14ac:dyDescent="0.35">
      <c r="A31" s="192">
        <v>135896</v>
      </c>
      <c r="D31" s="200">
        <v>123663</v>
      </c>
      <c r="E31">
        <f>IFERROR(VLOOKUP(LEFT(D31,"6"),[1]Sheet2!D:E,2,FALSE),0)</f>
        <v>0</v>
      </c>
      <c r="F31" t="s">
        <v>190</v>
      </c>
    </row>
    <row r="32" spans="1:6" x14ac:dyDescent="0.35">
      <c r="A32" s="193">
        <v>138494</v>
      </c>
      <c r="D32" s="200">
        <v>134472</v>
      </c>
      <c r="E32" t="s">
        <v>191</v>
      </c>
      <c r="F32" t="s">
        <v>192</v>
      </c>
    </row>
    <row r="33" spans="1:6" x14ac:dyDescent="0.35">
      <c r="A33" s="192">
        <v>119823</v>
      </c>
      <c r="D33" s="200">
        <v>999999</v>
      </c>
      <c r="E33" t="s">
        <v>193</v>
      </c>
      <c r="F33" t="s">
        <v>194</v>
      </c>
    </row>
    <row r="34" spans="1:6" x14ac:dyDescent="0.35">
      <c r="A34" s="192">
        <v>130257</v>
      </c>
      <c r="D34" s="200">
        <v>999999</v>
      </c>
      <c r="E34" t="s">
        <v>193</v>
      </c>
      <c r="F34" t="s">
        <v>194</v>
      </c>
    </row>
    <row r="35" spans="1:6" x14ac:dyDescent="0.35">
      <c r="A35" s="192">
        <v>126661</v>
      </c>
      <c r="D35" s="200">
        <v>999999</v>
      </c>
      <c r="E35" t="s">
        <v>195</v>
      </c>
      <c r="F35" t="s">
        <v>196</v>
      </c>
    </row>
    <row r="36" spans="1:6" x14ac:dyDescent="0.35">
      <c r="A36" s="192">
        <v>129761</v>
      </c>
      <c r="D36" s="200">
        <v>107760</v>
      </c>
      <c r="E36">
        <f>IFERROR(VLOOKUP(LEFT(D36,"6"),[1]Sheet2!D:E,2,FALSE),0)</f>
        <v>0</v>
      </c>
      <c r="F36" t="s">
        <v>197</v>
      </c>
    </row>
    <row r="37" spans="1:6" x14ac:dyDescent="0.35">
      <c r="A37" s="192">
        <v>131644</v>
      </c>
      <c r="D37" s="200">
        <v>107760</v>
      </c>
      <c r="E37">
        <f>IFERROR(VLOOKUP(LEFT(D37,"6"),[1]Sheet2!D:E,2,FALSE),0)</f>
        <v>0</v>
      </c>
      <c r="F37" t="s">
        <v>197</v>
      </c>
    </row>
    <row r="38" spans="1:6" x14ac:dyDescent="0.35">
      <c r="A38" s="192">
        <v>127913</v>
      </c>
      <c r="D38" s="200">
        <v>107760</v>
      </c>
      <c r="E38">
        <f>IFERROR(VLOOKUP(LEFT(D38,"6"),[1]Sheet2!D:E,2,FALSE),0)</f>
        <v>0</v>
      </c>
      <c r="F38" t="s">
        <v>197</v>
      </c>
    </row>
    <row r="39" spans="1:6" x14ac:dyDescent="0.35">
      <c r="A39" s="192">
        <v>123120</v>
      </c>
      <c r="D39" s="200">
        <v>128001</v>
      </c>
      <c r="E39">
        <f>IFERROR(VLOOKUP(LEFT(D39,"6"),[1]Sheet2!D:E,2,FALSE),0)</f>
        <v>0</v>
      </c>
      <c r="F39" t="s">
        <v>198</v>
      </c>
    </row>
    <row r="40" spans="1:6" x14ac:dyDescent="0.35">
      <c r="A40" s="192">
        <v>131142</v>
      </c>
      <c r="D40" s="200">
        <v>123384</v>
      </c>
      <c r="E40">
        <f>IFERROR(VLOOKUP(LEFT(D40,"6"),[1]Sheet2!D:E,2,FALSE),0)</f>
        <v>0</v>
      </c>
      <c r="F40" t="s">
        <v>199</v>
      </c>
    </row>
    <row r="41" spans="1:6" x14ac:dyDescent="0.35">
      <c r="A41" s="192">
        <v>128193</v>
      </c>
      <c r="D41" s="200">
        <v>124422</v>
      </c>
      <c r="E41">
        <f>IFERROR(VLOOKUP(LEFT(D41,"6"),[1]Sheet2!D:E,2,FALSE),0)</f>
        <v>0</v>
      </c>
      <c r="F41" t="s">
        <v>200</v>
      </c>
    </row>
    <row r="42" spans="1:6" x14ac:dyDescent="0.35">
      <c r="A42" s="192">
        <v>107461</v>
      </c>
      <c r="D42" s="200">
        <v>113343</v>
      </c>
      <c r="E42">
        <f>IFERROR(VLOOKUP(LEFT(D42,"6"),[1]Sheet2!D:E,2,FALSE),0)</f>
        <v>0</v>
      </c>
      <c r="F42" t="s">
        <v>201</v>
      </c>
    </row>
    <row r="43" spans="1:6" x14ac:dyDescent="0.35">
      <c r="A43" s="192">
        <v>125070</v>
      </c>
      <c r="D43" s="200">
        <v>113343</v>
      </c>
      <c r="E43">
        <f>IFERROR(VLOOKUP(LEFT(D43,"6"),[1]Sheet2!D:E,2,FALSE),0)</f>
        <v>0</v>
      </c>
      <c r="F43" t="s">
        <v>201</v>
      </c>
    </row>
    <row r="44" spans="1:6" x14ac:dyDescent="0.35">
      <c r="A44" s="192">
        <v>126087</v>
      </c>
      <c r="D44" s="200">
        <v>113343</v>
      </c>
      <c r="E44">
        <f>IFERROR(VLOOKUP(LEFT(D44,"6"),[1]Sheet2!D:E,2,FALSE),0)</f>
        <v>0</v>
      </c>
      <c r="F44" t="s">
        <v>202</v>
      </c>
    </row>
    <row r="45" spans="1:6" x14ac:dyDescent="0.35">
      <c r="A45" s="192">
        <v>107195</v>
      </c>
      <c r="D45" s="200">
        <v>114517</v>
      </c>
      <c r="E45">
        <f>IFERROR(VLOOKUP(LEFT(D45,"6"),[1]Sheet2!D:E,2,FALSE),0)</f>
        <v>0</v>
      </c>
      <c r="F45" t="s">
        <v>203</v>
      </c>
    </row>
    <row r="46" spans="1:6" x14ac:dyDescent="0.35">
      <c r="A46" s="192">
        <v>129962</v>
      </c>
      <c r="D46" s="200">
        <v>124226</v>
      </c>
      <c r="E46">
        <f>IFERROR(VLOOKUP(LEFT(D46,"6"),[1]Sheet2!D:E,2,FALSE),0)</f>
        <v>0</v>
      </c>
      <c r="F46" t="s">
        <v>204</v>
      </c>
    </row>
    <row r="47" spans="1:6" x14ac:dyDescent="0.35">
      <c r="A47" s="192">
        <v>131390</v>
      </c>
      <c r="D47" s="200">
        <v>124226</v>
      </c>
      <c r="E47">
        <f>IFERROR(VLOOKUP(LEFT(D47,"6"),[1]Sheet2!D:E,2,FALSE),0)</f>
        <v>0</v>
      </c>
      <c r="F47" t="s">
        <v>204</v>
      </c>
    </row>
    <row r="48" spans="1:6" x14ac:dyDescent="0.35">
      <c r="A48" s="192">
        <v>114293</v>
      </c>
      <c r="D48" s="200">
        <v>124226</v>
      </c>
      <c r="E48">
        <f>IFERROR(VLOOKUP(LEFT(D48,"6"),[1]Sheet2!D:E,2,FALSE),0)</f>
        <v>0</v>
      </c>
      <c r="F48" t="s">
        <v>204</v>
      </c>
    </row>
    <row r="49" spans="1:6" x14ac:dyDescent="0.35">
      <c r="A49" s="192">
        <v>124487</v>
      </c>
      <c r="D49" s="200">
        <v>122850</v>
      </c>
      <c r="E49">
        <f>IFERROR(VLOOKUP(LEFT(D49,"6"),[1]Sheet2!D:E,2,FALSE),0)</f>
        <v>0</v>
      </c>
      <c r="F49" t="s">
        <v>205</v>
      </c>
    </row>
    <row r="50" spans="1:6" x14ac:dyDescent="0.35">
      <c r="A50" s="192">
        <v>113244</v>
      </c>
      <c r="D50" s="200">
        <v>122850</v>
      </c>
      <c r="E50">
        <f>IFERROR(VLOOKUP(LEFT(D50,"6"),[1]Sheet2!D:E,2,FALSE),0)</f>
        <v>0</v>
      </c>
      <c r="F50" t="s">
        <v>205</v>
      </c>
    </row>
    <row r="51" spans="1:6" x14ac:dyDescent="0.35">
      <c r="A51" s="192">
        <v>114182</v>
      </c>
      <c r="D51" s="200">
        <v>122850</v>
      </c>
      <c r="E51">
        <f>IFERROR(VLOOKUP(LEFT(D51,"6"),[1]Sheet2!D:E,2,FALSE),0)</f>
        <v>0</v>
      </c>
      <c r="F51" t="s">
        <v>205</v>
      </c>
    </row>
    <row r="52" spans="1:6" x14ac:dyDescent="0.35">
      <c r="A52" s="192">
        <v>129075</v>
      </c>
      <c r="D52" s="200">
        <v>122850</v>
      </c>
      <c r="E52">
        <f>IFERROR(VLOOKUP(LEFT(D52,"6"),[1]Sheet2!D:E,2,FALSE),0)</f>
        <v>0</v>
      </c>
      <c r="F52" t="s">
        <v>205</v>
      </c>
    </row>
    <row r="53" spans="1:6" x14ac:dyDescent="0.35">
      <c r="A53" s="192">
        <v>126033</v>
      </c>
      <c r="D53" s="200">
        <v>999999</v>
      </c>
      <c r="E53" t="s">
        <v>206</v>
      </c>
      <c r="F53" t="s">
        <v>207</v>
      </c>
    </row>
    <row r="54" spans="1:6" x14ac:dyDescent="0.35">
      <c r="A54" s="192">
        <v>114528</v>
      </c>
      <c r="D54" s="200">
        <v>114680</v>
      </c>
      <c r="E54" t="s">
        <v>208</v>
      </c>
      <c r="F54" t="s">
        <v>209</v>
      </c>
    </row>
    <row r="55" spans="1:6" x14ac:dyDescent="0.35">
      <c r="A55" s="192">
        <v>125490</v>
      </c>
      <c r="D55" s="200">
        <v>114680</v>
      </c>
      <c r="E55" t="s">
        <v>208</v>
      </c>
      <c r="F55" t="s">
        <v>209</v>
      </c>
    </row>
    <row r="56" spans="1:6" x14ac:dyDescent="0.35">
      <c r="A56" s="192">
        <v>113171</v>
      </c>
      <c r="D56" s="200">
        <v>999999</v>
      </c>
      <c r="E56" t="s">
        <v>210</v>
      </c>
      <c r="F56" t="s">
        <v>211</v>
      </c>
    </row>
    <row r="57" spans="1:6" x14ac:dyDescent="0.35">
      <c r="A57" s="194">
        <v>113464</v>
      </c>
      <c r="D57" s="200">
        <v>134559</v>
      </c>
      <c r="E57" t="s">
        <v>212</v>
      </c>
      <c r="F57" t="s">
        <v>213</v>
      </c>
    </row>
    <row r="58" spans="1:6" x14ac:dyDescent="0.35">
      <c r="A58" s="192">
        <v>130030</v>
      </c>
      <c r="D58" s="200">
        <v>134559</v>
      </c>
      <c r="E58" t="s">
        <v>212</v>
      </c>
      <c r="F58" t="s">
        <v>213</v>
      </c>
    </row>
    <row r="59" spans="1:6" x14ac:dyDescent="0.35">
      <c r="A59" s="192">
        <v>130256</v>
      </c>
      <c r="D59" s="200">
        <v>122954</v>
      </c>
      <c r="E59">
        <f>IFERROR(VLOOKUP(LEFT(D59,"6"),[1]Sheet2!D:E,2,FALSE),0)</f>
        <v>0</v>
      </c>
      <c r="F59" t="s">
        <v>214</v>
      </c>
    </row>
    <row r="60" spans="1:6" x14ac:dyDescent="0.35">
      <c r="A60" s="192">
        <v>131238</v>
      </c>
      <c r="D60" s="200">
        <v>122954</v>
      </c>
      <c r="E60">
        <f>IFERROR(VLOOKUP(LEFT(D60,"6"),[1]Sheet2!D:E,2,FALSE),0)</f>
        <v>0</v>
      </c>
      <c r="F60" t="s">
        <v>214</v>
      </c>
    </row>
    <row r="61" spans="1:6" x14ac:dyDescent="0.35">
      <c r="A61" s="192">
        <v>129636</v>
      </c>
      <c r="D61" s="200">
        <v>999999</v>
      </c>
      <c r="E61" t="s">
        <v>215</v>
      </c>
      <c r="F61" t="s">
        <v>216</v>
      </c>
    </row>
    <row r="62" spans="1:6" x14ac:dyDescent="0.35">
      <c r="A62" s="192">
        <v>130359</v>
      </c>
      <c r="D62" s="200">
        <v>999999</v>
      </c>
      <c r="E62" t="s">
        <v>215</v>
      </c>
      <c r="F62" t="s">
        <v>216</v>
      </c>
    </row>
    <row r="63" spans="1:6" x14ac:dyDescent="0.35">
      <c r="A63" s="192">
        <v>125330</v>
      </c>
      <c r="D63" s="200">
        <v>999999</v>
      </c>
      <c r="E63" t="s">
        <v>217</v>
      </c>
      <c r="F63" t="s">
        <v>218</v>
      </c>
    </row>
    <row r="64" spans="1:6" x14ac:dyDescent="0.35">
      <c r="A64" s="192">
        <v>129008</v>
      </c>
      <c r="D64" s="200">
        <v>999999</v>
      </c>
      <c r="E64" t="s">
        <v>219</v>
      </c>
      <c r="F64" t="s">
        <v>220</v>
      </c>
    </row>
    <row r="65" spans="1:6" x14ac:dyDescent="0.35">
      <c r="A65" s="192">
        <v>113840</v>
      </c>
      <c r="D65" s="200">
        <v>999999</v>
      </c>
      <c r="E65" t="s">
        <v>221</v>
      </c>
      <c r="F65" t="s">
        <v>222</v>
      </c>
    </row>
    <row r="66" spans="1:6" x14ac:dyDescent="0.35">
      <c r="A66" s="192">
        <v>131570</v>
      </c>
      <c r="D66" s="200">
        <v>999999</v>
      </c>
      <c r="E66" t="s">
        <v>223</v>
      </c>
      <c r="F66" t="s">
        <v>224</v>
      </c>
    </row>
    <row r="67" spans="1:6" x14ac:dyDescent="0.35">
      <c r="A67" s="192">
        <v>131391</v>
      </c>
      <c r="D67" s="200">
        <v>999999</v>
      </c>
      <c r="E67" t="s">
        <v>223</v>
      </c>
      <c r="F67" t="s">
        <v>224</v>
      </c>
    </row>
    <row r="68" spans="1:6" x14ac:dyDescent="0.35">
      <c r="A68" s="192">
        <v>113684</v>
      </c>
      <c r="D68" s="200">
        <v>999999</v>
      </c>
      <c r="E68" t="s">
        <v>225</v>
      </c>
      <c r="F68" t="s">
        <v>226</v>
      </c>
    </row>
    <row r="69" spans="1:6" x14ac:dyDescent="0.35">
      <c r="A69" s="192">
        <v>127670</v>
      </c>
      <c r="D69" s="200">
        <v>999999</v>
      </c>
      <c r="E69" t="s">
        <v>227</v>
      </c>
      <c r="F69" t="s">
        <v>228</v>
      </c>
    </row>
    <row r="70" spans="1:6" x14ac:dyDescent="0.35">
      <c r="A70" s="192">
        <v>113950</v>
      </c>
      <c r="D70" s="200">
        <v>131106</v>
      </c>
      <c r="E70">
        <f>IFERROR(VLOOKUP(LEFT(D70,"6"),[1]Sheet2!D:E,2,FALSE),0)</f>
        <v>0</v>
      </c>
      <c r="F70" t="s">
        <v>229</v>
      </c>
    </row>
    <row r="71" spans="1:6" x14ac:dyDescent="0.35">
      <c r="A71" s="192">
        <v>107279</v>
      </c>
      <c r="D71" s="200">
        <v>999999</v>
      </c>
      <c r="E71" t="s">
        <v>230</v>
      </c>
      <c r="F71" t="s">
        <v>231</v>
      </c>
    </row>
    <row r="72" spans="1:6" x14ac:dyDescent="0.35">
      <c r="A72" s="192">
        <v>125980</v>
      </c>
      <c r="D72" s="200">
        <v>999999</v>
      </c>
      <c r="E72" t="s">
        <v>230</v>
      </c>
      <c r="F72" t="s">
        <v>231</v>
      </c>
    </row>
    <row r="73" spans="1:6" x14ac:dyDescent="0.35">
      <c r="A73" s="192">
        <v>113973</v>
      </c>
      <c r="D73" s="200">
        <v>999999</v>
      </c>
      <c r="E73" t="s">
        <v>230</v>
      </c>
      <c r="F73" t="s">
        <v>231</v>
      </c>
    </row>
    <row r="74" spans="1:6" x14ac:dyDescent="0.35">
      <c r="A74" s="192">
        <v>137480</v>
      </c>
      <c r="D74" s="200">
        <v>999999</v>
      </c>
      <c r="E74" t="s">
        <v>232</v>
      </c>
      <c r="F74" t="s">
        <v>233</v>
      </c>
    </row>
    <row r="75" spans="1:6" x14ac:dyDescent="0.35">
      <c r="A75" s="192">
        <v>130198</v>
      </c>
      <c r="D75" s="200">
        <v>999999</v>
      </c>
      <c r="E75" t="s">
        <v>232</v>
      </c>
      <c r="F75" t="s">
        <v>233</v>
      </c>
    </row>
    <row r="76" spans="1:6" x14ac:dyDescent="0.35">
      <c r="A76" s="192">
        <v>123546</v>
      </c>
      <c r="D76" s="200">
        <v>999999</v>
      </c>
      <c r="E76" t="s">
        <v>234</v>
      </c>
      <c r="F76" t="s">
        <v>235</v>
      </c>
    </row>
    <row r="77" spans="1:6" x14ac:dyDescent="0.35">
      <c r="A77" s="192">
        <v>128073</v>
      </c>
      <c r="D77" s="200">
        <v>999999</v>
      </c>
      <c r="E77" t="s">
        <v>236</v>
      </c>
      <c r="F77" t="s">
        <v>237</v>
      </c>
    </row>
    <row r="78" spans="1:6" x14ac:dyDescent="0.35">
      <c r="A78" s="192">
        <v>127318</v>
      </c>
      <c r="D78" s="200">
        <v>130972</v>
      </c>
      <c r="E78">
        <f>IFERROR(VLOOKUP(LEFT(D78,"6"),[1]Sheet2!D:E,2,FALSE),0)</f>
        <v>0</v>
      </c>
      <c r="F78" t="s">
        <v>238</v>
      </c>
    </row>
    <row r="79" spans="1:6" x14ac:dyDescent="0.35">
      <c r="A79" s="192">
        <v>119836</v>
      </c>
      <c r="D79" s="200">
        <v>130972</v>
      </c>
      <c r="E79">
        <f>IFERROR(VLOOKUP(LEFT(D79,"6"),[1]Sheet2!D:E,2,FALSE),0)</f>
        <v>0</v>
      </c>
      <c r="F79" t="s">
        <v>238</v>
      </c>
    </row>
    <row r="80" spans="1:6" x14ac:dyDescent="0.35">
      <c r="A80" s="192">
        <v>113220</v>
      </c>
      <c r="D80" s="200">
        <v>128075</v>
      </c>
      <c r="E80">
        <f>IFERROR(VLOOKUP(LEFT(D80,"6"),[1]Sheet2!D:E,2,FALSE),0)</f>
        <v>0</v>
      </c>
      <c r="F80" t="s">
        <v>239</v>
      </c>
    </row>
    <row r="81" spans="1:6" x14ac:dyDescent="0.35">
      <c r="A81" s="192">
        <v>126309</v>
      </c>
      <c r="D81" s="200">
        <v>128075</v>
      </c>
      <c r="E81">
        <f>IFERROR(VLOOKUP(LEFT(D81,"6"),[1]Sheet2!D:E,2,FALSE),0)</f>
        <v>0</v>
      </c>
      <c r="F81" t="s">
        <v>239</v>
      </c>
    </row>
    <row r="82" spans="1:6" x14ac:dyDescent="0.35">
      <c r="A82" s="192">
        <v>119839</v>
      </c>
      <c r="D82" s="200">
        <v>999999</v>
      </c>
      <c r="E82" t="s">
        <v>240</v>
      </c>
      <c r="F82" t="s">
        <v>241</v>
      </c>
    </row>
    <row r="83" spans="1:6" x14ac:dyDescent="0.35">
      <c r="A83" s="192">
        <v>126644</v>
      </c>
      <c r="D83" s="200">
        <v>999999</v>
      </c>
      <c r="E83" t="s">
        <v>242</v>
      </c>
      <c r="F83" t="s">
        <v>243</v>
      </c>
    </row>
    <row r="84" spans="1:6" x14ac:dyDescent="0.35">
      <c r="A84" s="192">
        <v>113433</v>
      </c>
      <c r="D84" s="200">
        <v>113819</v>
      </c>
      <c r="E84">
        <f>IFERROR(VLOOKUP(LEFT(D84,"6"),[1]Sheet2!D:E,2,FALSE),0)</f>
        <v>0</v>
      </c>
      <c r="F84" t="s">
        <v>244</v>
      </c>
    </row>
    <row r="85" spans="1:6" x14ac:dyDescent="0.35">
      <c r="A85" s="192">
        <v>126507</v>
      </c>
      <c r="D85" s="200">
        <v>999999</v>
      </c>
      <c r="E85" t="s">
        <v>245</v>
      </c>
      <c r="F85" t="s">
        <v>246</v>
      </c>
    </row>
    <row r="86" spans="1:6" x14ac:dyDescent="0.35">
      <c r="A86" s="192">
        <v>113277</v>
      </c>
      <c r="D86" s="200">
        <v>135896</v>
      </c>
      <c r="E86" t="s">
        <v>247</v>
      </c>
      <c r="F86" t="s">
        <v>248</v>
      </c>
    </row>
    <row r="87" spans="1:6" x14ac:dyDescent="0.35">
      <c r="A87" s="192">
        <v>129007</v>
      </c>
      <c r="D87" s="201">
        <v>138494</v>
      </c>
      <c r="E87" t="s">
        <v>249</v>
      </c>
      <c r="F87" t="s">
        <v>250</v>
      </c>
    </row>
    <row r="88" spans="1:6" x14ac:dyDescent="0.35">
      <c r="A88" s="192">
        <v>126175</v>
      </c>
      <c r="D88" s="200">
        <v>119823</v>
      </c>
      <c r="E88">
        <f>IFERROR(VLOOKUP(LEFT(D88,"6"),[1]Sheet2!D:E,2,FALSE),0)</f>
        <v>0</v>
      </c>
      <c r="F88" t="s">
        <v>251</v>
      </c>
    </row>
    <row r="89" spans="1:6" x14ac:dyDescent="0.35">
      <c r="A89" s="192">
        <v>125078</v>
      </c>
      <c r="D89" s="200">
        <v>119823</v>
      </c>
      <c r="E89">
        <f>IFERROR(VLOOKUP(LEFT(D89,"6"),[1]Sheet2!D:E,2,FALSE),0)</f>
        <v>0</v>
      </c>
      <c r="F89" t="s">
        <v>252</v>
      </c>
    </row>
    <row r="90" spans="1:6" x14ac:dyDescent="0.35">
      <c r="A90" s="192">
        <v>125223</v>
      </c>
      <c r="D90" s="200">
        <v>119823</v>
      </c>
      <c r="E90">
        <f>IFERROR(VLOOKUP(LEFT(D90,"6"),[1]Sheet2!D:E,2,FALSE),0)</f>
        <v>0</v>
      </c>
      <c r="F90" t="s">
        <v>251</v>
      </c>
    </row>
    <row r="91" spans="1:6" x14ac:dyDescent="0.35">
      <c r="A91" s="192">
        <v>129055</v>
      </c>
      <c r="D91" s="200">
        <v>130257</v>
      </c>
      <c r="E91">
        <f>IFERROR(VLOOKUP(LEFT(D91,"6"),[1]Sheet2!D:E,2,FALSE),0)</f>
        <v>0</v>
      </c>
      <c r="F91" t="s">
        <v>253</v>
      </c>
    </row>
    <row r="92" spans="1:6" x14ac:dyDescent="0.35">
      <c r="A92" s="192">
        <v>125179</v>
      </c>
      <c r="D92" s="200">
        <v>126661</v>
      </c>
      <c r="E92">
        <f>IFERROR(VLOOKUP(LEFT(D92,"6"),[1]Sheet2!D:E,2,FALSE),0)</f>
        <v>0</v>
      </c>
      <c r="F92" t="s">
        <v>254</v>
      </c>
    </row>
    <row r="93" spans="1:6" x14ac:dyDescent="0.35">
      <c r="A93" s="192">
        <v>129332</v>
      </c>
      <c r="D93" s="200">
        <v>129761</v>
      </c>
      <c r="E93">
        <f>IFERROR(VLOOKUP(LEFT(D93,"6"),[1]Sheet2!D:E,2,FALSE),0)</f>
        <v>0</v>
      </c>
      <c r="F93" t="s">
        <v>255</v>
      </c>
    </row>
    <row r="94" spans="1:6" x14ac:dyDescent="0.35">
      <c r="A94" s="192">
        <v>130004</v>
      </c>
      <c r="D94" s="200">
        <v>131644</v>
      </c>
      <c r="E94">
        <f>IFERROR(VLOOKUP(LEFT(D94,"6"),[1]Sheet2!D:E,2,FALSE),0)</f>
        <v>0</v>
      </c>
      <c r="F94" t="s">
        <v>256</v>
      </c>
    </row>
    <row r="95" spans="1:6" x14ac:dyDescent="0.35">
      <c r="A95" s="192">
        <v>130007</v>
      </c>
      <c r="D95" s="200">
        <v>999999</v>
      </c>
      <c r="E95" t="s">
        <v>257</v>
      </c>
      <c r="F95" t="s">
        <v>258</v>
      </c>
    </row>
    <row r="96" spans="1:6" x14ac:dyDescent="0.35">
      <c r="A96" s="192">
        <v>129717</v>
      </c>
      <c r="D96" s="200">
        <v>999999</v>
      </c>
      <c r="E96" t="s">
        <v>259</v>
      </c>
      <c r="F96" t="s">
        <v>260</v>
      </c>
    </row>
    <row r="97" spans="1:6" x14ac:dyDescent="0.35">
      <c r="A97" s="192">
        <v>130048</v>
      </c>
      <c r="D97" s="200">
        <v>999999</v>
      </c>
      <c r="E97" t="s">
        <v>261</v>
      </c>
      <c r="F97" t="s">
        <v>262</v>
      </c>
    </row>
    <row r="98" spans="1:6" x14ac:dyDescent="0.35">
      <c r="A98" s="192">
        <v>130442</v>
      </c>
      <c r="D98" s="200">
        <v>127913</v>
      </c>
      <c r="E98">
        <f>IFERROR(VLOOKUP(LEFT(D98,"6"),[1]Sheet2!D:E,2,FALSE),0)</f>
        <v>0</v>
      </c>
      <c r="F98" t="s">
        <v>263</v>
      </c>
    </row>
    <row r="99" spans="1:6" x14ac:dyDescent="0.35">
      <c r="A99" s="192">
        <v>129840</v>
      </c>
      <c r="D99" s="200">
        <v>127913</v>
      </c>
      <c r="E99">
        <f>IFERROR(VLOOKUP(LEFT(D99,"6"),[1]Sheet2!D:E,2,FALSE),0)</f>
        <v>0</v>
      </c>
      <c r="F99" t="s">
        <v>263</v>
      </c>
    </row>
    <row r="100" spans="1:6" x14ac:dyDescent="0.35">
      <c r="A100" s="192">
        <v>130328</v>
      </c>
      <c r="D100" s="200">
        <v>123120</v>
      </c>
      <c r="E100">
        <f>IFERROR(VLOOKUP(LEFT(D100,"6"),[1]Sheet2!D:E,2,FALSE),0)</f>
        <v>0</v>
      </c>
      <c r="F100" t="s">
        <v>264</v>
      </c>
    </row>
    <row r="101" spans="1:6" x14ac:dyDescent="0.35">
      <c r="A101" s="192">
        <v>130441</v>
      </c>
      <c r="D101" s="200">
        <v>123120</v>
      </c>
      <c r="E101">
        <f>IFERROR(VLOOKUP(LEFT(D101,"6"),[1]Sheet2!D:E,2,FALSE),0)</f>
        <v>0</v>
      </c>
      <c r="F101" t="s">
        <v>264</v>
      </c>
    </row>
    <row r="102" spans="1:6" x14ac:dyDescent="0.35">
      <c r="A102" s="192">
        <v>130355</v>
      </c>
      <c r="D102" s="200">
        <v>123120</v>
      </c>
      <c r="E102">
        <f>IFERROR(VLOOKUP(LEFT(D102,"6"),[1]Sheet2!D:E,2,FALSE),0)</f>
        <v>0</v>
      </c>
      <c r="F102" t="s">
        <v>264</v>
      </c>
    </row>
    <row r="103" spans="1:6" x14ac:dyDescent="0.35">
      <c r="A103" s="192">
        <v>130269</v>
      </c>
      <c r="D103" s="200">
        <v>123120</v>
      </c>
      <c r="E103">
        <f>IFERROR(VLOOKUP(LEFT(D103,"6"),[1]Sheet2!D:E,2,FALSE),0)</f>
        <v>0</v>
      </c>
      <c r="F103" t="s">
        <v>264</v>
      </c>
    </row>
    <row r="104" spans="1:6" x14ac:dyDescent="0.35">
      <c r="A104" s="192">
        <v>130217</v>
      </c>
      <c r="D104" s="200">
        <v>131142</v>
      </c>
      <c r="E104">
        <f>IFERROR(VLOOKUP(LEFT(D104,"6"),[1]Sheet2!D:E,2,FALSE),0)</f>
        <v>0</v>
      </c>
      <c r="F104" t="s">
        <v>265</v>
      </c>
    </row>
    <row r="105" spans="1:6" x14ac:dyDescent="0.35">
      <c r="A105" s="192">
        <v>114976</v>
      </c>
      <c r="D105" s="200">
        <v>128193</v>
      </c>
      <c r="E105">
        <f>IFERROR(VLOOKUP(LEFT(D105,"6"),[1]Sheet2!D:E,2,FALSE),0)</f>
        <v>0</v>
      </c>
      <c r="F105" t="s">
        <v>266</v>
      </c>
    </row>
    <row r="106" spans="1:6" x14ac:dyDescent="0.35">
      <c r="A106" s="192">
        <v>114027</v>
      </c>
      <c r="D106" s="200">
        <v>107461</v>
      </c>
      <c r="E106">
        <f>IFERROR(VLOOKUP(LEFT(D106,"6"),[1]Sheet2!D:E,2,FALSE),0)</f>
        <v>0</v>
      </c>
      <c r="F106" t="s">
        <v>267</v>
      </c>
    </row>
    <row r="107" spans="1:6" x14ac:dyDescent="0.35">
      <c r="A107" s="192">
        <v>113634</v>
      </c>
      <c r="D107" s="200">
        <v>107461</v>
      </c>
      <c r="E107">
        <f>IFERROR(VLOOKUP(LEFT(D107,"6"),[1]Sheet2!D:E,2,FALSE),0)</f>
        <v>0</v>
      </c>
      <c r="F107" t="s">
        <v>267</v>
      </c>
    </row>
    <row r="108" spans="1:6" x14ac:dyDescent="0.35">
      <c r="A108" s="192">
        <v>113842</v>
      </c>
      <c r="D108" s="200">
        <v>125070</v>
      </c>
      <c r="E108">
        <f>IFERROR(VLOOKUP(LEFT(D108,"6"),[1]Sheet2!D:E,2,FALSE),0)</f>
        <v>0</v>
      </c>
      <c r="F108" t="s">
        <v>268</v>
      </c>
    </row>
    <row r="109" spans="1:6" x14ac:dyDescent="0.35">
      <c r="A109" s="192">
        <v>131199</v>
      </c>
      <c r="D109" s="200">
        <v>126087</v>
      </c>
      <c r="E109">
        <f>IFERROR(VLOOKUP(LEFT(D109,"6"),[1]Sheet2!D:E,2,FALSE),0)</f>
        <v>0</v>
      </c>
      <c r="F109" t="s">
        <v>269</v>
      </c>
    </row>
    <row r="110" spans="1:6" x14ac:dyDescent="0.35">
      <c r="A110" s="192">
        <v>124564</v>
      </c>
      <c r="D110" s="200">
        <v>107195</v>
      </c>
      <c r="E110">
        <f>IFERROR(VLOOKUP(LEFT(D110,"6"),[1]Sheet2!D:E,2,FALSE),0)</f>
        <v>0</v>
      </c>
      <c r="F110" t="s">
        <v>270</v>
      </c>
    </row>
    <row r="111" spans="1:6" x14ac:dyDescent="0.35">
      <c r="A111" s="192">
        <v>127945</v>
      </c>
      <c r="D111" s="200">
        <v>999999</v>
      </c>
      <c r="E111" t="s">
        <v>271</v>
      </c>
      <c r="F111" t="s">
        <v>272</v>
      </c>
    </row>
    <row r="112" spans="1:6" x14ac:dyDescent="0.35">
      <c r="A112" s="192">
        <v>127250</v>
      </c>
      <c r="D112" s="200">
        <v>129962</v>
      </c>
      <c r="E112">
        <f>IFERROR(VLOOKUP(LEFT(D112,"6"),[1]Sheet2!D:E,2,FALSE),0)</f>
        <v>0</v>
      </c>
      <c r="F112" t="s">
        <v>273</v>
      </c>
    </row>
    <row r="113" spans="1:6" x14ac:dyDescent="0.35">
      <c r="A113" s="192">
        <v>125515</v>
      </c>
      <c r="D113" s="200">
        <v>129962</v>
      </c>
      <c r="E113">
        <f>IFERROR(VLOOKUP(LEFT(D113,"6"),[1]Sheet2!D:E,2,FALSE),0)</f>
        <v>0</v>
      </c>
      <c r="F113" t="s">
        <v>273</v>
      </c>
    </row>
    <row r="114" spans="1:6" x14ac:dyDescent="0.35">
      <c r="A114" s="192">
        <v>125324</v>
      </c>
      <c r="D114" s="200">
        <v>131390</v>
      </c>
      <c r="E114">
        <f>IFERROR(VLOOKUP(LEFT(D114,"6"),[1]Sheet2!D:E,2,FALSE),0)</f>
        <v>0</v>
      </c>
      <c r="F114" t="s">
        <v>274</v>
      </c>
    </row>
    <row r="115" spans="1:6" x14ac:dyDescent="0.35">
      <c r="A115" s="192">
        <v>125468</v>
      </c>
      <c r="D115" s="200">
        <v>114293</v>
      </c>
      <c r="E115">
        <f>IFERROR(VLOOKUP(LEFT(D115,"6"),[1]Sheet2!D:E,2,FALSE),0)</f>
        <v>0</v>
      </c>
      <c r="F115" t="s">
        <v>275</v>
      </c>
    </row>
    <row r="116" spans="1:6" x14ac:dyDescent="0.35">
      <c r="A116" s="192">
        <v>127314</v>
      </c>
      <c r="D116" s="200">
        <v>114293</v>
      </c>
      <c r="E116">
        <f>IFERROR(VLOOKUP(LEFT(D116,"6"),[1]Sheet2!D:E,2,FALSE),0)</f>
        <v>0</v>
      </c>
      <c r="F116" t="s">
        <v>275</v>
      </c>
    </row>
    <row r="117" spans="1:6" x14ac:dyDescent="0.35">
      <c r="A117" s="192">
        <v>128090</v>
      </c>
      <c r="D117" s="200">
        <v>124487</v>
      </c>
      <c r="E117">
        <f>IFERROR(VLOOKUP(LEFT(D117,"6"),[1]Sheet2!D:E,2,FALSE),0)</f>
        <v>0</v>
      </c>
      <c r="F117" t="s">
        <v>276</v>
      </c>
    </row>
    <row r="118" spans="1:6" x14ac:dyDescent="0.35">
      <c r="A118" s="192">
        <v>128124</v>
      </c>
      <c r="D118" s="200">
        <v>124487</v>
      </c>
      <c r="E118">
        <f>IFERROR(VLOOKUP(LEFT(D118,"6"),[1]Sheet2!D:E,2,FALSE),0)</f>
        <v>0</v>
      </c>
      <c r="F118" t="s">
        <v>276</v>
      </c>
    </row>
    <row r="119" spans="1:6" x14ac:dyDescent="0.35">
      <c r="A119" s="192">
        <v>119489</v>
      </c>
      <c r="D119" s="200">
        <v>113244</v>
      </c>
      <c r="E119">
        <f>IFERROR(VLOOKUP(LEFT(D119,"6"),[1]Sheet2!D:E,2,FALSE),0)</f>
        <v>0</v>
      </c>
      <c r="F119" t="s">
        <v>277</v>
      </c>
    </row>
    <row r="120" spans="1:6" x14ac:dyDescent="0.35">
      <c r="A120" s="192">
        <v>123328</v>
      </c>
      <c r="D120" s="200">
        <v>113244</v>
      </c>
      <c r="E120">
        <f>IFERROR(VLOOKUP(LEFT(D120,"6"),[1]Sheet2!D:E,2,FALSE),0)</f>
        <v>0</v>
      </c>
      <c r="F120" t="s">
        <v>277</v>
      </c>
    </row>
    <row r="121" spans="1:6" x14ac:dyDescent="0.35">
      <c r="A121" s="192">
        <v>116988</v>
      </c>
      <c r="D121" s="200">
        <v>114182</v>
      </c>
      <c r="E121">
        <f>IFERROR(VLOOKUP(LEFT(D121,"6"),[1]Sheet2!D:E,2,FALSE),0)</f>
        <v>0</v>
      </c>
      <c r="F121" t="s">
        <v>278</v>
      </c>
    </row>
    <row r="122" spans="1:6" x14ac:dyDescent="0.35">
      <c r="A122" s="192">
        <v>126445</v>
      </c>
      <c r="D122" s="200">
        <v>129075</v>
      </c>
      <c r="E122">
        <f>IFERROR(VLOOKUP(LEFT(D122,"6"),[1]Sheet2!D:E,2,FALSE),0)</f>
        <v>0</v>
      </c>
      <c r="F122" t="s">
        <v>279</v>
      </c>
    </row>
    <row r="123" spans="1:6" x14ac:dyDescent="0.35">
      <c r="A123" s="192">
        <v>125154</v>
      </c>
      <c r="D123" s="200">
        <v>126033</v>
      </c>
      <c r="E123">
        <f>IFERROR(VLOOKUP(LEFT(D123,"6"),[1]Sheet2!D:E,2,FALSE),0)</f>
        <v>0</v>
      </c>
      <c r="F123" t="s">
        <v>280</v>
      </c>
    </row>
    <row r="124" spans="1:6" x14ac:dyDescent="0.35">
      <c r="A124" s="192">
        <v>123821</v>
      </c>
      <c r="D124" s="200">
        <v>114528</v>
      </c>
      <c r="E124">
        <f>IFERROR(VLOOKUP(LEFT(D124,"6"),[1]Sheet2!D:E,2,FALSE),0)</f>
        <v>0</v>
      </c>
      <c r="F124" t="s">
        <v>281</v>
      </c>
    </row>
    <row r="125" spans="1:6" x14ac:dyDescent="0.35">
      <c r="A125" s="192">
        <v>134442</v>
      </c>
      <c r="D125" s="200">
        <v>125490</v>
      </c>
      <c r="E125">
        <f>IFERROR(VLOOKUP(LEFT(D125,"6"),[1]Sheet2!D:E,2,FALSE),0)</f>
        <v>0</v>
      </c>
      <c r="F125" t="s">
        <v>282</v>
      </c>
    </row>
    <row r="126" spans="1:6" x14ac:dyDescent="0.35">
      <c r="A126" s="192">
        <v>133247</v>
      </c>
      <c r="D126" s="200">
        <v>125490</v>
      </c>
      <c r="E126">
        <f>IFERROR(VLOOKUP(LEFT(D126,"6"),[1]Sheet2!D:E,2,FALSE),0)</f>
        <v>0</v>
      </c>
      <c r="F126" t="s">
        <v>282</v>
      </c>
    </row>
    <row r="127" spans="1:6" x14ac:dyDescent="0.35">
      <c r="A127" s="192">
        <v>130291</v>
      </c>
      <c r="D127" s="200">
        <v>125490</v>
      </c>
      <c r="E127">
        <f>IFERROR(VLOOKUP(LEFT(D127,"6"),[1]Sheet2!D:E,2,FALSE),0)</f>
        <v>0</v>
      </c>
      <c r="F127" t="s">
        <v>282</v>
      </c>
    </row>
    <row r="128" spans="1:6" x14ac:dyDescent="0.35">
      <c r="A128" s="192">
        <v>129350</v>
      </c>
      <c r="D128" s="200">
        <v>113171</v>
      </c>
      <c r="E128">
        <f>IFERROR(VLOOKUP(LEFT(D128,"6"),[1]Sheet2!D:E,2,FALSE),0)</f>
        <v>0</v>
      </c>
      <c r="F128" t="s">
        <v>283</v>
      </c>
    </row>
    <row r="129" spans="1:6" x14ac:dyDescent="0.35">
      <c r="A129" s="192">
        <v>126627</v>
      </c>
      <c r="D129" s="200">
        <v>113171</v>
      </c>
      <c r="E129">
        <f>IFERROR(VLOOKUP(LEFT(D129,"6"),[1]Sheet2!D:E,2,FALSE),0)</f>
        <v>0</v>
      </c>
      <c r="F129" t="s">
        <v>283</v>
      </c>
    </row>
    <row r="130" spans="1:6" x14ac:dyDescent="0.35">
      <c r="A130" s="192">
        <v>135293</v>
      </c>
      <c r="D130" s="200">
        <v>113464</v>
      </c>
      <c r="E130">
        <f>IFERROR(VLOOKUP(LEFT(D130,"6"),[1]Sheet2!D:E,2,FALSE),0)</f>
        <v>0</v>
      </c>
      <c r="F130" t="s">
        <v>284</v>
      </c>
    </row>
    <row r="131" spans="1:6" x14ac:dyDescent="0.35">
      <c r="A131" s="192">
        <v>126383</v>
      </c>
      <c r="D131" s="200">
        <v>130030</v>
      </c>
      <c r="E131">
        <f>IFERROR(VLOOKUP(LEFT(D131,"6"),[1]Sheet2!D:E,2,FALSE),0)</f>
        <v>0</v>
      </c>
      <c r="F131" t="s">
        <v>285</v>
      </c>
    </row>
    <row r="132" spans="1:6" x14ac:dyDescent="0.35">
      <c r="A132" s="192">
        <v>128022</v>
      </c>
      <c r="D132" s="200">
        <v>130256</v>
      </c>
      <c r="E132">
        <f>IFERROR(VLOOKUP(LEFT(D132,"6"),[1]Sheet2!D:E,2,FALSE),0)</f>
        <v>0</v>
      </c>
      <c r="F132" t="s">
        <v>286</v>
      </c>
    </row>
    <row r="133" spans="1:6" x14ac:dyDescent="0.35">
      <c r="A133" s="192">
        <v>125725</v>
      </c>
      <c r="D133" s="200">
        <v>131238</v>
      </c>
      <c r="E133">
        <f>IFERROR(VLOOKUP(LEFT(D133,"6"),[1]Sheet2!D:E,2,FALSE),0)</f>
        <v>0</v>
      </c>
      <c r="F133" t="s">
        <v>287</v>
      </c>
    </row>
    <row r="134" spans="1:6" x14ac:dyDescent="0.35">
      <c r="A134" s="192">
        <v>125915</v>
      </c>
      <c r="D134" s="200">
        <v>129636</v>
      </c>
      <c r="E134">
        <f>IFERROR(VLOOKUP(LEFT(D134,"6"),[1]Sheet2!D:E,2,FALSE),0)</f>
        <v>0</v>
      </c>
      <c r="F134" t="s">
        <v>288</v>
      </c>
    </row>
    <row r="135" spans="1:6" x14ac:dyDescent="0.35">
      <c r="A135" s="192">
        <v>113331</v>
      </c>
      <c r="D135" s="200">
        <v>130359</v>
      </c>
      <c r="E135">
        <f>IFERROR(VLOOKUP(LEFT(D135,"6"),[1]Sheet2!D:E,2,FALSE),0)</f>
        <v>0</v>
      </c>
      <c r="F135" t="s">
        <v>289</v>
      </c>
    </row>
    <row r="136" spans="1:6" x14ac:dyDescent="0.35">
      <c r="A136" s="192">
        <v>116950</v>
      </c>
      <c r="D136" s="200">
        <v>999999</v>
      </c>
      <c r="E136" t="s">
        <v>290</v>
      </c>
      <c r="F136" t="s">
        <v>290</v>
      </c>
    </row>
    <row r="137" spans="1:6" x14ac:dyDescent="0.35">
      <c r="A137" s="192">
        <v>132007</v>
      </c>
      <c r="D137" s="200">
        <v>999999</v>
      </c>
      <c r="E137" t="s">
        <v>291</v>
      </c>
      <c r="F137" t="s">
        <v>291</v>
      </c>
    </row>
    <row r="138" spans="1:6" x14ac:dyDescent="0.35">
      <c r="A138" s="192">
        <v>107464</v>
      </c>
      <c r="D138" s="200">
        <v>999999</v>
      </c>
      <c r="E138" t="s">
        <v>292</v>
      </c>
      <c r="F138" t="s">
        <v>292</v>
      </c>
    </row>
    <row r="139" spans="1:6" x14ac:dyDescent="0.35">
      <c r="A139" s="192">
        <v>129379</v>
      </c>
      <c r="D139" s="200">
        <v>999999</v>
      </c>
      <c r="E139" t="s">
        <v>293</v>
      </c>
      <c r="F139" t="s">
        <v>293</v>
      </c>
    </row>
    <row r="140" spans="1:6" x14ac:dyDescent="0.35">
      <c r="A140" s="192">
        <v>127118</v>
      </c>
      <c r="D140" s="200">
        <v>125330</v>
      </c>
      <c r="E140">
        <f>IFERROR(VLOOKUP(LEFT(D140,"6"),[1]Sheet2!D:E,2,FALSE),0)</f>
        <v>0</v>
      </c>
      <c r="F140" t="s">
        <v>294</v>
      </c>
    </row>
    <row r="141" spans="1:6" x14ac:dyDescent="0.35">
      <c r="A141" s="192">
        <v>129869</v>
      </c>
      <c r="D141" s="200">
        <v>129008</v>
      </c>
      <c r="E141">
        <f>IFERROR(VLOOKUP(LEFT(D141,"6"),[1]Sheet2!D:E,2,FALSE),0)</f>
        <v>0</v>
      </c>
      <c r="F141" t="s">
        <v>295</v>
      </c>
    </row>
    <row r="142" spans="1:6" x14ac:dyDescent="0.35">
      <c r="A142" s="192">
        <v>123269</v>
      </c>
      <c r="D142" s="200">
        <v>999999</v>
      </c>
      <c r="E142" t="s">
        <v>296</v>
      </c>
      <c r="F142" t="s">
        <v>297</v>
      </c>
    </row>
    <row r="143" spans="1:6" x14ac:dyDescent="0.35">
      <c r="A143" s="192">
        <v>128232</v>
      </c>
      <c r="D143" s="200">
        <v>113840</v>
      </c>
      <c r="E143">
        <f>IFERROR(VLOOKUP(LEFT(D143,"6"),[1]Sheet2!D:E,2,FALSE),0)</f>
        <v>0</v>
      </c>
      <c r="F143" t="s">
        <v>298</v>
      </c>
    </row>
    <row r="144" spans="1:6" x14ac:dyDescent="0.35">
      <c r="A144" s="192">
        <v>133365</v>
      </c>
      <c r="D144" s="200">
        <v>131570</v>
      </c>
      <c r="E144">
        <f>IFERROR(VLOOKUP(LEFT(D144,"6"),[1]Sheet2!D:E,2,FALSE),0)</f>
        <v>0</v>
      </c>
      <c r="F144" t="s">
        <v>299</v>
      </c>
    </row>
    <row r="145" spans="1:6" x14ac:dyDescent="0.35">
      <c r="A145" s="192">
        <v>124199</v>
      </c>
      <c r="D145" s="200">
        <v>131391</v>
      </c>
      <c r="E145" t="s">
        <v>300</v>
      </c>
      <c r="F145" t="s">
        <v>301</v>
      </c>
    </row>
    <row r="146" spans="1:6" x14ac:dyDescent="0.35">
      <c r="A146" s="192">
        <v>137577</v>
      </c>
      <c r="D146" s="200">
        <v>131391</v>
      </c>
      <c r="E146" t="s">
        <v>300</v>
      </c>
      <c r="F146" t="s">
        <v>301</v>
      </c>
    </row>
    <row r="147" spans="1:6" x14ac:dyDescent="0.35">
      <c r="A147" s="192">
        <v>132099</v>
      </c>
      <c r="D147" s="200">
        <v>113684</v>
      </c>
      <c r="E147">
        <f>IFERROR(VLOOKUP(LEFT(D147,"6"),[1]Sheet2!D:E,2,FALSE),0)</f>
        <v>0</v>
      </c>
      <c r="F147" t="s">
        <v>302</v>
      </c>
    </row>
    <row r="148" spans="1:6" x14ac:dyDescent="0.35">
      <c r="A148" s="192">
        <v>127823</v>
      </c>
      <c r="D148" s="200">
        <v>113684</v>
      </c>
      <c r="E148">
        <f>IFERROR(VLOOKUP(LEFT(D148,"6"),[1]Sheet2!D:E,2,FALSE),0)</f>
        <v>0</v>
      </c>
      <c r="F148" t="s">
        <v>302</v>
      </c>
    </row>
    <row r="149" spans="1:6" x14ac:dyDescent="0.35">
      <c r="A149" s="192">
        <v>137528</v>
      </c>
      <c r="D149" s="200">
        <v>127670</v>
      </c>
      <c r="E149">
        <f>IFERROR(VLOOKUP(LEFT(D149,"6"),[1]Sheet2!D:E,2,FALSE),0)</f>
        <v>0</v>
      </c>
      <c r="F149" t="s">
        <v>303</v>
      </c>
    </row>
    <row r="150" spans="1:6" x14ac:dyDescent="0.35">
      <c r="A150" s="192">
        <v>127767</v>
      </c>
      <c r="D150" s="200">
        <v>127670</v>
      </c>
      <c r="E150">
        <f>IFERROR(VLOOKUP(LEFT(D150,"6"),[1]Sheet2!D:E,2,FALSE),0)</f>
        <v>0</v>
      </c>
      <c r="F150" t="s">
        <v>303</v>
      </c>
    </row>
    <row r="151" spans="1:6" x14ac:dyDescent="0.35">
      <c r="A151" s="192">
        <v>101946</v>
      </c>
      <c r="D151" s="200">
        <v>127670</v>
      </c>
      <c r="E151">
        <f>IFERROR(VLOOKUP(LEFT(D151,"6"),[1]Sheet2!D:E,2,FALSE),0)</f>
        <v>0</v>
      </c>
      <c r="F151" t="s">
        <v>303</v>
      </c>
    </row>
    <row r="152" spans="1:6" x14ac:dyDescent="0.35">
      <c r="A152" s="192">
        <v>128803</v>
      </c>
      <c r="D152" s="200">
        <v>113950</v>
      </c>
      <c r="E152">
        <f>IFERROR(VLOOKUP(LEFT(D152,"6"),[1]Sheet2!D:E,2,FALSE),0)</f>
        <v>0</v>
      </c>
      <c r="F152" t="s">
        <v>304</v>
      </c>
    </row>
    <row r="153" spans="1:6" x14ac:dyDescent="0.35">
      <c r="A153" s="192">
        <v>131420</v>
      </c>
      <c r="D153" s="200">
        <v>107279</v>
      </c>
      <c r="E153">
        <f>IFERROR(VLOOKUP(LEFT(D153,"6"),[1]Sheet2!D:E,2,FALSE),0)</f>
        <v>0</v>
      </c>
      <c r="F153" t="s">
        <v>305</v>
      </c>
    </row>
    <row r="154" spans="1:6" x14ac:dyDescent="0.35">
      <c r="A154" s="192">
        <v>119485</v>
      </c>
      <c r="D154" s="200">
        <v>107279</v>
      </c>
      <c r="E154">
        <f>IFERROR(VLOOKUP(LEFT(D154,"6"),[1]Sheet2!D:E,2,FALSE),0)</f>
        <v>0</v>
      </c>
      <c r="F154" t="s">
        <v>306</v>
      </c>
    </row>
    <row r="155" spans="1:6" x14ac:dyDescent="0.35">
      <c r="A155" s="192">
        <v>115642</v>
      </c>
      <c r="D155" s="200">
        <v>125980</v>
      </c>
      <c r="E155">
        <f>IFERROR(VLOOKUP(LEFT(D155,"6"),[1]Sheet2!D:E,2,FALSE),0)</f>
        <v>0</v>
      </c>
      <c r="F155" t="s">
        <v>307</v>
      </c>
    </row>
    <row r="156" spans="1:6" x14ac:dyDescent="0.35">
      <c r="A156" s="192">
        <v>114096</v>
      </c>
      <c r="D156" s="200">
        <v>113973</v>
      </c>
      <c r="E156">
        <f>IFERROR(VLOOKUP(LEFT(D156,"6"),[1]Sheet2!D:E,2,FALSE),0)</f>
        <v>0</v>
      </c>
      <c r="F156" t="s">
        <v>308</v>
      </c>
    </row>
    <row r="157" spans="1:6" x14ac:dyDescent="0.35">
      <c r="A157" s="192">
        <v>119058</v>
      </c>
      <c r="D157" s="200">
        <v>999999</v>
      </c>
      <c r="E157" t="s">
        <v>309</v>
      </c>
      <c r="F157" t="s">
        <v>310</v>
      </c>
    </row>
    <row r="158" spans="1:6" x14ac:dyDescent="0.35">
      <c r="D158" s="200">
        <v>999999</v>
      </c>
      <c r="E158" t="s">
        <v>311</v>
      </c>
      <c r="F158" t="s">
        <v>311</v>
      </c>
    </row>
    <row r="159" spans="1:6" x14ac:dyDescent="0.35">
      <c r="D159" s="200">
        <v>137480</v>
      </c>
      <c r="E159" t="s">
        <v>312</v>
      </c>
      <c r="F159" t="s">
        <v>313</v>
      </c>
    </row>
    <row r="160" spans="1:6" x14ac:dyDescent="0.35">
      <c r="D160" s="200">
        <v>999999</v>
      </c>
      <c r="E160" t="str">
        <f>F160</f>
        <v>ООО "СтеклоСервис"</v>
      </c>
      <c r="F160" t="s">
        <v>314</v>
      </c>
    </row>
    <row r="161" spans="4:6" x14ac:dyDescent="0.35">
      <c r="D161" s="200">
        <v>999999</v>
      </c>
      <c r="E161" t="str">
        <f t="shared" ref="E161" si="0">F161</f>
        <v>ООО "Палет-ресурс НН"</v>
      </c>
      <c r="F161" t="s">
        <v>315</v>
      </c>
    </row>
    <row r="162" spans="4:6" x14ac:dyDescent="0.35">
      <c r="D162" s="200">
        <v>130198</v>
      </c>
      <c r="E162">
        <f>IFERROR(VLOOKUP(LEFT(D162,"6"),[1]Sheet2!D:E,2,FALSE),0)</f>
        <v>0</v>
      </c>
      <c r="F162" t="s">
        <v>316</v>
      </c>
    </row>
    <row r="163" spans="4:6" x14ac:dyDescent="0.35">
      <c r="D163" s="200">
        <v>999999</v>
      </c>
      <c r="E163" t="s">
        <v>317</v>
      </c>
      <c r="F163" t="s">
        <v>317</v>
      </c>
    </row>
    <row r="164" spans="4:6" x14ac:dyDescent="0.35">
      <c r="D164" s="200">
        <v>123546</v>
      </c>
      <c r="E164">
        <f>IFERROR(VLOOKUP(LEFT(D164,"6"),[1]Sheet2!D:E,2,FALSE),0)</f>
        <v>0</v>
      </c>
      <c r="F164" t="s">
        <v>318</v>
      </c>
    </row>
    <row r="165" spans="4:6" x14ac:dyDescent="0.35">
      <c r="D165" s="200">
        <v>123546</v>
      </c>
      <c r="E165">
        <f>IFERROR(VLOOKUP(LEFT(D165,"6"),[1]Sheet2!D:E,2,FALSE),0)</f>
        <v>0</v>
      </c>
      <c r="F165" t="s">
        <v>318</v>
      </c>
    </row>
    <row r="166" spans="4:6" x14ac:dyDescent="0.35">
      <c r="D166" s="200">
        <v>999999</v>
      </c>
      <c r="E166" t="s">
        <v>319</v>
      </c>
      <c r="F166" t="s">
        <v>319</v>
      </c>
    </row>
    <row r="167" spans="4:6" x14ac:dyDescent="0.35">
      <c r="D167" s="200">
        <v>128073</v>
      </c>
      <c r="E167">
        <f>IFERROR(VLOOKUP(LEFT(D167,"6"),[1]Sheet2!D:E,2,FALSE),0)</f>
        <v>0</v>
      </c>
      <c r="F167" t="s">
        <v>320</v>
      </c>
    </row>
    <row r="168" spans="4:6" x14ac:dyDescent="0.35">
      <c r="D168" s="200">
        <v>127318</v>
      </c>
      <c r="E168">
        <f>IFERROR(VLOOKUP(LEFT(D168,"6"),[1]Sheet2!D:E,2,FALSE),0)</f>
        <v>0</v>
      </c>
      <c r="F168" t="s">
        <v>321</v>
      </c>
    </row>
    <row r="169" spans="4:6" x14ac:dyDescent="0.35">
      <c r="D169" s="200">
        <v>119836</v>
      </c>
      <c r="E169">
        <f>IFERROR(VLOOKUP(LEFT(D169,"6"),[1]Sheet2!D:E,2,FALSE),0)</f>
        <v>0</v>
      </c>
      <c r="F169" t="s">
        <v>322</v>
      </c>
    </row>
    <row r="170" spans="4:6" x14ac:dyDescent="0.35">
      <c r="D170" s="200">
        <v>113220</v>
      </c>
      <c r="E170">
        <f>IFERROR(VLOOKUP(LEFT(D170,"6"),[1]Sheet2!D:E,2,FALSE),0)</f>
        <v>0</v>
      </c>
      <c r="F170" t="s">
        <v>323</v>
      </c>
    </row>
    <row r="171" spans="4:6" x14ac:dyDescent="0.35">
      <c r="D171" s="200">
        <v>126309</v>
      </c>
      <c r="E171">
        <f>IFERROR(VLOOKUP(LEFT(D171,"6"),[1]Sheet2!D:E,2,FALSE),0)</f>
        <v>0</v>
      </c>
      <c r="F171" t="s">
        <v>324</v>
      </c>
    </row>
    <row r="172" spans="4:6" x14ac:dyDescent="0.35">
      <c r="D172" s="200">
        <v>119839</v>
      </c>
      <c r="E172">
        <f>IFERROR(VLOOKUP(LEFT(D172,"6"),[1]Sheet2!D:E,2,FALSE),0)</f>
        <v>0</v>
      </c>
      <c r="F172" t="s">
        <v>325</v>
      </c>
    </row>
    <row r="173" spans="4:6" x14ac:dyDescent="0.35">
      <c r="D173" s="200">
        <v>126644</v>
      </c>
      <c r="E173">
        <f>IFERROR(VLOOKUP(LEFT(D173,"6"),[1]Sheet2!D:E,2,FALSE),0)</f>
        <v>0</v>
      </c>
      <c r="F173" t="s">
        <v>326</v>
      </c>
    </row>
    <row r="174" spans="4:6" x14ac:dyDescent="0.35">
      <c r="D174" s="200">
        <v>113433</v>
      </c>
      <c r="E174">
        <f>IFERROR(VLOOKUP(LEFT(D174,"6"),[1]Sheet2!D:E,2,FALSE),0)</f>
        <v>0</v>
      </c>
      <c r="F174" t="s">
        <v>327</v>
      </c>
    </row>
    <row r="175" spans="4:6" x14ac:dyDescent="0.35">
      <c r="D175" s="200">
        <v>126507</v>
      </c>
      <c r="E175">
        <f>IFERROR(VLOOKUP(LEFT(D175,"6"),[1]Sheet2!D:E,2,FALSE),0)</f>
        <v>0</v>
      </c>
      <c r="F175" t="s">
        <v>328</v>
      </c>
    </row>
    <row r="176" spans="4:6" x14ac:dyDescent="0.35">
      <c r="D176" s="200">
        <v>999999</v>
      </c>
      <c r="E176" t="str">
        <f>F176</f>
        <v>ООО "Принт Код"</v>
      </c>
      <c r="F176" t="s">
        <v>329</v>
      </c>
    </row>
    <row r="177" spans="4:6" x14ac:dyDescent="0.35">
      <c r="D177" s="200">
        <v>113277</v>
      </c>
      <c r="E177">
        <f>IFERROR(VLOOKUP(LEFT(D177,"6"),[1]Sheet2!D:E,2,FALSE),0)</f>
        <v>0</v>
      </c>
      <c r="F177" t="s">
        <v>330</v>
      </c>
    </row>
    <row r="178" spans="4:6" x14ac:dyDescent="0.35">
      <c r="D178" s="200">
        <v>129007</v>
      </c>
      <c r="E178">
        <f>IFERROR(VLOOKUP(LEFT(D178,"6"),[1]Sheet2!D:E,2,FALSE),0)</f>
        <v>0</v>
      </c>
      <c r="F178" t="s">
        <v>331</v>
      </c>
    </row>
    <row r="179" spans="4:6" x14ac:dyDescent="0.35">
      <c r="D179" s="200">
        <v>126175</v>
      </c>
      <c r="E179">
        <f>IFERROR(VLOOKUP(LEFT(D179,"6"),[1]Sheet2!D:E,2,FALSE),0)</f>
        <v>0</v>
      </c>
      <c r="F179" t="s">
        <v>332</v>
      </c>
    </row>
    <row r="180" spans="4:6" x14ac:dyDescent="0.35">
      <c r="D180" s="200">
        <v>125078</v>
      </c>
      <c r="E180">
        <f>IFERROR(VLOOKUP(LEFT(D180,"6"),[1]Sheet2!D:E,2,FALSE),0)</f>
        <v>0</v>
      </c>
      <c r="F180" t="s">
        <v>333</v>
      </c>
    </row>
    <row r="181" spans="4:6" x14ac:dyDescent="0.35">
      <c r="D181" s="200">
        <v>125223</v>
      </c>
      <c r="E181">
        <f>IFERROR(VLOOKUP(LEFT(D181,"6"),[1]Sheet2!D:E,2,FALSE),0)</f>
        <v>0</v>
      </c>
      <c r="F181" t="s">
        <v>334</v>
      </c>
    </row>
    <row r="182" spans="4:6" x14ac:dyDescent="0.35">
      <c r="D182" s="200">
        <v>999999</v>
      </c>
      <c r="E182" t="str">
        <f t="shared" ref="E182:E183" si="1">F182</f>
        <v>ООО "ХимПэк"</v>
      </c>
      <c r="F182" t="s">
        <v>335</v>
      </c>
    </row>
    <row r="183" spans="4:6" x14ac:dyDescent="0.35">
      <c r="D183" s="200">
        <v>999999</v>
      </c>
      <c r="E183" t="str">
        <f t="shared" si="1"/>
        <v>ООО "ХимПэк"</v>
      </c>
      <c r="F183" t="s">
        <v>335</v>
      </c>
    </row>
    <row r="184" spans="4:6" x14ac:dyDescent="0.35">
      <c r="D184" s="200">
        <v>129055</v>
      </c>
      <c r="E184">
        <f>IFERROR(VLOOKUP(LEFT(D184,"6"),[1]Sheet2!D:E,2,FALSE),0)</f>
        <v>0</v>
      </c>
      <c r="F184" t="s">
        <v>336</v>
      </c>
    </row>
    <row r="185" spans="4:6" x14ac:dyDescent="0.35">
      <c r="D185" s="200">
        <v>999999</v>
      </c>
      <c r="E185" t="str">
        <f t="shared" ref="E185:E193" si="2">F185</f>
        <v>Coveris</v>
      </c>
      <c r="F185" t="s">
        <v>337</v>
      </c>
    </row>
    <row r="186" spans="4:6" x14ac:dyDescent="0.35">
      <c r="D186" s="200">
        <v>999999</v>
      </c>
      <c r="E186" t="str">
        <f t="shared" si="2"/>
        <v>Coveris</v>
      </c>
      <c r="F186" t="s">
        <v>337</v>
      </c>
    </row>
    <row r="187" spans="4:6" x14ac:dyDescent="0.35">
      <c r="D187" s="200">
        <v>999999</v>
      </c>
      <c r="E187" t="str">
        <f t="shared" si="2"/>
        <v>Coveris</v>
      </c>
      <c r="F187" t="s">
        <v>337</v>
      </c>
    </row>
    <row r="188" spans="4:6" x14ac:dyDescent="0.35">
      <c r="D188" s="200">
        <v>999999</v>
      </c>
      <c r="E188" t="str">
        <f t="shared" si="2"/>
        <v>Constantia St. Petersburg Ltd.</v>
      </c>
      <c r="F188" t="s">
        <v>338</v>
      </c>
    </row>
    <row r="189" spans="4:6" x14ac:dyDescent="0.35">
      <c r="D189" s="200">
        <v>999999</v>
      </c>
      <c r="E189" t="str">
        <f t="shared" si="2"/>
        <v>ООО "Интерпак"</v>
      </c>
      <c r="F189" t="s">
        <v>339</v>
      </c>
    </row>
    <row r="190" spans="4:6" x14ac:dyDescent="0.35">
      <c r="D190" s="200">
        <v>999999</v>
      </c>
      <c r="E190" t="str">
        <f t="shared" si="2"/>
        <v>Huhtamaki SNG</v>
      </c>
      <c r="F190" t="s">
        <v>340</v>
      </c>
    </row>
    <row r="191" spans="4:6" x14ac:dyDescent="0.35">
      <c r="D191" s="200">
        <v>999999</v>
      </c>
      <c r="E191" t="str">
        <f t="shared" si="2"/>
        <v>LLC "Greiner Packaging"</v>
      </c>
      <c r="F191" t="s">
        <v>341</v>
      </c>
    </row>
    <row r="192" spans="4:6" x14ac:dyDescent="0.35">
      <c r="D192" s="200">
        <v>999999</v>
      </c>
      <c r="E192" t="str">
        <f t="shared" si="2"/>
        <v>ООО "Юнифол"</v>
      </c>
      <c r="F192" t="s">
        <v>342</v>
      </c>
    </row>
    <row r="193" spans="4:6" x14ac:dyDescent="0.35">
      <c r="D193" s="200">
        <v>999999</v>
      </c>
      <c r="E193" t="str">
        <f t="shared" si="2"/>
        <v>ООО "Паперскоп РУС"</v>
      </c>
      <c r="F193" t="s">
        <v>343</v>
      </c>
    </row>
    <row r="194" spans="4:6" x14ac:dyDescent="0.35">
      <c r="D194" s="200">
        <v>125179</v>
      </c>
      <c r="E194">
        <f>IFERROR(VLOOKUP(LEFT(D194,"6"),[1]Sheet2!D:E,2,FALSE),0)</f>
        <v>0</v>
      </c>
      <c r="F194" t="s">
        <v>344</v>
      </c>
    </row>
    <row r="195" spans="4:6" x14ac:dyDescent="0.35">
      <c r="D195" s="200">
        <v>999999</v>
      </c>
      <c r="E195" t="str">
        <f t="shared" ref="E195:E202" si="3">F195</f>
        <v>ООО "Презент Упаковка"</v>
      </c>
      <c r="F195" t="s">
        <v>345</v>
      </c>
    </row>
    <row r="196" spans="4:6" x14ac:dyDescent="0.35">
      <c r="D196" s="200">
        <v>999999</v>
      </c>
      <c r="E196" t="str">
        <f t="shared" si="3"/>
        <v>ООО "Полекс Упаковка"</v>
      </c>
      <c r="F196" t="s">
        <v>346</v>
      </c>
    </row>
    <row r="197" spans="4:6" x14ac:dyDescent="0.35">
      <c r="D197" s="200">
        <v>999999</v>
      </c>
      <c r="E197" t="str">
        <f t="shared" si="3"/>
        <v>ООО "Термокап"</v>
      </c>
      <c r="F197" t="s">
        <v>347</v>
      </c>
    </row>
    <row r="198" spans="4:6" x14ac:dyDescent="0.35">
      <c r="D198" s="200">
        <v>999999</v>
      </c>
      <c r="E198" t="str">
        <f t="shared" si="3"/>
        <v>Реал Пак</v>
      </c>
      <c r="F198" t="s">
        <v>348</v>
      </c>
    </row>
    <row r="199" spans="4:6" x14ac:dyDescent="0.35">
      <c r="D199" s="200">
        <v>999999</v>
      </c>
      <c r="E199" t="str">
        <f t="shared" si="3"/>
        <v>ООО Компания "ФОРМАЛАЙН"</v>
      </c>
      <c r="F199" t="s">
        <v>349</v>
      </c>
    </row>
    <row r="200" spans="4:6" x14ac:dyDescent="0.35">
      <c r="D200" s="200">
        <v>999999</v>
      </c>
      <c r="E200" t="str">
        <f t="shared" si="3"/>
        <v>ЗАО «Диапазон»</v>
      </c>
      <c r="F200" t="s">
        <v>350</v>
      </c>
    </row>
    <row r="201" spans="4:6" x14ac:dyDescent="0.35">
      <c r="D201" s="200">
        <v>999999</v>
      </c>
      <c r="E201" t="str">
        <f t="shared" si="3"/>
        <v>ООО «УНИКОМ»</v>
      </c>
      <c r="F201" t="s">
        <v>351</v>
      </c>
    </row>
    <row r="202" spans="4:6" x14ac:dyDescent="0.35">
      <c r="D202" s="200">
        <v>999999</v>
      </c>
      <c r="E202" t="str">
        <f t="shared" si="3"/>
        <v>ИП Шулепов Е.А.</v>
      </c>
      <c r="F202" t="s">
        <v>352</v>
      </c>
    </row>
    <row r="203" spans="4:6" x14ac:dyDescent="0.35">
      <c r="D203" s="200">
        <v>129332</v>
      </c>
      <c r="E203">
        <f>IFERROR(VLOOKUP(LEFT(D203,"6"),[1]Sheet2!D:E,2,FALSE),0)</f>
        <v>0</v>
      </c>
      <c r="F203" t="s">
        <v>353</v>
      </c>
    </row>
    <row r="204" spans="4:6" x14ac:dyDescent="0.35">
      <c r="D204" s="200">
        <v>999999</v>
      </c>
      <c r="E204" t="str">
        <f>F204</f>
        <v>паллетпрофи</v>
      </c>
      <c r="F204" t="s">
        <v>354</v>
      </c>
    </row>
    <row r="205" spans="4:6" x14ac:dyDescent="0.35">
      <c r="D205" s="200">
        <v>130004</v>
      </c>
      <c r="E205">
        <f>IFERROR(VLOOKUP(LEFT(D205,"6"),[1]Sheet2!D:E,2,FALSE),0)</f>
        <v>0</v>
      </c>
      <c r="F205" t="s">
        <v>355</v>
      </c>
    </row>
    <row r="206" spans="4:6" x14ac:dyDescent="0.35">
      <c r="D206" s="200">
        <v>130007</v>
      </c>
      <c r="E206">
        <f>IFERROR(VLOOKUP(LEFT(D206,"6"),[1]Sheet2!D:E,2,FALSE),0)</f>
        <v>0</v>
      </c>
      <c r="F206" t="s">
        <v>356</v>
      </c>
    </row>
    <row r="207" spans="4:6" x14ac:dyDescent="0.35">
      <c r="D207" s="200">
        <v>999999</v>
      </c>
      <c r="E207" t="str">
        <f t="shared" ref="E207:E208" si="4">F207</f>
        <v>мега плюс</v>
      </c>
      <c r="F207" t="s">
        <v>357</v>
      </c>
    </row>
    <row r="208" spans="4:6" x14ac:dyDescent="0.35">
      <c r="D208" s="200">
        <v>999999</v>
      </c>
      <c r="E208" t="str">
        <f t="shared" si="4"/>
        <v>Компромистара (НТК)</v>
      </c>
      <c r="F208" t="s">
        <v>358</v>
      </c>
    </row>
    <row r="209" spans="4:6" x14ac:dyDescent="0.35">
      <c r="D209" s="200">
        <v>129717</v>
      </c>
      <c r="E209">
        <f>IFERROR(VLOOKUP(LEFT(D209,"6"),[1]Sheet2!D:E,2,FALSE),0)</f>
        <v>0</v>
      </c>
      <c r="F209" t="s">
        <v>359</v>
      </c>
    </row>
    <row r="210" spans="4:6" x14ac:dyDescent="0.35">
      <c r="D210" s="200">
        <v>129574</v>
      </c>
      <c r="E210">
        <f>IFERROR(VLOOKUP(LEFT(D210,"6"),[1]Sheet2!D:E,2,FALSE),0)</f>
        <v>0</v>
      </c>
      <c r="F210" t="s">
        <v>360</v>
      </c>
    </row>
    <row r="211" spans="4:6" x14ac:dyDescent="0.35">
      <c r="D211" s="200">
        <v>130048</v>
      </c>
      <c r="E211">
        <f>IFERROR(VLOOKUP(LEFT(D211,"6"),[1]Sheet2!D:E,2,FALSE),0)</f>
        <v>0</v>
      </c>
      <c r="F211" t="s">
        <v>361</v>
      </c>
    </row>
    <row r="212" spans="4:6" x14ac:dyDescent="0.35">
      <c r="D212" s="200">
        <v>999999</v>
      </c>
      <c r="E212" t="str">
        <f t="shared" ref="E212:E216" si="5">F212</f>
        <v>спецпромстрой</v>
      </c>
      <c r="F212" t="s">
        <v>362</v>
      </c>
    </row>
    <row r="213" spans="4:6" x14ac:dyDescent="0.35">
      <c r="D213" s="200">
        <v>999999</v>
      </c>
      <c r="E213" t="str">
        <f t="shared" si="5"/>
        <v>Иваново поддон</v>
      </c>
      <c r="F213" t="s">
        <v>363</v>
      </c>
    </row>
    <row r="214" spans="4:6" x14ac:dyDescent="0.35">
      <c r="D214" s="200">
        <v>999999</v>
      </c>
      <c r="E214" t="str">
        <f t="shared" si="5"/>
        <v>тарный комбинат</v>
      </c>
      <c r="F214" t="s">
        <v>364</v>
      </c>
    </row>
    <row r="215" spans="4:6" x14ac:dyDescent="0.35">
      <c r="D215" s="200">
        <v>999999</v>
      </c>
      <c r="E215" t="str">
        <f t="shared" si="5"/>
        <v>таратранс НН</v>
      </c>
      <c r="F215" t="s">
        <v>365</v>
      </c>
    </row>
    <row r="216" spans="4:6" x14ac:dyDescent="0.35">
      <c r="D216" s="200">
        <v>999999</v>
      </c>
      <c r="E216" t="str">
        <f t="shared" si="5"/>
        <v>ЕвроОпт</v>
      </c>
      <c r="F216" t="s">
        <v>366</v>
      </c>
    </row>
    <row r="217" spans="4:6" x14ac:dyDescent="0.35">
      <c r="D217" s="200">
        <v>130442</v>
      </c>
      <c r="E217">
        <f>IFERROR(VLOOKUP(LEFT(D217,"6"),[1]Sheet2!D:E,2,FALSE),0)</f>
        <v>0</v>
      </c>
      <c r="F217" t="s">
        <v>367</v>
      </c>
    </row>
    <row r="218" spans="4:6" x14ac:dyDescent="0.35">
      <c r="D218" s="200">
        <v>129840</v>
      </c>
      <c r="E218">
        <f>IFERROR(VLOOKUP(LEFT(D218,"6"),[1]Sheet2!D:E,2,FALSE),0)</f>
        <v>0</v>
      </c>
      <c r="F218" t="s">
        <v>368</v>
      </c>
    </row>
    <row r="219" spans="4:6" x14ac:dyDescent="0.35">
      <c r="D219" s="200">
        <v>130328</v>
      </c>
      <c r="E219">
        <f>IFERROR(VLOOKUP(LEFT(D219,"6"),[1]Sheet2!D:E,2,FALSE),0)</f>
        <v>0</v>
      </c>
      <c r="F219" t="s">
        <v>369</v>
      </c>
    </row>
    <row r="220" spans="4:6" x14ac:dyDescent="0.35">
      <c r="D220" s="200">
        <v>130441</v>
      </c>
      <c r="E220">
        <f>IFERROR(VLOOKUP(LEFT(D220,"6"),[1]Sheet2!D:E,2,FALSE),0)</f>
        <v>0</v>
      </c>
      <c r="F220" t="s">
        <v>370</v>
      </c>
    </row>
    <row r="221" spans="4:6" x14ac:dyDescent="0.35">
      <c r="D221" s="200">
        <v>130355</v>
      </c>
      <c r="E221">
        <f>IFERROR(VLOOKUP(LEFT(D221,"6"),[1]Sheet2!D:E,2,FALSE),0)</f>
        <v>0</v>
      </c>
      <c r="F221" t="s">
        <v>371</v>
      </c>
    </row>
    <row r="222" spans="4:6" x14ac:dyDescent="0.35">
      <c r="D222" s="200">
        <v>130269</v>
      </c>
      <c r="E222">
        <f>IFERROR(VLOOKUP(LEFT(D222,"6"),[1]Sheet2!D:E,2,FALSE),0)</f>
        <v>0</v>
      </c>
      <c r="F222" t="s">
        <v>372</v>
      </c>
    </row>
    <row r="223" spans="4:6" x14ac:dyDescent="0.35">
      <c r="D223" s="200">
        <v>130198</v>
      </c>
      <c r="E223">
        <f>IFERROR(VLOOKUP(LEFT(D223,"6"),[1]Sheet2!D:E,2,FALSE),0)</f>
        <v>0</v>
      </c>
      <c r="F223" t="s">
        <v>373</v>
      </c>
    </row>
    <row r="224" spans="4:6" x14ac:dyDescent="0.35">
      <c r="D224" s="200">
        <v>130217</v>
      </c>
      <c r="E224">
        <f>IFERROR(VLOOKUP(LEFT(D224,"6"),[1]Sheet2!D:E,2,FALSE),0)</f>
        <v>0</v>
      </c>
      <c r="F224" t="s">
        <v>374</v>
      </c>
    </row>
    <row r="225" spans="4:6" x14ac:dyDescent="0.35">
      <c r="D225" s="200">
        <v>114976</v>
      </c>
      <c r="E225">
        <f>IFERROR(VLOOKUP(LEFT(D225,"6"),[1]Sheet2!D:E,2,FALSE),0)</f>
        <v>0</v>
      </c>
      <c r="F225" t="s">
        <v>375</v>
      </c>
    </row>
    <row r="226" spans="4:6" x14ac:dyDescent="0.35">
      <c r="D226" s="200">
        <v>999999</v>
      </c>
      <c r="E226" t="str">
        <f>F226</f>
        <v xml:space="preserve">Мир поддонов </v>
      </c>
      <c r="F226" t="s">
        <v>376</v>
      </c>
    </row>
    <row r="227" spans="4:6" x14ac:dyDescent="0.35">
      <c r="D227" s="200">
        <v>114027</v>
      </c>
      <c r="E227">
        <f>IFERROR(VLOOKUP(LEFT(D227,"6"),[1]Sheet2!D:E,2,FALSE),0)</f>
        <v>0</v>
      </c>
      <c r="F227" t="s">
        <v>377</v>
      </c>
    </row>
    <row r="228" spans="4:6" x14ac:dyDescent="0.35">
      <c r="D228" s="200">
        <v>999999</v>
      </c>
      <c r="E228" t="str">
        <f t="shared" ref="E228:E230" si="6">F228</f>
        <v>Рабиш</v>
      </c>
      <c r="F228" t="s">
        <v>378</v>
      </c>
    </row>
    <row r="229" spans="4:6" x14ac:dyDescent="0.35">
      <c r="D229" s="200">
        <v>999999</v>
      </c>
      <c r="E229" t="str">
        <f t="shared" si="6"/>
        <v>СтеклоСервис</v>
      </c>
      <c r="F229" t="s">
        <v>379</v>
      </c>
    </row>
    <row r="230" spans="4:6" x14ac:dyDescent="0.35">
      <c r="D230" s="200">
        <v>999999</v>
      </c>
      <c r="E230" t="str">
        <f t="shared" si="6"/>
        <v>НижСпецТара</v>
      </c>
      <c r="F230" t="s">
        <v>380</v>
      </c>
    </row>
    <row r="231" spans="4:6" x14ac:dyDescent="0.35">
      <c r="D231" s="200">
        <v>113634</v>
      </c>
      <c r="E231">
        <f>IFERROR(VLOOKUP(LEFT(D231,"6"),[1]Sheet2!D:E,2,FALSE),0)</f>
        <v>0</v>
      </c>
      <c r="F231" t="s">
        <v>381</v>
      </c>
    </row>
    <row r="232" spans="4:6" x14ac:dyDescent="0.35">
      <c r="D232" s="200">
        <v>999999</v>
      </c>
      <c r="E232" t="str">
        <f t="shared" ref="E232:E234" si="7">F232</f>
        <v>Экоподдон</v>
      </c>
      <c r="F232" t="s">
        <v>382</v>
      </c>
    </row>
    <row r="233" spans="4:6" x14ac:dyDescent="0.35">
      <c r="D233" s="200">
        <v>999999</v>
      </c>
      <c r="E233" t="str">
        <f t="shared" si="7"/>
        <v>ПАЛЛЕТТРАСТ</v>
      </c>
      <c r="F233" t="s">
        <v>383</v>
      </c>
    </row>
    <row r="234" spans="4:6" x14ac:dyDescent="0.35">
      <c r="D234" s="200">
        <v>999999</v>
      </c>
      <c r="E234" t="str">
        <f t="shared" si="7"/>
        <v>паллетторг</v>
      </c>
      <c r="F234" t="s">
        <v>384</v>
      </c>
    </row>
    <row r="235" spans="4:6" x14ac:dyDescent="0.35">
      <c r="D235" s="200">
        <v>113842</v>
      </c>
      <c r="E235">
        <f>IFERROR(VLOOKUP(LEFT(D235,"6"),[1]Sheet2!D:E,2,FALSE),0)</f>
        <v>0</v>
      </c>
      <c r="F235" t="s">
        <v>385</v>
      </c>
    </row>
    <row r="236" spans="4:6" x14ac:dyDescent="0.35">
      <c r="D236" s="200">
        <v>999999</v>
      </c>
      <c r="E236" t="str">
        <f t="shared" ref="E236:E237" si="8">F236</f>
        <v>хорошая тара</v>
      </c>
      <c r="F236" t="s">
        <v>386</v>
      </c>
    </row>
    <row r="237" spans="4:6" x14ac:dyDescent="0.35">
      <c r="D237" s="200">
        <v>999999</v>
      </c>
      <c r="E237" t="str">
        <f t="shared" si="8"/>
        <v>Древпром</v>
      </c>
      <c r="F237" t="s">
        <v>387</v>
      </c>
    </row>
    <row r="238" spans="4:6" x14ac:dyDescent="0.35">
      <c r="D238" s="200">
        <v>130269</v>
      </c>
      <c r="E238">
        <f>IFERROR(VLOOKUP(LEFT(D238,"6"),[1]Sheet2!D:E,2,FALSE),0)</f>
        <v>0</v>
      </c>
      <c r="F238" t="s">
        <v>388</v>
      </c>
    </row>
    <row r="239" spans="4:6" x14ac:dyDescent="0.35">
      <c r="D239" s="200">
        <v>130442</v>
      </c>
      <c r="E239">
        <f>IFERROR(VLOOKUP(LEFT(D239,"6"),[1]Sheet2!D:E,2,FALSE),0)</f>
        <v>0</v>
      </c>
      <c r="F239" t="s">
        <v>388</v>
      </c>
    </row>
    <row r="240" spans="4:6" x14ac:dyDescent="0.35">
      <c r="D240" s="200">
        <v>999999</v>
      </c>
      <c r="E240" t="str">
        <f t="shared" ref="E240:E241" si="9">F240</f>
        <v>Х (за Останкино направо)</v>
      </c>
      <c r="F240" t="s">
        <v>389</v>
      </c>
    </row>
    <row r="241" spans="4:6" x14ac:dyDescent="0.35">
      <c r="D241" s="200">
        <v>999999</v>
      </c>
      <c r="E241" t="str">
        <f t="shared" si="9"/>
        <v>Х (Борис)</v>
      </c>
      <c r="F241" t="s">
        <v>390</v>
      </c>
    </row>
    <row r="242" spans="4:6" x14ac:dyDescent="0.35">
      <c r="D242" s="200">
        <v>131199</v>
      </c>
      <c r="E242">
        <f>IFERROR(VLOOKUP(LEFT(D242,"6"),[1]Sheet2!D:E,2,FALSE),0)</f>
        <v>0</v>
      </c>
      <c r="F242" t="s">
        <v>391</v>
      </c>
    </row>
    <row r="243" spans="4:6" x14ac:dyDescent="0.35">
      <c r="D243" s="200">
        <v>999999</v>
      </c>
      <c r="E243" t="str">
        <f>F243</f>
        <v>ТД Первый надежный поставщик</v>
      </c>
      <c r="F243" t="s">
        <v>392</v>
      </c>
    </row>
    <row r="244" spans="4:6" x14ac:dyDescent="0.35">
      <c r="D244" s="200">
        <v>124564</v>
      </c>
      <c r="E244">
        <f>IFERROR(VLOOKUP(LEFT(D244,"6"),[1]Sheet2!D:E,2,FALSE),0)</f>
        <v>0</v>
      </c>
      <c r="F244" t="s">
        <v>393</v>
      </c>
    </row>
    <row r="245" spans="4:6" x14ac:dyDescent="0.35">
      <c r="D245" s="200">
        <v>127945</v>
      </c>
      <c r="E245">
        <f>IFERROR(VLOOKUP(LEFT(D245,"6"),[1]Sheet2!D:E,2,FALSE),0)</f>
        <v>0</v>
      </c>
      <c r="F245" t="s">
        <v>394</v>
      </c>
    </row>
    <row r="246" spans="4:6" x14ac:dyDescent="0.35">
      <c r="D246" s="200">
        <v>127945</v>
      </c>
      <c r="E246">
        <f>IFERROR(VLOOKUP(LEFT(D246,"6"),[1]Sheet2!D:E,2,FALSE),0)</f>
        <v>0</v>
      </c>
      <c r="F246" t="s">
        <v>394</v>
      </c>
    </row>
    <row r="247" spans="4:6" x14ac:dyDescent="0.35">
      <c r="D247" s="200">
        <v>127250</v>
      </c>
      <c r="E247">
        <f>IFERROR(VLOOKUP(LEFT(D247,"6"),[1]Sheet2!D:E,2,FALSE),0)</f>
        <v>0</v>
      </c>
      <c r="F247" t="s">
        <v>395</v>
      </c>
    </row>
    <row r="248" spans="4:6" x14ac:dyDescent="0.35">
      <c r="D248" s="200">
        <v>125515</v>
      </c>
      <c r="E248">
        <f>IFERROR(VLOOKUP(LEFT(D248,"6"),[1]Sheet2!D:E,2,FALSE),0)</f>
        <v>0</v>
      </c>
      <c r="F248" t="s">
        <v>396</v>
      </c>
    </row>
    <row r="249" spans="4:6" x14ac:dyDescent="0.35">
      <c r="D249" s="200">
        <v>999999</v>
      </c>
      <c r="E249" t="str">
        <f>F249</f>
        <v>трегар</v>
      </c>
      <c r="F249" t="s">
        <v>397</v>
      </c>
    </row>
    <row r="250" spans="4:6" x14ac:dyDescent="0.35">
      <c r="D250" s="200">
        <v>125324</v>
      </c>
      <c r="E250">
        <f>IFERROR(VLOOKUP(LEFT(D250,"6"),[1]Sheet2!D:E,2,FALSE),0)</f>
        <v>0</v>
      </c>
      <c r="F250" t="s">
        <v>398</v>
      </c>
    </row>
    <row r="251" spans="4:6" x14ac:dyDescent="0.35">
      <c r="D251" s="200">
        <v>125468</v>
      </c>
      <c r="E251">
        <f>IFERROR(VLOOKUP(LEFT(D251,"6"),[1]Sheet2!D:E,2,FALSE),0)</f>
        <v>0</v>
      </c>
      <c r="F251" t="s">
        <v>399</v>
      </c>
    </row>
    <row r="252" spans="4:6" x14ac:dyDescent="0.35">
      <c r="D252" s="200">
        <v>127314</v>
      </c>
      <c r="E252">
        <f>IFERROR(VLOOKUP(LEFT(D252,"6"),[1]Sheet2!D:E,2,FALSE),0)</f>
        <v>0</v>
      </c>
      <c r="F252" t="s">
        <v>400</v>
      </c>
    </row>
    <row r="253" spans="4:6" x14ac:dyDescent="0.35">
      <c r="D253" s="200">
        <v>128090</v>
      </c>
      <c r="E253">
        <f>IFERROR(VLOOKUP(LEFT(D253,"6"),[1]Sheet2!D:E,2,FALSE),0)</f>
        <v>0</v>
      </c>
      <c r="F253" t="s">
        <v>401</v>
      </c>
    </row>
    <row r="254" spans="4:6" x14ac:dyDescent="0.35">
      <c r="D254" s="200">
        <v>128090</v>
      </c>
      <c r="E254">
        <f>IFERROR(VLOOKUP(LEFT(D254,"6"),[1]Sheet2!D:E,2,FALSE),0)</f>
        <v>0</v>
      </c>
      <c r="F254" t="s">
        <v>401</v>
      </c>
    </row>
    <row r="255" spans="4:6" x14ac:dyDescent="0.35">
      <c r="D255" s="200">
        <v>128124</v>
      </c>
      <c r="E255">
        <f>IFERROR(VLOOKUP(LEFT(D255,"6"),[1]Sheet2!D:E,2,FALSE),0)</f>
        <v>0</v>
      </c>
      <c r="F255" t="s">
        <v>402</v>
      </c>
    </row>
    <row r="256" spans="4:6" x14ac:dyDescent="0.35">
      <c r="D256" s="200">
        <v>119489</v>
      </c>
      <c r="E256">
        <f>IFERROR(VLOOKUP(LEFT(D256,"6"),[1]Sheet2!D:E,2,FALSE),0)</f>
        <v>0</v>
      </c>
      <c r="F256" t="s">
        <v>403</v>
      </c>
    </row>
    <row r="257" spans="4:6" x14ac:dyDescent="0.35">
      <c r="D257" s="200">
        <v>123328</v>
      </c>
      <c r="E257">
        <f>IFERROR(VLOOKUP(LEFT(D257,"6"),[1]Sheet2!D:E,2,FALSE),0)</f>
        <v>0</v>
      </c>
      <c r="F257" t="s">
        <v>404</v>
      </c>
    </row>
    <row r="258" spans="4:6" x14ac:dyDescent="0.35">
      <c r="D258" s="200">
        <v>123328</v>
      </c>
      <c r="E258">
        <f>IFERROR(VLOOKUP(LEFT(D258,"6"),[1]Sheet2!D:E,2,FALSE),0)</f>
        <v>0</v>
      </c>
      <c r="F258" t="s">
        <v>404</v>
      </c>
    </row>
    <row r="259" spans="4:6" x14ac:dyDescent="0.35">
      <c r="D259" s="200">
        <v>123328</v>
      </c>
      <c r="E259">
        <f>IFERROR(VLOOKUP(LEFT(D259,"6"),[1]Sheet2!D:E,2,FALSE),0)</f>
        <v>0</v>
      </c>
      <c r="F259" t="s">
        <v>404</v>
      </c>
    </row>
    <row r="260" spans="4:6" x14ac:dyDescent="0.35">
      <c r="D260" s="200">
        <v>123328</v>
      </c>
      <c r="E260">
        <f>IFERROR(VLOOKUP(LEFT(D260,"6"),[1]Sheet2!D:E,2,FALSE),0)</f>
        <v>0</v>
      </c>
      <c r="F260" t="s">
        <v>404</v>
      </c>
    </row>
    <row r="261" spans="4:6" x14ac:dyDescent="0.35">
      <c r="D261" s="200">
        <v>999999</v>
      </c>
      <c r="E261" t="str">
        <f t="shared" ref="E261:E262" si="10">F261</f>
        <v>IFF</v>
      </c>
      <c r="F261" t="s">
        <v>405</v>
      </c>
    </row>
    <row r="262" spans="4:6" x14ac:dyDescent="0.35">
      <c r="D262" s="200">
        <v>999999</v>
      </c>
      <c r="E262" t="str">
        <f t="shared" si="10"/>
        <v>IFF</v>
      </c>
      <c r="F262" t="s">
        <v>405</v>
      </c>
    </row>
    <row r="263" spans="4:6" x14ac:dyDescent="0.35">
      <c r="D263" s="200">
        <v>116988</v>
      </c>
      <c r="E263">
        <f>IFERROR(VLOOKUP(LEFT(D263,"6"),[1]Sheet2!D:E,2,FALSE),0)</f>
        <v>0</v>
      </c>
      <c r="F263" t="s">
        <v>406</v>
      </c>
    </row>
    <row r="264" spans="4:6" x14ac:dyDescent="0.35">
      <c r="D264" s="200">
        <v>126445</v>
      </c>
      <c r="E264">
        <f>IFERROR(VLOOKUP(LEFT(D264,"6"),[1]Sheet2!D:E,2,FALSE),0)</f>
        <v>0</v>
      </c>
      <c r="F264" t="s">
        <v>407</v>
      </c>
    </row>
    <row r="265" spans="4:6" x14ac:dyDescent="0.35">
      <c r="D265" s="200">
        <v>125154</v>
      </c>
      <c r="E265">
        <f>IFERROR(VLOOKUP(LEFT(D265,"6"),[1]Sheet2!D:E,2,FALSE),0)</f>
        <v>0</v>
      </c>
      <c r="F265" t="s">
        <v>408</v>
      </c>
    </row>
    <row r="266" spans="4:6" x14ac:dyDescent="0.35">
      <c r="D266" s="200">
        <v>125154</v>
      </c>
      <c r="E266">
        <f>IFERROR(VLOOKUP(LEFT(D266,"6"),[1]Sheet2!D:E,2,FALSE),0)</f>
        <v>0</v>
      </c>
      <c r="F266" t="s">
        <v>408</v>
      </c>
    </row>
    <row r="267" spans="4:6" x14ac:dyDescent="0.35">
      <c r="D267" s="200">
        <v>125154</v>
      </c>
      <c r="E267">
        <f>IFERROR(VLOOKUP(LEFT(D267,"6"),[1]Sheet2!D:E,2,FALSE),0)</f>
        <v>0</v>
      </c>
      <c r="F267" t="s">
        <v>408</v>
      </c>
    </row>
    <row r="268" spans="4:6" x14ac:dyDescent="0.35">
      <c r="D268" s="200">
        <v>123821</v>
      </c>
      <c r="E268">
        <f>IFERROR(VLOOKUP(LEFT(D268,"6"),[1]Sheet2!D:E,2,FALSE),0)</f>
        <v>0</v>
      </c>
      <c r="F268" t="s">
        <v>409</v>
      </c>
    </row>
    <row r="269" spans="4:6" x14ac:dyDescent="0.35">
      <c r="D269" s="200">
        <v>134442</v>
      </c>
      <c r="E269">
        <f>IFERROR(VLOOKUP(LEFT(D269,"6"),[1]Sheet2!D:E,2,FALSE),0)</f>
        <v>0</v>
      </c>
      <c r="F269" t="s">
        <v>410</v>
      </c>
    </row>
    <row r="270" spans="4:6" x14ac:dyDescent="0.35">
      <c r="D270" s="200">
        <v>123821</v>
      </c>
      <c r="E270">
        <f>IFERROR(VLOOKUP(LEFT(D270,"6"),[1]Sheet2!D:E,2,FALSE),0)</f>
        <v>0</v>
      </c>
      <c r="F270" t="s">
        <v>409</v>
      </c>
    </row>
    <row r="271" spans="4:6" x14ac:dyDescent="0.35">
      <c r="D271" s="200">
        <v>123821</v>
      </c>
      <c r="E271">
        <f>IFERROR(VLOOKUP(LEFT(D271,"6"),[1]Sheet2!D:E,2,FALSE),0)</f>
        <v>0</v>
      </c>
      <c r="F271" t="s">
        <v>409</v>
      </c>
    </row>
    <row r="272" spans="4:6" x14ac:dyDescent="0.35">
      <c r="D272" s="200">
        <v>133247</v>
      </c>
      <c r="E272">
        <f>IFERROR(VLOOKUP(LEFT(D272,"6"),[1]Sheet2!D:E,2,FALSE),0)</f>
        <v>0</v>
      </c>
      <c r="F272" t="s">
        <v>411</v>
      </c>
    </row>
    <row r="273" spans="4:6" x14ac:dyDescent="0.35">
      <c r="D273" s="200">
        <v>130291</v>
      </c>
      <c r="E273">
        <f>IFERROR(VLOOKUP(LEFT(D273,"6"),[1]Sheet2!D:E,2,FALSE),0)</f>
        <v>0</v>
      </c>
      <c r="F273" t="s">
        <v>412</v>
      </c>
    </row>
    <row r="274" spans="4:6" x14ac:dyDescent="0.35">
      <c r="D274" s="200">
        <v>999999</v>
      </c>
      <c r="E274" t="s">
        <v>413</v>
      </c>
      <c r="F274" t="s">
        <v>413</v>
      </c>
    </row>
    <row r="275" spans="4:6" x14ac:dyDescent="0.35">
      <c r="D275" s="200">
        <v>129350</v>
      </c>
      <c r="E275">
        <f>IFERROR(VLOOKUP(LEFT(D275,"6"),[1]Sheet2!D:E,2,FALSE),0)</f>
        <v>0</v>
      </c>
      <c r="F275" t="s">
        <v>414</v>
      </c>
    </row>
    <row r="276" spans="4:6" x14ac:dyDescent="0.35">
      <c r="D276" s="200">
        <v>999999</v>
      </c>
      <c r="E276" t="s">
        <v>415</v>
      </c>
      <c r="F276" t="s">
        <v>415</v>
      </c>
    </row>
    <row r="277" spans="4:6" x14ac:dyDescent="0.35">
      <c r="D277" s="200">
        <v>126627</v>
      </c>
      <c r="E277">
        <f>IFERROR(VLOOKUP(LEFT(D277,"6"),[1]Sheet2!D:E,2,FALSE),0)</f>
        <v>0</v>
      </c>
      <c r="F277" t="s">
        <v>416</v>
      </c>
    </row>
    <row r="278" spans="4:6" x14ac:dyDescent="0.35">
      <c r="D278" s="200">
        <v>135293</v>
      </c>
      <c r="E278" t="s">
        <v>417</v>
      </c>
      <c r="F278" t="s">
        <v>418</v>
      </c>
    </row>
    <row r="279" spans="4:6" x14ac:dyDescent="0.35">
      <c r="D279" s="200">
        <v>126627</v>
      </c>
      <c r="E279">
        <f>IFERROR(VLOOKUP(LEFT(D279,"6"),[1]Sheet2!D:E,2,FALSE),0)</f>
        <v>0</v>
      </c>
    </row>
    <row r="280" spans="4:6" x14ac:dyDescent="0.35">
      <c r="D280" s="200">
        <v>126383</v>
      </c>
      <c r="E280">
        <f>IFERROR(VLOOKUP(LEFT(D280,"6"),[1]Sheet2!D:E,2,FALSE),0)</f>
        <v>0</v>
      </c>
      <c r="F280" t="s">
        <v>419</v>
      </c>
    </row>
    <row r="281" spans="4:6" x14ac:dyDescent="0.35">
      <c r="D281" s="200">
        <v>128022</v>
      </c>
      <c r="E281">
        <f>IFERROR(VLOOKUP(LEFT(D281,"6"),[1]Sheet2!D:E,2,FALSE),0)</f>
        <v>0</v>
      </c>
      <c r="F281" t="s">
        <v>420</v>
      </c>
    </row>
    <row r="282" spans="4:6" x14ac:dyDescent="0.35">
      <c r="D282" s="200">
        <v>125725</v>
      </c>
      <c r="E282">
        <f>IFERROR(VLOOKUP(LEFT(D282,"6"),[1]Sheet2!D:E,2,FALSE),0)</f>
        <v>0</v>
      </c>
      <c r="F282" t="s">
        <v>421</v>
      </c>
    </row>
    <row r="283" spans="4:6" x14ac:dyDescent="0.35">
      <c r="D283" s="200">
        <v>125915</v>
      </c>
      <c r="E283">
        <f>IFERROR(VLOOKUP(LEFT(D283,"6"),[1]Sheet2!D:E,2,FALSE),0)</f>
        <v>0</v>
      </c>
      <c r="F283" t="s">
        <v>422</v>
      </c>
    </row>
    <row r="284" spans="4:6" x14ac:dyDescent="0.35">
      <c r="D284" s="200">
        <v>125915</v>
      </c>
      <c r="E284">
        <f>IFERROR(VLOOKUP(LEFT(D284,"6"),[1]Sheet2!D:E,2,FALSE),0)</f>
        <v>0</v>
      </c>
      <c r="F284" t="s">
        <v>422</v>
      </c>
    </row>
    <row r="285" spans="4:6" x14ac:dyDescent="0.35">
      <c r="D285" s="200">
        <v>113331</v>
      </c>
      <c r="E285">
        <f>IFERROR(VLOOKUP(LEFT(D285,"6"),[1]Sheet2!D:E,2,FALSE),0)</f>
        <v>0</v>
      </c>
      <c r="F285" t="s">
        <v>423</v>
      </c>
    </row>
    <row r="286" spans="4:6" x14ac:dyDescent="0.35">
      <c r="D286" s="200">
        <v>116950</v>
      </c>
      <c r="E286">
        <f>IFERROR(VLOOKUP(LEFT(D286,"6"),[1]Sheet2!D:E,2,FALSE),0)</f>
        <v>0</v>
      </c>
      <c r="F286" t="s">
        <v>424</v>
      </c>
    </row>
    <row r="287" spans="4:6" x14ac:dyDescent="0.35">
      <c r="D287" s="200">
        <v>132007</v>
      </c>
      <c r="E287">
        <f>IFERROR(VLOOKUP(LEFT(D287,"6"),[1]Sheet2!D:E,2,FALSE),0)</f>
        <v>0</v>
      </c>
      <c r="F287" t="s">
        <v>425</v>
      </c>
    </row>
    <row r="288" spans="4:6" x14ac:dyDescent="0.35">
      <c r="D288" s="200">
        <v>132007</v>
      </c>
      <c r="E288">
        <f>IFERROR(VLOOKUP(LEFT(D288,"6"),[1]Sheet2!D:E,2,FALSE),0)</f>
        <v>0</v>
      </c>
      <c r="F288" t="s">
        <v>425</v>
      </c>
    </row>
    <row r="289" spans="4:6" x14ac:dyDescent="0.35">
      <c r="D289" s="200">
        <v>132007</v>
      </c>
      <c r="E289">
        <f>IFERROR(VLOOKUP(LEFT(D289,"6"),[1]Sheet2!D:E,2,FALSE),0)</f>
        <v>0</v>
      </c>
      <c r="F289" t="s">
        <v>425</v>
      </c>
    </row>
    <row r="290" spans="4:6" x14ac:dyDescent="0.35">
      <c r="D290" s="200">
        <v>132007</v>
      </c>
      <c r="E290">
        <f>IFERROR(VLOOKUP(LEFT(D290,"6"),[1]Sheet2!D:E,2,FALSE),0)</f>
        <v>0</v>
      </c>
      <c r="F290" t="s">
        <v>425</v>
      </c>
    </row>
    <row r="291" spans="4:6" x14ac:dyDescent="0.35">
      <c r="D291" s="200">
        <v>132007</v>
      </c>
      <c r="E291">
        <f>IFERROR(VLOOKUP(LEFT(D291,"6"),[1]Sheet2!D:E,2,FALSE),0)</f>
        <v>0</v>
      </c>
      <c r="F291" t="s">
        <v>425</v>
      </c>
    </row>
    <row r="292" spans="4:6" x14ac:dyDescent="0.35">
      <c r="D292" s="200">
        <v>132007</v>
      </c>
      <c r="E292">
        <f>IFERROR(VLOOKUP(LEFT(D292,"6"),[1]Sheet2!D:E,2,FALSE),0)</f>
        <v>0</v>
      </c>
      <c r="F292" t="s">
        <v>425</v>
      </c>
    </row>
    <row r="293" spans="4:6" x14ac:dyDescent="0.35">
      <c r="D293" s="200">
        <v>107464</v>
      </c>
      <c r="E293" s="202">
        <f>IFERROR(VLOOKUP(LEFT(D293,"6"),[1]Sheet2!D:E,2,FALSE),0)</f>
        <v>0</v>
      </c>
      <c r="F293" s="202" t="s">
        <v>426</v>
      </c>
    </row>
    <row r="294" spans="4:6" x14ac:dyDescent="0.35">
      <c r="D294" s="200">
        <v>999999</v>
      </c>
      <c r="E294" t="s">
        <v>427</v>
      </c>
      <c r="F294" t="s">
        <v>427</v>
      </c>
    </row>
    <row r="295" spans="4:6" x14ac:dyDescent="0.35">
      <c r="D295" s="200">
        <v>999999</v>
      </c>
      <c r="E295" t="s">
        <v>427</v>
      </c>
      <c r="F295" t="s">
        <v>427</v>
      </c>
    </row>
    <row r="296" spans="4:6" x14ac:dyDescent="0.35">
      <c r="D296" s="200">
        <v>999999</v>
      </c>
      <c r="E296">
        <f>IFERROR(VLOOKUP(LEFT(D296,"6"),[1]Sheet2!D:E,2,FALSE),0)</f>
        <v>0</v>
      </c>
      <c r="F296" t="s">
        <v>428</v>
      </c>
    </row>
    <row r="297" spans="4:6" x14ac:dyDescent="0.35">
      <c r="D297" s="200">
        <v>999999</v>
      </c>
      <c r="E297">
        <f>IFERROR(VLOOKUP(LEFT(D297,"6"),[1]Sheet2!D:E,2,FALSE),0)</f>
        <v>0</v>
      </c>
      <c r="F297" t="s">
        <v>428</v>
      </c>
    </row>
    <row r="298" spans="4:6" x14ac:dyDescent="0.35">
      <c r="D298" s="200">
        <v>129379</v>
      </c>
      <c r="E298">
        <f>IFERROR(VLOOKUP(LEFT(D298,"6"),[1]Sheet2!D:E,2,FALSE),0)</f>
        <v>0</v>
      </c>
      <c r="F298" t="s">
        <v>429</v>
      </c>
    </row>
    <row r="299" spans="4:6" x14ac:dyDescent="0.35">
      <c r="D299" s="200">
        <v>129379</v>
      </c>
      <c r="E299">
        <f>IFERROR(VLOOKUP(LEFT(D299,"6"),[1]Sheet2!D:E,2,FALSE),0)</f>
        <v>0</v>
      </c>
      <c r="F299" t="s">
        <v>429</v>
      </c>
    </row>
    <row r="300" spans="4:6" x14ac:dyDescent="0.35">
      <c r="D300" s="200">
        <v>127118</v>
      </c>
      <c r="E300">
        <f>IFERROR(VLOOKUP(LEFT(D300,"6"),[1]Sheet2!D:E,2,FALSE),0)</f>
        <v>0</v>
      </c>
      <c r="F300" t="s">
        <v>430</v>
      </c>
    </row>
    <row r="301" spans="4:6" x14ac:dyDescent="0.35">
      <c r="D301" s="200">
        <v>129869</v>
      </c>
      <c r="E301">
        <f>IFERROR(VLOOKUP(LEFT(D301,"6"),[1]Sheet2!D:E,2,FALSE),0)</f>
        <v>0</v>
      </c>
      <c r="F301" t="s">
        <v>431</v>
      </c>
    </row>
    <row r="302" spans="4:6" x14ac:dyDescent="0.35">
      <c r="D302" s="200">
        <v>123269</v>
      </c>
      <c r="E302" t="s">
        <v>432</v>
      </c>
      <c r="F302" t="s">
        <v>433</v>
      </c>
    </row>
    <row r="303" spans="4:6" x14ac:dyDescent="0.35">
      <c r="D303" s="200">
        <v>123269</v>
      </c>
      <c r="E303" t="s">
        <v>432</v>
      </c>
      <c r="F303" t="s">
        <v>433</v>
      </c>
    </row>
    <row r="304" spans="4:6" x14ac:dyDescent="0.35">
      <c r="D304" s="200">
        <v>128232</v>
      </c>
      <c r="E304">
        <f>IFERROR(VLOOKUP(LEFT(D304,"6"),[1]Sheet2!D:E,2,FALSE),0)</f>
        <v>0</v>
      </c>
      <c r="F304" t="s">
        <v>434</v>
      </c>
    </row>
    <row r="305" spans="4:6" x14ac:dyDescent="0.35">
      <c r="D305" s="200">
        <v>999999</v>
      </c>
      <c r="E305" t="s">
        <v>435</v>
      </c>
      <c r="F305" t="s">
        <v>435</v>
      </c>
    </row>
    <row r="306" spans="4:6" x14ac:dyDescent="0.35">
      <c r="D306" s="200">
        <v>133365</v>
      </c>
      <c r="E306">
        <f>IFERROR(VLOOKUP(LEFT(D306,"6"),[1]Sheet2!D:E,2,FALSE),0)</f>
        <v>0</v>
      </c>
      <c r="F306" t="s">
        <v>436</v>
      </c>
    </row>
    <row r="307" spans="4:6" x14ac:dyDescent="0.35">
      <c r="D307" s="200">
        <v>999999</v>
      </c>
      <c r="E307" t="s">
        <v>437</v>
      </c>
      <c r="F307" t="s">
        <v>437</v>
      </c>
    </row>
    <row r="308" spans="4:6" x14ac:dyDescent="0.35">
      <c r="D308" s="200">
        <v>999999</v>
      </c>
      <c r="E308" t="s">
        <v>413</v>
      </c>
      <c r="F308" t="s">
        <v>413</v>
      </c>
    </row>
    <row r="309" spans="4:6" x14ac:dyDescent="0.35">
      <c r="D309" s="200">
        <v>999999</v>
      </c>
      <c r="E309" t="s">
        <v>438</v>
      </c>
      <c r="F309" t="s">
        <v>438</v>
      </c>
    </row>
    <row r="310" spans="4:6" x14ac:dyDescent="0.35">
      <c r="D310" s="200">
        <v>999999</v>
      </c>
      <c r="E310" t="s">
        <v>439</v>
      </c>
      <c r="F310" t="s">
        <v>439</v>
      </c>
    </row>
    <row r="311" spans="4:6" x14ac:dyDescent="0.35">
      <c r="D311" s="200">
        <v>999999</v>
      </c>
      <c r="E311" t="s">
        <v>440</v>
      </c>
      <c r="F311" t="s">
        <v>441</v>
      </c>
    </row>
    <row r="312" spans="4:6" x14ac:dyDescent="0.35">
      <c r="D312" s="200">
        <v>999999</v>
      </c>
      <c r="E312" t="s">
        <v>440</v>
      </c>
      <c r="F312" t="s">
        <v>441</v>
      </c>
    </row>
    <row r="313" spans="4:6" x14ac:dyDescent="0.35">
      <c r="D313" s="200">
        <v>999999</v>
      </c>
      <c r="E313" t="s">
        <v>442</v>
      </c>
      <c r="F313" t="s">
        <v>442</v>
      </c>
    </row>
    <row r="314" spans="4:6" x14ac:dyDescent="0.35">
      <c r="D314" s="200">
        <v>999999</v>
      </c>
      <c r="E314" t="s">
        <v>443</v>
      </c>
      <c r="F314" t="s">
        <v>444</v>
      </c>
    </row>
    <row r="315" spans="4:6" x14ac:dyDescent="0.35">
      <c r="D315" s="200">
        <v>999999</v>
      </c>
      <c r="E315" t="s">
        <v>445</v>
      </c>
      <c r="F315" t="s">
        <v>445</v>
      </c>
    </row>
    <row r="316" spans="4:6" x14ac:dyDescent="0.35">
      <c r="D316" s="200">
        <v>135896</v>
      </c>
      <c r="E316" t="s">
        <v>247</v>
      </c>
      <c r="F316" t="s">
        <v>248</v>
      </c>
    </row>
    <row r="317" spans="4:6" x14ac:dyDescent="0.35">
      <c r="D317" s="200">
        <v>999999</v>
      </c>
      <c r="E317" t="s">
        <v>446</v>
      </c>
      <c r="F317" t="s">
        <v>446</v>
      </c>
    </row>
    <row r="318" spans="4:6" x14ac:dyDescent="0.35">
      <c r="D318" s="200">
        <v>999999</v>
      </c>
      <c r="E318" t="s">
        <v>447</v>
      </c>
      <c r="F318" t="s">
        <v>447</v>
      </c>
    </row>
    <row r="319" spans="4:6" x14ac:dyDescent="0.35">
      <c r="D319" s="200">
        <v>124199</v>
      </c>
      <c r="E319" t="s">
        <v>448</v>
      </c>
      <c r="F319" t="s">
        <v>448</v>
      </c>
    </row>
    <row r="320" spans="4:6" x14ac:dyDescent="0.35">
      <c r="D320" s="200">
        <v>999999</v>
      </c>
      <c r="E320" t="s">
        <v>449</v>
      </c>
      <c r="F320" t="s">
        <v>450</v>
      </c>
    </row>
    <row r="321" spans="4:6" x14ac:dyDescent="0.35">
      <c r="D321" s="200">
        <v>137577</v>
      </c>
      <c r="E321">
        <f>IFERROR(VLOOKUP(LEFT(D321,"6"),[1]Sheet2!D:E,2,FALSE),0)</f>
        <v>0</v>
      </c>
      <c r="F321" t="s">
        <v>205</v>
      </c>
    </row>
    <row r="322" spans="4:6" x14ac:dyDescent="0.35">
      <c r="D322" s="200">
        <v>137577</v>
      </c>
      <c r="E322">
        <f>IFERROR(VLOOKUP(LEFT(D322,"6"),[1]Sheet2!D:E,2,FALSE),0)</f>
        <v>0</v>
      </c>
      <c r="F322" t="s">
        <v>205</v>
      </c>
    </row>
    <row r="323" spans="4:6" x14ac:dyDescent="0.35">
      <c r="D323" s="200">
        <v>137577</v>
      </c>
      <c r="E323">
        <f>IFERROR(VLOOKUP(LEFT(D323,"6"),[1]Sheet2!D:E,2,FALSE),0)</f>
        <v>0</v>
      </c>
      <c r="F323" t="s">
        <v>205</v>
      </c>
    </row>
    <row r="324" spans="4:6" x14ac:dyDescent="0.35">
      <c r="D324" s="200">
        <v>137577</v>
      </c>
      <c r="E324">
        <f>IFERROR(VLOOKUP(LEFT(D324,"6"),[1]Sheet2!D:E,2,FALSE),0)</f>
        <v>0</v>
      </c>
      <c r="F324" t="s">
        <v>205</v>
      </c>
    </row>
    <row r="325" spans="4:6" x14ac:dyDescent="0.35">
      <c r="D325" s="200">
        <v>999999</v>
      </c>
      <c r="E325" s="202" t="s">
        <v>451</v>
      </c>
      <c r="F325" s="202" t="s">
        <v>451</v>
      </c>
    </row>
    <row r="326" spans="4:6" x14ac:dyDescent="0.35">
      <c r="D326" s="200">
        <v>999999</v>
      </c>
      <c r="E326" s="202" t="s">
        <v>452</v>
      </c>
      <c r="F326" s="202" t="s">
        <v>453</v>
      </c>
    </row>
    <row r="327" spans="4:6" x14ac:dyDescent="0.35">
      <c r="D327" s="200">
        <v>999999</v>
      </c>
      <c r="E327" s="202" t="s">
        <v>454</v>
      </c>
      <c r="F327" t="s">
        <v>455</v>
      </c>
    </row>
    <row r="328" spans="4:6" x14ac:dyDescent="0.35">
      <c r="D328" s="200">
        <v>999999</v>
      </c>
      <c r="E328" s="202" t="s">
        <v>456</v>
      </c>
      <c r="F328" t="s">
        <v>457</v>
      </c>
    </row>
    <row r="329" spans="4:6" x14ac:dyDescent="0.35">
      <c r="D329" s="200">
        <v>999999</v>
      </c>
      <c r="E329" s="202" t="s">
        <v>458</v>
      </c>
      <c r="F329" s="202" t="s">
        <v>458</v>
      </c>
    </row>
    <row r="330" spans="4:6" x14ac:dyDescent="0.35">
      <c r="D330" s="200">
        <v>132099</v>
      </c>
      <c r="E330">
        <f>IFERROR(VLOOKUP(LEFT(D330,"6"),[1]Sheet2!D:E,2,FALSE),0)</f>
        <v>0</v>
      </c>
      <c r="F330" t="s">
        <v>459</v>
      </c>
    </row>
    <row r="331" spans="4:6" x14ac:dyDescent="0.35">
      <c r="D331" s="200">
        <v>127823</v>
      </c>
      <c r="E331">
        <f>IFERROR(VLOOKUP(LEFT(D331,"6"),[1]Sheet2!D:E,2,FALSE),0)</f>
        <v>0</v>
      </c>
      <c r="F331" t="s">
        <v>460</v>
      </c>
    </row>
    <row r="332" spans="4:6" x14ac:dyDescent="0.35">
      <c r="D332" s="200">
        <v>137528</v>
      </c>
      <c r="E332" t="s">
        <v>461</v>
      </c>
      <c r="F332" t="s">
        <v>462</v>
      </c>
    </row>
    <row r="333" spans="4:6" x14ac:dyDescent="0.35">
      <c r="D333" s="200">
        <v>127767</v>
      </c>
      <c r="E333">
        <f>IFERROR(VLOOKUP(LEFT(D333,"6"),[1]Sheet2!D:E,2,FALSE),0)</f>
        <v>0</v>
      </c>
      <c r="F333" t="s">
        <v>463</v>
      </c>
    </row>
    <row r="334" spans="4:6" x14ac:dyDescent="0.35">
      <c r="D334" s="200">
        <v>101946</v>
      </c>
      <c r="E334">
        <f>IFERROR(VLOOKUP(LEFT(D334,"6"),[1]Sheet2!D:E,2,FALSE),0)</f>
        <v>0</v>
      </c>
      <c r="F334" t="s">
        <v>464</v>
      </c>
    </row>
    <row r="335" spans="4:6" x14ac:dyDescent="0.35">
      <c r="D335" s="200">
        <v>128803</v>
      </c>
      <c r="E335">
        <f>IFERROR(VLOOKUP(LEFT(D335,"6"),[1]Sheet2!D:E,2,FALSE),0)</f>
        <v>0</v>
      </c>
      <c r="F335" t="s">
        <v>465</v>
      </c>
    </row>
    <row r="336" spans="4:6" x14ac:dyDescent="0.35">
      <c r="D336" s="200">
        <v>125915</v>
      </c>
      <c r="E336">
        <f>IFERROR(VLOOKUP(LEFT(D336,"6"),[1]Sheet2!D:E,2,FALSE),0)</f>
        <v>0</v>
      </c>
      <c r="F336" t="s">
        <v>422</v>
      </c>
    </row>
    <row r="337" spans="4:6" x14ac:dyDescent="0.35">
      <c r="D337" s="200">
        <v>114293</v>
      </c>
      <c r="E337">
        <f>IFERROR(VLOOKUP(LEFT(D337,"6"),[1]Sheet2!D:E,2,FALSE),0)</f>
        <v>0</v>
      </c>
      <c r="F337" t="s">
        <v>275</v>
      </c>
    </row>
    <row r="338" spans="4:6" x14ac:dyDescent="0.35">
      <c r="D338" s="200">
        <v>131420</v>
      </c>
      <c r="E338">
        <f>IFERROR(VLOOKUP(LEFT(D338,"6"),[1]Sheet2!D:E,2,FALSE),0)</f>
        <v>0</v>
      </c>
      <c r="F338" t="s">
        <v>466</v>
      </c>
    </row>
    <row r="339" spans="4:6" x14ac:dyDescent="0.35">
      <c r="D339" s="200">
        <v>119485</v>
      </c>
      <c r="E339">
        <f>IFERROR(VLOOKUP(LEFT(D339,"6"),[1]Sheet2!D:E,2,FALSE),0)</f>
        <v>0</v>
      </c>
      <c r="F339" t="s">
        <v>467</v>
      </c>
    </row>
    <row r="340" spans="4:6" x14ac:dyDescent="0.35">
      <c r="D340" s="200">
        <v>115642</v>
      </c>
      <c r="E340">
        <f>IFERROR(VLOOKUP(LEFT(D340,"6"),[1]Sheet2!D:E,2,FALSE),0)</f>
        <v>0</v>
      </c>
      <c r="F340" t="s">
        <v>468</v>
      </c>
    </row>
    <row r="341" spans="4:6" x14ac:dyDescent="0.35">
      <c r="D341" s="200">
        <v>115642</v>
      </c>
      <c r="E341">
        <f>IFERROR(VLOOKUP(LEFT(D341,"6"),[1]Sheet2!D:E,2,FALSE),0)</f>
        <v>0</v>
      </c>
      <c r="F341" t="s">
        <v>468</v>
      </c>
    </row>
    <row r="342" spans="4:6" x14ac:dyDescent="0.35">
      <c r="D342" s="200">
        <v>114096</v>
      </c>
      <c r="E342">
        <f>IFERROR(VLOOKUP(LEFT(D342,"6"),[1]Sheet2!D:E,2,FALSE),0)</f>
        <v>0</v>
      </c>
      <c r="F342" t="s">
        <v>469</v>
      </c>
    </row>
    <row r="343" spans="4:6" x14ac:dyDescent="0.35">
      <c r="D343" s="200">
        <v>999999</v>
      </c>
      <c r="E343" t="s">
        <v>470</v>
      </c>
      <c r="F343" t="s">
        <v>471</v>
      </c>
    </row>
    <row r="344" spans="4:6" x14ac:dyDescent="0.35">
      <c r="D344" s="200">
        <v>999999</v>
      </c>
      <c r="E344" t="s">
        <v>472</v>
      </c>
      <c r="F344" t="s">
        <v>473</v>
      </c>
    </row>
    <row r="345" spans="4:6" x14ac:dyDescent="0.35">
      <c r="D345" s="200">
        <v>999999</v>
      </c>
      <c r="E345" t="s">
        <v>474</v>
      </c>
      <c r="F345" t="s">
        <v>475</v>
      </c>
    </row>
    <row r="346" spans="4:6" x14ac:dyDescent="0.35">
      <c r="D346" s="200">
        <v>999999</v>
      </c>
      <c r="E346" t="s">
        <v>476</v>
      </c>
      <c r="F346" t="s">
        <v>477</v>
      </c>
    </row>
    <row r="347" spans="4:6" x14ac:dyDescent="0.35">
      <c r="D347" s="200">
        <v>999999</v>
      </c>
      <c r="E347" t="s">
        <v>478</v>
      </c>
      <c r="F347" t="s">
        <v>478</v>
      </c>
    </row>
    <row r="348" spans="4:6" x14ac:dyDescent="0.35">
      <c r="D348" s="200">
        <v>119058</v>
      </c>
      <c r="E348" t="s">
        <v>479</v>
      </c>
      <c r="F348" t="s">
        <v>480</v>
      </c>
    </row>
    <row r="349" spans="4:6" x14ac:dyDescent="0.35">
      <c r="D349" s="200">
        <v>999999</v>
      </c>
      <c r="E349" t="s">
        <v>481</v>
      </c>
      <c r="F349" t="s">
        <v>482</v>
      </c>
    </row>
    <row r="350" spans="4:6" x14ac:dyDescent="0.35">
      <c r="D350" s="200">
        <v>999999</v>
      </c>
      <c r="E350" t="s">
        <v>481</v>
      </c>
      <c r="F350" t="s">
        <v>482</v>
      </c>
    </row>
    <row r="351" spans="4:6" x14ac:dyDescent="0.35">
      <c r="D351" s="200">
        <v>999999</v>
      </c>
      <c r="E351" t="s">
        <v>483</v>
      </c>
      <c r="F351" t="s">
        <v>484</v>
      </c>
    </row>
    <row r="352" spans="4:6" x14ac:dyDescent="0.35">
      <c r="D352" s="200">
        <v>999999</v>
      </c>
      <c r="E352" t="s">
        <v>485</v>
      </c>
      <c r="F352" t="s">
        <v>486</v>
      </c>
    </row>
    <row r="353" spans="4:6" x14ac:dyDescent="0.35">
      <c r="D353" s="200">
        <v>999999</v>
      </c>
      <c r="E353" t="s">
        <v>487</v>
      </c>
      <c r="F353" t="s">
        <v>488</v>
      </c>
    </row>
    <row r="354" spans="4:6" x14ac:dyDescent="0.35">
      <c r="D354" s="200">
        <v>999999</v>
      </c>
      <c r="E354" t="s">
        <v>489</v>
      </c>
      <c r="F354" t="s">
        <v>490</v>
      </c>
    </row>
    <row r="355" spans="4:6" x14ac:dyDescent="0.35">
      <c r="D355" s="200">
        <v>999999</v>
      </c>
      <c r="E355" t="s">
        <v>491</v>
      </c>
      <c r="F355" t="s">
        <v>492</v>
      </c>
    </row>
    <row r="356" spans="4:6" x14ac:dyDescent="0.35">
      <c r="D356" s="200">
        <v>124199</v>
      </c>
      <c r="E356" t="s">
        <v>448</v>
      </c>
      <c r="F356" t="s">
        <v>448</v>
      </c>
    </row>
    <row r="357" spans="4:6" x14ac:dyDescent="0.35">
      <c r="D357" s="200">
        <v>134472</v>
      </c>
      <c r="E357" t="s">
        <v>191</v>
      </c>
      <c r="F357" t="s">
        <v>192</v>
      </c>
    </row>
    <row r="358" spans="4:6" x14ac:dyDescent="0.35">
      <c r="D358" s="200">
        <v>124487</v>
      </c>
      <c r="E358">
        <f>IFERROR(VLOOKUP(LEFT(D358,"6"),[1]Sheet2!D:E,2,FALSE),0)</f>
        <v>0</v>
      </c>
      <c r="F358" t="s">
        <v>276</v>
      </c>
    </row>
    <row r="359" spans="4:6" x14ac:dyDescent="0.35">
      <c r="D359" s="200">
        <v>119485</v>
      </c>
      <c r="E359">
        <f>IFERROR(VLOOKUP(LEFT(D359,"6"),[1]Sheet2!D:E,2,FALSE),0)</f>
        <v>0</v>
      </c>
      <c r="F359" t="s">
        <v>467</v>
      </c>
    </row>
  </sheetData>
  <hyperlinks>
    <hyperlink ref="F343" r:id="rId1" display="mailto:kuzaeva@ecoplenka.ru" xr:uid="{92B1F0F9-6A88-42B0-82AD-B68AB0C8B908}"/>
    <hyperlink ref="F344" r:id="rId2" display="mailto:kuzaeva@ecoplenka.ru" xr:uid="{DC0C5790-A9B4-4046-B8EC-EF63949E3076}"/>
  </hyperlink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D32C-FC75-40D5-A378-4A71C86503EA}">
  <dimension ref="A1:S205"/>
  <sheetViews>
    <sheetView zoomScale="70" zoomScaleNormal="70" workbookViewId="0">
      <selection activeCell="C11" sqref="C11"/>
    </sheetView>
  </sheetViews>
  <sheetFormatPr defaultRowHeight="14.5" x14ac:dyDescent="0.35"/>
  <cols>
    <col min="1" max="1" width="15.453125" customWidth="1"/>
    <col min="2" max="2" width="16" customWidth="1"/>
    <col min="3" max="3" width="16.81640625" customWidth="1"/>
    <col min="4" max="4" width="19.81640625" customWidth="1"/>
    <col min="5" max="5" width="9.7265625" style="39" customWidth="1"/>
    <col min="6" max="6" width="10" style="39" customWidth="1"/>
    <col min="7" max="7" width="6.453125" customWidth="1"/>
    <col min="8" max="8" width="12.1796875" customWidth="1"/>
    <col min="9" max="9" width="14.453125" customWidth="1"/>
    <col min="10" max="10" width="15.453125" customWidth="1"/>
    <col min="11" max="11" width="14" customWidth="1"/>
    <col min="12" max="12" width="13.54296875" customWidth="1"/>
    <col min="13" max="13" width="14.81640625" customWidth="1"/>
    <col min="14" max="16" width="14.54296875" customWidth="1"/>
    <col min="17" max="18" width="17.81640625" customWidth="1"/>
    <col min="19" max="19" width="18.54296875" customWidth="1"/>
  </cols>
  <sheetData>
    <row r="1" spans="1:19" ht="43.5" customHeight="1" thickBot="1" x14ac:dyDescent="0.4">
      <c r="A1" s="27" t="s">
        <v>0</v>
      </c>
      <c r="B1" s="121" t="s">
        <v>1</v>
      </c>
      <c r="C1" s="121" t="s">
        <v>2</v>
      </c>
      <c r="D1" s="121" t="s">
        <v>3</v>
      </c>
      <c r="E1" s="122" t="s">
        <v>4</v>
      </c>
      <c r="F1" s="122" t="s">
        <v>5</v>
      </c>
      <c r="G1" s="121" t="s">
        <v>6</v>
      </c>
      <c r="H1" s="121" t="s">
        <v>7</v>
      </c>
      <c r="I1" s="123" t="s">
        <v>142</v>
      </c>
      <c r="J1" s="120" t="s">
        <v>8</v>
      </c>
      <c r="K1" s="123" t="s">
        <v>143</v>
      </c>
      <c r="L1" s="120" t="s">
        <v>8</v>
      </c>
      <c r="M1" s="123" t="s">
        <v>144</v>
      </c>
      <c r="N1" s="120" t="s">
        <v>8</v>
      </c>
      <c r="O1" s="123" t="s">
        <v>145</v>
      </c>
      <c r="P1" s="120" t="s">
        <v>8</v>
      </c>
      <c r="Q1" s="120" t="s">
        <v>9</v>
      </c>
      <c r="R1" s="170" t="s">
        <v>146</v>
      </c>
      <c r="S1" s="120" t="s">
        <v>10</v>
      </c>
    </row>
    <row r="2" spans="1:19" ht="43.5" customHeight="1" x14ac:dyDescent="0.35">
      <c r="A2" s="95">
        <v>132007</v>
      </c>
      <c r="B2" s="171" t="s">
        <v>96</v>
      </c>
      <c r="C2" s="172" t="s">
        <v>13</v>
      </c>
      <c r="D2" s="21" t="s">
        <v>97</v>
      </c>
      <c r="E2" s="111">
        <v>56</v>
      </c>
      <c r="F2" s="169" t="s">
        <v>73</v>
      </c>
      <c r="G2" s="113">
        <v>20</v>
      </c>
      <c r="H2" s="114">
        <v>33</v>
      </c>
      <c r="I2" s="55">
        <v>90000</v>
      </c>
      <c r="J2" s="161">
        <f>I2/H2</f>
        <v>2727.2727272727275</v>
      </c>
      <c r="K2" s="168">
        <v>84000</v>
      </c>
      <c r="L2" s="161">
        <f>K2/H2</f>
        <v>2545.4545454545455</v>
      </c>
      <c r="M2" s="168">
        <v>90000</v>
      </c>
      <c r="N2" s="161">
        <f>M2/H2</f>
        <v>2727.2727272727275</v>
      </c>
      <c r="O2" s="161">
        <v>94400</v>
      </c>
      <c r="P2" s="161">
        <f>O2/H2</f>
        <v>2860.6060606060605</v>
      </c>
      <c r="Q2" s="168">
        <f>AVERAGE(I2,K2,M2,O2)</f>
        <v>89600</v>
      </c>
      <c r="R2" s="173">
        <f>AVERAGE(J2,L2,N2,P2)</f>
        <v>2715.151515151515</v>
      </c>
      <c r="S2" s="45"/>
    </row>
    <row r="3" spans="1:19" ht="43.5" customHeight="1" x14ac:dyDescent="0.35">
      <c r="A3" s="81">
        <v>125490</v>
      </c>
      <c r="B3" s="16" t="s">
        <v>82</v>
      </c>
      <c r="C3" s="172" t="s">
        <v>13</v>
      </c>
      <c r="D3" s="15" t="s">
        <v>83</v>
      </c>
      <c r="E3" s="111">
        <v>58</v>
      </c>
      <c r="F3" s="169" t="s">
        <v>73</v>
      </c>
      <c r="G3" s="113" t="s">
        <v>26</v>
      </c>
      <c r="H3" s="114">
        <v>33</v>
      </c>
      <c r="I3" s="55">
        <v>27500</v>
      </c>
      <c r="J3" s="161">
        <f t="shared" ref="J3:J4" si="0">I3/H3</f>
        <v>833.33333333333337</v>
      </c>
      <c r="K3" s="168">
        <v>30000</v>
      </c>
      <c r="L3" s="161">
        <f t="shared" ref="L3:L4" si="1">K3/H3</f>
        <v>909.09090909090912</v>
      </c>
      <c r="M3" s="168">
        <v>32000</v>
      </c>
      <c r="N3" s="161">
        <f t="shared" ref="N3:N4" si="2">M3/H3</f>
        <v>969.69696969696975</v>
      </c>
      <c r="O3" s="161">
        <v>36300</v>
      </c>
      <c r="P3" s="161">
        <f t="shared" ref="P3:P4" si="3">O3/H3</f>
        <v>1100</v>
      </c>
      <c r="Q3" s="168">
        <f t="shared" ref="Q3:Q4" si="4">AVERAGE(I3,K3,M3,O3)</f>
        <v>31450</v>
      </c>
      <c r="R3" s="173">
        <f t="shared" ref="R3:R4" si="5">AVERAGE(J3,L3,N3,P3)</f>
        <v>953.030303030303</v>
      </c>
      <c r="S3" s="45"/>
    </row>
    <row r="4" spans="1:19" ht="43.5" customHeight="1" thickBot="1" x14ac:dyDescent="0.4">
      <c r="A4" s="94">
        <v>113171</v>
      </c>
      <c r="B4" s="16" t="s">
        <v>84</v>
      </c>
      <c r="C4" s="172" t="s">
        <v>13</v>
      </c>
      <c r="D4" s="15" t="s">
        <v>85</v>
      </c>
      <c r="E4" s="111">
        <v>46</v>
      </c>
      <c r="F4" s="169" t="s">
        <v>86</v>
      </c>
      <c r="G4" s="113" t="s">
        <v>26</v>
      </c>
      <c r="H4" s="114">
        <v>33</v>
      </c>
      <c r="I4" s="55">
        <v>45000</v>
      </c>
      <c r="J4" s="161">
        <f t="shared" si="0"/>
        <v>1363.6363636363637</v>
      </c>
      <c r="K4" s="168">
        <v>48000</v>
      </c>
      <c r="L4" s="161">
        <f t="shared" si="1"/>
        <v>1454.5454545454545</v>
      </c>
      <c r="M4" s="168">
        <v>65000</v>
      </c>
      <c r="N4" s="161">
        <f t="shared" si="2"/>
        <v>1969.6969696969697</v>
      </c>
      <c r="O4" s="161">
        <v>53500</v>
      </c>
      <c r="P4" s="161">
        <f t="shared" si="3"/>
        <v>1621.2121212121212</v>
      </c>
      <c r="Q4" s="168">
        <f t="shared" si="4"/>
        <v>52875</v>
      </c>
      <c r="R4" s="173">
        <f t="shared" si="5"/>
        <v>1602.2727272727273</v>
      </c>
      <c r="S4" s="45"/>
    </row>
    <row r="5" spans="1:19" ht="43.5" customHeight="1" x14ac:dyDescent="0.35">
      <c r="A5" s="59"/>
      <c r="B5" s="112"/>
      <c r="C5" s="112"/>
      <c r="D5" s="47"/>
      <c r="E5" s="48"/>
      <c r="F5" s="49"/>
      <c r="G5" s="50"/>
      <c r="H5" s="51"/>
      <c r="I5" s="115"/>
      <c r="J5" s="116"/>
      <c r="K5" s="116"/>
      <c r="L5" s="116"/>
      <c r="M5" s="116"/>
      <c r="N5" s="116"/>
      <c r="O5" s="116"/>
      <c r="P5" s="116"/>
      <c r="Q5" s="116"/>
      <c r="R5" s="116"/>
      <c r="S5" s="116"/>
    </row>
    <row r="6" spans="1:19" ht="43.5" customHeight="1" x14ac:dyDescent="0.35">
      <c r="A6" s="58"/>
      <c r="B6" s="53"/>
      <c r="C6" s="53"/>
      <c r="D6" s="47"/>
      <c r="E6" s="31"/>
      <c r="F6" s="32"/>
      <c r="G6" s="37"/>
      <c r="H6" s="8"/>
      <c r="I6" s="5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19" ht="43.5" customHeight="1" x14ac:dyDescent="0.35">
      <c r="A7" s="59"/>
      <c r="B7" s="46"/>
      <c r="C7" s="46"/>
      <c r="D7" s="47"/>
      <c r="E7" s="48"/>
      <c r="F7" s="49"/>
      <c r="G7" s="50"/>
      <c r="H7" s="51"/>
      <c r="I7" s="56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19" ht="43.5" customHeight="1" x14ac:dyDescent="0.35">
      <c r="A8" s="59"/>
      <c r="B8" s="43"/>
      <c r="C8" s="43"/>
      <c r="D8" s="33"/>
      <c r="E8" s="31"/>
      <c r="F8" s="32"/>
      <c r="G8" s="37"/>
      <c r="H8" s="8"/>
      <c r="I8" s="57"/>
      <c r="J8" s="44"/>
      <c r="K8" s="44"/>
      <c r="L8" s="44"/>
      <c r="M8" s="44"/>
      <c r="N8" s="44"/>
      <c r="O8" s="44"/>
      <c r="P8" s="44"/>
      <c r="Q8" s="44"/>
      <c r="R8" s="44"/>
      <c r="S8" s="44"/>
    </row>
    <row r="9" spans="1:19" ht="43.5" customHeight="1" x14ac:dyDescent="0.35">
      <c r="A9" s="59"/>
      <c r="B9" s="43"/>
      <c r="C9" s="43"/>
      <c r="D9" s="33"/>
      <c r="E9" s="31"/>
      <c r="F9" s="32"/>
      <c r="G9" s="37"/>
      <c r="H9" s="8"/>
      <c r="I9" s="57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19" ht="43.5" customHeight="1" x14ac:dyDescent="0.35">
      <c r="A10" s="59"/>
      <c r="B10" s="43"/>
      <c r="C10" s="43"/>
      <c r="D10" s="33"/>
      <c r="E10" s="31"/>
      <c r="F10" s="32"/>
      <c r="G10" s="37"/>
      <c r="H10" s="8"/>
      <c r="I10" s="57"/>
      <c r="J10" s="44"/>
      <c r="K10" s="44"/>
      <c r="L10" s="44"/>
      <c r="M10" s="44"/>
      <c r="N10" s="44"/>
      <c r="O10" s="44"/>
      <c r="P10" s="44"/>
      <c r="Q10" s="44"/>
      <c r="R10" s="44"/>
      <c r="S10" s="44"/>
    </row>
    <row r="11" spans="1:19" ht="43.5" customHeight="1" x14ac:dyDescent="0.35">
      <c r="A11" s="59"/>
      <c r="B11" s="43"/>
      <c r="C11" s="43"/>
      <c r="D11" s="33"/>
      <c r="E11" s="31"/>
      <c r="F11" s="32"/>
      <c r="G11" s="37"/>
      <c r="H11" s="8"/>
      <c r="I11" s="57"/>
      <c r="J11" s="44"/>
      <c r="K11" s="44"/>
      <c r="L11" s="44"/>
      <c r="M11" s="44"/>
      <c r="N11" s="44"/>
      <c r="O11" s="44"/>
      <c r="P11" s="44"/>
      <c r="Q11" s="44"/>
      <c r="R11" s="44"/>
      <c r="S11" s="44"/>
    </row>
    <row r="12" spans="1:19" ht="28.5" customHeight="1" x14ac:dyDescent="0.35">
      <c r="A12" s="60"/>
      <c r="B12" s="16"/>
      <c r="C12" s="16"/>
      <c r="D12" s="33"/>
      <c r="E12" s="31"/>
      <c r="F12" s="32"/>
      <c r="G12" s="37"/>
      <c r="H12" s="8"/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28.5" customHeight="1" x14ac:dyDescent="0.35">
      <c r="A13" s="60"/>
      <c r="B13" s="16"/>
      <c r="C13" s="16"/>
      <c r="D13" s="33"/>
      <c r="E13" s="31"/>
      <c r="F13" s="32"/>
      <c r="G13" s="37"/>
      <c r="H13" s="8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28.5" customHeight="1" x14ac:dyDescent="0.35">
      <c r="A14" s="60"/>
      <c r="B14" s="16"/>
      <c r="C14" s="16"/>
      <c r="D14" s="33"/>
      <c r="E14" s="31"/>
      <c r="F14" s="32"/>
      <c r="G14" s="37"/>
      <c r="H14" s="8"/>
      <c r="I14" s="9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8.5" customHeight="1" x14ac:dyDescent="0.35">
      <c r="A15" s="60"/>
      <c r="B15" s="16"/>
      <c r="C15" s="16"/>
      <c r="D15" s="33"/>
      <c r="E15" s="31"/>
      <c r="F15" s="32"/>
      <c r="G15" s="37"/>
      <c r="H15" s="8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8.5" customHeight="1" x14ac:dyDescent="0.35">
      <c r="A16" s="60"/>
      <c r="B16" s="16"/>
      <c r="C16" s="16"/>
      <c r="D16" s="33"/>
      <c r="E16" s="31"/>
      <c r="F16" s="32"/>
      <c r="G16" s="37"/>
      <c r="H16" s="8"/>
      <c r="I16" s="9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5">
      <c r="A17" s="58"/>
      <c r="B17" s="17"/>
      <c r="C17" s="16"/>
      <c r="D17" s="33"/>
      <c r="E17" s="31"/>
      <c r="F17" s="32"/>
      <c r="G17" s="37"/>
      <c r="H17" s="8"/>
      <c r="I17" s="9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5">
      <c r="A18" s="58"/>
      <c r="B18" s="17"/>
      <c r="C18" s="16"/>
      <c r="D18" s="33"/>
      <c r="E18" s="31"/>
      <c r="F18" s="32"/>
      <c r="G18" s="37"/>
      <c r="H18" s="8"/>
      <c r="I18" s="9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5">
      <c r="A19" s="58"/>
      <c r="B19" s="17"/>
      <c r="C19" s="16"/>
      <c r="D19" s="33"/>
      <c r="E19" s="31"/>
      <c r="F19" s="32"/>
      <c r="G19" s="37"/>
      <c r="H19" s="8"/>
      <c r="I19" s="9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58"/>
      <c r="B20" s="17"/>
      <c r="C20" s="16"/>
      <c r="D20" s="33"/>
      <c r="E20" s="31"/>
      <c r="F20" s="32"/>
      <c r="G20" s="37"/>
      <c r="H20" s="8"/>
      <c r="I20" s="9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58"/>
      <c r="B21" s="17"/>
      <c r="C21" s="16"/>
      <c r="D21" s="33"/>
      <c r="E21" s="31"/>
      <c r="F21" s="32"/>
      <c r="G21" s="37"/>
      <c r="H21" s="8"/>
      <c r="I21" s="9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64.5" customHeight="1" x14ac:dyDescent="0.35">
      <c r="A22" s="61"/>
      <c r="B22" s="15"/>
      <c r="C22" s="16"/>
      <c r="D22" s="33"/>
      <c r="E22" s="31"/>
      <c r="F22" s="32"/>
      <c r="G22" s="37"/>
      <c r="H22" s="8"/>
      <c r="I22" s="9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64.5" customHeight="1" x14ac:dyDescent="0.35">
      <c r="A23" s="61"/>
      <c r="B23" s="15"/>
      <c r="C23" s="16"/>
      <c r="D23" s="33"/>
      <c r="E23" s="31"/>
      <c r="F23" s="32"/>
      <c r="G23" s="37"/>
      <c r="H23" s="8"/>
      <c r="I23" s="9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64.5" customHeight="1" x14ac:dyDescent="0.35">
      <c r="A24" s="61"/>
      <c r="B24" s="15"/>
      <c r="C24" s="16"/>
      <c r="D24" s="33"/>
      <c r="E24" s="31"/>
      <c r="F24" s="32"/>
      <c r="G24" s="37"/>
      <c r="H24" s="8"/>
      <c r="I24" s="9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64.5" customHeight="1" x14ac:dyDescent="0.35">
      <c r="A25" s="61"/>
      <c r="B25" s="15"/>
      <c r="C25" s="16"/>
      <c r="D25" s="33"/>
      <c r="E25" s="31"/>
      <c r="F25" s="32"/>
      <c r="G25" s="37"/>
      <c r="H25" s="8"/>
      <c r="I25" s="9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64.5" customHeight="1" x14ac:dyDescent="0.35">
      <c r="A26" s="61"/>
      <c r="B26" s="15"/>
      <c r="C26" s="16"/>
      <c r="D26" s="33"/>
      <c r="E26" s="31"/>
      <c r="F26" s="32"/>
      <c r="G26" s="37"/>
      <c r="H26" s="8"/>
      <c r="I26" s="9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6.25" customHeight="1" x14ac:dyDescent="0.35">
      <c r="A27" s="58"/>
      <c r="B27" s="15"/>
      <c r="C27" s="16"/>
      <c r="D27" s="33"/>
      <c r="E27" s="31"/>
      <c r="F27" s="32"/>
      <c r="G27" s="37"/>
      <c r="H27" s="8"/>
      <c r="I27" s="9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6.25" customHeight="1" x14ac:dyDescent="0.35">
      <c r="A28" s="58"/>
      <c r="B28" s="15"/>
      <c r="C28" s="16"/>
      <c r="D28" s="33"/>
      <c r="E28" s="31"/>
      <c r="F28" s="32"/>
      <c r="G28" s="37"/>
      <c r="H28" s="8"/>
      <c r="I28" s="9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6.25" customHeight="1" x14ac:dyDescent="0.35">
      <c r="A29" s="58"/>
      <c r="B29" s="15"/>
      <c r="C29" s="16"/>
      <c r="D29" s="33"/>
      <c r="E29" s="31"/>
      <c r="F29" s="32"/>
      <c r="G29" s="37"/>
      <c r="H29" s="8"/>
      <c r="I29" s="9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6.25" customHeight="1" x14ac:dyDescent="0.35">
      <c r="A30" s="58"/>
      <c r="B30" s="15"/>
      <c r="C30" s="16"/>
      <c r="D30" s="33"/>
      <c r="E30" s="31"/>
      <c r="F30" s="32"/>
      <c r="G30" s="37"/>
      <c r="H30" s="8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26.25" customHeight="1" x14ac:dyDescent="0.35">
      <c r="A31" s="58"/>
      <c r="B31" s="15"/>
      <c r="C31" s="16"/>
      <c r="D31" s="33"/>
      <c r="E31" s="31"/>
      <c r="F31" s="32"/>
      <c r="G31" s="37"/>
      <c r="H31" s="8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26.25" customHeight="1" x14ac:dyDescent="0.35">
      <c r="A32" s="58"/>
      <c r="B32" s="18"/>
      <c r="C32" s="16"/>
      <c r="D32" s="33"/>
      <c r="E32" s="31"/>
      <c r="F32" s="32"/>
      <c r="G32" s="37"/>
      <c r="H32" s="8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6.25" customHeight="1" x14ac:dyDescent="0.35">
      <c r="A33" s="58"/>
      <c r="B33" s="18"/>
      <c r="C33" s="16"/>
      <c r="D33" s="33"/>
      <c r="E33" s="31"/>
      <c r="F33" s="32"/>
      <c r="G33" s="37"/>
      <c r="H33" s="8"/>
      <c r="I33" s="9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6.25" customHeight="1" x14ac:dyDescent="0.35">
      <c r="A34" s="58"/>
      <c r="B34" s="18"/>
      <c r="C34" s="16"/>
      <c r="D34" s="33"/>
      <c r="E34" s="31"/>
      <c r="F34" s="32"/>
      <c r="G34" s="37"/>
      <c r="H34" s="8"/>
      <c r="I34" s="9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6.25" customHeight="1" x14ac:dyDescent="0.35">
      <c r="A35" s="58"/>
      <c r="B35" s="18"/>
      <c r="C35" s="16"/>
      <c r="D35" s="33"/>
      <c r="E35" s="31"/>
      <c r="F35" s="32"/>
      <c r="G35" s="37"/>
      <c r="H35" s="8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6.25" customHeight="1" x14ac:dyDescent="0.35">
      <c r="A36" s="58"/>
      <c r="B36" s="18"/>
      <c r="C36" s="16"/>
      <c r="D36" s="33"/>
      <c r="E36" s="31"/>
      <c r="F36" s="32"/>
      <c r="G36" s="37"/>
      <c r="H36" s="8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5">
      <c r="A37" s="58"/>
      <c r="B37" s="17"/>
      <c r="C37" s="16"/>
      <c r="D37" s="33"/>
      <c r="E37" s="31"/>
      <c r="F37" s="32"/>
      <c r="G37" s="37"/>
      <c r="H37" s="8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5">
      <c r="A38" s="58"/>
      <c r="B38" s="17"/>
      <c r="C38" s="16"/>
      <c r="D38" s="33"/>
      <c r="E38" s="31"/>
      <c r="F38" s="32"/>
      <c r="G38" s="37"/>
      <c r="H38" s="8"/>
      <c r="I38" s="9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5">
      <c r="A39" s="58"/>
      <c r="B39" s="17"/>
      <c r="C39" s="16"/>
      <c r="D39" s="33"/>
      <c r="E39" s="31"/>
      <c r="F39" s="32"/>
      <c r="G39" s="37"/>
      <c r="H39" s="8"/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58"/>
      <c r="B40" s="17"/>
      <c r="C40" s="16"/>
      <c r="D40" s="33"/>
      <c r="E40" s="31"/>
      <c r="F40" s="32"/>
      <c r="G40" s="37"/>
      <c r="H40" s="8"/>
      <c r="I40" s="9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5">
      <c r="A41" s="58"/>
      <c r="B41" s="17"/>
      <c r="C41" s="16"/>
      <c r="D41" s="33"/>
      <c r="E41" s="31"/>
      <c r="F41" s="32"/>
      <c r="G41" s="37"/>
      <c r="H41" s="8"/>
      <c r="I41" s="9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5">
      <c r="A42" s="58"/>
      <c r="B42" s="17"/>
      <c r="C42" s="16"/>
      <c r="D42" s="33"/>
      <c r="E42" s="31"/>
      <c r="F42" s="32"/>
      <c r="G42" s="37"/>
      <c r="H42" s="8"/>
      <c r="I42" s="9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5">
      <c r="A43" s="58"/>
      <c r="B43" s="17"/>
      <c r="C43" s="16"/>
      <c r="D43" s="33"/>
      <c r="E43" s="31"/>
      <c r="F43" s="32"/>
      <c r="G43" s="37"/>
      <c r="H43" s="8"/>
      <c r="I43" s="9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5">
      <c r="A44" s="58"/>
      <c r="B44" s="17"/>
      <c r="C44" s="16"/>
      <c r="D44" s="33"/>
      <c r="E44" s="31"/>
      <c r="F44" s="32"/>
      <c r="G44" s="37"/>
      <c r="H44" s="8"/>
      <c r="I44" s="9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5">
      <c r="A45" s="58"/>
      <c r="B45" s="17"/>
      <c r="C45" s="16"/>
      <c r="D45" s="33"/>
      <c r="E45" s="31"/>
      <c r="F45" s="32"/>
      <c r="G45" s="37"/>
      <c r="H45" s="8"/>
      <c r="I45" s="9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5">
      <c r="A46" s="58"/>
      <c r="B46" s="17"/>
      <c r="C46" s="16"/>
      <c r="D46" s="33"/>
      <c r="E46" s="31"/>
      <c r="F46" s="32"/>
      <c r="G46" s="37"/>
      <c r="H46" s="8"/>
      <c r="I46" s="9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5">
      <c r="A47" s="58"/>
      <c r="B47" s="17"/>
      <c r="C47" s="16"/>
      <c r="D47" s="33"/>
      <c r="E47" s="38"/>
      <c r="F47" s="32"/>
      <c r="G47" s="37"/>
      <c r="H47" s="8"/>
      <c r="I47" s="9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5">
      <c r="A48" s="58"/>
      <c r="B48" s="17"/>
      <c r="C48" s="16"/>
      <c r="D48" s="33"/>
      <c r="E48" s="38"/>
      <c r="F48" s="32"/>
      <c r="G48" s="37"/>
      <c r="H48" s="8"/>
      <c r="I48" s="9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5">
      <c r="A49" s="58"/>
      <c r="B49" s="17"/>
      <c r="C49" s="16"/>
      <c r="D49" s="33"/>
      <c r="E49" s="38"/>
      <c r="F49" s="32"/>
      <c r="G49" s="37"/>
      <c r="H49" s="8"/>
      <c r="I49" s="9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5">
      <c r="A50" s="58"/>
      <c r="B50" s="17"/>
      <c r="C50" s="16"/>
      <c r="D50" s="33"/>
      <c r="E50" s="38"/>
      <c r="F50" s="32"/>
      <c r="G50" s="37"/>
      <c r="H50" s="8"/>
      <c r="I50" s="9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5">
      <c r="A51" s="58"/>
      <c r="B51" s="17"/>
      <c r="C51" s="16"/>
      <c r="D51" s="33"/>
      <c r="E51" s="38"/>
      <c r="F51" s="32"/>
      <c r="G51" s="37"/>
      <c r="H51" s="8"/>
      <c r="I51" s="9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5">
      <c r="A52" s="58"/>
      <c r="B52" s="17"/>
      <c r="C52" s="16"/>
      <c r="D52" s="33"/>
      <c r="E52" s="38"/>
      <c r="F52" s="32"/>
      <c r="G52" s="37"/>
      <c r="H52" s="8"/>
      <c r="I52" s="9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5">
      <c r="A53" s="58"/>
      <c r="B53" s="17"/>
      <c r="C53" s="16"/>
      <c r="D53" s="33"/>
      <c r="E53" s="38"/>
      <c r="F53" s="32"/>
      <c r="G53" s="37"/>
      <c r="H53" s="8"/>
      <c r="I53" s="9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5">
      <c r="A54" s="58"/>
      <c r="B54" s="17"/>
      <c r="C54" s="16"/>
      <c r="D54" s="33"/>
      <c r="E54" s="38"/>
      <c r="F54" s="32"/>
      <c r="G54" s="37"/>
      <c r="H54" s="8"/>
      <c r="I54" s="9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5">
      <c r="A55" s="58"/>
      <c r="B55" s="17"/>
      <c r="C55" s="16"/>
      <c r="D55" s="33"/>
      <c r="E55" s="38"/>
      <c r="F55" s="32"/>
      <c r="G55" s="37"/>
      <c r="H55" s="8"/>
      <c r="I55" s="9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5">
      <c r="A56" s="58"/>
      <c r="B56" s="17"/>
      <c r="C56" s="16"/>
      <c r="D56" s="33"/>
      <c r="E56" s="38"/>
      <c r="F56" s="32"/>
      <c r="G56" s="37"/>
      <c r="H56" s="8"/>
      <c r="I56" s="9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5" x14ac:dyDescent="0.35">
      <c r="A57" s="67"/>
      <c r="B57" s="17"/>
      <c r="C57" s="16"/>
      <c r="D57" s="33"/>
      <c r="E57" s="38"/>
      <c r="F57" s="32"/>
      <c r="G57" s="37"/>
      <c r="H57" s="8"/>
      <c r="I57" s="9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5" x14ac:dyDescent="0.35">
      <c r="A58" s="54"/>
      <c r="B58" s="17"/>
      <c r="C58" s="16"/>
      <c r="D58" s="33"/>
      <c r="E58" s="38"/>
      <c r="F58" s="32"/>
      <c r="G58" s="37"/>
      <c r="H58" s="8"/>
      <c r="I58" s="9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5" x14ac:dyDescent="0.35">
      <c r="A59" s="54"/>
      <c r="B59" s="17"/>
      <c r="C59" s="16"/>
      <c r="D59" s="33"/>
      <c r="E59" s="38"/>
      <c r="F59" s="32"/>
      <c r="G59" s="37"/>
      <c r="H59" s="8"/>
      <c r="I59" s="9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5" x14ac:dyDescent="0.35">
      <c r="A60" s="54"/>
      <c r="B60" s="17"/>
      <c r="C60" s="16"/>
      <c r="D60" s="33"/>
      <c r="E60" s="38"/>
      <c r="F60" s="32"/>
      <c r="G60" s="37"/>
      <c r="H60" s="8"/>
      <c r="I60" s="9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5" x14ac:dyDescent="0.35">
      <c r="A61" s="54"/>
      <c r="B61" s="17"/>
      <c r="C61" s="16"/>
      <c r="D61" s="33"/>
      <c r="E61" s="38"/>
      <c r="F61" s="32"/>
      <c r="G61" s="37"/>
      <c r="H61" s="8"/>
      <c r="I61" s="9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5" x14ac:dyDescent="0.35">
      <c r="A62" s="54"/>
      <c r="B62" s="17"/>
      <c r="C62" s="16"/>
      <c r="D62" s="33"/>
      <c r="E62" s="38"/>
      <c r="F62" s="32"/>
      <c r="G62" s="37"/>
      <c r="H62" s="8"/>
      <c r="I62" s="9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5" x14ac:dyDescent="0.35">
      <c r="A63" s="54"/>
      <c r="B63" s="17"/>
      <c r="C63" s="16"/>
      <c r="D63" s="33"/>
      <c r="E63" s="38"/>
      <c r="F63" s="32"/>
      <c r="G63" s="37"/>
      <c r="H63" s="8"/>
      <c r="I63" s="9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5" x14ac:dyDescent="0.35">
      <c r="A64" s="54"/>
      <c r="B64" s="17"/>
      <c r="C64" s="16"/>
      <c r="D64" s="33"/>
      <c r="E64" s="38"/>
      <c r="F64" s="32"/>
      <c r="G64" s="37"/>
      <c r="H64" s="8"/>
      <c r="I64" s="9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5" x14ac:dyDescent="0.35">
      <c r="A65" s="54"/>
      <c r="B65" s="17"/>
      <c r="C65" s="16"/>
      <c r="D65" s="33"/>
      <c r="E65" s="38"/>
      <c r="F65" s="32"/>
      <c r="G65" s="37"/>
      <c r="H65" s="8"/>
      <c r="I65" s="9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5" x14ac:dyDescent="0.35">
      <c r="A66" s="54"/>
      <c r="B66" s="17"/>
      <c r="C66" s="16"/>
      <c r="D66" s="33"/>
      <c r="E66" s="38"/>
      <c r="F66" s="32"/>
      <c r="G66" s="37"/>
      <c r="H66" s="8"/>
      <c r="I66" s="9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58"/>
      <c r="B67" s="17"/>
      <c r="C67" s="16"/>
      <c r="D67" s="33"/>
      <c r="E67" s="38"/>
      <c r="F67" s="32"/>
      <c r="G67" s="37"/>
      <c r="H67" s="8"/>
      <c r="I67" s="9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58"/>
      <c r="B68" s="17"/>
      <c r="C68" s="16"/>
      <c r="D68" s="33"/>
      <c r="E68" s="38"/>
      <c r="F68" s="32"/>
      <c r="G68" s="37"/>
      <c r="H68" s="8"/>
      <c r="I68" s="9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58"/>
      <c r="B69" s="17"/>
      <c r="C69" s="16"/>
      <c r="D69" s="33"/>
      <c r="E69" s="38"/>
      <c r="F69" s="32"/>
      <c r="G69" s="37"/>
      <c r="H69" s="8"/>
      <c r="I69" s="9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58"/>
      <c r="B70" s="17"/>
      <c r="C70" s="16"/>
      <c r="D70" s="33"/>
      <c r="E70" s="38"/>
      <c r="F70" s="32"/>
      <c r="G70" s="37"/>
      <c r="H70" s="8"/>
      <c r="I70" s="9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58"/>
      <c r="B71" s="17"/>
      <c r="C71" s="16"/>
      <c r="D71" s="33"/>
      <c r="E71" s="38"/>
      <c r="F71" s="32"/>
      <c r="G71" s="37"/>
      <c r="H71" s="8"/>
      <c r="I71" s="9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5">
      <c r="A72" s="68"/>
      <c r="B72" s="15"/>
      <c r="C72" s="16"/>
      <c r="D72" s="33"/>
      <c r="E72" s="38"/>
      <c r="F72" s="32"/>
      <c r="G72" s="37"/>
      <c r="H72" s="8"/>
      <c r="I72" s="9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5">
      <c r="A73" s="68"/>
      <c r="B73" s="15"/>
      <c r="C73" s="16"/>
      <c r="D73" s="33"/>
      <c r="E73" s="38"/>
      <c r="F73" s="32"/>
      <c r="G73" s="37"/>
      <c r="H73" s="8"/>
      <c r="I73" s="9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68"/>
      <c r="B74" s="15"/>
      <c r="C74" s="16"/>
      <c r="D74" s="33"/>
      <c r="E74" s="38"/>
      <c r="F74" s="32"/>
      <c r="G74" s="37"/>
      <c r="H74" s="8"/>
      <c r="I74" s="9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68"/>
      <c r="B75" s="15"/>
      <c r="C75" s="16"/>
      <c r="D75" s="33"/>
      <c r="E75" s="38"/>
      <c r="F75" s="32"/>
      <c r="G75" s="37"/>
      <c r="H75" s="8"/>
      <c r="I75" s="9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5">
      <c r="A76" s="68"/>
      <c r="B76" s="15"/>
      <c r="C76" s="16"/>
      <c r="D76" s="33"/>
      <c r="E76" s="38"/>
      <c r="F76" s="32"/>
      <c r="G76" s="37"/>
      <c r="H76" s="8"/>
      <c r="I76" s="9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5">
      <c r="A77" s="58"/>
      <c r="B77" s="15"/>
      <c r="C77" s="16"/>
      <c r="D77" s="33"/>
      <c r="E77" s="38"/>
      <c r="F77" s="32"/>
      <c r="G77" s="37"/>
      <c r="H77" s="8"/>
      <c r="I77" s="9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5">
      <c r="A78" s="58"/>
      <c r="B78" s="15"/>
      <c r="C78" s="16"/>
      <c r="D78" s="33"/>
      <c r="E78" s="38"/>
      <c r="F78" s="32"/>
      <c r="G78" s="37"/>
      <c r="H78" s="8"/>
      <c r="I78" s="9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5">
      <c r="A79" s="58"/>
      <c r="B79" s="15"/>
      <c r="C79" s="16"/>
      <c r="D79" s="33"/>
      <c r="E79" s="38"/>
      <c r="F79" s="32"/>
      <c r="G79" s="37"/>
      <c r="H79" s="8"/>
      <c r="I79" s="9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5">
      <c r="A80" s="58"/>
      <c r="B80" s="15"/>
      <c r="C80" s="16"/>
      <c r="D80" s="33"/>
      <c r="E80" s="38"/>
      <c r="F80" s="32"/>
      <c r="G80" s="37"/>
      <c r="H80" s="8"/>
      <c r="I80" s="9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58"/>
      <c r="B81" s="15"/>
      <c r="C81" s="16"/>
      <c r="D81" s="33"/>
      <c r="E81" s="38"/>
      <c r="F81" s="32"/>
      <c r="G81" s="37"/>
      <c r="H81" s="8"/>
      <c r="I81" s="9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58"/>
      <c r="B82" s="17"/>
      <c r="C82" s="16"/>
      <c r="D82" s="33"/>
      <c r="E82" s="38"/>
      <c r="F82" s="32"/>
      <c r="G82" s="37"/>
      <c r="H82" s="8"/>
      <c r="I82" s="9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58"/>
      <c r="B83" s="17"/>
      <c r="C83" s="16"/>
      <c r="D83" s="33"/>
      <c r="E83" s="38"/>
      <c r="F83" s="32"/>
      <c r="G83" s="37"/>
      <c r="H83" s="8"/>
      <c r="I83" s="9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5">
      <c r="A84" s="58"/>
      <c r="B84" s="17"/>
      <c r="C84" s="16"/>
      <c r="D84" s="33"/>
      <c r="E84" s="38"/>
      <c r="F84" s="32"/>
      <c r="G84" s="37"/>
      <c r="H84" s="8"/>
      <c r="I84" s="9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5">
      <c r="A85" s="58"/>
      <c r="B85" s="17"/>
      <c r="C85" s="16"/>
      <c r="D85" s="33"/>
      <c r="E85" s="38"/>
      <c r="F85" s="32"/>
      <c r="G85" s="37"/>
      <c r="H85" s="8"/>
      <c r="I85" s="9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5">
      <c r="A86" s="58"/>
      <c r="B86" s="17"/>
      <c r="C86" s="16"/>
      <c r="D86" s="33"/>
      <c r="E86" s="38"/>
      <c r="F86" s="32"/>
      <c r="G86" s="37"/>
      <c r="H86" s="8"/>
      <c r="I86" s="9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5">
      <c r="A87" s="58"/>
      <c r="B87" s="15"/>
      <c r="C87" s="16"/>
      <c r="D87" s="33"/>
      <c r="E87" s="38"/>
      <c r="F87" s="32"/>
      <c r="G87" s="37"/>
      <c r="H87" s="8"/>
      <c r="I87" s="9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5">
      <c r="A88" s="58"/>
      <c r="B88" s="15"/>
      <c r="C88" s="16"/>
      <c r="D88" s="33"/>
      <c r="E88" s="38"/>
      <c r="F88" s="32"/>
      <c r="G88" s="37"/>
      <c r="H88" s="8"/>
      <c r="I88" s="9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5">
      <c r="A89" s="58"/>
      <c r="B89" s="15"/>
      <c r="C89" s="16"/>
      <c r="D89" s="33"/>
      <c r="E89" s="38"/>
      <c r="F89" s="32"/>
      <c r="G89" s="37"/>
      <c r="H89" s="8"/>
      <c r="I89" s="9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5">
      <c r="A90" s="58"/>
      <c r="B90" s="15"/>
      <c r="C90" s="16"/>
      <c r="D90" s="33"/>
      <c r="E90" s="38"/>
      <c r="F90" s="32"/>
      <c r="G90" s="37"/>
      <c r="H90" s="8"/>
      <c r="I90" s="9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58"/>
      <c r="B91" s="15"/>
      <c r="C91" s="16"/>
      <c r="D91" s="33"/>
      <c r="E91" s="38"/>
      <c r="F91" s="32"/>
      <c r="G91" s="37"/>
      <c r="H91" s="8"/>
      <c r="I91" s="9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5">
      <c r="A92" s="58"/>
      <c r="B92" s="15"/>
      <c r="C92" s="16"/>
      <c r="D92" s="33"/>
      <c r="E92" s="38"/>
      <c r="F92" s="32"/>
      <c r="G92" s="37"/>
      <c r="H92" s="8"/>
      <c r="I92" s="9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35">
      <c r="A93" s="58"/>
      <c r="B93" s="15"/>
      <c r="C93" s="16"/>
      <c r="D93" s="33"/>
      <c r="E93" s="38"/>
      <c r="F93" s="32"/>
      <c r="G93" s="37"/>
      <c r="H93" s="8"/>
      <c r="I93" s="9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35">
      <c r="A94" s="58"/>
      <c r="B94" s="15"/>
      <c r="C94" s="16"/>
      <c r="D94" s="33"/>
      <c r="E94" s="38"/>
      <c r="F94" s="32"/>
      <c r="G94" s="37"/>
      <c r="H94" s="8"/>
      <c r="I94" s="9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5">
      <c r="A95" s="58"/>
      <c r="B95" s="15"/>
      <c r="C95" s="16"/>
      <c r="D95" s="33"/>
      <c r="E95" s="38"/>
      <c r="F95" s="32"/>
      <c r="G95" s="37"/>
      <c r="H95" s="8"/>
      <c r="I95" s="9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5">
      <c r="A96" s="58"/>
      <c r="B96" s="15"/>
      <c r="C96" s="16"/>
      <c r="D96" s="33"/>
      <c r="E96" s="38"/>
      <c r="F96" s="32"/>
      <c r="G96" s="37"/>
      <c r="H96" s="8"/>
      <c r="I96" s="9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35">
      <c r="A97" s="61"/>
      <c r="B97" s="15"/>
      <c r="C97" s="16"/>
      <c r="D97" s="33"/>
      <c r="E97" s="38"/>
      <c r="F97" s="32"/>
      <c r="G97" s="37"/>
      <c r="H97" s="8"/>
      <c r="I97" s="9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35">
      <c r="A98" s="61"/>
      <c r="B98" s="15"/>
      <c r="C98" s="16"/>
      <c r="D98" s="33"/>
      <c r="E98" s="38"/>
      <c r="F98" s="32"/>
      <c r="G98" s="37"/>
      <c r="H98" s="8"/>
      <c r="I98" s="9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35">
      <c r="A99" s="61"/>
      <c r="B99" s="15"/>
      <c r="C99" s="16"/>
      <c r="D99" s="33"/>
      <c r="E99" s="38"/>
      <c r="F99" s="32"/>
      <c r="G99" s="37"/>
      <c r="H99" s="8"/>
      <c r="I99" s="9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35">
      <c r="A100" s="61"/>
      <c r="B100" s="15"/>
      <c r="C100" s="16"/>
      <c r="D100" s="33"/>
      <c r="E100" s="38"/>
      <c r="F100" s="32"/>
      <c r="G100" s="37"/>
      <c r="H100" s="8"/>
      <c r="I100" s="9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20.25" customHeight="1" x14ac:dyDescent="0.35">
      <c r="A101" s="61"/>
      <c r="B101" s="15"/>
      <c r="C101" s="16"/>
      <c r="D101" s="33"/>
      <c r="E101" s="38"/>
      <c r="F101" s="32"/>
      <c r="G101" s="37"/>
      <c r="H101" s="8"/>
      <c r="I101" s="9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27.75" customHeight="1" x14ac:dyDescent="0.35">
      <c r="A102" s="69"/>
      <c r="B102" s="15"/>
      <c r="C102" s="16"/>
      <c r="D102" s="33"/>
      <c r="E102" s="38"/>
      <c r="F102" s="32"/>
      <c r="G102" s="37"/>
      <c r="H102" s="8"/>
      <c r="I102" s="9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27.75" customHeight="1" x14ac:dyDescent="0.35">
      <c r="A103" s="69"/>
      <c r="B103" s="15"/>
      <c r="C103" s="16"/>
      <c r="D103" s="33"/>
      <c r="E103" s="38"/>
      <c r="F103" s="32"/>
      <c r="G103" s="37"/>
      <c r="H103" s="8"/>
      <c r="I103" s="9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22.5" customHeight="1" x14ac:dyDescent="0.35">
      <c r="A104" s="69"/>
      <c r="B104" s="15"/>
      <c r="C104" s="16"/>
      <c r="D104" s="33"/>
      <c r="E104" s="38"/>
      <c r="F104" s="32"/>
      <c r="G104" s="37"/>
      <c r="H104" s="8"/>
      <c r="I104" s="9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30" customHeight="1" x14ac:dyDescent="0.35">
      <c r="A105" s="69"/>
      <c r="B105" s="15"/>
      <c r="C105" s="16"/>
      <c r="D105" s="33"/>
      <c r="E105" s="38"/>
      <c r="F105" s="32"/>
      <c r="G105" s="37"/>
      <c r="H105" s="8"/>
      <c r="I105" s="9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25.5" customHeight="1" x14ac:dyDescent="0.35">
      <c r="A106" s="69"/>
      <c r="B106" s="15"/>
      <c r="C106" s="16"/>
      <c r="D106" s="33"/>
      <c r="E106" s="38"/>
      <c r="F106" s="32"/>
      <c r="G106" s="37"/>
      <c r="H106" s="8"/>
      <c r="I106" s="9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5">
      <c r="A107" s="58"/>
      <c r="B107" s="19"/>
      <c r="C107" s="16"/>
      <c r="D107" s="33"/>
      <c r="E107" s="31"/>
      <c r="F107" s="32"/>
      <c r="G107" s="37"/>
      <c r="H107" s="8"/>
      <c r="I107" s="10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35">
      <c r="A108" s="58"/>
      <c r="B108" s="19"/>
      <c r="C108" s="16"/>
      <c r="D108" s="33"/>
      <c r="E108" s="31"/>
      <c r="F108" s="32"/>
      <c r="G108" s="37"/>
      <c r="H108" s="8"/>
      <c r="I108" s="10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35">
      <c r="A109" s="58"/>
      <c r="B109" s="19"/>
      <c r="C109" s="16"/>
      <c r="D109" s="33"/>
      <c r="E109" s="31"/>
      <c r="F109" s="32"/>
      <c r="G109" s="37"/>
      <c r="H109" s="8"/>
      <c r="I109" s="10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35">
      <c r="A110" s="58"/>
      <c r="B110" s="19"/>
      <c r="C110" s="16"/>
      <c r="D110" s="33"/>
      <c r="E110" s="31"/>
      <c r="F110" s="32"/>
      <c r="G110" s="37"/>
      <c r="H110" s="8"/>
      <c r="I110" s="10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35">
      <c r="A111" s="58"/>
      <c r="B111" s="19"/>
      <c r="C111" s="16"/>
      <c r="D111" s="33"/>
      <c r="E111" s="31"/>
      <c r="F111" s="32"/>
      <c r="G111" s="37"/>
      <c r="H111" s="8"/>
      <c r="I111" s="10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35">
      <c r="A112" s="58"/>
      <c r="B112" s="15"/>
      <c r="C112" s="20"/>
      <c r="D112" s="33"/>
      <c r="E112" s="31"/>
      <c r="F112" s="32"/>
      <c r="G112" s="37"/>
      <c r="H112" s="8"/>
      <c r="I112" s="10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35">
      <c r="A113" s="58"/>
      <c r="B113" s="15"/>
      <c r="C113" s="20"/>
      <c r="D113" s="33"/>
      <c r="E113" s="31"/>
      <c r="F113" s="32"/>
      <c r="G113" s="37"/>
      <c r="H113" s="8"/>
      <c r="I113" s="10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35">
      <c r="A114" s="58"/>
      <c r="B114" s="15"/>
      <c r="C114" s="20"/>
      <c r="D114" s="33"/>
      <c r="E114" s="31"/>
      <c r="F114" s="32"/>
      <c r="G114" s="37"/>
      <c r="H114" s="8"/>
      <c r="I114" s="10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35">
      <c r="A115" s="58"/>
      <c r="B115" s="15"/>
      <c r="C115" s="20"/>
      <c r="D115" s="33"/>
      <c r="E115" s="31"/>
      <c r="F115" s="32"/>
      <c r="G115" s="37"/>
      <c r="H115" s="8"/>
      <c r="I115" s="10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35">
      <c r="A116" s="58"/>
      <c r="B116" s="15"/>
      <c r="C116" s="20"/>
      <c r="D116" s="33"/>
      <c r="E116" s="31"/>
      <c r="F116" s="32"/>
      <c r="G116" s="37"/>
      <c r="H116" s="8"/>
      <c r="I116" s="10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5" x14ac:dyDescent="0.35">
      <c r="A117" s="42"/>
      <c r="B117" s="15"/>
      <c r="C117" s="17"/>
      <c r="D117" s="33"/>
      <c r="E117" s="38"/>
      <c r="F117" s="32"/>
      <c r="G117" s="37"/>
      <c r="H117" s="8"/>
      <c r="I117" s="1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5" x14ac:dyDescent="0.35">
      <c r="A118" s="42"/>
      <c r="B118" s="15"/>
      <c r="C118" s="17"/>
      <c r="D118" s="33"/>
      <c r="E118" s="38"/>
      <c r="F118" s="32"/>
      <c r="G118" s="37"/>
      <c r="H118" s="8"/>
      <c r="I118" s="1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5" x14ac:dyDescent="0.35">
      <c r="A119" s="42"/>
      <c r="B119" s="15"/>
      <c r="C119" s="17"/>
      <c r="D119" s="33"/>
      <c r="E119" s="38"/>
      <c r="F119" s="32"/>
      <c r="G119" s="37"/>
      <c r="H119" s="8"/>
      <c r="I119" s="1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5" x14ac:dyDescent="0.35">
      <c r="A120" s="42"/>
      <c r="B120" s="15"/>
      <c r="C120" s="17"/>
      <c r="D120" s="33"/>
      <c r="E120" s="38"/>
      <c r="F120" s="32"/>
      <c r="G120" s="37"/>
      <c r="H120" s="8"/>
      <c r="I120" s="1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5" x14ac:dyDescent="0.35">
      <c r="A121" s="42"/>
      <c r="B121" s="15"/>
      <c r="C121" s="17"/>
      <c r="D121" s="33"/>
      <c r="E121" s="38"/>
      <c r="F121" s="32"/>
      <c r="G121" s="37"/>
      <c r="H121" s="8"/>
      <c r="I121" s="1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35">
      <c r="A122" s="62"/>
      <c r="B122" s="15"/>
      <c r="C122" s="17"/>
      <c r="D122" s="33"/>
      <c r="E122" s="38"/>
      <c r="F122" s="32"/>
      <c r="G122" s="37"/>
      <c r="H122" s="8"/>
      <c r="I122" s="12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35">
      <c r="A123" s="62"/>
      <c r="B123" s="15"/>
      <c r="C123" s="17"/>
      <c r="D123" s="33"/>
      <c r="E123" s="38"/>
      <c r="F123" s="32"/>
      <c r="G123" s="37"/>
      <c r="H123" s="8"/>
      <c r="I123" s="12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35">
      <c r="A124" s="62"/>
      <c r="B124" s="15"/>
      <c r="C124" s="17"/>
      <c r="D124" s="33"/>
      <c r="E124" s="38"/>
      <c r="F124" s="32"/>
      <c r="G124" s="37"/>
      <c r="H124" s="8"/>
      <c r="I124" s="12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35">
      <c r="A125" s="62"/>
      <c r="B125" s="15"/>
      <c r="C125" s="17"/>
      <c r="D125" s="33"/>
      <c r="E125" s="38"/>
      <c r="F125" s="32"/>
      <c r="G125" s="37"/>
      <c r="H125" s="8"/>
      <c r="I125" s="12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35">
      <c r="A126" s="62"/>
      <c r="B126" s="15"/>
      <c r="C126" s="17"/>
      <c r="D126" s="33"/>
      <c r="E126" s="38"/>
      <c r="F126" s="32"/>
      <c r="G126" s="37"/>
      <c r="H126" s="8"/>
      <c r="I126" s="12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35">
      <c r="A127" s="63"/>
      <c r="B127" s="25"/>
      <c r="C127" s="26"/>
      <c r="D127" s="34"/>
      <c r="E127" s="38"/>
      <c r="F127" s="32"/>
      <c r="G127" s="37"/>
      <c r="H127" s="8"/>
      <c r="I127" s="12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35">
      <c r="A128" s="63"/>
      <c r="B128" s="25"/>
      <c r="C128" s="26"/>
      <c r="D128" s="34"/>
      <c r="E128" s="38"/>
      <c r="F128" s="32"/>
      <c r="G128" s="37"/>
      <c r="H128" s="8"/>
      <c r="I128" s="12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35">
      <c r="A129" s="63"/>
      <c r="B129" s="25"/>
      <c r="C129" s="26"/>
      <c r="D129" s="34"/>
      <c r="E129" s="38"/>
      <c r="F129" s="32"/>
      <c r="G129" s="37"/>
      <c r="H129" s="8"/>
      <c r="I129" s="12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35">
      <c r="A130" s="63"/>
      <c r="B130" s="25"/>
      <c r="C130" s="26"/>
      <c r="D130" s="34"/>
      <c r="E130" s="38"/>
      <c r="F130" s="32"/>
      <c r="G130" s="37"/>
      <c r="H130" s="8"/>
      <c r="I130" s="12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35">
      <c r="A131" s="63"/>
      <c r="B131" s="25"/>
      <c r="C131" s="26"/>
      <c r="D131" s="34"/>
      <c r="E131" s="38"/>
      <c r="F131" s="32"/>
      <c r="G131" s="37"/>
      <c r="H131" s="8"/>
      <c r="I131" s="12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35">
      <c r="A132" s="61"/>
      <c r="B132" s="15"/>
      <c r="C132" s="16"/>
      <c r="D132" s="33"/>
      <c r="E132" s="38"/>
      <c r="F132" s="32"/>
      <c r="G132" s="37"/>
      <c r="H132" s="8"/>
      <c r="I132" s="9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35">
      <c r="A133" s="61"/>
      <c r="B133" s="15"/>
      <c r="C133" s="16"/>
      <c r="D133" s="33"/>
      <c r="E133" s="38"/>
      <c r="F133" s="32"/>
      <c r="G133" s="37"/>
      <c r="H133" s="8"/>
      <c r="I133" s="9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35">
      <c r="A134" s="61"/>
      <c r="B134" s="15"/>
      <c r="C134" s="16"/>
      <c r="D134" s="33"/>
      <c r="E134" s="38"/>
      <c r="F134" s="32"/>
      <c r="G134" s="37"/>
      <c r="H134" s="8"/>
      <c r="I134" s="9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35">
      <c r="A135" s="61"/>
      <c r="B135" s="15"/>
      <c r="C135" s="16"/>
      <c r="D135" s="33"/>
      <c r="E135" s="38"/>
      <c r="F135" s="32"/>
      <c r="G135" s="37"/>
      <c r="H135" s="8"/>
      <c r="I135" s="9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35">
      <c r="A136" s="61"/>
      <c r="B136" s="15"/>
      <c r="C136" s="16"/>
      <c r="D136" s="33"/>
      <c r="E136" s="38"/>
      <c r="F136" s="32"/>
      <c r="G136" s="37"/>
      <c r="H136" s="8"/>
      <c r="I136" s="9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5" x14ac:dyDescent="0.35">
      <c r="A137" s="42"/>
      <c r="B137" s="21"/>
      <c r="C137" s="21"/>
      <c r="D137" s="33"/>
      <c r="E137" s="31"/>
      <c r="F137" s="32"/>
      <c r="G137" s="37"/>
      <c r="H137" s="8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5" x14ac:dyDescent="0.35">
      <c r="A138" s="42"/>
      <c r="B138" s="21"/>
      <c r="C138" s="21"/>
      <c r="D138" s="33"/>
      <c r="E138" s="31"/>
      <c r="F138" s="32"/>
      <c r="G138" s="37"/>
      <c r="H138" s="8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5" x14ac:dyDescent="0.35">
      <c r="A139" s="42"/>
      <c r="B139" s="21"/>
      <c r="C139" s="21"/>
      <c r="D139" s="33"/>
      <c r="E139" s="31"/>
      <c r="F139" s="32"/>
      <c r="G139" s="37"/>
      <c r="H139" s="8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5" x14ac:dyDescent="0.35">
      <c r="A140" s="42"/>
      <c r="B140" s="21"/>
      <c r="C140" s="21"/>
      <c r="D140" s="33"/>
      <c r="E140" s="31"/>
      <c r="F140" s="32"/>
      <c r="G140" s="37"/>
      <c r="H140" s="8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6" thickBot="1" x14ac:dyDescent="0.4">
      <c r="A141" s="42"/>
      <c r="B141" s="21"/>
      <c r="C141" s="21"/>
      <c r="D141" s="33"/>
      <c r="E141" s="31"/>
      <c r="F141" s="32"/>
      <c r="G141" s="37"/>
      <c r="H141" s="8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35">
      <c r="A142" s="72"/>
      <c r="B142" s="73"/>
      <c r="C142" s="74"/>
      <c r="D142" s="75"/>
      <c r="E142" s="76"/>
      <c r="F142" s="77"/>
      <c r="G142" s="78"/>
      <c r="H142" s="79"/>
      <c r="I142" s="80"/>
      <c r="J142" s="70"/>
      <c r="K142" s="70"/>
      <c r="L142" s="70"/>
      <c r="M142" s="70"/>
      <c r="N142" s="70"/>
      <c r="O142" s="70"/>
      <c r="P142" s="70"/>
      <c r="Q142" s="1"/>
      <c r="R142" s="1"/>
      <c r="S142" s="1"/>
    </row>
    <row r="143" spans="1:19" x14ac:dyDescent="0.35">
      <c r="A143" s="81"/>
      <c r="B143" s="15"/>
      <c r="C143" s="17"/>
      <c r="D143" s="33"/>
      <c r="E143" s="31"/>
      <c r="F143" s="32"/>
      <c r="G143" s="37"/>
      <c r="H143" s="8"/>
      <c r="I143" s="82"/>
      <c r="J143" s="70"/>
      <c r="K143" s="70"/>
      <c r="L143" s="70"/>
      <c r="M143" s="70"/>
      <c r="N143" s="70"/>
      <c r="O143" s="70"/>
      <c r="P143" s="70"/>
      <c r="Q143" s="1"/>
      <c r="R143" s="1"/>
      <c r="S143" s="1"/>
    </row>
    <row r="144" spans="1:19" x14ac:dyDescent="0.35">
      <c r="A144" s="81"/>
      <c r="B144" s="15"/>
      <c r="C144" s="17"/>
      <c r="D144" s="33"/>
      <c r="E144" s="31"/>
      <c r="F144" s="32"/>
      <c r="G144" s="37"/>
      <c r="H144" s="8"/>
      <c r="I144" s="82"/>
      <c r="J144" s="70"/>
      <c r="K144" s="70"/>
      <c r="L144" s="70"/>
      <c r="M144" s="70"/>
      <c r="N144" s="70"/>
      <c r="O144" s="70"/>
      <c r="P144" s="70"/>
      <c r="Q144" s="1"/>
      <c r="R144" s="1"/>
      <c r="S144" s="1"/>
    </row>
    <row r="145" spans="1:19" x14ac:dyDescent="0.35">
      <c r="A145" s="81"/>
      <c r="B145" s="15"/>
      <c r="C145" s="17"/>
      <c r="D145" s="33"/>
      <c r="E145" s="31"/>
      <c r="F145" s="32"/>
      <c r="G145" s="37"/>
      <c r="H145" s="8"/>
      <c r="I145" s="82"/>
      <c r="J145" s="70"/>
      <c r="K145" s="70"/>
      <c r="L145" s="70"/>
      <c r="M145" s="70"/>
      <c r="N145" s="70"/>
      <c r="O145" s="70"/>
      <c r="P145" s="70"/>
      <c r="Q145" s="1"/>
      <c r="R145" s="1"/>
      <c r="S145" s="1"/>
    </row>
    <row r="146" spans="1:19" ht="15" thickBot="1" x14ac:dyDescent="0.4">
      <c r="A146" s="83"/>
      <c r="B146" s="84"/>
      <c r="C146" s="85"/>
      <c r="D146" s="86"/>
      <c r="E146" s="87"/>
      <c r="F146" s="88"/>
      <c r="G146" s="89"/>
      <c r="H146" s="90"/>
      <c r="I146" s="91"/>
      <c r="J146" s="70"/>
      <c r="K146" s="70"/>
      <c r="L146" s="70"/>
      <c r="M146" s="70"/>
      <c r="N146" s="70"/>
      <c r="O146" s="70"/>
      <c r="P146" s="70"/>
      <c r="Q146" s="1"/>
      <c r="R146" s="1"/>
      <c r="S146" s="1"/>
    </row>
    <row r="147" spans="1:19" ht="15.5" x14ac:dyDescent="0.35">
      <c r="A147" s="92"/>
      <c r="B147" s="73"/>
      <c r="C147" s="74"/>
      <c r="D147" s="75"/>
      <c r="E147" s="76"/>
      <c r="F147" s="77"/>
      <c r="G147" s="78"/>
      <c r="H147" s="79"/>
      <c r="I147" s="80"/>
      <c r="J147" s="70"/>
      <c r="K147" s="70"/>
      <c r="L147" s="70"/>
      <c r="M147" s="70"/>
      <c r="N147" s="70"/>
      <c r="O147" s="70"/>
      <c r="P147" s="70"/>
      <c r="Q147" s="1"/>
      <c r="R147" s="1"/>
      <c r="S147" s="1"/>
    </row>
    <row r="148" spans="1:19" ht="15.5" x14ac:dyDescent="0.35">
      <c r="A148" s="93"/>
      <c r="B148" s="15"/>
      <c r="C148" s="17"/>
      <c r="D148" s="33"/>
      <c r="E148" s="31"/>
      <c r="F148" s="32"/>
      <c r="G148" s="37"/>
      <c r="H148" s="8"/>
      <c r="I148" s="82"/>
      <c r="J148" s="70"/>
      <c r="K148" s="70"/>
      <c r="L148" s="70"/>
      <c r="M148" s="70"/>
      <c r="N148" s="70"/>
      <c r="O148" s="70"/>
      <c r="P148" s="70"/>
      <c r="Q148" s="1"/>
      <c r="R148" s="1"/>
      <c r="S148" s="1"/>
    </row>
    <row r="149" spans="1:19" ht="15.5" x14ac:dyDescent="0.35">
      <c r="A149" s="93"/>
      <c r="B149" s="15"/>
      <c r="C149" s="17"/>
      <c r="D149" s="33"/>
      <c r="E149" s="31"/>
      <c r="F149" s="32"/>
      <c r="G149" s="37"/>
      <c r="H149" s="8"/>
      <c r="I149" s="82"/>
      <c r="J149" s="70"/>
      <c r="K149" s="70"/>
      <c r="L149" s="70"/>
      <c r="M149" s="70"/>
      <c r="N149" s="70"/>
      <c r="O149" s="70"/>
      <c r="P149" s="70"/>
      <c r="Q149" s="1"/>
      <c r="R149" s="1"/>
      <c r="S149" s="1"/>
    </row>
    <row r="150" spans="1:19" ht="15.5" x14ac:dyDescent="0.35">
      <c r="A150" s="93"/>
      <c r="B150" s="15"/>
      <c r="C150" s="17"/>
      <c r="D150" s="33"/>
      <c r="E150" s="31"/>
      <c r="F150" s="32"/>
      <c r="G150" s="37"/>
      <c r="H150" s="8"/>
      <c r="I150" s="82"/>
      <c r="J150" s="70"/>
      <c r="K150" s="70"/>
      <c r="L150" s="70"/>
      <c r="M150" s="70"/>
      <c r="N150" s="70"/>
      <c r="O150" s="70"/>
      <c r="P150" s="70"/>
      <c r="Q150" s="1"/>
      <c r="R150" s="1"/>
      <c r="S150" s="1"/>
    </row>
    <row r="151" spans="1:19" ht="16" thickBot="1" x14ac:dyDescent="0.4">
      <c r="A151" s="94"/>
      <c r="B151" s="84"/>
      <c r="C151" s="85"/>
      <c r="D151" s="86"/>
      <c r="E151" s="87"/>
      <c r="F151" s="88"/>
      <c r="G151" s="89"/>
      <c r="H151" s="90"/>
      <c r="I151" s="91"/>
      <c r="J151" s="70"/>
      <c r="K151" s="70"/>
      <c r="L151" s="70"/>
      <c r="M151" s="70"/>
      <c r="N151" s="70"/>
      <c r="O151" s="70"/>
      <c r="P151" s="70"/>
      <c r="Q151" s="1"/>
      <c r="R151" s="1"/>
      <c r="S151" s="1"/>
    </row>
    <row r="152" spans="1:19" ht="15.5" x14ac:dyDescent="0.35">
      <c r="A152" s="95"/>
      <c r="B152" s="96"/>
      <c r="C152" s="96"/>
      <c r="D152" s="75"/>
      <c r="E152" s="76"/>
      <c r="F152" s="77"/>
      <c r="G152" s="78"/>
      <c r="H152" s="79"/>
      <c r="I152" s="97"/>
      <c r="J152" s="70"/>
      <c r="K152" s="70"/>
      <c r="L152" s="70"/>
      <c r="M152" s="70"/>
      <c r="N152" s="70"/>
      <c r="O152" s="70"/>
      <c r="P152" s="70"/>
      <c r="Q152" s="1"/>
      <c r="R152" s="1"/>
      <c r="S152" s="1"/>
    </row>
    <row r="153" spans="1:19" ht="15.5" x14ac:dyDescent="0.35">
      <c r="A153" s="98"/>
      <c r="B153" s="22"/>
      <c r="C153" s="22"/>
      <c r="D153" s="33"/>
      <c r="E153" s="31"/>
      <c r="F153" s="32"/>
      <c r="G153" s="37"/>
      <c r="H153" s="8"/>
      <c r="I153" s="99"/>
      <c r="J153" s="70"/>
      <c r="K153" s="70"/>
      <c r="L153" s="70"/>
      <c r="M153" s="70"/>
      <c r="N153" s="70"/>
      <c r="O153" s="70"/>
      <c r="P153" s="70"/>
      <c r="Q153" s="1"/>
      <c r="R153" s="1"/>
      <c r="S153" s="1"/>
    </row>
    <row r="154" spans="1:19" ht="15.5" x14ac:dyDescent="0.35">
      <c r="A154" s="98"/>
      <c r="B154" s="22"/>
      <c r="C154" s="22"/>
      <c r="D154" s="33"/>
      <c r="E154" s="31"/>
      <c r="F154" s="32"/>
      <c r="G154" s="37"/>
      <c r="H154" s="8"/>
      <c r="I154" s="99"/>
      <c r="J154" s="70"/>
      <c r="K154" s="70"/>
      <c r="L154" s="70"/>
      <c r="M154" s="70"/>
      <c r="N154" s="70"/>
      <c r="O154" s="70"/>
      <c r="P154" s="70"/>
      <c r="Q154" s="1"/>
      <c r="R154" s="1"/>
      <c r="S154" s="1"/>
    </row>
    <row r="155" spans="1:19" ht="15.5" x14ac:dyDescent="0.35">
      <c r="A155" s="98"/>
      <c r="B155" s="22"/>
      <c r="C155" s="22"/>
      <c r="D155" s="33"/>
      <c r="E155" s="31"/>
      <c r="F155" s="32"/>
      <c r="G155" s="37"/>
      <c r="H155" s="8"/>
      <c r="I155" s="99"/>
      <c r="J155" s="70"/>
      <c r="K155" s="70"/>
      <c r="L155" s="70"/>
      <c r="M155" s="70"/>
      <c r="N155" s="70"/>
      <c r="O155" s="70"/>
      <c r="P155" s="70"/>
      <c r="Q155" s="1"/>
      <c r="R155" s="1"/>
      <c r="S155" s="1"/>
    </row>
    <row r="156" spans="1:19" ht="16" thickBot="1" x14ac:dyDescent="0.4">
      <c r="A156" s="100"/>
      <c r="B156" s="101"/>
      <c r="C156" s="101"/>
      <c r="D156" s="86"/>
      <c r="E156" s="87"/>
      <c r="F156" s="88"/>
      <c r="G156" s="89"/>
      <c r="H156" s="90"/>
      <c r="I156" s="102"/>
      <c r="J156" s="70"/>
      <c r="K156" s="70"/>
      <c r="L156" s="70"/>
      <c r="M156" s="70"/>
      <c r="N156" s="70"/>
      <c r="O156" s="70"/>
      <c r="P156" s="70"/>
      <c r="Q156" s="1"/>
      <c r="R156" s="1"/>
      <c r="S156" s="1"/>
    </row>
    <row r="157" spans="1:19" ht="15.5" x14ac:dyDescent="0.35">
      <c r="A157" s="95"/>
      <c r="B157" s="96"/>
      <c r="C157" s="96"/>
      <c r="D157" s="75"/>
      <c r="E157" s="76"/>
      <c r="F157" s="77"/>
      <c r="G157" s="78"/>
      <c r="H157" s="79"/>
      <c r="I157" s="97"/>
      <c r="J157" s="70"/>
      <c r="K157" s="70"/>
      <c r="L157" s="70"/>
      <c r="M157" s="70"/>
      <c r="N157" s="70"/>
      <c r="O157" s="70"/>
      <c r="P157" s="70"/>
      <c r="Q157" s="1"/>
      <c r="R157" s="1"/>
      <c r="S157" s="1"/>
    </row>
    <row r="158" spans="1:19" ht="15.5" x14ac:dyDescent="0.35">
      <c r="A158" s="98"/>
      <c r="B158" s="22"/>
      <c r="C158" s="22"/>
      <c r="D158" s="33"/>
      <c r="E158" s="31"/>
      <c r="F158" s="32"/>
      <c r="G158" s="37"/>
      <c r="H158" s="8"/>
      <c r="I158" s="99"/>
      <c r="J158" s="70"/>
      <c r="K158" s="70"/>
      <c r="L158" s="70"/>
      <c r="M158" s="70"/>
      <c r="N158" s="70"/>
      <c r="O158" s="70"/>
      <c r="P158" s="70"/>
      <c r="Q158" s="1"/>
      <c r="R158" s="1"/>
      <c r="S158" s="1"/>
    </row>
    <row r="159" spans="1:19" ht="15.5" x14ac:dyDescent="0.35">
      <c r="A159" s="98"/>
      <c r="B159" s="22"/>
      <c r="C159" s="22"/>
      <c r="D159" s="33"/>
      <c r="E159" s="31"/>
      <c r="F159" s="32"/>
      <c r="G159" s="37"/>
      <c r="H159" s="8"/>
      <c r="I159" s="99"/>
      <c r="J159" s="70"/>
      <c r="K159" s="70"/>
      <c r="L159" s="70"/>
      <c r="M159" s="70"/>
      <c r="N159" s="70"/>
      <c r="O159" s="70"/>
      <c r="P159" s="70"/>
      <c r="Q159" s="1"/>
      <c r="R159" s="1"/>
      <c r="S159" s="1"/>
    </row>
    <row r="160" spans="1:19" ht="15.5" x14ac:dyDescent="0.35">
      <c r="A160" s="98"/>
      <c r="B160" s="22"/>
      <c r="C160" s="22"/>
      <c r="D160" s="33"/>
      <c r="E160" s="31"/>
      <c r="F160" s="32"/>
      <c r="G160" s="37"/>
      <c r="H160" s="8"/>
      <c r="I160" s="99"/>
      <c r="J160" s="70"/>
      <c r="K160" s="70"/>
      <c r="L160" s="70"/>
      <c r="M160" s="70"/>
      <c r="N160" s="70"/>
      <c r="O160" s="70"/>
      <c r="P160" s="70"/>
      <c r="Q160" s="1"/>
      <c r="R160" s="1"/>
      <c r="S160" s="1"/>
    </row>
    <row r="161" spans="1:19" ht="16" thickBot="1" x14ac:dyDescent="0.4">
      <c r="A161" s="100"/>
      <c r="B161" s="101"/>
      <c r="C161" s="101"/>
      <c r="D161" s="86"/>
      <c r="E161" s="87"/>
      <c r="F161" s="88"/>
      <c r="G161" s="89"/>
      <c r="H161" s="90"/>
      <c r="I161" s="102"/>
      <c r="J161" s="70"/>
      <c r="K161" s="70"/>
      <c r="L161" s="70"/>
      <c r="M161" s="70"/>
      <c r="N161" s="70"/>
      <c r="O161" s="70"/>
      <c r="P161" s="70"/>
      <c r="Q161" s="1"/>
      <c r="R161" s="1"/>
      <c r="S161" s="1"/>
    </row>
    <row r="162" spans="1:19" ht="15.5" x14ac:dyDescent="0.35">
      <c r="A162" s="95"/>
      <c r="B162" s="106"/>
      <c r="C162" s="107"/>
      <c r="D162" s="75"/>
      <c r="E162" s="76"/>
      <c r="F162" s="77"/>
      <c r="G162" s="78"/>
      <c r="H162" s="79"/>
      <c r="I162" s="97"/>
      <c r="J162" s="70"/>
      <c r="K162" s="70"/>
      <c r="L162" s="70"/>
      <c r="M162" s="70"/>
      <c r="N162" s="70"/>
      <c r="O162" s="70"/>
      <c r="P162" s="70"/>
      <c r="Q162" s="1"/>
      <c r="R162" s="1"/>
      <c r="S162" s="1"/>
    </row>
    <row r="163" spans="1:19" ht="24" customHeight="1" x14ac:dyDescent="0.35">
      <c r="A163" s="98"/>
      <c r="B163" s="13"/>
      <c r="C163" s="21"/>
      <c r="D163" s="33"/>
      <c r="E163" s="31"/>
      <c r="F163" s="32"/>
      <c r="G163" s="37"/>
      <c r="H163" s="8"/>
      <c r="I163" s="82"/>
      <c r="J163" s="70"/>
      <c r="K163" s="70"/>
      <c r="L163" s="70"/>
      <c r="M163" s="70"/>
      <c r="N163" s="70"/>
      <c r="O163" s="70"/>
      <c r="P163" s="70"/>
      <c r="Q163" s="1"/>
      <c r="R163" s="1"/>
      <c r="S163" s="1"/>
    </row>
    <row r="164" spans="1:19" ht="24" customHeight="1" x14ac:dyDescent="0.35">
      <c r="A164" s="98"/>
      <c r="B164" s="13"/>
      <c r="C164" s="21"/>
      <c r="D164" s="33"/>
      <c r="E164" s="31"/>
      <c r="F164" s="32"/>
      <c r="G164" s="37"/>
      <c r="H164" s="8"/>
      <c r="I164" s="82"/>
      <c r="J164" s="70"/>
      <c r="K164" s="70"/>
      <c r="L164" s="70"/>
      <c r="M164" s="70"/>
      <c r="N164" s="70"/>
      <c r="O164" s="70"/>
      <c r="P164" s="70"/>
      <c r="Q164" s="1"/>
      <c r="R164" s="1"/>
      <c r="S164" s="1"/>
    </row>
    <row r="165" spans="1:19" ht="24" customHeight="1" x14ac:dyDescent="0.35">
      <c r="A165" s="98"/>
      <c r="B165" s="13"/>
      <c r="C165" s="21"/>
      <c r="D165" s="33"/>
      <c r="E165" s="31"/>
      <c r="F165" s="32"/>
      <c r="G165" s="37"/>
      <c r="H165" s="8"/>
      <c r="I165" s="82"/>
      <c r="J165" s="70"/>
      <c r="K165" s="70"/>
      <c r="L165" s="70"/>
      <c r="M165" s="70"/>
      <c r="N165" s="70"/>
      <c r="O165" s="70"/>
      <c r="P165" s="70"/>
      <c r="Q165" s="1"/>
      <c r="R165" s="1"/>
      <c r="S165" s="1"/>
    </row>
    <row r="166" spans="1:19" ht="24" customHeight="1" thickBot="1" x14ac:dyDescent="0.4">
      <c r="A166" s="100"/>
      <c r="B166" s="108"/>
      <c r="C166" s="109"/>
      <c r="D166" s="86"/>
      <c r="E166" s="87"/>
      <c r="F166" s="88"/>
      <c r="G166" s="89"/>
      <c r="H166" s="90"/>
      <c r="I166" s="91"/>
      <c r="J166" s="70"/>
      <c r="K166" s="70"/>
      <c r="L166" s="70"/>
      <c r="M166" s="70"/>
      <c r="N166" s="70"/>
      <c r="O166" s="70"/>
      <c r="P166" s="70"/>
      <c r="Q166" s="1"/>
      <c r="R166" s="1"/>
      <c r="S166" s="1"/>
    </row>
    <row r="167" spans="1:19" x14ac:dyDescent="0.35">
      <c r="A167" s="103"/>
      <c r="B167" s="104"/>
      <c r="C167" s="105"/>
      <c r="D167" s="47"/>
      <c r="E167" s="66"/>
      <c r="F167" s="49"/>
      <c r="G167" s="50"/>
      <c r="H167" s="51"/>
      <c r="I167" s="7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35">
      <c r="A168" s="64"/>
      <c r="B168" s="23"/>
      <c r="C168" s="24"/>
      <c r="D168" s="33"/>
      <c r="E168" s="38"/>
      <c r="F168" s="32"/>
      <c r="G168" s="37"/>
      <c r="H168" s="8"/>
      <c r="I168" s="1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35">
      <c r="A169" s="64"/>
      <c r="B169" s="23"/>
      <c r="C169" s="24"/>
      <c r="D169" s="33"/>
      <c r="E169" s="38"/>
      <c r="F169" s="32"/>
      <c r="G169" s="37"/>
      <c r="H169" s="8"/>
      <c r="I169" s="1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35">
      <c r="A170" s="64"/>
      <c r="B170" s="23"/>
      <c r="C170" s="24"/>
      <c r="D170" s="33"/>
      <c r="E170" s="38"/>
      <c r="F170" s="32"/>
      <c r="G170" s="37"/>
      <c r="H170" s="8"/>
      <c r="I170" s="1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35">
      <c r="A171" s="64"/>
      <c r="B171" s="23"/>
      <c r="C171" s="24"/>
      <c r="D171" s="33"/>
      <c r="E171" s="38"/>
      <c r="F171" s="32"/>
      <c r="G171" s="37"/>
      <c r="H171" s="8"/>
      <c r="I171" s="1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35">
      <c r="A172" s="65"/>
      <c r="B172" s="21"/>
      <c r="C172" s="14"/>
      <c r="D172" s="33"/>
      <c r="E172" s="38"/>
      <c r="F172" s="32"/>
      <c r="G172" s="37"/>
      <c r="H172" s="8"/>
      <c r="I172" s="1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35">
      <c r="A173" s="65"/>
      <c r="B173" s="21"/>
      <c r="C173" s="14"/>
      <c r="D173" s="33"/>
      <c r="E173" s="38"/>
      <c r="F173" s="32"/>
      <c r="G173" s="37"/>
      <c r="H173" s="8"/>
      <c r="I173" s="1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35">
      <c r="A174" s="65"/>
      <c r="B174" s="21"/>
      <c r="C174" s="14"/>
      <c r="D174" s="33"/>
      <c r="E174" s="38"/>
      <c r="F174" s="32"/>
      <c r="G174" s="37"/>
      <c r="H174" s="8"/>
      <c r="I174" s="1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35">
      <c r="A175" s="65"/>
      <c r="B175" s="21"/>
      <c r="C175" s="14"/>
      <c r="D175" s="33"/>
      <c r="E175" s="38"/>
      <c r="F175" s="32"/>
      <c r="G175" s="37"/>
      <c r="H175" s="8"/>
      <c r="I175" s="1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35">
      <c r="A176" s="65"/>
      <c r="B176" s="21"/>
      <c r="C176" s="14"/>
      <c r="D176" s="33"/>
      <c r="E176" s="38"/>
      <c r="F176" s="32"/>
      <c r="G176" s="37"/>
      <c r="H176" s="8"/>
      <c r="I176" s="1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35">
      <c r="A177" s="61"/>
      <c r="B177" s="21"/>
      <c r="C177" s="14"/>
      <c r="D177" s="33"/>
      <c r="E177" s="31"/>
      <c r="F177" s="32"/>
      <c r="G177" s="37"/>
      <c r="H177" s="8"/>
      <c r="I177" s="1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35">
      <c r="A178" s="61"/>
      <c r="B178" s="21"/>
      <c r="C178" s="14"/>
      <c r="D178" s="33"/>
      <c r="E178" s="31"/>
      <c r="F178" s="32"/>
      <c r="G178" s="37"/>
      <c r="H178" s="8"/>
      <c r="I178" s="1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35">
      <c r="A179" s="61"/>
      <c r="B179" s="21"/>
      <c r="C179" s="14"/>
      <c r="D179" s="33"/>
      <c r="E179" s="31"/>
      <c r="F179" s="32"/>
      <c r="G179" s="37"/>
      <c r="H179" s="8"/>
      <c r="I179" s="1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35">
      <c r="A180" s="61"/>
      <c r="B180" s="21"/>
      <c r="C180" s="14"/>
      <c r="D180" s="33"/>
      <c r="E180" s="31"/>
      <c r="F180" s="32"/>
      <c r="G180" s="37"/>
      <c r="H180" s="8"/>
      <c r="I180" s="1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35">
      <c r="A181" s="61"/>
      <c r="B181" s="21"/>
      <c r="C181" s="14"/>
      <c r="D181" s="33"/>
      <c r="E181" s="31"/>
      <c r="F181" s="32"/>
      <c r="G181" s="37"/>
      <c r="H181" s="8"/>
      <c r="I181" s="1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" thickBot="1" x14ac:dyDescent="0.4">
      <c r="B182" s="28"/>
      <c r="C182" s="29"/>
      <c r="D182" s="30"/>
    </row>
    <row r="183" spans="1:19" ht="66.75" customHeight="1" thickBot="1" x14ac:dyDescent="0.4">
      <c r="B183" s="5" t="s">
        <v>110</v>
      </c>
      <c r="C183" s="6" t="s">
        <v>111</v>
      </c>
      <c r="D183" s="35" t="s">
        <v>112</v>
      </c>
      <c r="E183" s="40"/>
      <c r="F183" s="40"/>
      <c r="G183" s="6"/>
      <c r="H183" s="6"/>
      <c r="I183" s="6" t="s">
        <v>113</v>
      </c>
    </row>
    <row r="184" spans="1:19" ht="15" thickBot="1" x14ac:dyDescent="0.4">
      <c r="B184" s="2" t="s">
        <v>114</v>
      </c>
      <c r="C184" s="3" t="s">
        <v>115</v>
      </c>
      <c r="D184" s="36"/>
      <c r="E184" s="41"/>
      <c r="F184" s="41"/>
      <c r="G184" s="4"/>
      <c r="H184" s="4"/>
      <c r="I184" s="4"/>
    </row>
    <row r="185" spans="1:19" ht="15" thickBot="1" x14ac:dyDescent="0.4">
      <c r="B185" s="2" t="s">
        <v>116</v>
      </c>
      <c r="C185" s="3" t="s">
        <v>117</v>
      </c>
      <c r="D185" s="36"/>
      <c r="E185" s="41"/>
      <c r="F185" s="41"/>
      <c r="G185" s="4"/>
      <c r="H185" s="4"/>
      <c r="I185" s="4"/>
    </row>
    <row r="186" spans="1:19" ht="15" thickBot="1" x14ac:dyDescent="0.4">
      <c r="B186" s="2" t="s">
        <v>118</v>
      </c>
      <c r="C186" s="3" t="s">
        <v>119</v>
      </c>
      <c r="D186" s="36"/>
      <c r="E186" s="41"/>
      <c r="F186" s="41"/>
      <c r="G186" s="4"/>
      <c r="H186" s="4"/>
      <c r="I186" s="4"/>
    </row>
    <row r="187" spans="1:19" ht="51" customHeight="1" thickBot="1" x14ac:dyDescent="0.4">
      <c r="B187" s="2" t="s">
        <v>120</v>
      </c>
      <c r="C187" s="3" t="s">
        <v>121</v>
      </c>
      <c r="D187" s="36"/>
      <c r="E187" s="41"/>
      <c r="F187" s="41"/>
      <c r="G187" s="4"/>
      <c r="H187" s="4"/>
      <c r="I187" s="4"/>
    </row>
    <row r="188" spans="1:19" ht="15" thickBot="1" x14ac:dyDescent="0.4">
      <c r="B188" s="2" t="s">
        <v>122</v>
      </c>
      <c r="C188" s="3" t="s">
        <v>123</v>
      </c>
      <c r="D188" s="36"/>
      <c r="E188" s="41"/>
      <c r="F188" s="41"/>
      <c r="G188" s="4"/>
      <c r="H188" s="4"/>
      <c r="I188" s="4"/>
    </row>
    <row r="205" ht="25.5" customHeight="1" x14ac:dyDescent="0.35"/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Реестр Вх. Поставки</vt:lpstr>
      <vt:lpstr>Входящие поставки</vt:lpstr>
      <vt:lpstr>Справочные данные</vt:lpstr>
      <vt:lpstr>Отгрузки с Бора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2022-01-13T13:38:38Z</dcterms:modified>
  <cp:category/>
  <cp:contentStatus/>
</cp:coreProperties>
</file>