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<sst xmlns="http://schemas.openxmlformats.org/spreadsheetml/2006/main" count="24" uniqueCount="18">
  <si>
    <t>Input data</t>
  </si>
  <si>
    <t>Metrics</t>
  </si>
  <si>
    <t>Month</t>
  </si>
  <si>
    <t>Manual</t>
  </si>
  <si>
    <t>Manual Cost</t>
  </si>
  <si>
    <t>Env. cost</t>
  </si>
  <si>
    <t>Manual Sum</t>
  </si>
  <si>
    <t xml:space="preserve">Automation </t>
  </si>
  <si>
    <t>Automation Cost</t>
  </si>
  <si>
    <t>Automation Sum</t>
  </si>
  <si>
    <t>Manual $</t>
  </si>
  <si>
    <t>Automation $</t>
  </si>
  <si>
    <t>ROI</t>
  </si>
  <si>
    <t>hours</t>
  </si>
  <si>
    <t>per year</t>
  </si>
  <si>
    <t>$</t>
  </si>
  <si>
    <t>hours / month</t>
  </si>
  <si>
    <t>$ /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</si>
</sst>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vertical="bottom"/>
    </xf>
    <xf borderId="1" fillId="3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borderId="1" fillId="4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vertical="bottom"/>
    </xf>
    <xf borderId="2" fillId="4" fontId="3" numFmtId="0" xfId="0" applyBorder="1" applyFont="1"/>
    <xf borderId="3" fillId="0" fontId="3" numFmtId="0" xfId="0" applyBorder="1" applyFont="1"/>
    <xf borderId="1" fillId="4" fontId="3" numFmtId="0" xfId="0" applyAlignment="1" applyBorder="1" applyFont="1">
      <alignment horizontal="right"/>
    </xf>
    <xf borderId="0" fillId="4" fontId="3" numFmtId="0" xfId="0" applyFont="1"/>
    <xf borderId="1" fillId="0" fontId="4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'Аркуш1'!$P$1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'Аркуш1'!$P$2:$P$27</c:f>
              <c:numCache/>
            </c:numRef>
          </c:val>
          <c:smooth val="0"/>
        </c:ser>
        <c:ser>
          <c:idx val="1"/>
          <c:order val="1"/>
          <c:tx>
            <c:strRef>
              <c:f>'Аркуш1'!$Q$1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'Аркуш1'!$Q$2:$Q$27</c:f>
              <c:numCache/>
            </c:numRef>
          </c:val>
          <c:smooth val="0"/>
        </c:ser>
        <c:axId val="726690075"/>
        <c:axId val="1244966647"/>
      </c:lineChart>
      <c:catAx>
        <c:axId val="726690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966647"/>
      </c:catAx>
      <c:valAx>
        <c:axId val="124496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690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28575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13" max="14" width="15.25"/>
    <col customWidth="1" min="15" max="15" width="16.25"/>
    <col customWidth="1" min="18" max="18" width="15.38"/>
  </cols>
  <sheetData>
    <row r="1">
      <c r="A1" s="1" t="s">
        <v>0</v>
      </c>
      <c r="B1" s="2" t="s">
        <v>1</v>
      </c>
      <c r="C1" s="3">
        <v>52.0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5</v>
      </c>
      <c r="O1" s="4" t="s">
        <v>9</v>
      </c>
      <c r="P1" s="4" t="s">
        <v>10</v>
      </c>
      <c r="Q1" s="4" t="s">
        <v>11</v>
      </c>
      <c r="R1" s="4" t="s">
        <v>12</v>
      </c>
    </row>
    <row r="2">
      <c r="A2" s="5">
        <v>80.0</v>
      </c>
      <c r="B2" s="5" t="s">
        <v>13</v>
      </c>
      <c r="C2" s="3">
        <v>80.0</v>
      </c>
      <c r="G2" s="6">
        <v>1.0</v>
      </c>
      <c r="H2" s="6">
        <f>($C$2*$C$6)/$C$1</f>
        <v>18.46153846</v>
      </c>
      <c r="I2" s="7">
        <f>H2*C4</f>
        <v>184.6153846</v>
      </c>
      <c r="J2" s="7">
        <f t="shared" ref="J2:J24" si="1">$C$10</f>
        <v>50</v>
      </c>
      <c r="K2" s="7">
        <f t="shared" ref="K2:K24" si="2">I2+J2</f>
        <v>234.6153846</v>
      </c>
      <c r="L2" s="8">
        <v>40.0</v>
      </c>
      <c r="M2" s="9">
        <f>L2*C5</f>
        <v>480</v>
      </c>
      <c r="N2" s="9">
        <f>C11</f>
        <v>50</v>
      </c>
      <c r="O2" s="7">
        <f t="shared" ref="O2:O18" si="3">M2+N2</f>
        <v>530</v>
      </c>
      <c r="P2" s="6">
        <f>K2</f>
        <v>234.6153846</v>
      </c>
      <c r="Q2" s="7">
        <f>O2</f>
        <v>530</v>
      </c>
      <c r="R2" s="10">
        <f t="shared" ref="R2:R24" si="4">($P$2-$Q$2)/Q2</f>
        <v>-0.557329463</v>
      </c>
      <c r="S2" s="11"/>
    </row>
    <row r="3">
      <c r="A3" s="5">
        <v>6.0</v>
      </c>
      <c r="B3" s="5" t="s">
        <v>14</v>
      </c>
      <c r="C3" s="3">
        <v>6.0</v>
      </c>
      <c r="G3" s="6">
        <v>2.0</v>
      </c>
      <c r="H3" s="6">
        <f t="shared" ref="H3:H24" si="5">($C$2*$C$5)/$C$1</f>
        <v>18.46153846</v>
      </c>
      <c r="I3" s="7">
        <f>H3*C4</f>
        <v>184.6153846</v>
      </c>
      <c r="J3" s="7">
        <f t="shared" si="1"/>
        <v>50</v>
      </c>
      <c r="K3" s="7">
        <f t="shared" si="2"/>
        <v>234.6153846</v>
      </c>
      <c r="L3" s="8">
        <v>40.0</v>
      </c>
      <c r="M3" s="9">
        <f>L3*C5</f>
        <v>480</v>
      </c>
      <c r="N3" s="9">
        <f>C11</f>
        <v>50</v>
      </c>
      <c r="O3" s="7">
        <f t="shared" si="3"/>
        <v>530</v>
      </c>
      <c r="P3" s="6">
        <f t="shared" ref="P3:P24" si="6">K3+P2</f>
        <v>469.2307692</v>
      </c>
      <c r="Q3" s="7">
        <f t="shared" ref="Q3:Q24" si="7">O2+Q2</f>
        <v>1060</v>
      </c>
      <c r="R3" s="10">
        <f t="shared" si="4"/>
        <v>-0.2786647315</v>
      </c>
      <c r="S3" s="11"/>
    </row>
    <row r="4">
      <c r="A4" s="5">
        <v>10.0</v>
      </c>
      <c r="B4" s="5" t="s">
        <v>15</v>
      </c>
      <c r="C4" s="3">
        <v>10.0</v>
      </c>
      <c r="G4" s="6">
        <v>3.0</v>
      </c>
      <c r="H4" s="6">
        <f t="shared" si="5"/>
        <v>18.46153846</v>
      </c>
      <c r="I4" s="7">
        <f>H4*C4</f>
        <v>184.6153846</v>
      </c>
      <c r="J4" s="7">
        <f t="shared" si="1"/>
        <v>50</v>
      </c>
      <c r="K4" s="7">
        <f t="shared" si="2"/>
        <v>234.6153846</v>
      </c>
      <c r="L4" s="8">
        <v>40.0</v>
      </c>
      <c r="M4" s="9">
        <f>L4*C5</f>
        <v>480</v>
      </c>
      <c r="N4" s="12">
        <f>C11</f>
        <v>50</v>
      </c>
      <c r="O4" s="7">
        <f t="shared" si="3"/>
        <v>530</v>
      </c>
      <c r="P4" s="6">
        <f t="shared" si="6"/>
        <v>703.8461538</v>
      </c>
      <c r="Q4" s="7">
        <f t="shared" si="7"/>
        <v>1590</v>
      </c>
      <c r="R4" s="10">
        <f t="shared" si="4"/>
        <v>-0.1857764877</v>
      </c>
      <c r="S4" s="11"/>
    </row>
    <row r="5">
      <c r="A5" s="5">
        <v>12.0</v>
      </c>
      <c r="B5" s="5" t="s">
        <v>15</v>
      </c>
      <c r="C5" s="3">
        <v>12.0</v>
      </c>
      <c r="G5" s="6">
        <v>4.0</v>
      </c>
      <c r="H5" s="6">
        <f t="shared" si="5"/>
        <v>18.46153846</v>
      </c>
      <c r="I5" s="13">
        <f>H5*C4</f>
        <v>184.6153846</v>
      </c>
      <c r="J5" s="7">
        <f t="shared" si="1"/>
        <v>50</v>
      </c>
      <c r="K5" s="7">
        <f t="shared" si="2"/>
        <v>234.6153846</v>
      </c>
      <c r="L5" s="8">
        <v>40.0</v>
      </c>
      <c r="M5" s="9">
        <f>L5*C5</f>
        <v>480</v>
      </c>
      <c r="N5" s="12">
        <f>C11</f>
        <v>50</v>
      </c>
      <c r="O5" s="7">
        <f t="shared" si="3"/>
        <v>530</v>
      </c>
      <c r="P5" s="6">
        <f t="shared" si="6"/>
        <v>938.4615385</v>
      </c>
      <c r="Q5" s="7">
        <f t="shared" si="7"/>
        <v>2120</v>
      </c>
      <c r="R5" s="10">
        <f t="shared" si="4"/>
        <v>-0.1393323657</v>
      </c>
      <c r="S5" s="11"/>
    </row>
    <row r="6">
      <c r="A6" s="5">
        <v>12.0</v>
      </c>
      <c r="B6" s="5" t="s">
        <v>14</v>
      </c>
      <c r="C6" s="3">
        <v>12.0</v>
      </c>
      <c r="G6" s="6">
        <v>5.0</v>
      </c>
      <c r="H6" s="6">
        <f t="shared" si="5"/>
        <v>18.46153846</v>
      </c>
      <c r="I6" s="7">
        <f>H6*C4</f>
        <v>184.6153846</v>
      </c>
      <c r="J6" s="7">
        <f t="shared" si="1"/>
        <v>50</v>
      </c>
      <c r="K6" s="7">
        <f t="shared" si="2"/>
        <v>234.6153846</v>
      </c>
      <c r="L6" s="8">
        <v>40.0</v>
      </c>
      <c r="M6" s="9">
        <f>L6*C5</f>
        <v>480</v>
      </c>
      <c r="N6" s="12">
        <f>C11</f>
        <v>50</v>
      </c>
      <c r="O6" s="7">
        <f t="shared" si="3"/>
        <v>530</v>
      </c>
      <c r="P6" s="6">
        <f t="shared" si="6"/>
        <v>1173.076923</v>
      </c>
      <c r="Q6" s="7">
        <f t="shared" si="7"/>
        <v>2650</v>
      </c>
      <c r="R6" s="10">
        <f t="shared" si="4"/>
        <v>-0.1114658926</v>
      </c>
      <c r="S6" s="11"/>
    </row>
    <row r="7">
      <c r="A7" s="5">
        <v>640.0</v>
      </c>
      <c r="B7" s="5" t="s">
        <v>13</v>
      </c>
      <c r="C7" s="3">
        <v>640.0</v>
      </c>
      <c r="G7" s="6">
        <v>6.0</v>
      </c>
      <c r="H7" s="6">
        <f t="shared" si="5"/>
        <v>18.46153846</v>
      </c>
      <c r="I7" s="7">
        <f>H7*C4</f>
        <v>184.6153846</v>
      </c>
      <c r="J7" s="7">
        <f t="shared" si="1"/>
        <v>50</v>
      </c>
      <c r="K7" s="7">
        <f t="shared" si="2"/>
        <v>234.6153846</v>
      </c>
      <c r="L7" s="8">
        <v>40.0</v>
      </c>
      <c r="M7" s="9">
        <f>L7*C5</f>
        <v>480</v>
      </c>
      <c r="N7" s="12">
        <f>C11</f>
        <v>50</v>
      </c>
      <c r="O7" s="7">
        <f t="shared" si="3"/>
        <v>530</v>
      </c>
      <c r="P7" s="6">
        <f t="shared" si="6"/>
        <v>1407.692308</v>
      </c>
      <c r="Q7" s="7">
        <f t="shared" si="7"/>
        <v>3180</v>
      </c>
      <c r="R7" s="10">
        <f t="shared" si="4"/>
        <v>-0.09288824383</v>
      </c>
      <c r="S7" s="11"/>
    </row>
    <row r="8" ht="15.75" customHeight="1">
      <c r="A8" s="5">
        <v>160.0</v>
      </c>
      <c r="B8" s="5" t="s">
        <v>16</v>
      </c>
      <c r="C8" s="3">
        <v>160.0</v>
      </c>
      <c r="G8" s="6">
        <v>7.0</v>
      </c>
      <c r="H8" s="6">
        <f t="shared" si="5"/>
        <v>18.46153846</v>
      </c>
      <c r="I8" s="7">
        <f>H8*C4</f>
        <v>184.6153846</v>
      </c>
      <c r="J8" s="7">
        <f t="shared" si="1"/>
        <v>50</v>
      </c>
      <c r="K8" s="7">
        <f t="shared" si="2"/>
        <v>234.6153846</v>
      </c>
      <c r="L8" s="8">
        <v>40.0</v>
      </c>
      <c r="M8" s="9">
        <f>L8*C5</f>
        <v>480</v>
      </c>
      <c r="N8" s="12">
        <f>C11</f>
        <v>50</v>
      </c>
      <c r="O8" s="7">
        <f t="shared" si="3"/>
        <v>530</v>
      </c>
      <c r="P8" s="6">
        <f t="shared" si="6"/>
        <v>1642.307692</v>
      </c>
      <c r="Q8" s="7">
        <f t="shared" si="7"/>
        <v>3710</v>
      </c>
      <c r="R8" s="10">
        <f t="shared" si="4"/>
        <v>-0.07961849471</v>
      </c>
      <c r="S8" s="11"/>
    </row>
    <row r="9" ht="15.0" customHeight="1">
      <c r="A9" s="5">
        <v>24.0</v>
      </c>
      <c r="B9" s="5" t="s">
        <v>13</v>
      </c>
      <c r="C9" s="3">
        <v>24.0</v>
      </c>
      <c r="G9" s="6">
        <v>8.0</v>
      </c>
      <c r="H9" s="6">
        <f t="shared" si="5"/>
        <v>18.46153846</v>
      </c>
      <c r="I9" s="7">
        <f>H9*C4</f>
        <v>184.6153846</v>
      </c>
      <c r="J9" s="7">
        <f t="shared" si="1"/>
        <v>50</v>
      </c>
      <c r="K9" s="7">
        <f t="shared" si="2"/>
        <v>234.6153846</v>
      </c>
      <c r="L9" s="8">
        <v>40.0</v>
      </c>
      <c r="M9" s="9">
        <f>L9*C5</f>
        <v>480</v>
      </c>
      <c r="N9" s="12">
        <f>C11</f>
        <v>50</v>
      </c>
      <c r="O9" s="7">
        <f t="shared" si="3"/>
        <v>530</v>
      </c>
      <c r="P9" s="6">
        <f t="shared" si="6"/>
        <v>1876.923077</v>
      </c>
      <c r="Q9" s="7">
        <f t="shared" si="7"/>
        <v>4240</v>
      </c>
      <c r="R9" s="10">
        <f t="shared" si="4"/>
        <v>-0.06966618287</v>
      </c>
      <c r="S9" s="11"/>
    </row>
    <row r="10">
      <c r="A10" s="5">
        <v>50.0</v>
      </c>
      <c r="B10" s="14" t="s">
        <v>17</v>
      </c>
      <c r="C10" s="3">
        <v>50.0</v>
      </c>
      <c r="G10" s="6">
        <v>9.0</v>
      </c>
      <c r="H10" s="6">
        <f t="shared" si="5"/>
        <v>18.46153846</v>
      </c>
      <c r="I10" s="7">
        <f>H10*C4</f>
        <v>184.6153846</v>
      </c>
      <c r="J10" s="7">
        <f t="shared" si="1"/>
        <v>50</v>
      </c>
      <c r="K10" s="7">
        <f t="shared" si="2"/>
        <v>234.6153846</v>
      </c>
      <c r="L10" s="8">
        <v>40.0</v>
      </c>
      <c r="M10" s="9">
        <f>L10*C5</f>
        <v>480</v>
      </c>
      <c r="N10" s="12">
        <f>C11</f>
        <v>50</v>
      </c>
      <c r="O10" s="7">
        <f t="shared" si="3"/>
        <v>530</v>
      </c>
      <c r="P10" s="6">
        <f t="shared" si="6"/>
        <v>2111.538462</v>
      </c>
      <c r="Q10" s="7">
        <f t="shared" si="7"/>
        <v>4770</v>
      </c>
      <c r="R10" s="10">
        <f t="shared" si="4"/>
        <v>-0.06192549589</v>
      </c>
      <c r="S10" s="11"/>
    </row>
    <row r="11">
      <c r="A11" s="5">
        <v>50.0</v>
      </c>
      <c r="B11" s="5" t="s">
        <v>17</v>
      </c>
      <c r="C11" s="3">
        <v>50.0</v>
      </c>
      <c r="G11" s="6">
        <v>10.0</v>
      </c>
      <c r="H11" s="6">
        <f t="shared" si="5"/>
        <v>18.46153846</v>
      </c>
      <c r="I11" s="7">
        <f>H11*C4</f>
        <v>184.6153846</v>
      </c>
      <c r="J11" s="7">
        <f t="shared" si="1"/>
        <v>50</v>
      </c>
      <c r="K11" s="7">
        <f t="shared" si="2"/>
        <v>234.6153846</v>
      </c>
      <c r="L11" s="8">
        <v>40.0</v>
      </c>
      <c r="M11" s="9">
        <f>L11*C5</f>
        <v>480</v>
      </c>
      <c r="N11" s="12">
        <f>C11</f>
        <v>50</v>
      </c>
      <c r="O11" s="7">
        <f t="shared" si="3"/>
        <v>530</v>
      </c>
      <c r="P11" s="6">
        <f t="shared" si="6"/>
        <v>2346.153846</v>
      </c>
      <c r="Q11" s="7">
        <f t="shared" si="7"/>
        <v>5300</v>
      </c>
      <c r="R11" s="10">
        <f t="shared" si="4"/>
        <v>-0.0557329463</v>
      </c>
      <c r="S11" s="11"/>
    </row>
    <row r="12">
      <c r="G12" s="6">
        <v>11.0</v>
      </c>
      <c r="H12" s="6">
        <f t="shared" si="5"/>
        <v>18.46153846</v>
      </c>
      <c r="I12" s="7">
        <f>H12*C4</f>
        <v>184.6153846</v>
      </c>
      <c r="J12" s="7">
        <f t="shared" si="1"/>
        <v>50</v>
      </c>
      <c r="K12" s="7">
        <f t="shared" si="2"/>
        <v>234.6153846</v>
      </c>
      <c r="L12" s="8">
        <v>40.0</v>
      </c>
      <c r="M12" s="9">
        <f>L12*C5</f>
        <v>480</v>
      </c>
      <c r="N12" s="12">
        <f>C11</f>
        <v>50</v>
      </c>
      <c r="O12" s="7">
        <f t="shared" si="3"/>
        <v>530</v>
      </c>
      <c r="P12" s="6">
        <f t="shared" si="6"/>
        <v>2580.769231</v>
      </c>
      <c r="Q12" s="7">
        <f t="shared" si="7"/>
        <v>5830</v>
      </c>
      <c r="R12" s="10">
        <f t="shared" si="4"/>
        <v>-0.05066631482</v>
      </c>
      <c r="S12" s="11"/>
    </row>
    <row r="13">
      <c r="G13" s="6">
        <v>12.0</v>
      </c>
      <c r="H13" s="6">
        <f t="shared" si="5"/>
        <v>18.46153846</v>
      </c>
      <c r="I13" s="7">
        <f>H13*C4</f>
        <v>184.6153846</v>
      </c>
      <c r="J13" s="7">
        <f t="shared" si="1"/>
        <v>50</v>
      </c>
      <c r="K13" s="7">
        <f t="shared" si="2"/>
        <v>234.6153846</v>
      </c>
      <c r="L13" s="8">
        <v>40.0</v>
      </c>
      <c r="M13" s="9">
        <f>L13*C5</f>
        <v>480</v>
      </c>
      <c r="N13" s="12">
        <f>C11</f>
        <v>50</v>
      </c>
      <c r="O13" s="7">
        <f t="shared" si="3"/>
        <v>530</v>
      </c>
      <c r="P13" s="6">
        <f t="shared" si="6"/>
        <v>2815.384615</v>
      </c>
      <c r="Q13" s="7">
        <f t="shared" si="7"/>
        <v>6360</v>
      </c>
      <c r="R13" s="10">
        <f t="shared" si="4"/>
        <v>-0.04644412192</v>
      </c>
      <c r="S13" s="11"/>
    </row>
    <row r="14">
      <c r="G14" s="6">
        <v>13.0</v>
      </c>
      <c r="H14" s="6">
        <f t="shared" si="5"/>
        <v>18.46153846</v>
      </c>
      <c r="I14" s="7">
        <f>H14*C4</f>
        <v>184.6153846</v>
      </c>
      <c r="J14" s="7">
        <f t="shared" si="1"/>
        <v>50</v>
      </c>
      <c r="K14" s="7">
        <f t="shared" si="2"/>
        <v>234.6153846</v>
      </c>
      <c r="L14" s="8">
        <v>40.0</v>
      </c>
      <c r="M14" s="9">
        <f>L14*C5</f>
        <v>480</v>
      </c>
      <c r="N14" s="12">
        <f>C11</f>
        <v>50</v>
      </c>
      <c r="O14" s="7">
        <f t="shared" si="3"/>
        <v>530</v>
      </c>
      <c r="P14" s="6">
        <f t="shared" si="6"/>
        <v>3050</v>
      </c>
      <c r="Q14" s="7">
        <f t="shared" si="7"/>
        <v>6890</v>
      </c>
      <c r="R14" s="10">
        <f t="shared" si="4"/>
        <v>-0.04287149715</v>
      </c>
      <c r="S14" s="11"/>
    </row>
    <row r="15">
      <c r="G15" s="6">
        <v>14.0</v>
      </c>
      <c r="H15" s="6">
        <f t="shared" si="5"/>
        <v>18.46153846</v>
      </c>
      <c r="I15" s="7">
        <f>H15*C4</f>
        <v>184.6153846</v>
      </c>
      <c r="J15" s="7">
        <f t="shared" si="1"/>
        <v>50</v>
      </c>
      <c r="K15" s="7">
        <f t="shared" si="2"/>
        <v>234.6153846</v>
      </c>
      <c r="L15" s="8">
        <v>40.0</v>
      </c>
      <c r="M15" s="9">
        <f>L15*C5</f>
        <v>480</v>
      </c>
      <c r="N15" s="12">
        <f>C11</f>
        <v>50</v>
      </c>
      <c r="O15" s="7">
        <f t="shared" si="3"/>
        <v>530</v>
      </c>
      <c r="P15" s="6">
        <f t="shared" si="6"/>
        <v>3284.615385</v>
      </c>
      <c r="Q15" s="7">
        <f t="shared" si="7"/>
        <v>7420</v>
      </c>
      <c r="R15" s="10">
        <f t="shared" si="4"/>
        <v>-0.03980924736</v>
      </c>
      <c r="S15" s="11"/>
    </row>
    <row r="16">
      <c r="G16" s="6">
        <v>15.0</v>
      </c>
      <c r="H16" s="6">
        <f t="shared" si="5"/>
        <v>18.46153846</v>
      </c>
      <c r="I16" s="7">
        <f>H16*C4</f>
        <v>184.6153846</v>
      </c>
      <c r="J16" s="7">
        <f t="shared" si="1"/>
        <v>50</v>
      </c>
      <c r="K16" s="7">
        <f t="shared" si="2"/>
        <v>234.6153846</v>
      </c>
      <c r="L16" s="8">
        <v>40.0</v>
      </c>
      <c r="M16" s="9">
        <f>L16*C5</f>
        <v>480</v>
      </c>
      <c r="N16" s="15">
        <f>C11</f>
        <v>50</v>
      </c>
      <c r="O16" s="7">
        <f t="shared" si="3"/>
        <v>530</v>
      </c>
      <c r="P16" s="6">
        <f t="shared" si="6"/>
        <v>3519.230769</v>
      </c>
      <c r="Q16" s="7">
        <f t="shared" si="7"/>
        <v>7950</v>
      </c>
      <c r="R16" s="10">
        <f t="shared" si="4"/>
        <v>-0.03715529753</v>
      </c>
      <c r="S16" s="11"/>
    </row>
    <row r="17">
      <c r="G17" s="6">
        <v>16.0</v>
      </c>
      <c r="H17" s="6">
        <f t="shared" si="5"/>
        <v>18.46153846</v>
      </c>
      <c r="I17" s="7">
        <f>H17*C4</f>
        <v>184.6153846</v>
      </c>
      <c r="J17" s="7">
        <f t="shared" si="1"/>
        <v>50</v>
      </c>
      <c r="K17" s="7">
        <f t="shared" si="2"/>
        <v>234.6153846</v>
      </c>
      <c r="L17" s="8">
        <v>40.0</v>
      </c>
      <c r="M17" s="9">
        <f>L17*C5</f>
        <v>480</v>
      </c>
      <c r="N17" s="12">
        <f>C11</f>
        <v>50</v>
      </c>
      <c r="O17" s="7">
        <f t="shared" si="3"/>
        <v>530</v>
      </c>
      <c r="P17" s="6">
        <f t="shared" si="6"/>
        <v>3753.846154</v>
      </c>
      <c r="Q17" s="7">
        <f t="shared" si="7"/>
        <v>8480</v>
      </c>
      <c r="R17" s="10">
        <f t="shared" si="4"/>
        <v>-0.03483309144</v>
      </c>
      <c r="S17" s="11"/>
    </row>
    <row r="18">
      <c r="G18" s="6">
        <v>17.0</v>
      </c>
      <c r="H18" s="6">
        <f t="shared" si="5"/>
        <v>18.46153846</v>
      </c>
      <c r="I18" s="7">
        <f>H18*C4</f>
        <v>184.6153846</v>
      </c>
      <c r="J18" s="7">
        <f t="shared" si="1"/>
        <v>50</v>
      </c>
      <c r="K18" s="7">
        <f t="shared" si="2"/>
        <v>234.6153846</v>
      </c>
      <c r="L18" s="6">
        <f t="shared" ref="L18:L24" si="8">($C$9*$C$6)/$C$1</f>
        <v>5.538461538</v>
      </c>
      <c r="M18" s="7">
        <f t="shared" ref="M18:M24" si="9">$L$18*$C$5</f>
        <v>66.46153846</v>
      </c>
      <c r="N18" s="12">
        <f>C11</f>
        <v>50</v>
      </c>
      <c r="O18" s="7">
        <f t="shared" si="3"/>
        <v>116.4615385</v>
      </c>
      <c r="P18" s="6">
        <f t="shared" si="6"/>
        <v>3988.461538</v>
      </c>
      <c r="Q18" s="7">
        <f t="shared" si="7"/>
        <v>9010</v>
      </c>
      <c r="R18" s="10">
        <f t="shared" si="4"/>
        <v>-0.03278408606</v>
      </c>
      <c r="S18" s="11"/>
    </row>
    <row r="19">
      <c r="G19" s="6">
        <v>18.0</v>
      </c>
      <c r="H19" s="6">
        <f t="shared" si="5"/>
        <v>18.46153846</v>
      </c>
      <c r="I19" s="7">
        <f>H19*C4</f>
        <v>184.6153846</v>
      </c>
      <c r="J19" s="7">
        <f t="shared" si="1"/>
        <v>50</v>
      </c>
      <c r="K19" s="7">
        <f t="shared" si="2"/>
        <v>234.6153846</v>
      </c>
      <c r="L19" s="6">
        <f t="shared" si="8"/>
        <v>5.538461538</v>
      </c>
      <c r="M19" s="7">
        <f t="shared" si="9"/>
        <v>66.46153846</v>
      </c>
      <c r="N19" s="12">
        <f>C11</f>
        <v>50</v>
      </c>
      <c r="O19" s="7">
        <f t="shared" ref="O19:O24" si="10">M19*15</f>
        <v>996.9230769</v>
      </c>
      <c r="P19" s="6">
        <f t="shared" si="6"/>
        <v>4223.076923</v>
      </c>
      <c r="Q19" s="7">
        <f t="shared" si="7"/>
        <v>9126.461538</v>
      </c>
      <c r="R19" s="10">
        <f t="shared" si="4"/>
        <v>-0.03236573278</v>
      </c>
      <c r="S19" s="11"/>
    </row>
    <row r="20">
      <c r="G20" s="6">
        <v>19.0</v>
      </c>
      <c r="H20" s="6">
        <f t="shared" si="5"/>
        <v>18.46153846</v>
      </c>
      <c r="I20" s="7">
        <f>H20*C4</f>
        <v>184.6153846</v>
      </c>
      <c r="J20" s="7">
        <f t="shared" si="1"/>
        <v>50</v>
      </c>
      <c r="K20" s="7">
        <f t="shared" si="2"/>
        <v>234.6153846</v>
      </c>
      <c r="L20" s="6">
        <f t="shared" si="8"/>
        <v>5.538461538</v>
      </c>
      <c r="M20" s="7">
        <f t="shared" si="9"/>
        <v>66.46153846</v>
      </c>
      <c r="N20" s="12">
        <f>C11</f>
        <v>50</v>
      </c>
      <c r="O20" s="7">
        <f t="shared" si="10"/>
        <v>996.9230769</v>
      </c>
      <c r="P20" s="6">
        <f t="shared" si="6"/>
        <v>4457.692308</v>
      </c>
      <c r="Q20" s="7">
        <f t="shared" si="7"/>
        <v>10123.38462</v>
      </c>
      <c r="R20" s="10">
        <f t="shared" si="4"/>
        <v>-0.02917844442</v>
      </c>
      <c r="S20" s="11"/>
    </row>
    <row r="21">
      <c r="G21" s="6">
        <v>20.0</v>
      </c>
      <c r="H21" s="6">
        <f t="shared" si="5"/>
        <v>18.46153846</v>
      </c>
      <c r="I21" s="7">
        <f>H21*C4</f>
        <v>184.6153846</v>
      </c>
      <c r="J21" s="7">
        <f t="shared" si="1"/>
        <v>50</v>
      </c>
      <c r="K21" s="7">
        <f t="shared" si="2"/>
        <v>234.6153846</v>
      </c>
      <c r="L21" s="6">
        <f t="shared" si="8"/>
        <v>5.538461538</v>
      </c>
      <c r="M21" s="7">
        <f t="shared" si="9"/>
        <v>66.46153846</v>
      </c>
      <c r="N21" s="12">
        <f>C11</f>
        <v>50</v>
      </c>
      <c r="O21" s="7">
        <f t="shared" si="10"/>
        <v>996.9230769</v>
      </c>
      <c r="P21" s="6">
        <f t="shared" si="6"/>
        <v>4692.307692</v>
      </c>
      <c r="Q21" s="7">
        <f t="shared" si="7"/>
        <v>11120.30769</v>
      </c>
      <c r="R21" s="10">
        <f t="shared" si="4"/>
        <v>-0.0265626297</v>
      </c>
      <c r="S21" s="11"/>
    </row>
    <row r="22">
      <c r="G22" s="6">
        <v>21.0</v>
      </c>
      <c r="H22" s="6">
        <f t="shared" si="5"/>
        <v>18.46153846</v>
      </c>
      <c r="I22" s="7">
        <f>H22*C4</f>
        <v>184.6153846</v>
      </c>
      <c r="J22" s="7">
        <f t="shared" si="1"/>
        <v>50</v>
      </c>
      <c r="K22" s="7">
        <f t="shared" si="2"/>
        <v>234.6153846</v>
      </c>
      <c r="L22" s="6">
        <f t="shared" si="8"/>
        <v>5.538461538</v>
      </c>
      <c r="M22" s="7">
        <f t="shared" si="9"/>
        <v>66.46153846</v>
      </c>
      <c r="N22" s="12">
        <f>C11</f>
        <v>50</v>
      </c>
      <c r="O22" s="7">
        <f t="shared" si="10"/>
        <v>996.9230769</v>
      </c>
      <c r="P22" s="6">
        <f t="shared" si="6"/>
        <v>4926.923077</v>
      </c>
      <c r="Q22" s="7">
        <f t="shared" si="7"/>
        <v>12117.23077</v>
      </c>
      <c r="R22" s="10">
        <f t="shared" si="4"/>
        <v>-0.02437723775</v>
      </c>
      <c r="S22" s="11"/>
    </row>
    <row r="23">
      <c r="G23" s="6">
        <v>22.0</v>
      </c>
      <c r="H23" s="6">
        <f t="shared" si="5"/>
        <v>18.46153846</v>
      </c>
      <c r="I23" s="7">
        <f>H23*C4</f>
        <v>184.6153846</v>
      </c>
      <c r="J23" s="7">
        <f t="shared" si="1"/>
        <v>50</v>
      </c>
      <c r="K23" s="7">
        <f t="shared" si="2"/>
        <v>234.6153846</v>
      </c>
      <c r="L23" s="6">
        <f t="shared" si="8"/>
        <v>5.538461538</v>
      </c>
      <c r="M23" s="7">
        <f t="shared" si="9"/>
        <v>66.46153846</v>
      </c>
      <c r="N23" s="12">
        <f>C11</f>
        <v>50</v>
      </c>
      <c r="O23" s="7">
        <f t="shared" si="10"/>
        <v>996.9230769</v>
      </c>
      <c r="P23" s="6">
        <f t="shared" si="6"/>
        <v>5161.538462</v>
      </c>
      <c r="Q23" s="7">
        <f t="shared" si="7"/>
        <v>13114.15385</v>
      </c>
      <c r="R23" s="10">
        <f t="shared" si="4"/>
        <v>-0.02252410783</v>
      </c>
      <c r="S23" s="11"/>
    </row>
    <row r="24">
      <c r="G24" s="6">
        <v>23.0</v>
      </c>
      <c r="H24" s="6">
        <f t="shared" si="5"/>
        <v>18.46153846</v>
      </c>
      <c r="I24" s="7">
        <f>H24*C4</f>
        <v>184.6153846</v>
      </c>
      <c r="J24" s="7">
        <f t="shared" si="1"/>
        <v>50</v>
      </c>
      <c r="K24" s="7">
        <f t="shared" si="2"/>
        <v>234.6153846</v>
      </c>
      <c r="L24" s="6">
        <f t="shared" si="8"/>
        <v>5.538461538</v>
      </c>
      <c r="M24" s="7">
        <f t="shared" si="9"/>
        <v>66.46153846</v>
      </c>
      <c r="N24" s="12">
        <f>C11</f>
        <v>50</v>
      </c>
      <c r="O24" s="7">
        <f t="shared" si="10"/>
        <v>996.9230769</v>
      </c>
      <c r="P24" s="6">
        <f t="shared" si="6"/>
        <v>5396.153846</v>
      </c>
      <c r="Q24" s="7">
        <f t="shared" si="7"/>
        <v>14111.07692</v>
      </c>
      <c r="R24" s="10">
        <f t="shared" si="4"/>
        <v>-0.02093281873</v>
      </c>
      <c r="S24" s="11"/>
    </row>
    <row r="25">
      <c r="S25" s="11"/>
    </row>
    <row r="26">
      <c r="S26" s="16"/>
    </row>
    <row r="27">
      <c r="S27" s="16"/>
    </row>
  </sheetData>
  <drawing r:id="rId1"/>
</worksheet>
</file>