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mitry Kh\Мой диск\Портфолио\"/>
    </mc:Choice>
  </mc:AlternateContent>
  <xr:revisionPtr revIDLastSave="0" documentId="13_ncr:1_{42FC8BDD-F883-439C-B004-49FED4462D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дача 1 Прогноз уроков" sheetId="1" r:id="rId1"/>
    <sheet name="Задача 2 Посчитать новых" sheetId="2" r:id="rId2"/>
    <sheet name="Задача 3 План-факт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zlQ5vFx/ScxWxORllftclsUf/JQ=="/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5" i="2" s="1"/>
  <c r="D3" i="2"/>
  <c r="B14" i="3"/>
  <c r="C14" i="3"/>
  <c r="D14" i="3" s="1"/>
  <c r="D3" i="1" l="1"/>
  <c r="D4" i="1"/>
  <c r="D5" i="1"/>
  <c r="D6" i="1"/>
  <c r="D7" i="1"/>
  <c r="D8" i="1"/>
  <c r="D9" i="1"/>
  <c r="D10" i="1"/>
  <c r="D11" i="1"/>
  <c r="D2" i="1"/>
  <c r="E2" i="1" s="1"/>
  <c r="D2" i="3"/>
  <c r="D3" i="3"/>
  <c r="D4" i="3"/>
  <c r="D5" i="3"/>
  <c r="D6" i="3"/>
  <c r="D7" i="3"/>
  <c r="D8" i="3"/>
  <c r="D9" i="3"/>
  <c r="D10" i="3"/>
  <c r="D11" i="3"/>
  <c r="D12" i="3"/>
  <c r="D13" i="3"/>
  <c r="J12" i="2"/>
  <c r="K12" i="2" s="1"/>
  <c r="J11" i="2"/>
  <c r="K11" i="2" s="1"/>
  <c r="J10" i="2"/>
  <c r="C13" i="1" l="1"/>
  <c r="C15" i="1"/>
  <c r="C17" i="1"/>
  <c r="C14" i="1"/>
  <c r="C16" i="1"/>
  <c r="C12" i="1"/>
</calcChain>
</file>

<file path=xl/sharedStrings.xml><?xml version="1.0" encoding="utf-8"?>
<sst xmlns="http://schemas.openxmlformats.org/spreadsheetml/2006/main" count="43" uniqueCount="35">
  <si>
    <t>Месяц</t>
  </si>
  <si>
    <t>Количество студентов факт</t>
  </si>
  <si>
    <t>Проведено уроков</t>
  </si>
  <si>
    <t>Интенсивность</t>
  </si>
  <si>
    <r>
      <rPr>
        <b/>
        <sz val="11"/>
        <color theme="1"/>
        <rFont val="Calibri"/>
        <family val="2"/>
      </rPr>
      <t xml:space="preserve">Задача: </t>
    </r>
    <r>
      <rPr>
        <sz val="11"/>
        <color theme="1"/>
        <rFont val="Calibri"/>
        <family val="2"/>
      </rPr>
      <t>спрогнозировать количество уроков, имея план по студентам до мая 2019 года</t>
    </r>
  </si>
  <si>
    <t>1) рассчитать интенсивность* студентов по месяцам (как считать: как отношение числа уроков к числу студентов)</t>
  </si>
  <si>
    <t>2) рассчитать арифметическую среднюю интенсивность</t>
  </si>
  <si>
    <r>
      <rPr>
        <sz val="11"/>
        <color theme="1"/>
        <rFont val="Calibri"/>
        <family val="2"/>
      </rPr>
      <t xml:space="preserve">3) перемножить цифры плана по студентам на среднюю интенсивность и получить прогноз уроков до </t>
    </r>
    <r>
      <rPr>
        <b/>
        <sz val="11"/>
        <color theme="1"/>
        <rFont val="Calibri"/>
        <family val="2"/>
      </rPr>
      <t xml:space="preserve">июня 2019 года </t>
    </r>
    <r>
      <rPr>
        <sz val="11"/>
        <color theme="1"/>
        <rFont val="Calibri"/>
        <family val="2"/>
      </rPr>
      <t>по месяцам</t>
    </r>
  </si>
  <si>
    <t>4) итоговый ответ - прогнозная сумма уроков за первые 6 месяцев 2019 года</t>
  </si>
  <si>
    <t>5)* визуально оформить таблицу с прогнозом по своему вкусу</t>
  </si>
  <si>
    <t>*подробнее про интенсивность мы поговорим во втором уроке</t>
  </si>
  <si>
    <t>Количество студентов план</t>
  </si>
  <si>
    <t>Количество студентов</t>
  </si>
  <si>
    <t>Retention</t>
  </si>
  <si>
    <t>Количество новых студентов</t>
  </si>
  <si>
    <r>
      <rPr>
        <b/>
        <sz val="11"/>
        <color theme="1"/>
        <rFont val="Calibri"/>
        <family val="2"/>
      </rPr>
      <t xml:space="preserve">Задача: </t>
    </r>
    <r>
      <rPr>
        <sz val="11"/>
        <color theme="1"/>
        <rFont val="Calibri"/>
        <family val="2"/>
      </rPr>
      <t>восстановить по данным количество новых студентов</t>
    </r>
    <r>
      <rPr>
        <b/>
        <sz val="11"/>
        <color theme="1"/>
        <rFont val="Calibri"/>
        <family val="2"/>
      </rPr>
      <t xml:space="preserve"> с июля 2018 года по май 2019 </t>
    </r>
    <r>
      <rPr>
        <sz val="11"/>
        <color theme="1"/>
        <rFont val="Calibri"/>
        <family val="2"/>
      </rPr>
      <t>и посчитать процентный прирост привлечения</t>
    </r>
  </si>
  <si>
    <t>1) вспомнить формулу Retention, выразить из неё количество старых студентов для каждого месяца, исходя из общего количества студентов прошлого месяца</t>
  </si>
  <si>
    <t>2) рассчитать количество новых студентов как разность общего количества студентов и количества старых студентов для каждого месяца</t>
  </si>
  <si>
    <t>3) посчитать, на сколько процентов количество новых студентов в мае 2019 выросло по отношению к количеству новых студентов в июле 2018 года</t>
  </si>
  <si>
    <t>4) итоговый ответ - относительный прирост по новым студентам от июля 2018 к маю 2019, выраженный в процентах</t>
  </si>
  <si>
    <t xml:space="preserve">Пример расчета Retention:  </t>
  </si>
  <si>
    <t>Количество старых студентовё</t>
  </si>
  <si>
    <t>Выручка план</t>
  </si>
  <si>
    <t>Выручка факт</t>
  </si>
  <si>
    <r>
      <rPr>
        <b/>
        <sz val="11"/>
        <color theme="1"/>
        <rFont val="Calibri"/>
        <family val="2"/>
      </rPr>
      <t xml:space="preserve">Задача: </t>
    </r>
    <r>
      <rPr>
        <sz val="11"/>
        <color theme="1"/>
        <rFont val="Calibri"/>
        <family val="2"/>
      </rPr>
      <t>рассчитать % выполнения плана выручки</t>
    </r>
  </si>
  <si>
    <t>1) для каждого месяца рассчитать % факта выручки от плана</t>
  </si>
  <si>
    <t>2) просмотрев таблицу, определить "худший" месяц, где провал факта относительно плана был максимальным в процентном соотношении</t>
  </si>
  <si>
    <t>3) посчитать процент выполнения плана по выручке за весь период</t>
  </si>
  <si>
    <r>
      <rPr>
        <sz val="11"/>
        <color theme="1"/>
        <rFont val="Calibri"/>
        <family val="2"/>
      </rPr>
      <t>4) итоговый ответ: "худший месяц" + процент выполнения плана за период</t>
    </r>
    <r>
      <rPr>
        <b/>
        <sz val="11"/>
        <color theme="1"/>
        <rFont val="Calibri"/>
        <family val="2"/>
      </rPr>
      <t xml:space="preserve"> с апреля 2016 по март 2017</t>
    </r>
  </si>
  <si>
    <t>% выполнения</t>
  </si>
  <si>
    <t>Средняя интенсивность</t>
  </si>
  <si>
    <t>Худший месяц</t>
  </si>
  <si>
    <t>Столбец1</t>
  </si>
  <si>
    <t>Средний процент выполнения плана за период с апреля 2016 по март 2017</t>
  </si>
  <si>
    <t xml:space="preserve"> выросло число студентов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</si>
</sst>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\ &quot;₽&quot;_-;\-* #,##0.00\ &quot;₽&quot;_-;_-* &quot;-&quot;??\ &quot;₽&quot;_-;_-@"/>
    <numFmt numFmtId="165" formatCode="_-* #,##0_-;\-* #,##0_-;_-* &quot;-&quot;??_-;_-@_-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14" fontId="2" fillId="0" borderId="1" xfId="0" applyNumberFormat="1" applyFont="1" applyBorder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10" fontId="2" fillId="0" borderId="2" xfId="0" applyNumberFormat="1" applyFont="1" applyBorder="1"/>
    <xf numFmtId="0" fontId="1" fillId="2" borderId="6" xfId="0" applyFont="1" applyFill="1" applyBorder="1"/>
    <xf numFmtId="0" fontId="2" fillId="2" borderId="6" xfId="0" applyFont="1" applyFill="1" applyBorder="1"/>
    <xf numFmtId="14" fontId="2" fillId="2" borderId="6" xfId="0" applyNumberFormat="1" applyFont="1" applyFill="1" applyBorder="1"/>
    <xf numFmtId="10" fontId="2" fillId="2" borderId="6" xfId="0" applyNumberFormat="1" applyFont="1" applyFill="1" applyBorder="1"/>
    <xf numFmtId="0" fontId="2" fillId="0" borderId="0" xfId="0" applyFont="1"/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164" fontId="2" fillId="0" borderId="0" xfId="0" applyNumberFormat="1" applyFont="1"/>
    <xf numFmtId="0" fontId="0" fillId="0" borderId="9" xfId="0" applyBorder="1"/>
    <xf numFmtId="1" fontId="3" fillId="0" borderId="0" xfId="0" applyNumberFormat="1" applyFont="1"/>
    <xf numFmtId="14" fontId="2" fillId="3" borderId="0" xfId="0" applyNumberFormat="1" applyFont="1" applyFill="1"/>
    <xf numFmtId="164" fontId="2" fillId="3" borderId="0" xfId="0" applyNumberFormat="1" applyFont="1" applyFill="1"/>
    <xf numFmtId="0" fontId="3" fillId="3" borderId="0" xfId="0" applyFont="1" applyFill="1"/>
    <xf numFmtId="9" fontId="0" fillId="0" borderId="0" xfId="0" applyNumberFormat="1"/>
    <xf numFmtId="10" fontId="0" fillId="0" borderId="0" xfId="1" applyNumberFormat="1" applyFont="1"/>
    <xf numFmtId="10" fontId="0" fillId="3" borderId="0" xfId="1" applyNumberFormat="1" applyFont="1" applyFill="1"/>
    <xf numFmtId="10" fontId="3" fillId="0" borderId="0" xfId="0" applyNumberFormat="1" applyFont="1"/>
    <xf numFmtId="10" fontId="2" fillId="0" borderId="2" xfId="1" applyNumberFormat="1" applyFont="1" applyFill="1" applyBorder="1"/>
    <xf numFmtId="14" fontId="2" fillId="0" borderId="2" xfId="0" applyNumberFormat="1" applyFont="1" applyBorder="1"/>
    <xf numFmtId="0" fontId="1" fillId="0" borderId="0" xfId="0" applyFont="1" applyBorder="1"/>
    <xf numFmtId="0" fontId="2" fillId="0" borderId="0" xfId="0" applyFont="1" applyBorder="1"/>
    <xf numFmtId="165" fontId="2" fillId="0" borderId="0" xfId="0" applyNumberFormat="1" applyFont="1" applyBorder="1"/>
    <xf numFmtId="9" fontId="0" fillId="4" borderId="0" xfId="1" applyFont="1" applyFill="1"/>
    <xf numFmtId="0" fontId="1" fillId="2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</cellXfs>
  <cellStyles count="2">
    <cellStyle name="Обычный" xfId="0" builtinId="0"/>
    <cellStyle name="Процентный" xfId="1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* #,##0.00\ &quot;₽&quot;_-;\-* #,##0.00\ &quot;₽&quot;_-;_-* &quot;-&quot;??\ &quot;₽&quot;_-;_-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* #,##0.00\ &quot;₽&quot;_-;\-* #,##0.00\ &quot;₽&quot;_-;_-* &quot;-&quot;??\ &quot;₽&quot;_-;_-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Задача 3 План-факт-style" pivot="0" count="3" xr9:uid="{00000000-0011-0000-FFFF-FFFF00000000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021907-0D15-6C45-9242-E95AD5857346}" name="Таблица2" displayName="Таблица2" ref="A1:E17" totalsRowShown="0" headerRowDxfId="14">
  <autoFilter ref="A1:E17" xr:uid="{17021907-0D15-6C45-9242-E95AD5857346}"/>
  <tableColumns count="5">
    <tableColumn id="1" xr3:uid="{2E25E024-2A88-5645-996F-FB5C1E776E84}" name="Месяц" dataDxfId="13"/>
    <tableColumn id="2" xr3:uid="{8123EB45-FC57-4C49-8FF9-98C10E090E13}" name="Количество студентов факт" dataDxfId="12"/>
    <tableColumn id="3" xr3:uid="{B2F4CAC1-0097-A841-AA25-D406EE09CD14}" name="Проведено уроков" dataDxfId="11">
      <calculatedColumnFormula>B2*$E$2</calculatedColumnFormula>
    </tableColumn>
    <tableColumn id="4" xr3:uid="{8D5CB830-72EB-854D-8289-64A10FF7DE57}" name="Интенсивность"/>
    <tableColumn id="5" xr3:uid="{FDAD6A84-5DD2-DD44-B6CC-D0E96310CC58}" name="Средняя интенсивность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7B2631-475C-B841-9566-6EE4578C7E26}" name="Таблица3" displayName="Таблица3" ref="A1:D13" totalsRowShown="0" headerRowDxfId="10" tableBorderDxfId="9">
  <autoFilter ref="A1:D13" xr:uid="{667B2631-475C-B841-9566-6EE4578C7E26}"/>
  <tableColumns count="4">
    <tableColumn id="1" xr3:uid="{D81B1038-9F3D-134C-8E3C-B149DAD5B221}" name="Месяц" dataDxfId="8"/>
    <tableColumn id="2" xr3:uid="{0E23ABD8-D4E6-1947-959D-03DBBF72A26B}" name="Количество студентов" dataDxfId="7"/>
    <tableColumn id="3" xr3:uid="{0C4E5B04-463E-274F-9BB3-EF5AAD110BBE}" name="Retention" dataDxfId="6"/>
    <tableColumn id="4" xr3:uid="{59FA790E-AC9D-D140-A678-CBE7FA8B3230}" name="Количество новых студентов" dataDxfId="5">
      <calculatedColumnFormula>B2-(B1*C2)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4" totalsRowCount="1">
  <tableColumns count="5">
    <tableColumn id="1" xr3:uid="{00000000-0010-0000-0000-000001000000}" name="Месяц"/>
    <tableColumn id="2" xr3:uid="{00000000-0010-0000-0000-000002000000}" name="Выручка план" totalsRowFunction="custom" totalsRowDxfId="4">
      <totalsRowFormula>SUM(B2:B13)</totalsRowFormula>
    </tableColumn>
    <tableColumn id="3" xr3:uid="{00000000-0010-0000-0000-000003000000}" name="Выручка факт" totalsRowFunction="custom" totalsRowDxfId="3">
      <totalsRowFormula>SUM(C2:C13)</totalsRowFormula>
    </tableColumn>
    <tableColumn id="4" xr3:uid="{E80ED51E-D160-B44E-AAB5-0BF462FE8AB7}" name="% выполнения" totalsRowFunction="custom" dataDxfId="2" totalsRowDxfId="1" dataCellStyle="Процентный">
      <calculatedColumnFormula>Table_1[[#This Row],[Выручка факт]]/Table_1[[#This Row],[Выручка план]]</calculatedColumnFormula>
      <totalsRowFormula>Table_1[[#Totals],[Выручка факт]]/Table_1[[#Totals],[Выручка план]]</totalsRowFormula>
    </tableColumn>
    <tableColumn id="5" xr3:uid="{F62021AE-151E-8044-B733-A763B8A1ACD2}" name="Столбец1" totalsRowLabel="Средний процент выполнения плана за период с апреля 2016 по март 2017" totalsRowDxfId="0"/>
  </tableColumns>
  <tableStyleInfo name="Задача 3 План-факт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E1" zoomScale="125" zoomScaleNormal="200" workbookViewId="0">
      <selection activeCell="F13" sqref="F13"/>
    </sheetView>
  </sheetViews>
  <sheetFormatPr defaultColWidth="14.42578125" defaultRowHeight="15" customHeight="1" x14ac:dyDescent="0.25"/>
  <cols>
    <col min="1" max="1" width="12.140625" customWidth="1"/>
    <col min="2" max="2" width="25" customWidth="1"/>
    <col min="3" max="3" width="19.7109375" customWidth="1"/>
    <col min="4" max="4" width="15" customWidth="1"/>
    <col min="5" max="5" width="22.28515625" customWidth="1"/>
    <col min="6" max="26" width="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H1" s="1" t="s">
        <v>4</v>
      </c>
    </row>
    <row r="2" spans="1:8" x14ac:dyDescent="0.25">
      <c r="A2" s="2">
        <v>43160</v>
      </c>
      <c r="B2" s="3">
        <v>424</v>
      </c>
      <c r="C2" s="3">
        <v>2288</v>
      </c>
      <c r="D2">
        <f>C2/B2</f>
        <v>5.3962264150943398</v>
      </c>
      <c r="E2">
        <f>AVERAGE(D2:D11)</f>
        <v>5.1686446344208168</v>
      </c>
      <c r="H2" s="3" t="s">
        <v>5</v>
      </c>
    </row>
    <row r="3" spans="1:8" x14ac:dyDescent="0.25">
      <c r="A3" s="2">
        <v>43191</v>
      </c>
      <c r="B3" s="3">
        <v>474</v>
      </c>
      <c r="C3" s="3">
        <v>2561</v>
      </c>
      <c r="D3">
        <f t="shared" ref="D3:D11" si="0">C3/B3</f>
        <v>5.4029535864978904</v>
      </c>
      <c r="H3" s="3" t="s">
        <v>6</v>
      </c>
    </row>
    <row r="4" spans="1:8" x14ac:dyDescent="0.25">
      <c r="A4" s="2">
        <v>43221</v>
      </c>
      <c r="B4" s="3">
        <v>476</v>
      </c>
      <c r="C4" s="3">
        <v>2425</v>
      </c>
      <c r="D4">
        <f t="shared" si="0"/>
        <v>5.0945378151260501</v>
      </c>
      <c r="H4" s="3" t="s">
        <v>7</v>
      </c>
    </row>
    <row r="5" spans="1:8" x14ac:dyDescent="0.25">
      <c r="A5" s="2">
        <v>43252</v>
      </c>
      <c r="B5" s="3">
        <v>530</v>
      </c>
      <c r="C5" s="3">
        <v>2808</v>
      </c>
      <c r="D5">
        <f t="shared" si="0"/>
        <v>5.2981132075471695</v>
      </c>
      <c r="H5" s="3" t="s">
        <v>8</v>
      </c>
    </row>
    <row r="6" spans="1:8" x14ac:dyDescent="0.25">
      <c r="A6" s="2">
        <v>43282</v>
      </c>
      <c r="B6" s="3">
        <v>607</v>
      </c>
      <c r="C6" s="3">
        <v>3015</v>
      </c>
      <c r="D6">
        <f t="shared" si="0"/>
        <v>4.9670510708401974</v>
      </c>
      <c r="H6" s="3" t="s">
        <v>9</v>
      </c>
    </row>
    <row r="7" spans="1:8" x14ac:dyDescent="0.25">
      <c r="A7" s="2">
        <v>43313</v>
      </c>
      <c r="B7" s="3">
        <v>620</v>
      </c>
      <c r="C7" s="3">
        <v>3035</v>
      </c>
      <c r="D7">
        <f t="shared" si="0"/>
        <v>4.895161290322581</v>
      </c>
    </row>
    <row r="8" spans="1:8" x14ac:dyDescent="0.25">
      <c r="A8" s="2">
        <v>43344</v>
      </c>
      <c r="B8" s="3">
        <v>684</v>
      </c>
      <c r="C8" s="3">
        <v>3424</v>
      </c>
      <c r="D8">
        <f t="shared" si="0"/>
        <v>5.0058479532163744</v>
      </c>
      <c r="H8" s="4" t="s">
        <v>10</v>
      </c>
    </row>
    <row r="9" spans="1:8" x14ac:dyDescent="0.25">
      <c r="A9" s="2">
        <v>43374</v>
      </c>
      <c r="B9" s="3">
        <v>797</v>
      </c>
      <c r="C9" s="3">
        <v>4481</v>
      </c>
      <c r="D9">
        <f t="shared" si="0"/>
        <v>5.6223337515683811</v>
      </c>
    </row>
    <row r="10" spans="1:8" x14ac:dyDescent="0.25">
      <c r="A10" s="2">
        <v>43405</v>
      </c>
      <c r="B10" s="3">
        <v>867</v>
      </c>
      <c r="C10" s="3">
        <v>4510</v>
      </c>
      <c r="D10">
        <f t="shared" si="0"/>
        <v>5.2018454440599768</v>
      </c>
    </row>
    <row r="11" spans="1:8" ht="15.75" thickBot="1" x14ac:dyDescent="0.3">
      <c r="A11" s="5">
        <v>43435</v>
      </c>
      <c r="B11" s="6">
        <v>926</v>
      </c>
      <c r="C11" s="6">
        <v>4447</v>
      </c>
      <c r="D11" s="19">
        <f t="shared" si="0"/>
        <v>4.8023758099352047</v>
      </c>
    </row>
    <row r="12" spans="1:8" x14ac:dyDescent="0.25">
      <c r="A12" s="2">
        <v>43466</v>
      </c>
      <c r="B12" s="3">
        <v>1038</v>
      </c>
      <c r="C12" s="20">
        <f>B12*$E$2</f>
        <v>5365.0531305288077</v>
      </c>
    </row>
    <row r="13" spans="1:8" x14ac:dyDescent="0.25">
      <c r="A13" s="2">
        <v>43497</v>
      </c>
      <c r="B13" s="3">
        <v>1044</v>
      </c>
      <c r="C13" s="20">
        <f t="shared" ref="C13:C17" si="1">B13*$E$2</f>
        <v>5396.0649983353323</v>
      </c>
    </row>
    <row r="14" spans="1:8" x14ac:dyDescent="0.25">
      <c r="A14" s="2">
        <v>43525</v>
      </c>
      <c r="B14" s="3">
        <v>1118</v>
      </c>
      <c r="C14" s="20">
        <f t="shared" si="1"/>
        <v>5778.5447012824734</v>
      </c>
    </row>
    <row r="15" spans="1:8" x14ac:dyDescent="0.25">
      <c r="A15" s="2">
        <v>43556</v>
      </c>
      <c r="B15" s="3">
        <v>1221</v>
      </c>
      <c r="C15" s="20">
        <f t="shared" si="1"/>
        <v>6310.9150986278173</v>
      </c>
    </row>
    <row r="16" spans="1:8" x14ac:dyDescent="0.25">
      <c r="A16" s="2">
        <v>43586</v>
      </c>
      <c r="B16" s="3">
        <v>1265</v>
      </c>
      <c r="C16" s="20">
        <f t="shared" si="1"/>
        <v>6538.3354625423335</v>
      </c>
    </row>
    <row r="17" spans="1:3" x14ac:dyDescent="0.25">
      <c r="A17" s="2">
        <v>43617</v>
      </c>
      <c r="B17" s="3">
        <v>1312</v>
      </c>
      <c r="C17" s="20">
        <f t="shared" si="1"/>
        <v>6781.261760360112</v>
      </c>
    </row>
    <row r="20" spans="1:3" x14ac:dyDescent="0.25">
      <c r="A20" s="1" t="s">
        <v>0</v>
      </c>
      <c r="B20" s="1" t="s">
        <v>11</v>
      </c>
    </row>
    <row r="21" spans="1:3" ht="15.75" customHeight="1" x14ac:dyDescent="0.25">
      <c r="A21" s="2">
        <v>43466</v>
      </c>
      <c r="B21" s="3">
        <v>1038</v>
      </c>
    </row>
    <row r="22" spans="1:3" ht="15.75" customHeight="1" x14ac:dyDescent="0.25">
      <c r="A22" s="2">
        <v>43497</v>
      </c>
      <c r="B22" s="3">
        <v>1044</v>
      </c>
    </row>
    <row r="23" spans="1:3" ht="15.75" customHeight="1" x14ac:dyDescent="0.25">
      <c r="A23" s="2">
        <v>43525</v>
      </c>
      <c r="B23" s="3">
        <v>1118</v>
      </c>
    </row>
    <row r="24" spans="1:3" ht="15.75" customHeight="1" x14ac:dyDescent="0.25">
      <c r="A24" s="2">
        <v>43556</v>
      </c>
      <c r="B24" s="3">
        <v>1221</v>
      </c>
    </row>
    <row r="25" spans="1:3" ht="15.75" customHeight="1" x14ac:dyDescent="0.25">
      <c r="A25" s="2">
        <v>43586</v>
      </c>
      <c r="B25" s="3">
        <v>1265</v>
      </c>
    </row>
    <row r="26" spans="1:3" ht="15.75" customHeight="1" x14ac:dyDescent="0.25">
      <c r="A26" s="2">
        <v>43617</v>
      </c>
      <c r="B26" s="3">
        <v>1312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="150" zoomScaleNormal="200" workbookViewId="0">
      <selection activeCell="E10" sqref="E10"/>
    </sheetView>
  </sheetViews>
  <sheetFormatPr defaultColWidth="14.42578125" defaultRowHeight="15" customHeight="1" x14ac:dyDescent="0.25"/>
  <cols>
    <col min="1" max="1" width="10.140625" customWidth="1"/>
    <col min="2" max="2" width="22.28515625" customWidth="1"/>
    <col min="3" max="3" width="13.28515625" customWidth="1"/>
    <col min="4" max="4" width="25.140625" customWidth="1"/>
    <col min="5" max="6" width="8.85546875" customWidth="1"/>
    <col min="7" max="7" width="23.7109375" customWidth="1"/>
    <col min="8" max="8" width="18.85546875" customWidth="1"/>
    <col min="9" max="9" width="24" customWidth="1"/>
    <col min="10" max="10" width="25.28515625" customWidth="1"/>
    <col min="11" max="11" width="9" customWidth="1"/>
    <col min="12" max="26" width="8.85546875" customWidth="1"/>
  </cols>
  <sheetData>
    <row r="1" spans="1:11" x14ac:dyDescent="0.25">
      <c r="A1" s="7" t="s">
        <v>0</v>
      </c>
      <c r="B1" s="7" t="s">
        <v>12</v>
      </c>
      <c r="C1" s="7" t="s">
        <v>13</v>
      </c>
      <c r="D1" s="30" t="s">
        <v>14</v>
      </c>
      <c r="G1" s="1" t="s">
        <v>15</v>
      </c>
    </row>
    <row r="2" spans="1:11" x14ac:dyDescent="0.25">
      <c r="A2" s="29">
        <v>43252</v>
      </c>
      <c r="B2" s="8">
        <v>1119</v>
      </c>
      <c r="C2" s="9">
        <v>0.95369999999999999</v>
      </c>
      <c r="D2" s="31"/>
      <c r="G2" s="3" t="s">
        <v>16</v>
      </c>
    </row>
    <row r="3" spans="1:11" x14ac:dyDescent="0.25">
      <c r="A3" s="29">
        <v>43282</v>
      </c>
      <c r="B3" s="8">
        <v>1126</v>
      </c>
      <c r="C3" s="9">
        <v>0.87310098302055406</v>
      </c>
      <c r="D3" s="32">
        <f>Таблица3[[#This Row],[Количество студентов]]-B2*Таблица3[[#This Row],[Retention]]</f>
        <v>149</v>
      </c>
      <c r="G3" s="3" t="s">
        <v>17</v>
      </c>
    </row>
    <row r="4" spans="1:11" x14ac:dyDescent="0.25">
      <c r="A4" s="29">
        <v>43313</v>
      </c>
      <c r="B4" s="8">
        <v>1178</v>
      </c>
      <c r="C4" s="9">
        <v>0.91207815275310833</v>
      </c>
      <c r="D4" s="32">
        <f>Таблица3[[#This Row],[Количество студентов]]-B3*Таблица3[[#This Row],[Retention]]</f>
        <v>151</v>
      </c>
      <c r="G4" s="3" t="s">
        <v>18</v>
      </c>
    </row>
    <row r="5" spans="1:11" x14ac:dyDescent="0.25">
      <c r="A5" s="29">
        <v>43344</v>
      </c>
      <c r="B5" s="8">
        <v>1241</v>
      </c>
      <c r="C5" s="9">
        <v>0.90067911714770799</v>
      </c>
      <c r="D5" s="32">
        <f>Таблица3[[#This Row],[Количество студентов]]-B4*Таблица3[[#This Row],[Retention]]</f>
        <v>180</v>
      </c>
      <c r="G5" s="3" t="s">
        <v>19</v>
      </c>
    </row>
    <row r="6" spans="1:11" x14ac:dyDescent="0.25">
      <c r="A6" s="29">
        <v>43374</v>
      </c>
      <c r="B6" s="8">
        <v>1293</v>
      </c>
      <c r="C6" s="9">
        <v>0.91297340854149878</v>
      </c>
      <c r="D6" s="32">
        <f>Таблица3[[#This Row],[Количество студентов]]-B5*Таблица3[[#This Row],[Retention]]</f>
        <v>160</v>
      </c>
      <c r="G6" s="3" t="s">
        <v>9</v>
      </c>
    </row>
    <row r="7" spans="1:11" x14ac:dyDescent="0.25">
      <c r="A7" s="29">
        <v>43405</v>
      </c>
      <c r="B7" s="8">
        <v>1434</v>
      </c>
      <c r="C7" s="9">
        <v>0.97293116782675948</v>
      </c>
      <c r="D7" s="32">
        <f>Таблица3[[#This Row],[Количество студентов]]-B6*Таблица3[[#This Row],[Retention]]</f>
        <v>176</v>
      </c>
    </row>
    <row r="8" spans="1:11" x14ac:dyDescent="0.25">
      <c r="A8" s="29">
        <v>43435</v>
      </c>
      <c r="B8" s="8">
        <v>1444</v>
      </c>
      <c r="C8" s="9">
        <v>0.85216178521617847</v>
      </c>
      <c r="D8" s="32">
        <f>Таблица3[[#This Row],[Количество студентов]]-B7*Таблица3[[#This Row],[Retention]]</f>
        <v>222</v>
      </c>
      <c r="G8" s="34" t="s">
        <v>20</v>
      </c>
      <c r="H8" s="35"/>
      <c r="I8" s="35"/>
      <c r="J8" s="35"/>
      <c r="K8" s="36"/>
    </row>
    <row r="9" spans="1:11" x14ac:dyDescent="0.25">
      <c r="A9" s="29">
        <v>43466</v>
      </c>
      <c r="B9" s="8">
        <v>1575</v>
      </c>
      <c r="C9" s="9">
        <v>0.92797783933518008</v>
      </c>
      <c r="D9" s="32">
        <f>Таблица3[[#This Row],[Количество студентов]]-B8*Таблица3[[#This Row],[Retention]]</f>
        <v>235</v>
      </c>
      <c r="G9" s="10" t="s">
        <v>0</v>
      </c>
      <c r="H9" s="10" t="s">
        <v>12</v>
      </c>
      <c r="I9" s="11" t="s">
        <v>14</v>
      </c>
      <c r="J9" s="11" t="s">
        <v>21</v>
      </c>
      <c r="K9" s="10" t="s">
        <v>13</v>
      </c>
    </row>
    <row r="10" spans="1:11" x14ac:dyDescent="0.25">
      <c r="A10" s="29">
        <v>43497</v>
      </c>
      <c r="B10" s="8">
        <v>1728</v>
      </c>
      <c r="C10" s="9">
        <v>0.94857142857142862</v>
      </c>
      <c r="D10" s="32">
        <f>Таблица3[[#This Row],[Количество студентов]]-B9*Таблица3[[#This Row],[Retention]]</f>
        <v>234</v>
      </c>
      <c r="G10" s="12">
        <v>43132</v>
      </c>
      <c r="H10" s="11">
        <v>904</v>
      </c>
      <c r="I10" s="11">
        <v>83</v>
      </c>
      <c r="J10" s="11">
        <f t="shared" ref="J10:J12" si="0">H10-I10</f>
        <v>821</v>
      </c>
      <c r="K10" s="13"/>
    </row>
    <row r="11" spans="1:11" x14ac:dyDescent="0.25">
      <c r="A11" s="29">
        <v>43525</v>
      </c>
      <c r="B11" s="8">
        <v>1970</v>
      </c>
      <c r="C11" s="9">
        <v>0.99826388888888884</v>
      </c>
      <c r="D11" s="32">
        <f>Таблица3[[#This Row],[Количество студентов]]-B10*Таблица3[[#This Row],[Retention]]</f>
        <v>245</v>
      </c>
      <c r="G11" s="12">
        <v>43160</v>
      </c>
      <c r="H11" s="11">
        <v>956</v>
      </c>
      <c r="I11" s="11">
        <v>75</v>
      </c>
      <c r="J11" s="11">
        <f t="shared" si="0"/>
        <v>881</v>
      </c>
      <c r="K11" s="13">
        <f t="shared" ref="K11:K12" si="1">J11/H10</f>
        <v>0.97455752212389379</v>
      </c>
    </row>
    <row r="12" spans="1:11" x14ac:dyDescent="0.25">
      <c r="A12" s="29">
        <v>43556</v>
      </c>
      <c r="B12" s="8">
        <v>2007</v>
      </c>
      <c r="C12" s="9">
        <v>0.87715736040609138</v>
      </c>
      <c r="D12" s="32">
        <f>Таблица3[[#This Row],[Количество студентов]]-B11*Таблица3[[#This Row],[Retention]]</f>
        <v>279</v>
      </c>
      <c r="G12" s="12">
        <v>43191</v>
      </c>
      <c r="H12" s="11">
        <v>1002</v>
      </c>
      <c r="I12" s="11">
        <v>49</v>
      </c>
      <c r="J12" s="11">
        <f t="shared" si="0"/>
        <v>953</v>
      </c>
      <c r="K12" s="13">
        <f t="shared" si="1"/>
        <v>0.9968619246861925</v>
      </c>
    </row>
    <row r="13" spans="1:11" x14ac:dyDescent="0.25">
      <c r="A13" s="29">
        <v>43586</v>
      </c>
      <c r="B13" s="8">
        <v>2195</v>
      </c>
      <c r="C13" s="9">
        <v>0.93771798704534126</v>
      </c>
      <c r="D13" s="32">
        <f>Таблица3[[#This Row],[Количество студентов]]-B12*Таблица3[[#This Row],[Retention]]</f>
        <v>313</v>
      </c>
    </row>
    <row r="14" spans="1:11" x14ac:dyDescent="0.25">
      <c r="A14" s="14"/>
      <c r="B14" s="14"/>
      <c r="C14" s="14"/>
      <c r="D14" s="28"/>
    </row>
    <row r="15" spans="1:11" ht="15" customHeight="1" x14ac:dyDescent="0.25">
      <c r="D15" s="33">
        <f>D13/D3-100%</f>
        <v>1.1006711409395975</v>
      </c>
      <c r="E15" s="3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G8:K8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209" zoomScaleNormal="200" workbookViewId="0">
      <selection activeCell="D15" sqref="D15"/>
    </sheetView>
  </sheetViews>
  <sheetFormatPr defaultColWidth="14.42578125" defaultRowHeight="15" customHeight="1" x14ac:dyDescent="0.25"/>
  <cols>
    <col min="1" max="1" width="12.85546875" customWidth="1"/>
    <col min="2" max="3" width="17.28515625" bestFit="1" customWidth="1"/>
    <col min="4" max="4" width="13.28515625" customWidth="1"/>
    <col min="5" max="5" width="12.42578125" bestFit="1" customWidth="1"/>
    <col min="6" max="26" width="8.85546875" customWidth="1"/>
  </cols>
  <sheetData>
    <row r="1" spans="1:7" x14ac:dyDescent="0.25">
      <c r="A1" s="15" t="s">
        <v>0</v>
      </c>
      <c r="B1" s="16" t="s">
        <v>22</v>
      </c>
      <c r="C1" s="17" t="s">
        <v>23</v>
      </c>
      <c r="D1" s="3" t="s">
        <v>29</v>
      </c>
      <c r="E1" t="s">
        <v>32</v>
      </c>
      <c r="G1" s="1" t="s">
        <v>24</v>
      </c>
    </row>
    <row r="2" spans="1:7" x14ac:dyDescent="0.25">
      <c r="A2" s="2">
        <v>42461</v>
      </c>
      <c r="B2" s="18">
        <v>12250000</v>
      </c>
      <c r="C2" s="18">
        <v>12160457</v>
      </c>
      <c r="D2" s="25">
        <f>Table_1[[#This Row],[Выручка факт]]/Table_1[[#This Row],[Выручка план]]</f>
        <v>0.99269036734693883</v>
      </c>
      <c r="G2" s="3" t="s">
        <v>25</v>
      </c>
    </row>
    <row r="3" spans="1:7" x14ac:dyDescent="0.25">
      <c r="A3" s="2">
        <v>42491</v>
      </c>
      <c r="B3" s="18">
        <v>13700000</v>
      </c>
      <c r="C3" s="18">
        <v>12348223</v>
      </c>
      <c r="D3" s="25">
        <f>Table_1[[#This Row],[Выручка факт]]/Table_1[[#This Row],[Выручка план]]</f>
        <v>0.90133014598540151</v>
      </c>
      <c r="G3" s="3" t="s">
        <v>26</v>
      </c>
    </row>
    <row r="4" spans="1:7" x14ac:dyDescent="0.25">
      <c r="A4" s="2">
        <v>42522</v>
      </c>
      <c r="B4" s="18">
        <v>14100000</v>
      </c>
      <c r="C4" s="18">
        <v>12491902</v>
      </c>
      <c r="D4" s="25">
        <f>Table_1[[#This Row],[Выручка факт]]/Table_1[[#This Row],[Выручка план]]</f>
        <v>0.88595049645390067</v>
      </c>
      <c r="G4" s="3" t="s">
        <v>27</v>
      </c>
    </row>
    <row r="5" spans="1:7" x14ac:dyDescent="0.25">
      <c r="A5" s="2">
        <v>42552</v>
      </c>
      <c r="B5" s="18">
        <v>14200000</v>
      </c>
      <c r="C5" s="18">
        <v>14113731</v>
      </c>
      <c r="D5" s="25">
        <f>Table_1[[#This Row],[Выручка факт]]/Table_1[[#This Row],[Выручка план]]</f>
        <v>0.99392471830985918</v>
      </c>
      <c r="G5" s="14" t="s">
        <v>28</v>
      </c>
    </row>
    <row r="6" spans="1:7" x14ac:dyDescent="0.25">
      <c r="A6" s="2">
        <v>42583</v>
      </c>
      <c r="B6" s="18">
        <v>15300000</v>
      </c>
      <c r="C6" s="18">
        <v>13959544</v>
      </c>
      <c r="D6" s="25">
        <f>Table_1[[#This Row],[Выручка факт]]/Table_1[[#This Row],[Выручка план]]</f>
        <v>0.91238849673202616</v>
      </c>
    </row>
    <row r="7" spans="1:7" x14ac:dyDescent="0.25">
      <c r="A7" s="21">
        <v>42614</v>
      </c>
      <c r="B7" s="22">
        <v>16800000</v>
      </c>
      <c r="C7" s="22">
        <v>13908948</v>
      </c>
      <c r="D7" s="26">
        <f>Table_1[[#This Row],[Выручка факт]]/Table_1[[#This Row],[Выручка план]]</f>
        <v>0.82791357142857147</v>
      </c>
      <c r="E7" s="23" t="s">
        <v>31</v>
      </c>
    </row>
    <row r="8" spans="1:7" x14ac:dyDescent="0.25">
      <c r="A8" s="2">
        <v>42644</v>
      </c>
      <c r="B8" s="18">
        <v>18100000</v>
      </c>
      <c r="C8" s="18">
        <v>16117256</v>
      </c>
      <c r="D8" s="25">
        <f>Table_1[[#This Row],[Выручка факт]]/Table_1[[#This Row],[Выручка план]]</f>
        <v>0.8904561325966851</v>
      </c>
    </row>
    <row r="9" spans="1:7" x14ac:dyDescent="0.25">
      <c r="A9" s="2">
        <v>42675</v>
      </c>
      <c r="B9" s="18">
        <v>18400000</v>
      </c>
      <c r="C9" s="18">
        <v>16957631</v>
      </c>
      <c r="D9" s="25">
        <f>Table_1[[#This Row],[Выручка факт]]/Table_1[[#This Row],[Выручка план]]</f>
        <v>0.92161038043478261</v>
      </c>
    </row>
    <row r="10" spans="1:7" x14ac:dyDescent="0.25">
      <c r="A10" s="2">
        <v>42705</v>
      </c>
      <c r="B10" s="18">
        <v>18700000</v>
      </c>
      <c r="C10" s="18">
        <v>19297518</v>
      </c>
      <c r="D10" s="25">
        <f>Table_1[[#This Row],[Выручка факт]]/Table_1[[#This Row],[Выручка план]]</f>
        <v>1.0319528342245989</v>
      </c>
    </row>
    <row r="11" spans="1:7" x14ac:dyDescent="0.25">
      <c r="A11" s="2">
        <v>42736</v>
      </c>
      <c r="B11" s="18">
        <v>19300000</v>
      </c>
      <c r="C11" s="18">
        <v>19871471</v>
      </c>
      <c r="D11" s="25">
        <f>Table_1[[#This Row],[Выручка факт]]/Table_1[[#This Row],[Выручка план]]</f>
        <v>1.0296098963730569</v>
      </c>
    </row>
    <row r="12" spans="1:7" x14ac:dyDescent="0.25">
      <c r="A12" s="2">
        <v>42767</v>
      </c>
      <c r="B12" s="18">
        <v>20100000</v>
      </c>
      <c r="C12" s="18">
        <v>18206739</v>
      </c>
      <c r="D12" s="25">
        <f>Table_1[[#This Row],[Выручка факт]]/Table_1[[#This Row],[Выручка план]]</f>
        <v>0.90580791044776121</v>
      </c>
    </row>
    <row r="13" spans="1:7" x14ac:dyDescent="0.25">
      <c r="A13" s="2">
        <v>42795</v>
      </c>
      <c r="B13" s="18">
        <v>20300000</v>
      </c>
      <c r="C13" s="18">
        <v>20443345</v>
      </c>
      <c r="D13" s="25">
        <f>Table_1[[#This Row],[Выручка факт]]/Table_1[[#This Row],[Выручка план]]</f>
        <v>1.007061330049261</v>
      </c>
    </row>
    <row r="14" spans="1:7" x14ac:dyDescent="0.25">
      <c r="B14" s="18">
        <f>SUM(B2:B13)</f>
        <v>201250000</v>
      </c>
      <c r="C14" s="18">
        <f>SUM(C2:C13)</f>
        <v>189876765</v>
      </c>
      <c r="D14" s="27">
        <f>Table_1[[#Totals],[Выручка факт]]/Table_1[[#Totals],[Выручка план]]</f>
        <v>0.94348703105590059</v>
      </c>
      <c r="E14" s="3" t="s">
        <v>33</v>
      </c>
    </row>
    <row r="15" spans="1:7" ht="15" customHeight="1" x14ac:dyDescent="0.25">
      <c r="F15" s="2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1 Прогноз уроков</vt:lpstr>
      <vt:lpstr>Задача 2 Посчитать новых</vt:lpstr>
      <vt:lpstr>Задача 3 План-факт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Sysoev</dc:creator>
  <cp:lastModifiedBy>Dmitry Kh</cp:lastModifiedBy>
  <dcterms:created xsi:type="dcterms:W3CDTF">2021-06-03T14:47:40Z</dcterms:created>
  <dcterms:modified xsi:type="dcterms:W3CDTF">2024-03-04T08:54:13Z</dcterms:modified>
</cp:coreProperties>
</file>