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jskackov/Desktop/study/6sem/SA/lab1/"/>
    </mc:Choice>
  </mc:AlternateContent>
  <xr:revisionPtr revIDLastSave="0" documentId="13_ncr:1_{5C43A8B8-2384-BD44-8E1E-4761C960DF4C}" xr6:coauthVersionLast="47" xr6:coauthVersionMax="47" xr10:uidLastSave="{00000000-0000-0000-0000-000000000000}"/>
  <bookViews>
    <workbookView xWindow="0" yWindow="540" windowWidth="28800" windowHeight="15460" xr2:uid="{5D838B4A-2945-EA4D-809B-3D0DA4897A1B}"/>
  </bookViews>
  <sheets>
    <sheet name="Решение" sheetId="1" r:id="rId1"/>
    <sheet name="Задан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L42" i="1"/>
  <c r="I45" i="1"/>
  <c r="O45" i="1" s="1"/>
  <c r="F55" i="1" s="1"/>
  <c r="I44" i="1"/>
  <c r="O44" i="1" s="1"/>
  <c r="F54" i="1" s="1"/>
  <c r="I43" i="1"/>
  <c r="O43" i="1" s="1"/>
  <c r="I42" i="1"/>
  <c r="O42" i="1" s="1"/>
  <c r="E34" i="1"/>
  <c r="C36" i="1"/>
  <c r="C35" i="1"/>
  <c r="C34" i="1"/>
  <c r="C33" i="1"/>
  <c r="L26" i="1"/>
  <c r="L27" i="1"/>
  <c r="K27" i="1"/>
  <c r="J27" i="1"/>
  <c r="I27" i="1"/>
  <c r="K26" i="1"/>
  <c r="J26" i="1"/>
  <c r="I26" i="1"/>
  <c r="L25" i="1"/>
  <c r="K25" i="1"/>
  <c r="J25" i="1"/>
  <c r="I25" i="1"/>
  <c r="C18" i="1"/>
  <c r="C17" i="1"/>
  <c r="C16" i="1"/>
  <c r="C15" i="1"/>
  <c r="I6" i="1"/>
  <c r="I7" i="1"/>
  <c r="I8" i="1"/>
  <c r="I5" i="1"/>
  <c r="O26" i="1" l="1"/>
  <c r="O25" i="1"/>
  <c r="G34" i="1" a="1"/>
  <c r="G34" i="1" s="1"/>
  <c r="I34" i="1" s="1"/>
  <c r="O24" i="1"/>
  <c r="O23" i="1"/>
  <c r="F52" i="1"/>
  <c r="C54" i="1"/>
  <c r="C53" i="1"/>
  <c r="C52" i="1"/>
  <c r="I46" i="1"/>
  <c r="I9" i="1"/>
  <c r="L6" i="1" s="1"/>
  <c r="O27" i="1" l="1"/>
  <c r="R24" i="1" s="1"/>
  <c r="L44" i="1"/>
  <c r="L45" i="1"/>
  <c r="L43" i="1"/>
  <c r="L5" i="1"/>
  <c r="L7" i="1"/>
  <c r="L8" i="1"/>
  <c r="R25" i="1" l="1"/>
  <c r="R26" i="1"/>
  <c r="R23" i="1"/>
  <c r="E16" i="1" a="1"/>
  <c r="E16" i="1" s="1"/>
  <c r="G16" i="1" l="1"/>
  <c r="K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<sst xmlns="http://schemas.openxmlformats.org/spreadsheetml/2006/main" count="99" uniqueCount="59">
  <si>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Метод Саати</t>
  </si>
  <si>
    <t>A1</t>
  </si>
  <si>
    <t>A2</t>
  </si>
  <si>
    <t>A3</t>
  </si>
  <si>
    <t>A4</t>
  </si>
  <si>
    <t>Цены альтернатив</t>
  </si>
  <si>
    <t>C1</t>
  </si>
  <si>
    <t>C2</t>
  </si>
  <si>
    <t>C3</t>
  </si>
  <si>
    <t>C4</t>
  </si>
  <si>
    <t>Сумма</t>
  </si>
  <si>
    <t>Вес альтернатив</t>
  </si>
  <si>
    <t>V1</t>
  </si>
  <si>
    <t>V2</t>
  </si>
  <si>
    <t>V3</t>
  </si>
  <si>
    <t>V4</t>
  </si>
  <si>
    <t>Проверка на непротиворечивость</t>
  </si>
  <si>
    <t>R1</t>
  </si>
  <si>
    <t>R2</t>
  </si>
  <si>
    <t>R3</t>
  </si>
  <si>
    <t>R4</t>
  </si>
  <si>
    <t>λ</t>
  </si>
  <si>
    <t>ИС</t>
  </si>
  <si>
    <t>N</t>
  </si>
  <si>
    <t>CлС</t>
  </si>
  <si>
    <t>ОС</t>
  </si>
  <si>
    <t>Уточнение не требуется</t>
  </si>
  <si>
    <t>Вывод</t>
  </si>
  <si>
    <t>Метод предпочтений</t>
  </si>
  <si>
    <t>Альтернативы</t>
  </si>
  <si>
    <t>Эксперты</t>
  </si>
  <si>
    <t>Суммы альтернатив</t>
  </si>
  <si>
    <t>Веса альтернатив</t>
  </si>
  <si>
    <t>Проверка согласованности</t>
  </si>
  <si>
    <t>S1</t>
  </si>
  <si>
    <t>S2</t>
  </si>
  <si>
    <t>S3</t>
  </si>
  <si>
    <t>S4</t>
  </si>
  <si>
    <t>А</t>
  </si>
  <si>
    <t>Кол-во альтернатив</t>
  </si>
  <si>
    <t>S</t>
  </si>
  <si>
    <t>W</t>
  </si>
  <si>
    <t>Метод ранга</t>
  </si>
  <si>
    <t>Суммарные оценки</t>
  </si>
  <si>
    <t>С1</t>
  </si>
  <si>
    <t>С2</t>
  </si>
  <si>
    <t>С4</t>
  </si>
  <si>
    <t>С3</t>
  </si>
  <si>
    <t>Средние оценки</t>
  </si>
  <si>
    <t>X1</t>
  </si>
  <si>
    <t>X2</t>
  </si>
  <si>
    <t>X3</t>
  </si>
  <si>
    <t>X4</t>
  </si>
  <si>
    <t>D1</t>
  </si>
  <si>
    <t>D2</t>
  </si>
  <si>
    <t>D3</t>
  </si>
  <si>
    <t>D4</t>
  </si>
  <si>
    <t>Дисперсии оценок экспертов</t>
  </si>
  <si>
    <t>Дисперсии оценок альтернатив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</si>
</sst>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  <font>
      <sz val="8"/>
      <name val="Calibri"/>
      <family val="2"/>
      <charset val="204"/>
      <scheme val="minor"/>
    </font>
    <font>
      <sz val="11"/>
      <color rgb="FF202122"/>
      <name val="Calibri (Основной текст)"/>
      <charset val="204"/>
    </font>
    <font>
      <b/>
      <sz val="12"/>
      <color theme="1"/>
      <name val="Calibri (Основной текст)"/>
      <charset val="204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3" xfId="0" applyBorder="1"/>
    <xf numFmtId="2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Fill="1" applyBorder="1"/>
    <xf numFmtId="12" fontId="0" fillId="0" borderId="0" xfId="0" applyNumberFormat="1" applyFill="1" applyBorder="1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Fill="1" applyBorder="1"/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5" fillId="0" borderId="0" xfId="0" applyFont="1"/>
    <xf numFmtId="0" fontId="0" fillId="4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 vertical="center"/>
    </xf>
    <xf numFmtId="12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2</xdr:row>
      <xdr:rowOff>101600</xdr:rowOff>
    </xdr:from>
    <xdr:to>
      <xdr:col>8</xdr:col>
      <xdr:colOff>482600</xdr:colOff>
      <xdr:row>22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27C6B2-C064-0F30-05D3-B94FE3AF5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508000"/>
          <a:ext cx="6337300" cy="406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2</xdr:row>
      <xdr:rowOff>169333</xdr:rowOff>
    </xdr:from>
    <xdr:to>
      <xdr:col>17</xdr:col>
      <xdr:colOff>406400</xdr:colOff>
      <xdr:row>31</xdr:row>
      <xdr:rowOff>11586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9EC73A0-8AF1-7344-A675-F28740B66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7467" y="575733"/>
          <a:ext cx="7264400" cy="5735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EF6-FDFD-FE47-BE1B-8C0B3A3F8D8C}">
  <dimension ref="A3:R55"/>
  <sheetViews>
    <sheetView tabSelected="1" topLeftCell="A25" workbookViewId="0">
      <selection activeCell="L45" sqref="L45"/>
    </sheetView>
  </sheetViews>
  <sheetFormatPr baseColWidth="10" defaultRowHeight="16" x14ac:dyDescent="0.2"/>
  <cols>
    <col min="2" max="6" width="10.83203125" customWidth="1"/>
  </cols>
  <sheetData>
    <row r="3" spans="2:15" x14ac:dyDescent="0.2">
      <c r="B3" s="8" t="s">
        <v>0</v>
      </c>
      <c r="C3" s="3"/>
      <c r="H3" t="s">
        <v>5</v>
      </c>
      <c r="K3" t="s">
        <v>11</v>
      </c>
      <c r="N3" s="7"/>
    </row>
    <row r="4" spans="2:15" x14ac:dyDescent="0.2">
      <c r="N4" s="7"/>
    </row>
    <row r="5" spans="2:15" x14ac:dyDescent="0.2">
      <c r="B5" s="11"/>
      <c r="C5" s="12" t="s">
        <v>1</v>
      </c>
      <c r="D5" s="12" t="s">
        <v>2</v>
      </c>
      <c r="E5" s="12" t="s">
        <v>3</v>
      </c>
      <c r="F5" s="12" t="s">
        <v>4</v>
      </c>
      <c r="H5" s="13" t="s">
        <v>6</v>
      </c>
      <c r="I5" s="15">
        <f>GEOMEAN(C6:F6)</f>
        <v>1.4953487812212205</v>
      </c>
      <c r="K5" s="13" t="s">
        <v>12</v>
      </c>
      <c r="L5" s="15">
        <f>I5/I9</f>
        <v>0.36804769432620921</v>
      </c>
      <c r="N5" s="13" t="s">
        <v>23</v>
      </c>
      <c r="O5" t="s">
        <v>39</v>
      </c>
    </row>
    <row r="6" spans="2:15" x14ac:dyDescent="0.2">
      <c r="B6" s="13" t="s">
        <v>1</v>
      </c>
      <c r="C6" s="14">
        <v>1</v>
      </c>
      <c r="D6" s="14">
        <v>5</v>
      </c>
      <c r="E6" s="14">
        <v>0.33333333333333331</v>
      </c>
      <c r="F6" s="14">
        <v>3</v>
      </c>
      <c r="H6" s="13" t="s">
        <v>7</v>
      </c>
      <c r="I6" s="15">
        <f t="shared" ref="I6:I8" si="0">GEOMEAN(C7:F7)</f>
        <v>0.31239399369202558</v>
      </c>
      <c r="K6" s="13" t="s">
        <v>13</v>
      </c>
      <c r="L6" s="27">
        <f>I6/I9</f>
        <v>7.688901114147291E-2</v>
      </c>
      <c r="N6" s="16">
        <v>4</v>
      </c>
    </row>
    <row r="7" spans="2:15" x14ac:dyDescent="0.2">
      <c r="B7" s="13" t="s">
        <v>2</v>
      </c>
      <c r="C7" s="14">
        <v>0.2</v>
      </c>
      <c r="D7" s="14">
        <v>1</v>
      </c>
      <c r="E7" s="14">
        <v>0.14285714285714285</v>
      </c>
      <c r="F7" s="14">
        <v>0.33333333333333331</v>
      </c>
      <c r="H7" s="13" t="s">
        <v>8</v>
      </c>
      <c r="I7" s="15">
        <f t="shared" si="0"/>
        <v>0.93910441575375248</v>
      </c>
      <c r="K7" s="13" t="s">
        <v>14</v>
      </c>
      <c r="L7" s="15">
        <f>I7/I9</f>
        <v>0.23114019905607389</v>
      </c>
    </row>
    <row r="8" spans="2:15" x14ac:dyDescent="0.2">
      <c r="B8" s="13" t="s">
        <v>3</v>
      </c>
      <c r="C8" s="14">
        <v>0.33333333333333331</v>
      </c>
      <c r="D8" s="14">
        <v>7</v>
      </c>
      <c r="E8" s="14">
        <v>1</v>
      </c>
      <c r="F8" s="14">
        <v>0.33333333333333331</v>
      </c>
      <c r="H8" s="13" t="s">
        <v>9</v>
      </c>
      <c r="I8" s="15">
        <f t="shared" si="0"/>
        <v>1.3160740129524926</v>
      </c>
      <c r="K8" s="13" t="s">
        <v>15</v>
      </c>
      <c r="L8" s="15">
        <f>I8/I9</f>
        <v>0.32392309547624398</v>
      </c>
    </row>
    <row r="9" spans="2:15" x14ac:dyDescent="0.2">
      <c r="B9" s="13" t="s">
        <v>4</v>
      </c>
      <c r="C9" s="14">
        <v>0.33333333333333331</v>
      </c>
      <c r="D9" s="14">
        <v>3</v>
      </c>
      <c r="E9" s="14">
        <v>3</v>
      </c>
      <c r="F9" s="14">
        <v>1</v>
      </c>
      <c r="H9" s="13" t="s">
        <v>10</v>
      </c>
      <c r="I9" s="15">
        <f>SUM(I5:I8)</f>
        <v>4.0629212036194913</v>
      </c>
    </row>
    <row r="10" spans="2:15" x14ac:dyDescent="0.2">
      <c r="H10" s="2"/>
    </row>
    <row r="13" spans="2:15" x14ac:dyDescent="0.2">
      <c r="B13" t="s">
        <v>16</v>
      </c>
    </row>
    <row r="15" spans="2:15" x14ac:dyDescent="0.2">
      <c r="B15" s="13" t="s">
        <v>17</v>
      </c>
      <c r="C15" s="15">
        <f>SUM(C6:C9)</f>
        <v>1.8666666666666665</v>
      </c>
      <c r="E15" s="23" t="s">
        <v>21</v>
      </c>
      <c r="F15" s="1"/>
      <c r="G15" s="24" t="s">
        <v>22</v>
      </c>
      <c r="H15" s="1"/>
      <c r="I15" s="24" t="s">
        <v>24</v>
      </c>
      <c r="J15" s="1"/>
      <c r="K15" s="24" t="s">
        <v>25</v>
      </c>
      <c r="L15" s="1"/>
      <c r="M15" s="13" t="s">
        <v>27</v>
      </c>
      <c r="N15" s="38" t="s">
        <v>26</v>
      </c>
      <c r="O15" s="39"/>
    </row>
    <row r="16" spans="2:15" x14ac:dyDescent="0.2">
      <c r="B16" s="13" t="s">
        <v>18</v>
      </c>
      <c r="C16" s="15">
        <f>SUM(D6:D9)</f>
        <v>16</v>
      </c>
      <c r="E16" s="15" cm="1">
        <f t="array" ref="E16">SUM(C15:C18 * L5:L8)</f>
        <v>4.4635152109078646</v>
      </c>
      <c r="F16" s="1"/>
      <c r="G16" s="15">
        <f>(E16 - N6) / (N6 - 1)</f>
        <v>0.15450507030262153</v>
      </c>
      <c r="H16" s="1"/>
      <c r="I16" s="15">
        <v>0.9</v>
      </c>
      <c r="J16" s="1"/>
      <c r="K16" s="15">
        <f>G16/I16</f>
        <v>0.17167230033624614</v>
      </c>
      <c r="L16" s="1"/>
    </row>
    <row r="17" spans="1:18" x14ac:dyDescent="0.2">
      <c r="B17" s="13" t="s">
        <v>19</v>
      </c>
      <c r="C17" s="15">
        <f>SUM(E6:E9)</f>
        <v>4.4761904761904763</v>
      </c>
    </row>
    <row r="18" spans="1:18" x14ac:dyDescent="0.2">
      <c r="B18" s="13" t="s">
        <v>20</v>
      </c>
      <c r="C18" s="15">
        <f>SUM(F6:F9)</f>
        <v>4.666666666666667</v>
      </c>
      <c r="J18" s="2"/>
    </row>
    <row r="20" spans="1:1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">
      <c r="B21" s="9" t="s">
        <v>28</v>
      </c>
      <c r="N21" t="s">
        <v>31</v>
      </c>
      <c r="Q21" t="s">
        <v>32</v>
      </c>
    </row>
    <row r="23" spans="1:18" x14ac:dyDescent="0.2">
      <c r="B23" s="36" t="s">
        <v>30</v>
      </c>
      <c r="C23" s="37" t="s">
        <v>29</v>
      </c>
      <c r="D23" s="37"/>
      <c r="E23" s="37"/>
      <c r="F23" s="37"/>
      <c r="H23" s="36" t="s">
        <v>30</v>
      </c>
      <c r="I23" s="37" t="s">
        <v>29</v>
      </c>
      <c r="J23" s="37"/>
      <c r="K23" s="37"/>
      <c r="L23" s="37"/>
      <c r="N23" s="21" t="s">
        <v>6</v>
      </c>
      <c r="O23" s="6">
        <f>SUM(I25:I27)</f>
        <v>6</v>
      </c>
      <c r="Q23" s="26" t="s">
        <v>12</v>
      </c>
      <c r="R23" s="27">
        <f>O23/O27</f>
        <v>0.33333333333333331</v>
      </c>
    </row>
    <row r="24" spans="1:18" x14ac:dyDescent="0.2">
      <c r="B24" s="36"/>
      <c r="C24" s="19" t="s">
        <v>1</v>
      </c>
      <c r="D24" s="19" t="s">
        <v>2</v>
      </c>
      <c r="E24" s="19" t="s">
        <v>3</v>
      </c>
      <c r="F24" s="19" t="s">
        <v>4</v>
      </c>
      <c r="H24" s="36"/>
      <c r="I24" s="19" t="s">
        <v>1</v>
      </c>
      <c r="J24" s="19" t="s">
        <v>2</v>
      </c>
      <c r="K24" s="19" t="s">
        <v>3</v>
      </c>
      <c r="L24" s="19" t="s">
        <v>4</v>
      </c>
      <c r="N24" s="22" t="s">
        <v>7</v>
      </c>
      <c r="O24" s="6">
        <f>SUM(J25:J27)</f>
        <v>1</v>
      </c>
      <c r="Q24" s="26" t="s">
        <v>13</v>
      </c>
      <c r="R24" s="27">
        <f>O24/O27</f>
        <v>5.5555555555555552E-2</v>
      </c>
    </row>
    <row r="25" spans="1:18" x14ac:dyDescent="0.2">
      <c r="B25" s="20">
        <v>1</v>
      </c>
      <c r="C25" s="14">
        <v>2</v>
      </c>
      <c r="D25" s="14">
        <v>4</v>
      </c>
      <c r="E25" s="14">
        <v>1</v>
      </c>
      <c r="F25" s="14">
        <v>3</v>
      </c>
      <c r="H25" s="20">
        <v>1</v>
      </c>
      <c r="I25" s="18">
        <f>N6-C25</f>
        <v>2</v>
      </c>
      <c r="J25" s="18">
        <f>N6-D25</f>
        <v>0</v>
      </c>
      <c r="K25" s="18">
        <f>N6-E25</f>
        <v>3</v>
      </c>
      <c r="L25" s="18">
        <f>N6-F25</f>
        <v>1</v>
      </c>
      <c r="N25" s="21" t="s">
        <v>8</v>
      </c>
      <c r="O25" s="6">
        <f>SUM(K25:K27)</f>
        <v>8</v>
      </c>
      <c r="Q25" s="26" t="s">
        <v>14</v>
      </c>
      <c r="R25" s="27">
        <f>O25/O27</f>
        <v>0.44444444444444442</v>
      </c>
    </row>
    <row r="26" spans="1:18" x14ac:dyDescent="0.2">
      <c r="B26" s="20">
        <v>2</v>
      </c>
      <c r="C26" s="14">
        <v>1</v>
      </c>
      <c r="D26" s="14">
        <v>3</v>
      </c>
      <c r="E26" s="35">
        <v>2</v>
      </c>
      <c r="F26" s="14">
        <v>4</v>
      </c>
      <c r="H26" s="20">
        <v>2</v>
      </c>
      <c r="I26" s="18">
        <f>N6-C26</f>
        <v>3</v>
      </c>
      <c r="J26" s="18">
        <f>N6-D26</f>
        <v>1</v>
      </c>
      <c r="K26" s="18">
        <f>N6-E26</f>
        <v>2</v>
      </c>
      <c r="L26" s="18">
        <f>N6-F26</f>
        <v>0</v>
      </c>
      <c r="N26" s="21" t="s">
        <v>9</v>
      </c>
      <c r="O26" s="6">
        <f>SUM(L25:L27)</f>
        <v>3</v>
      </c>
      <c r="Q26" s="26" t="s">
        <v>15</v>
      </c>
      <c r="R26" s="27">
        <f>O26/O27</f>
        <v>0.16666666666666666</v>
      </c>
    </row>
    <row r="27" spans="1:18" x14ac:dyDescent="0.2">
      <c r="B27" s="20">
        <v>3</v>
      </c>
      <c r="C27" s="14">
        <v>3</v>
      </c>
      <c r="D27" s="14">
        <v>4</v>
      </c>
      <c r="E27" s="14">
        <v>1</v>
      </c>
      <c r="F27" s="14">
        <v>2</v>
      </c>
      <c r="H27" s="20">
        <v>3</v>
      </c>
      <c r="I27" s="18">
        <f>N6-C27</f>
        <v>1</v>
      </c>
      <c r="J27" s="18">
        <f>N6-D27</f>
        <v>0</v>
      </c>
      <c r="K27" s="18">
        <f>N6-E27</f>
        <v>3</v>
      </c>
      <c r="L27" s="18">
        <f>N6-F27</f>
        <v>2</v>
      </c>
      <c r="N27" s="21" t="s">
        <v>10</v>
      </c>
      <c r="O27" s="6">
        <f>SUM(O23:O26)</f>
        <v>18</v>
      </c>
    </row>
    <row r="28" spans="1:18" x14ac:dyDescent="0.2">
      <c r="B28" s="7"/>
      <c r="C28" s="10"/>
      <c r="D28" s="10"/>
      <c r="E28" s="7"/>
      <c r="F28" s="7"/>
    </row>
    <row r="31" spans="1:18" x14ac:dyDescent="0.2">
      <c r="B31" t="s">
        <v>33</v>
      </c>
    </row>
    <row r="33" spans="1:17" x14ac:dyDescent="0.2">
      <c r="B33" s="21" t="s">
        <v>34</v>
      </c>
      <c r="C33" s="11">
        <f>SUM(C25:C27)</f>
        <v>6</v>
      </c>
      <c r="E33" s="21" t="s">
        <v>38</v>
      </c>
      <c r="G33" s="21" t="s">
        <v>40</v>
      </c>
      <c r="I33" s="26" t="s">
        <v>41</v>
      </c>
      <c r="K33" s="21" t="s">
        <v>27</v>
      </c>
      <c r="L33" s="38" t="s">
        <v>26</v>
      </c>
      <c r="M33" s="39"/>
    </row>
    <row r="34" spans="1:17" x14ac:dyDescent="0.2">
      <c r="B34" s="21" t="s">
        <v>35</v>
      </c>
      <c r="C34" s="11">
        <f>SUM(D25:D27)</f>
        <v>11</v>
      </c>
      <c r="E34" s="11">
        <f>3*(N6+1)/2</f>
        <v>7.5</v>
      </c>
      <c r="G34" s="11" cm="1">
        <f t="array" ref="G34">SUM((C33:C36 - E34)^2)</f>
        <v>29</v>
      </c>
      <c r="I34" s="15">
        <f>(12*G34) /( 3^2*N6 * (N6^2-1))</f>
        <v>0.64444444444444449</v>
      </c>
    </row>
    <row r="35" spans="1:17" x14ac:dyDescent="0.2">
      <c r="B35" s="21" t="s">
        <v>36</v>
      </c>
      <c r="C35" s="11">
        <f>SUM(E25:E27)</f>
        <v>4</v>
      </c>
    </row>
    <row r="36" spans="1:17" x14ac:dyDescent="0.2">
      <c r="B36" s="21" t="s">
        <v>37</v>
      </c>
      <c r="C36" s="11">
        <f>SUM(F25:F27)</f>
        <v>9</v>
      </c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40" spans="1:17" x14ac:dyDescent="0.2">
      <c r="B40" s="28" t="s">
        <v>42</v>
      </c>
      <c r="H40" t="s">
        <v>43</v>
      </c>
      <c r="K40" t="s">
        <v>32</v>
      </c>
      <c r="N40" t="s">
        <v>48</v>
      </c>
    </row>
    <row r="42" spans="1:17" x14ac:dyDescent="0.2">
      <c r="B42" s="36" t="s">
        <v>30</v>
      </c>
      <c r="C42" s="37" t="s">
        <v>29</v>
      </c>
      <c r="D42" s="37"/>
      <c r="E42" s="37"/>
      <c r="F42" s="37"/>
      <c r="H42" s="32" t="s">
        <v>44</v>
      </c>
      <c r="I42" s="11">
        <f>SUM(C44:C46)</f>
        <v>28</v>
      </c>
      <c r="K42" s="34" t="s">
        <v>12</v>
      </c>
      <c r="L42" s="27">
        <f>I42/I46</f>
        <v>0.36363636363636365</v>
      </c>
      <c r="N42" s="32" t="s">
        <v>49</v>
      </c>
      <c r="O42" s="15">
        <f>I42/3</f>
        <v>9.3333333333333339</v>
      </c>
    </row>
    <row r="43" spans="1:17" x14ac:dyDescent="0.2">
      <c r="B43" s="36"/>
      <c r="C43" s="29" t="s">
        <v>1</v>
      </c>
      <c r="D43" s="29" t="s">
        <v>2</v>
      </c>
      <c r="E43" s="29" t="s">
        <v>3</v>
      </c>
      <c r="F43" s="29" t="s">
        <v>4</v>
      </c>
      <c r="H43" s="31" t="s">
        <v>45</v>
      </c>
      <c r="I43" s="11">
        <f>SUM(D44:D46)</f>
        <v>22</v>
      </c>
      <c r="K43" s="34" t="s">
        <v>13</v>
      </c>
      <c r="L43" s="27">
        <f>I43/I46</f>
        <v>0.2857142857142857</v>
      </c>
      <c r="N43" s="32" t="s">
        <v>50</v>
      </c>
      <c r="O43" s="15">
        <f>I43/3</f>
        <v>7.333333333333333</v>
      </c>
    </row>
    <row r="44" spans="1:17" x14ac:dyDescent="0.2">
      <c r="B44" s="30">
        <v>1</v>
      </c>
      <c r="C44" s="14">
        <v>9</v>
      </c>
      <c r="D44" s="14">
        <v>7</v>
      </c>
      <c r="E44" s="14">
        <v>6</v>
      </c>
      <c r="F44" s="14">
        <v>3</v>
      </c>
      <c r="H44" s="32" t="s">
        <v>47</v>
      </c>
      <c r="I44" s="11">
        <f>SUM(E44:E46)</f>
        <v>17</v>
      </c>
      <c r="K44" s="34" t="s">
        <v>14</v>
      </c>
      <c r="L44" s="27">
        <f>I44/I46</f>
        <v>0.22077922077922077</v>
      </c>
      <c r="N44" s="32" t="s">
        <v>51</v>
      </c>
      <c r="O44" s="15">
        <f>I44/3</f>
        <v>5.666666666666667</v>
      </c>
    </row>
    <row r="45" spans="1:17" x14ac:dyDescent="0.2">
      <c r="B45" s="30">
        <v>2</v>
      </c>
      <c r="C45" s="14">
        <v>10</v>
      </c>
      <c r="D45" s="14">
        <v>8</v>
      </c>
      <c r="E45" s="35">
        <v>5</v>
      </c>
      <c r="F45" s="14">
        <v>4</v>
      </c>
      <c r="H45" s="32" t="s">
        <v>46</v>
      </c>
      <c r="I45" s="11">
        <f>SUM(F44:F46)</f>
        <v>10</v>
      </c>
      <c r="K45" s="34" t="s">
        <v>15</v>
      </c>
      <c r="L45" s="27">
        <f>I45/I46</f>
        <v>0.12987012987012986</v>
      </c>
      <c r="N45" s="32" t="s">
        <v>52</v>
      </c>
      <c r="O45" s="15">
        <f>I45/3</f>
        <v>3.3333333333333335</v>
      </c>
    </row>
    <row r="46" spans="1:17" x14ac:dyDescent="0.2">
      <c r="B46" s="30">
        <v>3</v>
      </c>
      <c r="C46" s="14">
        <v>9</v>
      </c>
      <c r="D46" s="14">
        <v>7</v>
      </c>
      <c r="E46" s="14">
        <v>6</v>
      </c>
      <c r="F46" s="14">
        <v>3</v>
      </c>
      <c r="H46" s="32" t="s">
        <v>10</v>
      </c>
      <c r="I46" s="11">
        <f>SUM(I42:I45)</f>
        <v>77</v>
      </c>
    </row>
    <row r="50" spans="2:6" x14ac:dyDescent="0.2">
      <c r="B50" t="s">
        <v>57</v>
      </c>
      <c r="E50" t="s">
        <v>58</v>
      </c>
    </row>
    <row r="52" spans="2:6" x14ac:dyDescent="0.2">
      <c r="B52" s="33" t="s">
        <v>53</v>
      </c>
      <c r="C52" s="25">
        <f>1/3*((C44-O42)^2+(D44-O43)^2+(E44-O44)^2+(F44-O45)^2)</f>
        <v>0.1481481481481482</v>
      </c>
      <c r="E52" s="33" t="s">
        <v>53</v>
      </c>
      <c r="F52" s="25">
        <f>1/2*((C44-O42)^2+(C45-O42)^2+(C46-O42)^2)</f>
        <v>0.33333333333333331</v>
      </c>
    </row>
    <row r="53" spans="2:6" x14ac:dyDescent="0.2">
      <c r="B53" s="33" t="s">
        <v>54</v>
      </c>
      <c r="C53" s="25">
        <f>1/3*((C45-O42)^2+(D45-O43)^2+(E45-O44)^2+(F45-O45)^2)</f>
        <v>0.59259259259259256</v>
      </c>
      <c r="E53" s="33" t="s">
        <v>54</v>
      </c>
      <c r="F53" s="25">
        <f>1/2*((D44-O43)^2+(D45-O43)^2+(D46-O43)^2)</f>
        <v>0.33333333333333337</v>
      </c>
    </row>
    <row r="54" spans="2:6" x14ac:dyDescent="0.2">
      <c r="B54" s="33" t="s">
        <v>55</v>
      </c>
      <c r="C54" s="25">
        <f>1/3*((C46-O42)^2+(D46-O43)^2+(E46-O44)^2+(F46-O45)^2)</f>
        <v>0.1481481481481482</v>
      </c>
      <c r="E54" s="33" t="s">
        <v>55</v>
      </c>
      <c r="F54" s="25">
        <f>1/2*((E44-O44)^2+(E45-O44)^2+(E46-O44)^2)</f>
        <v>0.33333333333333337</v>
      </c>
    </row>
    <row r="55" spans="2:6" x14ac:dyDescent="0.2">
      <c r="B55" s="7"/>
      <c r="C55" s="7"/>
      <c r="E55" s="33" t="s">
        <v>56</v>
      </c>
      <c r="F55" s="5">
        <f>1/2*((F44-O45)^2+(F45-O45)^2+(F46-O45)^2)</f>
        <v>0.33333333333333337</v>
      </c>
    </row>
  </sheetData>
  <mergeCells count="8">
    <mergeCell ref="B42:B43"/>
    <mergeCell ref="C42:F42"/>
    <mergeCell ref="C23:F23"/>
    <mergeCell ref="B23:B24"/>
    <mergeCell ref="N15:O15"/>
    <mergeCell ref="H23:H24"/>
    <mergeCell ref="I23:L23"/>
    <mergeCell ref="L33:M33"/>
  </mergeCells>
  <phoneticPr fontId="2" type="noConversion"/>
  <pageMargins left="0.7" right="0.7" top="0.75" bottom="0.75" header="0.3" footer="0.3"/>
  <ignoredErrors>
    <ignoredError sqref="C16 J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DEC0-8676-A14C-BD83-860D9C0F42E7}">
  <dimension ref="A1"/>
  <sheetViews>
    <sheetView topLeftCell="D3" zoomScale="125" workbookViewId="0">
      <selection activeCell="I13" sqref="I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Решение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maxtyush12@outlook.com</dc:creator>
  <cp:lastModifiedBy>Microsoft Office User</cp:lastModifiedBy>
  <dcterms:created xsi:type="dcterms:W3CDTF">2024-01-28T07:19:47Z</dcterms:created>
  <dcterms:modified xsi:type="dcterms:W3CDTF">2024-01-29T07:05:35Z</dcterms:modified>
</cp:coreProperties>
</file>