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8AD956C7-2AD1-7140-AB96-D940E2981CC9}" xr6:coauthVersionLast="47" xr6:coauthVersionMax="47" xr10:uidLastSave="{00000000-0000-0000-0000-000000000000}"/>
  <bookViews>
    <workbookView xWindow="4340" yWindow="500" windowWidth="32080" windowHeight="20260" xr2:uid="{39A1E621-E2FD-3141-A5DD-ADF392A9A6E6}"/>
  </bookViews>
  <sheets>
    <sheet name="Лист1" sheetId="1" r:id="rId1"/>
    <sheet name="Лист2" sheetId="2" r:id="rId2"/>
    <sheet name="Лист3" sheetId="3" r:id="rId3"/>
  </sheets>
  <definedNames>
    <definedName name="_xlchart.v1.0" hidden="1">Лист1!$B$2:$B$101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0" i="1"/>
  <c r="H20" i="1"/>
  <c r="K2" i="1"/>
  <c r="F2" i="1"/>
  <c r="C2" i="1"/>
  <c r="E4" i="3"/>
  <c r="E5" i="3"/>
  <c r="E3" i="3"/>
  <c r="D11" i="2"/>
  <c r="D10" i="2"/>
  <c r="D9" i="2"/>
  <c r="D8" i="2"/>
  <c r="D7" i="2"/>
  <c r="D6" i="2"/>
  <c r="D5" i="2"/>
  <c r="D4" i="2"/>
  <c r="D3" i="2"/>
  <c r="D2" i="2"/>
  <c r="D2" i="1" l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C3" i="2"/>
  <c r="C4" i="2"/>
  <c r="C5" i="2"/>
  <c r="C6" i="2"/>
  <c r="C7" i="2"/>
  <c r="C8" i="2"/>
  <c r="C9" i="2"/>
  <c r="C10" i="2"/>
  <c r="C11" i="2"/>
  <c r="C2" i="2"/>
  <c r="D3" i="1" l="1"/>
  <c r="G2" i="1"/>
  <c r="I2" i="1"/>
  <c r="H2" i="1" s="1"/>
  <c r="J2" i="1" s="1"/>
  <c r="H2" i="2"/>
  <c r="G2" i="2"/>
  <c r="C5" i="3"/>
  <c r="C4" i="3"/>
  <c r="C3" i="3"/>
  <c r="B5" i="3"/>
  <c r="B4" i="3"/>
  <c r="B3" i="3"/>
  <c r="I3" i="2" l="1"/>
  <c r="E3" i="2" s="1"/>
  <c r="I4" i="2"/>
  <c r="E4" i="2" s="1"/>
  <c r="I5" i="2"/>
  <c r="E5" i="2" s="1"/>
  <c r="I6" i="2"/>
  <c r="E6" i="2" s="1"/>
  <c r="I7" i="2"/>
  <c r="E7" i="2" s="1"/>
  <c r="I8" i="2"/>
  <c r="E8" i="2" s="1"/>
  <c r="I9" i="2"/>
  <c r="E9" i="2" s="1"/>
  <c r="I10" i="2"/>
  <c r="E10" i="2" s="1"/>
  <c r="I11" i="2"/>
  <c r="E11" i="2" s="1"/>
  <c r="I2" i="2"/>
  <c r="E2" i="2" s="1"/>
</calcChain>
</file>

<file path=xl/sharedStrings.xml><?xml version="1.0" encoding="utf-8"?>
<sst xmlns="http://schemas.openxmlformats.org/spreadsheetml/2006/main" count="16" uniqueCount="16">
  <si>
    <t>№</t>
  </si>
  <si>
    <t>Границы интералов, с</t>
  </si>
  <si>
    <t>4,28 - 4,42</t>
  </si>
  <si>
    <t>4,42 - 4,56</t>
  </si>
  <si>
    <t>4,56 - 4,70</t>
  </si>
  <si>
    <t>4,70 - 4,84</t>
  </si>
  <si>
    <t>4,84 - 4,98</t>
  </si>
  <si>
    <t>4,98 - 5,12</t>
  </si>
  <si>
    <t>5,12 - 5,26</t>
  </si>
  <si>
    <t>5,26 - 5,40</t>
  </si>
  <si>
    <t>5,40 - 5,54</t>
  </si>
  <si>
    <t>5,54 - 5,68</t>
  </si>
  <si>
    <t>Интервал, с</t>
  </si>
  <si>
    <t>от</t>
  </si>
  <si>
    <t>до</t>
  </si>
  <si>
    <t>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</si>
</sst>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3" x14ac:knownFonts="1"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2" xfId="0" applyBorder="1"/>
    <xf numFmtId="164" fontId="0" fillId="0" borderId="1" xfId="0" applyNumberFormat="1" applyBorder="1"/>
    <xf numFmtId="164" fontId="0" fillId="0" borderId="3" xfId="0" applyNumberFormat="1" applyBorder="1"/>
    <xf numFmtId="164" fontId="0" fillId="0" borderId="0" xfId="0" applyNumberFormat="1"/>
    <xf numFmtId="164" fontId="0" fillId="0" borderId="2" xfId="0" applyNumberFormat="1" applyBorder="1"/>
    <xf numFmtId="165" fontId="0" fillId="0" borderId="1" xfId="0" applyNumberFormat="1" applyBorder="1"/>
    <xf numFmtId="0" fontId="0" fillId="0" borderId="4" xfId="0" applyBorder="1"/>
    <xf numFmtId="2" fontId="2" fillId="0" borderId="0" xfId="0" applyNumberFormat="1" applyFont="1"/>
    <xf numFmtId="2" fontId="2" fillId="0" borderId="1" xfId="0" applyNumberFormat="1" applyFont="1" applyBorder="1"/>
    <xf numFmtId="2" fontId="2" fillId="0" borderId="4" xfId="0" applyNumberFormat="1" applyFon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444AD6BA-F802-314B-A88E-D290EA24FBD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192774</xdr:colOff>
      <xdr:row>0</xdr:row>
      <xdr:rowOff>13094</xdr:rowOff>
    </xdr:from>
    <xdr:to>
      <xdr:col>1</xdr:col>
      <xdr:colOff>581862</xdr:colOff>
      <xdr:row>1</xdr:row>
      <xdr:rowOff>4972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56021F-FF56-C008-CD66-8435CAB7F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82" y="13094"/>
          <a:ext cx="389088" cy="180026"/>
        </a:xfrm>
        <a:prstGeom prst="rect">
          <a:avLst/>
        </a:prstGeom>
      </xdr:spPr>
    </xdr:pic>
    <xdr:clientData/>
  </xdr:twoCellAnchor>
  <xdr:twoCellAnchor editAs="oneCell">
    <xdr:from>
      <xdr:col>2</xdr:col>
      <xdr:colOff>36255</xdr:colOff>
      <xdr:row>0</xdr:row>
      <xdr:rowOff>14768</xdr:rowOff>
    </xdr:from>
    <xdr:to>
      <xdr:col>3</xdr:col>
      <xdr:colOff>123284</xdr:colOff>
      <xdr:row>0</xdr:row>
      <xdr:rowOff>184737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8C8366B-3545-E132-57F9-32152C85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9271" y="14768"/>
          <a:ext cx="772829" cy="182669"/>
        </a:xfrm>
        <a:prstGeom prst="rect">
          <a:avLst/>
        </a:prstGeom>
      </xdr:spPr>
    </xdr:pic>
    <xdr:clientData/>
  </xdr:twoCellAnchor>
  <xdr:twoCellAnchor editAs="oneCell">
    <xdr:from>
      <xdr:col>3</xdr:col>
      <xdr:colOff>12972</xdr:colOff>
      <xdr:row>0</xdr:row>
      <xdr:rowOff>19688</xdr:rowOff>
    </xdr:from>
    <xdr:to>
      <xdr:col>4</xdr:col>
      <xdr:colOff>134538</xdr:colOff>
      <xdr:row>1</xdr:row>
      <xdr:rowOff>3827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C01E3DC-7F0B-21B5-BB4B-ECE3E9BB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2496" y="19688"/>
          <a:ext cx="807366" cy="172287"/>
        </a:xfrm>
        <a:prstGeom prst="rect">
          <a:avLst/>
        </a:prstGeom>
      </xdr:spPr>
    </xdr:pic>
    <xdr:clientData/>
  </xdr:twoCellAnchor>
  <xdr:twoCellAnchor editAs="oneCell">
    <xdr:from>
      <xdr:col>5</xdr:col>
      <xdr:colOff>355054</xdr:colOff>
      <xdr:row>0</xdr:row>
      <xdr:rowOff>0</xdr:rowOff>
    </xdr:from>
    <xdr:to>
      <xdr:col>5</xdr:col>
      <xdr:colOff>606425</xdr:colOff>
      <xdr:row>1</xdr:row>
      <xdr:rowOff>3035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CA7CEDD-4F35-50D2-40D7-26FD839CF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5968" y="0"/>
          <a:ext cx="251371" cy="191183"/>
        </a:xfrm>
        <a:prstGeom prst="rect">
          <a:avLst/>
        </a:prstGeom>
      </xdr:spPr>
    </xdr:pic>
    <xdr:clientData/>
  </xdr:twoCellAnchor>
  <xdr:twoCellAnchor editAs="oneCell">
    <xdr:from>
      <xdr:col>6</xdr:col>
      <xdr:colOff>22564</xdr:colOff>
      <xdr:row>0</xdr:row>
      <xdr:rowOff>0</xdr:rowOff>
    </xdr:from>
    <xdr:to>
      <xdr:col>7</xdr:col>
      <xdr:colOff>74015</xdr:colOff>
      <xdr:row>1</xdr:row>
      <xdr:rowOff>1924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C2B8ABB-C2DA-5124-B141-FFC3D3FEC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3630" y="0"/>
          <a:ext cx="737251" cy="203071"/>
        </a:xfrm>
        <a:prstGeom prst="rect">
          <a:avLst/>
        </a:prstGeom>
      </xdr:spPr>
    </xdr:pic>
    <xdr:clientData/>
  </xdr:twoCellAnchor>
  <xdr:twoCellAnchor editAs="oneCell">
    <xdr:from>
      <xdr:col>7</xdr:col>
      <xdr:colOff>44562</xdr:colOff>
      <xdr:row>0</xdr:row>
      <xdr:rowOff>0</xdr:rowOff>
    </xdr:from>
    <xdr:to>
      <xdr:col>8</xdr:col>
      <xdr:colOff>67909</xdr:colOff>
      <xdr:row>1</xdr:row>
      <xdr:rowOff>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587D171-4340-14B5-D5F8-11E62B99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2983" y="0"/>
          <a:ext cx="709147" cy="200527"/>
        </a:xfrm>
        <a:prstGeom prst="rect">
          <a:avLst/>
        </a:prstGeom>
      </xdr:spPr>
    </xdr:pic>
    <xdr:clientData/>
  </xdr:twoCellAnchor>
  <xdr:twoCellAnchor editAs="oneCell">
    <xdr:from>
      <xdr:col>8</xdr:col>
      <xdr:colOff>227262</xdr:colOff>
      <xdr:row>0</xdr:row>
      <xdr:rowOff>0</xdr:rowOff>
    </xdr:from>
    <xdr:to>
      <xdr:col>8</xdr:col>
      <xdr:colOff>622192</xdr:colOff>
      <xdr:row>1</xdr:row>
      <xdr:rowOff>1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6C91AAE-B745-08C2-5234-1EAF88652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069" y="0"/>
          <a:ext cx="394930" cy="200527"/>
        </a:xfrm>
        <a:prstGeom prst="rect">
          <a:avLst/>
        </a:prstGeom>
      </xdr:spPr>
    </xdr:pic>
    <xdr:clientData/>
  </xdr:twoCellAnchor>
  <xdr:twoCellAnchor editAs="oneCell">
    <xdr:from>
      <xdr:col>9</xdr:col>
      <xdr:colOff>30237</xdr:colOff>
      <xdr:row>0</xdr:row>
      <xdr:rowOff>0</xdr:rowOff>
    </xdr:from>
    <xdr:to>
      <xdr:col>10</xdr:col>
      <xdr:colOff>128852</xdr:colOff>
      <xdr:row>0</xdr:row>
      <xdr:rowOff>181428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F56B7BF-FC7B-D9FA-DA7B-670AD922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13" y="0"/>
          <a:ext cx="784415" cy="181428"/>
        </a:xfrm>
        <a:prstGeom prst="rect">
          <a:avLst/>
        </a:prstGeom>
      </xdr:spPr>
    </xdr:pic>
    <xdr:clientData/>
  </xdr:twoCellAnchor>
  <xdr:twoCellAnchor>
    <xdr:from>
      <xdr:col>4</xdr:col>
      <xdr:colOff>820334</xdr:colOff>
      <xdr:row>2</xdr:row>
      <xdr:rowOff>25400</xdr:rowOff>
    </xdr:from>
    <xdr:to>
      <xdr:col>11</xdr:col>
      <xdr:colOff>8466</xdr:colOff>
      <xdr:row>15</xdr:row>
      <xdr:rowOff>186267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22B198EA-B728-70B1-B715-2CAFB456CD3C}"/>
                </a:ext>
                <a:ext uri="{147F2762-F138-4A5C-976F-8EAC2B608ADB}">
                  <a16:predDERef xmlns:a16="http://schemas.microsoft.com/office/drawing/2014/main" pred="{EF56B7BF-FC7B-D9FA-DA7B-670AD922D5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0334" y="406400"/>
              <a:ext cx="4052232" cy="26373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210457</xdr:colOff>
      <xdr:row>0</xdr:row>
      <xdr:rowOff>0</xdr:rowOff>
    </xdr:from>
    <xdr:to>
      <xdr:col>10</xdr:col>
      <xdr:colOff>464457</xdr:colOff>
      <xdr:row>1</xdr:row>
      <xdr:rowOff>2352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222194F-0F20-C2D4-D00E-C7F283A58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4571" y="0"/>
          <a:ext cx="254000" cy="190500"/>
        </a:xfrm>
        <a:prstGeom prst="rect">
          <a:avLst/>
        </a:prstGeom>
      </xdr:spPr>
    </xdr:pic>
    <xdr:clientData/>
  </xdr:twoCellAnchor>
  <xdr:twoCellAnchor editAs="oneCell">
    <xdr:from>
      <xdr:col>5</xdr:col>
      <xdr:colOff>67196</xdr:colOff>
      <xdr:row>17</xdr:row>
      <xdr:rowOff>6719</xdr:rowOff>
    </xdr:from>
    <xdr:to>
      <xdr:col>6</xdr:col>
      <xdr:colOff>537566</xdr:colOff>
      <xdr:row>18</xdr:row>
      <xdr:rowOff>141110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AC64972-62BD-9F8F-C9BB-43FCE9ABEF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6984" y="3205238"/>
          <a:ext cx="1142328" cy="322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31719</xdr:colOff>
      <xdr:row>0</xdr:row>
      <xdr:rowOff>103833</xdr:rowOff>
    </xdr:from>
    <xdr:to>
      <xdr:col>1</xdr:col>
      <xdr:colOff>764987</xdr:colOff>
      <xdr:row>0</xdr:row>
      <xdr:rowOff>483109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9CD9296-7D07-2942-A02E-51A9ADD69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967" y="103833"/>
          <a:ext cx="733268" cy="379276"/>
        </a:xfrm>
        <a:prstGeom prst="rect">
          <a:avLst/>
        </a:prstGeom>
      </xdr:spPr>
    </xdr:pic>
    <xdr:clientData/>
  </xdr:twoCellAnchor>
  <xdr:twoCellAnchor editAs="oneCell">
    <xdr:from>
      <xdr:col>2</xdr:col>
      <xdr:colOff>52036</xdr:colOff>
      <xdr:row>0</xdr:row>
      <xdr:rowOff>158001</xdr:rowOff>
    </xdr:from>
    <xdr:to>
      <xdr:col>2</xdr:col>
      <xdr:colOff>821562</xdr:colOff>
      <xdr:row>0</xdr:row>
      <xdr:rowOff>455010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BB7413C9-0E50-E2B2-928E-5AACA7BA3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6531" y="158001"/>
          <a:ext cx="769526" cy="297009"/>
        </a:xfrm>
        <a:prstGeom prst="rect">
          <a:avLst/>
        </a:prstGeom>
      </xdr:spPr>
    </xdr:pic>
    <xdr:clientData/>
  </xdr:twoCellAnchor>
  <xdr:twoCellAnchor editAs="oneCell">
    <xdr:from>
      <xdr:col>3</xdr:col>
      <xdr:colOff>28654</xdr:colOff>
      <xdr:row>0</xdr:row>
      <xdr:rowOff>63371</xdr:rowOff>
    </xdr:from>
    <xdr:to>
      <xdr:col>3</xdr:col>
      <xdr:colOff>751570</xdr:colOff>
      <xdr:row>0</xdr:row>
      <xdr:rowOff>502283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8FF106C9-D849-A2E3-C360-D6ACB6AC8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0397" y="63371"/>
          <a:ext cx="722916" cy="438912"/>
        </a:xfrm>
        <a:prstGeom prst="rect">
          <a:avLst/>
        </a:prstGeom>
      </xdr:spPr>
    </xdr:pic>
    <xdr:clientData/>
  </xdr:twoCellAnchor>
  <xdr:twoCellAnchor editAs="oneCell">
    <xdr:from>
      <xdr:col>4</xdr:col>
      <xdr:colOff>49061</xdr:colOff>
      <xdr:row>0</xdr:row>
      <xdr:rowOff>109343</xdr:rowOff>
    </xdr:from>
    <xdr:to>
      <xdr:col>4</xdr:col>
      <xdr:colOff>756802</xdr:colOff>
      <xdr:row>0</xdr:row>
      <xdr:rowOff>454139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0CB2823-E6DF-7BCC-50EC-05D0D2A78A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8052" y="109343"/>
          <a:ext cx="707741" cy="344796"/>
        </a:xfrm>
        <a:prstGeom prst="rect">
          <a:avLst/>
        </a:prstGeom>
      </xdr:spPr>
    </xdr:pic>
    <xdr:clientData/>
  </xdr:twoCellAnchor>
  <xdr:twoCellAnchor editAs="oneCell">
    <xdr:from>
      <xdr:col>6</xdr:col>
      <xdr:colOff>72694</xdr:colOff>
      <xdr:row>0</xdr:row>
      <xdr:rowOff>0</xdr:rowOff>
    </xdr:from>
    <xdr:to>
      <xdr:col>6</xdr:col>
      <xdr:colOff>773974</xdr:colOff>
      <xdr:row>0</xdr:row>
      <xdr:rowOff>633687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2CEA000E-80B6-81D6-056B-049281496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4411" y="0"/>
          <a:ext cx="701280" cy="633687"/>
        </a:xfrm>
        <a:prstGeom prst="rect">
          <a:avLst/>
        </a:prstGeom>
      </xdr:spPr>
    </xdr:pic>
    <xdr:clientData/>
  </xdr:twoCellAnchor>
  <xdr:twoCellAnchor editAs="oneCell">
    <xdr:from>
      <xdr:col>7</xdr:col>
      <xdr:colOff>29932</xdr:colOff>
      <xdr:row>0</xdr:row>
      <xdr:rowOff>89798</xdr:rowOff>
    </xdr:from>
    <xdr:to>
      <xdr:col>7</xdr:col>
      <xdr:colOff>816733</xdr:colOff>
      <xdr:row>0</xdr:row>
      <xdr:rowOff>548764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093D816-C840-F1FE-BCFA-F54442E05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6935" y="89798"/>
          <a:ext cx="786801" cy="458966"/>
        </a:xfrm>
        <a:prstGeom prst="rect">
          <a:avLst/>
        </a:prstGeom>
      </xdr:spPr>
    </xdr:pic>
    <xdr:clientData/>
  </xdr:twoCellAnchor>
  <xdr:twoCellAnchor editAs="oneCell">
    <xdr:from>
      <xdr:col>8</xdr:col>
      <xdr:colOff>12827</xdr:colOff>
      <xdr:row>0</xdr:row>
      <xdr:rowOff>42760</xdr:rowOff>
    </xdr:from>
    <xdr:to>
      <xdr:col>8</xdr:col>
      <xdr:colOff>813982</xdr:colOff>
      <xdr:row>0</xdr:row>
      <xdr:rowOff>457542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28A6E012-D512-8270-D219-5DCDC3F8F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5117" y="42760"/>
          <a:ext cx="801155" cy="4147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102690</xdr:colOff>
      <xdr:row>2</xdr:row>
      <xdr:rowOff>34416</xdr:rowOff>
    </xdr:from>
    <xdr:to>
      <xdr:col>0</xdr:col>
      <xdr:colOff>694720</xdr:colOff>
      <xdr:row>3</xdr:row>
      <xdr:rowOff>7533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3446B94-289D-9236-6283-297674449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690" y="443399"/>
          <a:ext cx="592030" cy="177609"/>
        </a:xfrm>
        <a:prstGeom prst="rect">
          <a:avLst/>
        </a:prstGeom>
      </xdr:spPr>
    </xdr:pic>
    <xdr:clientData/>
  </xdr:twoCellAnchor>
  <xdr:twoCellAnchor editAs="oneCell">
    <xdr:from>
      <xdr:col>0</xdr:col>
      <xdr:colOff>103905</xdr:colOff>
      <xdr:row>3</xdr:row>
      <xdr:rowOff>20310</xdr:rowOff>
    </xdr:from>
    <xdr:to>
      <xdr:col>0</xdr:col>
      <xdr:colOff>727568</xdr:colOff>
      <xdr:row>4</xdr:row>
      <xdr:rowOff>1714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FBB9E62-7037-2650-8274-AC5C0D8FB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905" y="633785"/>
          <a:ext cx="623663" cy="181429"/>
        </a:xfrm>
        <a:prstGeom prst="rect">
          <a:avLst/>
        </a:prstGeom>
      </xdr:spPr>
    </xdr:pic>
    <xdr:clientData/>
  </xdr:twoCellAnchor>
  <xdr:twoCellAnchor editAs="oneCell">
    <xdr:from>
      <xdr:col>0</xdr:col>
      <xdr:colOff>86102</xdr:colOff>
      <xdr:row>4</xdr:row>
      <xdr:rowOff>20311</xdr:rowOff>
    </xdr:from>
    <xdr:to>
      <xdr:col>0</xdr:col>
      <xdr:colOff>735366</xdr:colOff>
      <xdr:row>5</xdr:row>
      <xdr:rowOff>4696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A6A8784-23F6-B42F-C00D-7B9FAE048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2" y="838277"/>
          <a:ext cx="649264" cy="188877"/>
        </a:xfrm>
        <a:prstGeom prst="rect">
          <a:avLst/>
        </a:prstGeom>
      </xdr:spPr>
    </xdr:pic>
    <xdr:clientData/>
  </xdr:twoCellAnchor>
  <xdr:twoCellAnchor editAs="oneCell">
    <xdr:from>
      <xdr:col>3</xdr:col>
      <xdr:colOff>106251</xdr:colOff>
      <xdr:row>0</xdr:row>
      <xdr:rowOff>32205</xdr:rowOff>
    </xdr:from>
    <xdr:to>
      <xdr:col>3</xdr:col>
      <xdr:colOff>743163</xdr:colOff>
      <xdr:row>1</xdr:row>
      <xdr:rowOff>156341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6F2CC0AE-4CFF-BC42-DF6B-B9A4F6353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437" y="32205"/>
          <a:ext cx="636912" cy="328628"/>
        </a:xfrm>
        <a:prstGeom prst="rect">
          <a:avLst/>
        </a:prstGeom>
      </xdr:spPr>
    </xdr:pic>
    <xdr:clientData/>
  </xdr:twoCellAnchor>
  <xdr:twoCellAnchor editAs="oneCell">
    <xdr:from>
      <xdr:col>4</xdr:col>
      <xdr:colOff>247138</xdr:colOff>
      <xdr:row>0</xdr:row>
      <xdr:rowOff>10763</xdr:rowOff>
    </xdr:from>
    <xdr:to>
      <xdr:col>4</xdr:col>
      <xdr:colOff>612934</xdr:colOff>
      <xdr:row>2</xdr:row>
      <xdr:rowOff>1715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3D1BA15-B1F8-9A97-6F81-7368773D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053" y="10763"/>
          <a:ext cx="365796" cy="395469"/>
        </a:xfrm>
        <a:prstGeom prst="rect">
          <a:avLst/>
        </a:prstGeom>
      </xdr:spPr>
    </xdr:pic>
    <xdr:clientData/>
  </xdr:twoCellAnchor>
  <xdr:twoCellAnchor editAs="oneCell">
    <xdr:from>
      <xdr:col>5</xdr:col>
      <xdr:colOff>207647</xdr:colOff>
      <xdr:row>0</xdr:row>
      <xdr:rowOff>0</xdr:rowOff>
    </xdr:from>
    <xdr:to>
      <xdr:col>5</xdr:col>
      <xdr:colOff>553204</xdr:colOff>
      <xdr:row>1</xdr:row>
      <xdr:rowOff>197844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C4892D20-DDD8-E20D-BD1B-BAD6D6BBB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1291" y="0"/>
          <a:ext cx="345557" cy="4023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B5E9-2B60-5243-8B57-68531918041F}">
  <dimension ref="A1:K101"/>
  <sheetViews>
    <sheetView tabSelected="1" zoomScale="189" workbookViewId="0">
      <selection activeCell="F23" sqref="F23"/>
    </sheetView>
  </sheetViews>
  <sheetFormatPr baseColWidth="10" defaultColWidth="8.83203125" defaultRowHeight="15.75" customHeight="1" x14ac:dyDescent="0.2"/>
  <sheetData>
    <row r="1" spans="1:11" x14ac:dyDescent="0.2">
      <c r="A1" s="2" t="s">
        <v>0</v>
      </c>
      <c r="B1" s="2"/>
      <c r="C1" s="2"/>
      <c r="D1" s="3"/>
      <c r="F1" s="2"/>
      <c r="G1" s="2"/>
      <c r="H1" s="2"/>
      <c r="I1" s="2"/>
      <c r="J1" s="4"/>
      <c r="K1" s="6"/>
    </row>
    <row r="2" spans="1:11" x14ac:dyDescent="0.2">
      <c r="A2" s="2">
        <v>1</v>
      </c>
      <c r="B2" s="7">
        <v>4.0999999999999996</v>
      </c>
      <c r="C2" s="7">
        <f t="shared" ref="C2:C33" si="0">B3-$F$2</f>
        <v>-0.89363636363636267</v>
      </c>
      <c r="D2" s="7">
        <f t="shared" ref="D2:D33" si="1">C2^2</f>
        <v>0.79858595041322145</v>
      </c>
      <c r="F2" s="7">
        <f>AVERAGE(B3:B102)</f>
        <v>5.003636363636363</v>
      </c>
      <c r="G2" s="7">
        <f>SUM(C2:C101)</f>
        <v>-5.0036363636363106</v>
      </c>
      <c r="H2" s="7">
        <f>SQRT(1/99 * I2)</f>
        <v>0.68434491103429407</v>
      </c>
      <c r="I2" s="10">
        <f>SUM(D2:D101)</f>
        <v>46.364467768595041</v>
      </c>
      <c r="J2" s="7">
        <f>1/SQRT(H2*(2*PI()))</f>
        <v>0.48225034252759508</v>
      </c>
      <c r="K2" s="10">
        <f>(B1-B3)/9.228</f>
        <v>-0.4453836150845254</v>
      </c>
    </row>
    <row r="3" spans="1:11" x14ac:dyDescent="0.2">
      <c r="A3" s="2">
        <v>2</v>
      </c>
      <c r="B3" s="7">
        <v>4.1100000000000003</v>
      </c>
      <c r="C3" s="7">
        <f t="shared" si="0"/>
        <v>-0.84363636363636285</v>
      </c>
      <c r="D3" s="7">
        <f t="shared" si="1"/>
        <v>0.71172231404958541</v>
      </c>
      <c r="F3" s="9"/>
      <c r="G3" s="9"/>
      <c r="H3" s="9"/>
      <c r="I3" s="9"/>
      <c r="J3" s="9"/>
      <c r="K3" s="9"/>
    </row>
    <row r="4" spans="1:11" x14ac:dyDescent="0.2">
      <c r="A4" s="2">
        <v>3</v>
      </c>
      <c r="B4" s="7">
        <v>4.16</v>
      </c>
      <c r="C4" s="7">
        <f t="shared" si="0"/>
        <v>-0.79363636363636303</v>
      </c>
      <c r="D4" s="7">
        <f t="shared" si="1"/>
        <v>0.6298586776859495</v>
      </c>
    </row>
    <row r="5" spans="1:11" x14ac:dyDescent="0.2">
      <c r="A5" s="2">
        <v>4</v>
      </c>
      <c r="B5" s="7">
        <v>4.21</v>
      </c>
      <c r="C5" s="7">
        <f t="shared" si="0"/>
        <v>-0.73363636363636342</v>
      </c>
      <c r="D5" s="7">
        <f t="shared" si="1"/>
        <v>0.53822231404958643</v>
      </c>
    </row>
    <row r="6" spans="1:11" x14ac:dyDescent="0.2">
      <c r="A6" s="2">
        <v>5</v>
      </c>
      <c r="B6" s="7">
        <v>4.2699999999999996</v>
      </c>
      <c r="C6" s="7">
        <f t="shared" si="0"/>
        <v>-0.72363636363636274</v>
      </c>
      <c r="D6" s="7">
        <f t="shared" si="1"/>
        <v>0.52364958677685824</v>
      </c>
    </row>
    <row r="7" spans="1:11" x14ac:dyDescent="0.2">
      <c r="A7" s="2">
        <v>6</v>
      </c>
      <c r="B7" s="7">
        <v>4.28</v>
      </c>
      <c r="C7" s="7">
        <f t="shared" si="0"/>
        <v>-0.64363636363636267</v>
      </c>
      <c r="D7" s="7">
        <f t="shared" si="1"/>
        <v>0.41426776859504011</v>
      </c>
      <c r="G7" s="1"/>
    </row>
    <row r="8" spans="1:11" x14ac:dyDescent="0.2">
      <c r="A8" s="2">
        <v>7</v>
      </c>
      <c r="B8" s="7">
        <v>4.3600000000000003</v>
      </c>
      <c r="C8" s="7">
        <f t="shared" si="0"/>
        <v>-0.63363636363636289</v>
      </c>
      <c r="D8" s="7">
        <f t="shared" si="1"/>
        <v>0.40149504132231312</v>
      </c>
    </row>
    <row r="9" spans="1:11" x14ac:dyDescent="0.2">
      <c r="A9" s="2">
        <v>8</v>
      </c>
      <c r="B9" s="7">
        <v>4.37</v>
      </c>
      <c r="C9" s="7">
        <f t="shared" si="0"/>
        <v>-0.6236363636363631</v>
      </c>
      <c r="D9" s="7">
        <f t="shared" si="1"/>
        <v>0.3889223140495861</v>
      </c>
    </row>
    <row r="10" spans="1:11" x14ac:dyDescent="0.2">
      <c r="A10" s="2">
        <v>9</v>
      </c>
      <c r="B10" s="7">
        <v>4.38</v>
      </c>
      <c r="C10" s="7">
        <f t="shared" si="0"/>
        <v>-0.6236363636363631</v>
      </c>
      <c r="D10" s="7">
        <f t="shared" si="1"/>
        <v>0.3889223140495861</v>
      </c>
    </row>
    <row r="11" spans="1:11" x14ac:dyDescent="0.2">
      <c r="A11" s="2">
        <v>10</v>
      </c>
      <c r="B11" s="7">
        <v>4.38</v>
      </c>
      <c r="C11" s="7">
        <f t="shared" si="0"/>
        <v>-0.57363636363636328</v>
      </c>
      <c r="D11" s="7">
        <f t="shared" si="1"/>
        <v>0.32905867768594999</v>
      </c>
    </row>
    <row r="12" spans="1:11" x14ac:dyDescent="0.2">
      <c r="A12" s="2">
        <v>11</v>
      </c>
      <c r="B12" s="7">
        <v>4.43</v>
      </c>
      <c r="C12" s="7">
        <f t="shared" si="0"/>
        <v>-0.5636363636363626</v>
      </c>
      <c r="D12" s="7">
        <f t="shared" si="1"/>
        <v>0.31768595041322195</v>
      </c>
    </row>
    <row r="13" spans="1:11" x14ac:dyDescent="0.2">
      <c r="A13" s="2">
        <v>12</v>
      </c>
      <c r="B13" s="7">
        <v>4.4400000000000004</v>
      </c>
      <c r="C13" s="7">
        <f t="shared" si="0"/>
        <v>-0.55363636363636282</v>
      </c>
      <c r="D13" s="7">
        <f t="shared" si="1"/>
        <v>0.30651322314049495</v>
      </c>
    </row>
    <row r="14" spans="1:11" x14ac:dyDescent="0.2">
      <c r="A14" s="2">
        <v>13</v>
      </c>
      <c r="B14" s="7">
        <v>4.45</v>
      </c>
      <c r="C14" s="7">
        <f t="shared" si="0"/>
        <v>-0.54363636363636303</v>
      </c>
      <c r="D14" s="7">
        <f t="shared" si="1"/>
        <v>0.29554049586776793</v>
      </c>
    </row>
    <row r="15" spans="1:11" x14ac:dyDescent="0.2">
      <c r="A15" s="2">
        <v>14</v>
      </c>
      <c r="B15" s="7">
        <v>4.46</v>
      </c>
      <c r="C15" s="7">
        <f t="shared" si="0"/>
        <v>-0.52363636363636257</v>
      </c>
      <c r="D15" s="7">
        <f t="shared" si="1"/>
        <v>0.27419504132231293</v>
      </c>
    </row>
    <row r="16" spans="1:11" x14ac:dyDescent="0.2">
      <c r="A16" s="2">
        <v>15</v>
      </c>
      <c r="B16" s="7">
        <v>4.4800000000000004</v>
      </c>
      <c r="C16" s="7">
        <f t="shared" si="0"/>
        <v>-0.52363636363636257</v>
      </c>
      <c r="D16" s="7">
        <f t="shared" si="1"/>
        <v>0.27419504132231293</v>
      </c>
    </row>
    <row r="17" spans="1:8" x14ac:dyDescent="0.2">
      <c r="A17" s="2">
        <v>16</v>
      </c>
      <c r="B17" s="7">
        <v>4.4800000000000004</v>
      </c>
      <c r="C17" s="7">
        <f t="shared" si="0"/>
        <v>-0.50363636363636299</v>
      </c>
      <c r="D17" s="7">
        <f t="shared" si="1"/>
        <v>0.25364958677685884</v>
      </c>
    </row>
    <row r="18" spans="1:8" x14ac:dyDescent="0.2">
      <c r="A18" s="2">
        <v>17</v>
      </c>
      <c r="B18" s="7">
        <v>4.5</v>
      </c>
      <c r="C18" s="7">
        <f t="shared" si="0"/>
        <v>-0.42363636363636292</v>
      </c>
      <c r="D18" s="7">
        <f t="shared" si="1"/>
        <v>0.17946776859504071</v>
      </c>
    </row>
    <row r="19" spans="1:8" x14ac:dyDescent="0.2">
      <c r="A19" s="2">
        <v>18</v>
      </c>
      <c r="B19" s="7">
        <v>4.58</v>
      </c>
      <c r="C19" s="7">
        <f t="shared" si="0"/>
        <v>-0.41363636363636314</v>
      </c>
      <c r="D19" s="7">
        <f t="shared" si="1"/>
        <v>0.17109504132231362</v>
      </c>
      <c r="H19" t="s">
        <v>15</v>
      </c>
    </row>
    <row r="20" spans="1:8" x14ac:dyDescent="0.2">
      <c r="A20" s="2">
        <v>19</v>
      </c>
      <c r="B20" s="7">
        <v>4.59</v>
      </c>
      <c r="C20" s="7">
        <f t="shared" si="0"/>
        <v>-0.40363636363636335</v>
      </c>
      <c r="D20" s="7">
        <f t="shared" si="1"/>
        <v>0.16292231404958654</v>
      </c>
      <c r="F20" s="9">
        <f>SQRT((1/(100*(100-1)))*H20)</f>
        <v>6.8434491103429404E-2</v>
      </c>
      <c r="H20" s="9">
        <f>SUM(D2:D101)</f>
        <v>46.364467768595041</v>
      </c>
    </row>
    <row r="21" spans="1:8" x14ac:dyDescent="0.2">
      <c r="A21" s="2">
        <v>20</v>
      </c>
      <c r="B21" s="7">
        <v>4.5999999999999996</v>
      </c>
      <c r="C21" s="7">
        <f t="shared" si="0"/>
        <v>-0.38363636363636289</v>
      </c>
      <c r="D21" s="7">
        <f t="shared" si="1"/>
        <v>0.14717685950413165</v>
      </c>
    </row>
    <row r="22" spans="1:8" x14ac:dyDescent="0.2">
      <c r="A22" s="2">
        <v>21</v>
      </c>
      <c r="B22" s="7">
        <v>4.62</v>
      </c>
      <c r="C22" s="7">
        <f t="shared" si="0"/>
        <v>-0.3736363636363631</v>
      </c>
      <c r="D22" s="7">
        <f t="shared" si="1"/>
        <v>0.13960413223140455</v>
      </c>
      <c r="F22" s="9">
        <f>F20*1.984</f>
        <v>0.13577403034920393</v>
      </c>
    </row>
    <row r="23" spans="1:8" x14ac:dyDescent="0.2">
      <c r="A23" s="2">
        <v>22</v>
      </c>
      <c r="B23" s="7">
        <v>4.63</v>
      </c>
      <c r="C23" s="7">
        <f t="shared" si="0"/>
        <v>-0.35363636363636264</v>
      </c>
      <c r="D23" s="7">
        <f t="shared" si="1"/>
        <v>0.12505867768594972</v>
      </c>
    </row>
    <row r="24" spans="1:8" x14ac:dyDescent="0.2">
      <c r="A24" s="2">
        <v>23</v>
      </c>
      <c r="B24" s="7">
        <v>4.6500000000000004</v>
      </c>
      <c r="C24" s="7">
        <f t="shared" si="0"/>
        <v>-0.35363636363636264</v>
      </c>
      <c r="D24" s="7">
        <f t="shared" si="1"/>
        <v>0.12505867768594972</v>
      </c>
    </row>
    <row r="25" spans="1:8" x14ac:dyDescent="0.2">
      <c r="A25" s="2">
        <v>24</v>
      </c>
      <c r="B25" s="7">
        <v>4.6500000000000004</v>
      </c>
      <c r="C25" s="7">
        <f t="shared" si="0"/>
        <v>-0.34363636363636285</v>
      </c>
      <c r="D25" s="7">
        <f t="shared" si="1"/>
        <v>0.1180859504132226</v>
      </c>
    </row>
    <row r="26" spans="1:8" x14ac:dyDescent="0.2">
      <c r="A26" s="2">
        <v>25</v>
      </c>
      <c r="B26" s="7">
        <v>4.66</v>
      </c>
      <c r="C26" s="7">
        <f t="shared" si="0"/>
        <v>-0.3136363636363626</v>
      </c>
      <c r="D26" s="7">
        <f t="shared" si="1"/>
        <v>9.8367768595040678E-2</v>
      </c>
    </row>
    <row r="27" spans="1:8" x14ac:dyDescent="0.2">
      <c r="A27" s="2">
        <v>26</v>
      </c>
      <c r="B27" s="7">
        <v>4.6900000000000004</v>
      </c>
      <c r="C27" s="7">
        <f t="shared" si="0"/>
        <v>-0.3136363636363626</v>
      </c>
      <c r="D27" s="7">
        <f t="shared" si="1"/>
        <v>9.8367768595040678E-2</v>
      </c>
    </row>
    <row r="28" spans="1:8" x14ac:dyDescent="0.2">
      <c r="A28" s="2">
        <v>27</v>
      </c>
      <c r="B28" s="7">
        <v>4.6900000000000004</v>
      </c>
      <c r="C28" s="7">
        <f t="shared" si="0"/>
        <v>-0.29363636363636303</v>
      </c>
      <c r="D28" s="7">
        <f t="shared" si="1"/>
        <v>8.6222314049586427E-2</v>
      </c>
    </row>
    <row r="29" spans="1:8" x14ac:dyDescent="0.2">
      <c r="A29" s="2">
        <v>28</v>
      </c>
      <c r="B29" s="7">
        <v>4.71</v>
      </c>
      <c r="C29" s="7">
        <f t="shared" si="0"/>
        <v>-0.28363636363636324</v>
      </c>
      <c r="D29" s="7">
        <f t="shared" si="1"/>
        <v>8.0449586776859275E-2</v>
      </c>
    </row>
    <row r="30" spans="1:8" x14ac:dyDescent="0.2">
      <c r="A30" s="2">
        <v>29</v>
      </c>
      <c r="B30" s="7">
        <v>4.72</v>
      </c>
      <c r="C30" s="7">
        <f t="shared" si="0"/>
        <v>-0.27363636363636257</v>
      </c>
      <c r="D30" s="7">
        <f t="shared" si="1"/>
        <v>7.4876859504131643E-2</v>
      </c>
    </row>
    <row r="31" spans="1:8" x14ac:dyDescent="0.2">
      <c r="A31" s="2">
        <v>30</v>
      </c>
      <c r="B31" s="7">
        <v>4.7300000000000004</v>
      </c>
      <c r="C31" s="7">
        <f t="shared" si="0"/>
        <v>-0.25363636363636299</v>
      </c>
      <c r="D31" s="7">
        <f t="shared" si="1"/>
        <v>6.4331404958677355E-2</v>
      </c>
    </row>
    <row r="32" spans="1:8" x14ac:dyDescent="0.2">
      <c r="A32" s="2">
        <v>31</v>
      </c>
      <c r="B32" s="7">
        <v>4.75</v>
      </c>
      <c r="C32" s="7">
        <f t="shared" si="0"/>
        <v>-0.22363636363636274</v>
      </c>
      <c r="D32" s="7">
        <f t="shared" si="1"/>
        <v>5.0013223140495472E-2</v>
      </c>
    </row>
    <row r="33" spans="1:4" x14ac:dyDescent="0.2">
      <c r="A33" s="2">
        <v>32</v>
      </c>
      <c r="B33" s="7">
        <v>4.78</v>
      </c>
      <c r="C33" s="7">
        <f t="shared" si="0"/>
        <v>-0.20363636363636317</v>
      </c>
      <c r="D33" s="7">
        <f t="shared" si="1"/>
        <v>4.146776859504113E-2</v>
      </c>
    </row>
    <row r="34" spans="1:4" x14ac:dyDescent="0.2">
      <c r="A34" s="2">
        <v>33</v>
      </c>
      <c r="B34" s="7">
        <v>4.8</v>
      </c>
      <c r="C34" s="7">
        <f t="shared" ref="C34:C65" si="2">B35-$F$2</f>
        <v>-0.20363636363636317</v>
      </c>
      <c r="D34" s="7">
        <f t="shared" ref="D34:D65" si="3">C34^2</f>
        <v>4.146776859504113E-2</v>
      </c>
    </row>
    <row r="35" spans="1:4" x14ac:dyDescent="0.2">
      <c r="A35" s="2">
        <v>34</v>
      </c>
      <c r="B35" s="7">
        <v>4.8</v>
      </c>
      <c r="C35" s="7">
        <f t="shared" si="2"/>
        <v>-0.19363636363636338</v>
      </c>
      <c r="D35" s="7">
        <f t="shared" si="3"/>
        <v>3.7495041322313953E-2</v>
      </c>
    </row>
    <row r="36" spans="1:4" x14ac:dyDescent="0.2">
      <c r="A36" s="2">
        <v>35</v>
      </c>
      <c r="B36" s="7">
        <v>4.8099999999999996</v>
      </c>
      <c r="C36" s="7">
        <f t="shared" si="2"/>
        <v>-0.17363636363636292</v>
      </c>
      <c r="D36" s="7">
        <f t="shared" si="3"/>
        <v>3.0149586776859257E-2</v>
      </c>
    </row>
    <row r="37" spans="1:4" x14ac:dyDescent="0.2">
      <c r="A37" s="2">
        <v>36</v>
      </c>
      <c r="B37" s="7">
        <v>4.83</v>
      </c>
      <c r="C37" s="7">
        <f t="shared" si="2"/>
        <v>-0.16363636363636314</v>
      </c>
      <c r="D37" s="7">
        <f t="shared" si="3"/>
        <v>2.6776859504132066E-2</v>
      </c>
    </row>
    <row r="38" spans="1:4" x14ac:dyDescent="0.2">
      <c r="A38" s="2">
        <v>37</v>
      </c>
      <c r="B38" s="7">
        <v>4.84</v>
      </c>
      <c r="C38" s="7">
        <f t="shared" si="2"/>
        <v>-0.15363636363636335</v>
      </c>
      <c r="D38" s="7">
        <f t="shared" si="3"/>
        <v>2.3604132231404871E-2</v>
      </c>
    </row>
    <row r="39" spans="1:4" x14ac:dyDescent="0.2">
      <c r="A39" s="2">
        <v>38</v>
      </c>
      <c r="B39" s="7">
        <v>4.8499999999999996</v>
      </c>
      <c r="C39" s="7">
        <f t="shared" si="2"/>
        <v>-0.15363636363636335</v>
      </c>
      <c r="D39" s="7">
        <f t="shared" si="3"/>
        <v>2.3604132231404871E-2</v>
      </c>
    </row>
    <row r="40" spans="1:4" x14ac:dyDescent="0.2">
      <c r="A40" s="2">
        <v>39</v>
      </c>
      <c r="B40" s="7">
        <v>4.8499999999999996</v>
      </c>
      <c r="C40" s="7">
        <f t="shared" si="2"/>
        <v>-0.14363636363636267</v>
      </c>
      <c r="D40" s="7">
        <f t="shared" si="3"/>
        <v>2.0631404958677411E-2</v>
      </c>
    </row>
    <row r="41" spans="1:4" x14ac:dyDescent="0.2">
      <c r="A41" s="2">
        <v>40</v>
      </c>
      <c r="B41" s="7">
        <v>4.8600000000000003</v>
      </c>
      <c r="C41" s="7">
        <f t="shared" si="2"/>
        <v>-0.1236363636363631</v>
      </c>
      <c r="D41" s="7">
        <f t="shared" si="3"/>
        <v>1.5285950413223007E-2</v>
      </c>
    </row>
    <row r="42" spans="1:4" x14ac:dyDescent="0.2">
      <c r="A42" s="2">
        <v>41</v>
      </c>
      <c r="B42" s="7">
        <v>4.88</v>
      </c>
      <c r="C42" s="7">
        <f t="shared" si="2"/>
        <v>-0.1236363636363631</v>
      </c>
      <c r="D42" s="7">
        <f t="shared" si="3"/>
        <v>1.5285950413223007E-2</v>
      </c>
    </row>
    <row r="43" spans="1:4" x14ac:dyDescent="0.2">
      <c r="A43" s="2">
        <v>42</v>
      </c>
      <c r="B43" s="7">
        <v>4.88</v>
      </c>
      <c r="C43" s="7">
        <f t="shared" si="2"/>
        <v>-0.11363636363636331</v>
      </c>
      <c r="D43" s="7">
        <f t="shared" si="3"/>
        <v>1.2913223140495794E-2</v>
      </c>
    </row>
    <row r="44" spans="1:4" x14ac:dyDescent="0.2">
      <c r="A44" s="2">
        <v>43</v>
      </c>
      <c r="B44" s="7">
        <v>4.8899999999999997</v>
      </c>
      <c r="C44" s="7">
        <f t="shared" si="2"/>
        <v>-0.10363636363636264</v>
      </c>
      <c r="D44" s="7">
        <f t="shared" si="3"/>
        <v>1.0740495867768388E-2</v>
      </c>
    </row>
    <row r="45" spans="1:4" x14ac:dyDescent="0.2">
      <c r="A45" s="2">
        <v>44</v>
      </c>
      <c r="B45" s="7">
        <v>4.9000000000000004</v>
      </c>
      <c r="C45" s="7">
        <f t="shared" si="2"/>
        <v>-0.10363636363636264</v>
      </c>
      <c r="D45" s="7">
        <f t="shared" si="3"/>
        <v>1.0740495867768388E-2</v>
      </c>
    </row>
    <row r="46" spans="1:4" x14ac:dyDescent="0.2">
      <c r="A46" s="2">
        <v>45</v>
      </c>
      <c r="B46" s="7">
        <v>4.9000000000000004</v>
      </c>
      <c r="C46" s="7">
        <f t="shared" si="2"/>
        <v>-8.3636363636363065E-2</v>
      </c>
      <c r="D46" s="7">
        <f t="shared" si="3"/>
        <v>6.9950413223139538E-3</v>
      </c>
    </row>
    <row r="47" spans="1:4" x14ac:dyDescent="0.2">
      <c r="A47" s="2">
        <v>46</v>
      </c>
      <c r="B47" s="7">
        <v>4.92</v>
      </c>
      <c r="C47" s="7">
        <f t="shared" si="2"/>
        <v>-8.3636363636363065E-2</v>
      </c>
      <c r="D47" s="7">
        <f t="shared" si="3"/>
        <v>6.9950413223139538E-3</v>
      </c>
    </row>
    <row r="48" spans="1:4" x14ac:dyDescent="0.2">
      <c r="A48" s="2">
        <v>47</v>
      </c>
      <c r="B48" s="7">
        <v>4.92</v>
      </c>
      <c r="C48" s="7">
        <f t="shared" si="2"/>
        <v>-8.3636363636363065E-2</v>
      </c>
      <c r="D48" s="7">
        <f t="shared" si="3"/>
        <v>6.9950413223139538E-3</v>
      </c>
    </row>
    <row r="49" spans="1:4" x14ac:dyDescent="0.2">
      <c r="A49" s="2">
        <v>48</v>
      </c>
      <c r="B49" s="7">
        <v>4.92</v>
      </c>
      <c r="C49" s="7">
        <f t="shared" si="2"/>
        <v>-7.3636363636363278E-2</v>
      </c>
      <c r="D49" s="7">
        <f t="shared" si="3"/>
        <v>5.4223140495867237E-3</v>
      </c>
    </row>
    <row r="50" spans="1:4" x14ac:dyDescent="0.2">
      <c r="A50" s="2">
        <v>49</v>
      </c>
      <c r="B50" s="7">
        <v>4.93</v>
      </c>
      <c r="C50" s="7">
        <f t="shared" si="2"/>
        <v>-7.3636363636363278E-2</v>
      </c>
      <c r="D50" s="7">
        <f t="shared" si="3"/>
        <v>5.4223140495867237E-3</v>
      </c>
    </row>
    <row r="51" spans="1:4" x14ac:dyDescent="0.2">
      <c r="A51" s="2">
        <v>50</v>
      </c>
      <c r="B51" s="7">
        <v>4.93</v>
      </c>
      <c r="C51" s="7">
        <f t="shared" si="2"/>
        <v>-5.3636363636362816E-2</v>
      </c>
      <c r="D51" s="7">
        <f t="shared" si="3"/>
        <v>2.8768595041321434E-3</v>
      </c>
    </row>
    <row r="52" spans="1:4" x14ac:dyDescent="0.2">
      <c r="A52" s="2">
        <v>51</v>
      </c>
      <c r="B52" s="7">
        <v>4.95</v>
      </c>
      <c r="C52" s="7">
        <f t="shared" si="2"/>
        <v>-5.3636363636362816E-2</v>
      </c>
      <c r="D52" s="7">
        <f t="shared" si="3"/>
        <v>2.8768595041321434E-3</v>
      </c>
    </row>
    <row r="53" spans="1:4" x14ac:dyDescent="0.2">
      <c r="A53" s="2">
        <v>52</v>
      </c>
      <c r="B53" s="7">
        <v>4.95</v>
      </c>
      <c r="C53" s="7">
        <f t="shared" si="2"/>
        <v>-4.3636363636363029E-2</v>
      </c>
      <c r="D53" s="7">
        <f t="shared" si="3"/>
        <v>1.9041322314049057E-3</v>
      </c>
    </row>
    <row r="54" spans="1:4" x14ac:dyDescent="0.2">
      <c r="A54" s="2">
        <v>53</v>
      </c>
      <c r="B54" s="7">
        <v>4.96</v>
      </c>
      <c r="C54" s="7">
        <f t="shared" si="2"/>
        <v>-4.3636363636363029E-2</v>
      </c>
      <c r="D54" s="7">
        <f t="shared" si="3"/>
        <v>1.9041322314049057E-3</v>
      </c>
    </row>
    <row r="55" spans="1:4" x14ac:dyDescent="0.2">
      <c r="A55" s="2">
        <v>54</v>
      </c>
      <c r="B55" s="7">
        <v>4.96</v>
      </c>
      <c r="C55" s="7">
        <f t="shared" si="2"/>
        <v>-4.3636363636363029E-2</v>
      </c>
      <c r="D55" s="7">
        <f t="shared" si="3"/>
        <v>1.9041322314049057E-3</v>
      </c>
    </row>
    <row r="56" spans="1:4" x14ac:dyDescent="0.2">
      <c r="A56" s="2">
        <v>55</v>
      </c>
      <c r="B56" s="7">
        <v>4.96</v>
      </c>
      <c r="C56" s="7">
        <f t="shared" si="2"/>
        <v>-2.3636363636362567E-2</v>
      </c>
      <c r="D56" s="7">
        <f t="shared" si="3"/>
        <v>5.5867768595036264E-4</v>
      </c>
    </row>
    <row r="57" spans="1:4" x14ac:dyDescent="0.2">
      <c r="A57" s="2">
        <v>56</v>
      </c>
      <c r="B57" s="7">
        <v>4.9800000000000004</v>
      </c>
      <c r="C57" s="7">
        <f t="shared" si="2"/>
        <v>-2.3636363636362567E-2</v>
      </c>
      <c r="D57" s="7">
        <f t="shared" si="3"/>
        <v>5.5867768595036264E-4</v>
      </c>
    </row>
    <row r="58" spans="1:4" x14ac:dyDescent="0.2">
      <c r="A58" s="2">
        <v>57</v>
      </c>
      <c r="B58" s="7">
        <v>4.9800000000000004</v>
      </c>
      <c r="C58" s="7">
        <f t="shared" si="2"/>
        <v>-2.3636363636362567E-2</v>
      </c>
      <c r="D58" s="7">
        <f t="shared" si="3"/>
        <v>5.5867768595036264E-4</v>
      </c>
    </row>
    <row r="59" spans="1:4" x14ac:dyDescent="0.2">
      <c r="A59" s="2">
        <v>58</v>
      </c>
      <c r="B59" s="7">
        <v>4.9800000000000004</v>
      </c>
      <c r="C59" s="7">
        <f t="shared" si="2"/>
        <v>-3.6363636363629936E-3</v>
      </c>
      <c r="D59" s="7">
        <f t="shared" si="3"/>
        <v>1.3223140495863094E-5</v>
      </c>
    </row>
    <row r="60" spans="1:4" x14ac:dyDescent="0.2">
      <c r="A60" s="2">
        <v>59</v>
      </c>
      <c r="B60" s="7">
        <v>5</v>
      </c>
      <c r="C60" s="7">
        <f t="shared" si="2"/>
        <v>1.636363636363658E-2</v>
      </c>
      <c r="D60" s="7">
        <f t="shared" si="3"/>
        <v>2.677685950413294E-4</v>
      </c>
    </row>
    <row r="61" spans="1:4" x14ac:dyDescent="0.2">
      <c r="A61" s="2">
        <v>60</v>
      </c>
      <c r="B61" s="7">
        <v>5.0199999999999996</v>
      </c>
      <c r="C61" s="7">
        <f t="shared" si="2"/>
        <v>1.636363636363658E-2</v>
      </c>
      <c r="D61" s="7">
        <f t="shared" si="3"/>
        <v>2.677685950413294E-4</v>
      </c>
    </row>
    <row r="62" spans="1:4" x14ac:dyDescent="0.2">
      <c r="A62" s="2">
        <v>61</v>
      </c>
      <c r="B62" s="7">
        <v>5.0199999999999996</v>
      </c>
      <c r="C62" s="7">
        <f t="shared" si="2"/>
        <v>2.6363636363637255E-2</v>
      </c>
      <c r="D62" s="7">
        <f t="shared" si="3"/>
        <v>6.9504132231409661E-4</v>
      </c>
    </row>
    <row r="63" spans="1:4" x14ac:dyDescent="0.2">
      <c r="A63" s="2">
        <v>62</v>
      </c>
      <c r="B63" s="7">
        <v>5.03</v>
      </c>
      <c r="C63" s="7">
        <f t="shared" si="2"/>
        <v>3.6363636363637042E-2</v>
      </c>
      <c r="D63" s="7">
        <f t="shared" si="3"/>
        <v>1.3223140495868262E-3</v>
      </c>
    </row>
    <row r="64" spans="1:4" x14ac:dyDescent="0.2">
      <c r="A64" s="2">
        <v>63</v>
      </c>
      <c r="B64" s="7">
        <v>5.04</v>
      </c>
      <c r="C64" s="7">
        <f t="shared" si="2"/>
        <v>3.6363636363637042E-2</v>
      </c>
      <c r="D64" s="7">
        <f t="shared" si="3"/>
        <v>1.3223140495868262E-3</v>
      </c>
    </row>
    <row r="65" spans="1:4" x14ac:dyDescent="0.2">
      <c r="A65" s="2">
        <v>64</v>
      </c>
      <c r="B65" s="7">
        <v>5.04</v>
      </c>
      <c r="C65" s="7">
        <f t="shared" si="2"/>
        <v>6.6363636363637291E-2</v>
      </c>
      <c r="D65" s="7">
        <f t="shared" si="3"/>
        <v>4.4041322314050816E-3</v>
      </c>
    </row>
    <row r="66" spans="1:4" x14ac:dyDescent="0.2">
      <c r="A66" s="2">
        <v>65</v>
      </c>
      <c r="B66" s="7">
        <v>5.07</v>
      </c>
      <c r="C66" s="7">
        <f t="shared" ref="C66:C100" si="4">B67-$F$2</f>
        <v>7.6363636363637077E-2</v>
      </c>
      <c r="D66" s="7">
        <f t="shared" ref="D66:D97" si="5">C66^2</f>
        <v>5.8314049586777952E-3</v>
      </c>
    </row>
    <row r="67" spans="1:4" x14ac:dyDescent="0.2">
      <c r="A67" s="2">
        <v>66</v>
      </c>
      <c r="B67" s="7">
        <v>5.08</v>
      </c>
      <c r="C67" s="7">
        <f t="shared" si="4"/>
        <v>0.11636363636363711</v>
      </c>
      <c r="D67" s="7">
        <f t="shared" si="5"/>
        <v>1.354049586776877E-2</v>
      </c>
    </row>
    <row r="68" spans="1:4" x14ac:dyDescent="0.2">
      <c r="A68" s="2">
        <v>67</v>
      </c>
      <c r="B68" s="7">
        <v>5.12</v>
      </c>
      <c r="C68" s="7">
        <f t="shared" si="4"/>
        <v>0.1263636363636369</v>
      </c>
      <c r="D68" s="7">
        <f t="shared" si="5"/>
        <v>1.5967768595041457E-2</v>
      </c>
    </row>
    <row r="69" spans="1:4" x14ac:dyDescent="0.2">
      <c r="A69" s="2">
        <v>68</v>
      </c>
      <c r="B69" s="7">
        <v>5.13</v>
      </c>
      <c r="C69" s="7">
        <f t="shared" si="4"/>
        <v>0.1863636363636374</v>
      </c>
      <c r="D69" s="7">
        <f t="shared" si="5"/>
        <v>3.4731404958678068E-2</v>
      </c>
    </row>
    <row r="70" spans="1:4" x14ac:dyDescent="0.2">
      <c r="A70" s="2">
        <v>69</v>
      </c>
      <c r="B70" s="7">
        <v>5.19</v>
      </c>
      <c r="C70" s="7">
        <f t="shared" si="4"/>
        <v>0.19636363636363718</v>
      </c>
      <c r="D70" s="7">
        <f t="shared" si="5"/>
        <v>3.8558677685950733E-2</v>
      </c>
    </row>
    <row r="71" spans="1:4" x14ac:dyDescent="0.2">
      <c r="A71" s="2">
        <v>70</v>
      </c>
      <c r="B71" s="7">
        <v>5.2</v>
      </c>
      <c r="C71" s="7">
        <f t="shared" si="4"/>
        <v>0.23636363636363722</v>
      </c>
      <c r="D71" s="7">
        <f t="shared" si="5"/>
        <v>5.5867768595041729E-2</v>
      </c>
    </row>
    <row r="72" spans="1:4" x14ac:dyDescent="0.2">
      <c r="A72" s="2">
        <v>71</v>
      </c>
      <c r="B72" s="7">
        <v>5.24</v>
      </c>
      <c r="C72" s="7">
        <f t="shared" si="4"/>
        <v>0.23636363636363722</v>
      </c>
      <c r="D72" s="7">
        <f t="shared" si="5"/>
        <v>5.5867768595041729E-2</v>
      </c>
    </row>
    <row r="73" spans="1:4" x14ac:dyDescent="0.2">
      <c r="A73" s="2">
        <v>72</v>
      </c>
      <c r="B73" s="7">
        <v>5.24</v>
      </c>
      <c r="C73" s="7">
        <f t="shared" si="4"/>
        <v>0.24636363636363701</v>
      </c>
      <c r="D73" s="7">
        <f t="shared" si="5"/>
        <v>6.0695041322314368E-2</v>
      </c>
    </row>
    <row r="74" spans="1:4" x14ac:dyDescent="0.2">
      <c r="A74" s="2">
        <v>73</v>
      </c>
      <c r="B74" s="7">
        <v>5.25</v>
      </c>
      <c r="C74" s="7">
        <f t="shared" si="4"/>
        <v>0.24636363636363701</v>
      </c>
      <c r="D74" s="7">
        <f t="shared" si="5"/>
        <v>6.0695041322314368E-2</v>
      </c>
    </row>
    <row r="75" spans="1:4" x14ac:dyDescent="0.2">
      <c r="A75" s="2">
        <v>74</v>
      </c>
      <c r="B75" s="7">
        <v>5.25</v>
      </c>
      <c r="C75" s="7">
        <f t="shared" si="4"/>
        <v>0.26636363636363658</v>
      </c>
      <c r="D75" s="7">
        <f t="shared" si="5"/>
        <v>7.0949586776859613E-2</v>
      </c>
    </row>
    <row r="76" spans="1:4" x14ac:dyDescent="0.2">
      <c r="A76" s="2">
        <v>75</v>
      </c>
      <c r="B76" s="7">
        <v>5.27</v>
      </c>
      <c r="C76" s="7">
        <f t="shared" si="4"/>
        <v>0.26636363636363658</v>
      </c>
      <c r="D76" s="7">
        <f t="shared" si="5"/>
        <v>7.0949586776859613E-2</v>
      </c>
    </row>
    <row r="77" spans="1:4" x14ac:dyDescent="0.2">
      <c r="A77" s="2">
        <v>76</v>
      </c>
      <c r="B77" s="7">
        <v>5.27</v>
      </c>
      <c r="C77" s="7">
        <f t="shared" si="4"/>
        <v>0.36636363636363711</v>
      </c>
      <c r="D77" s="7">
        <f t="shared" si="5"/>
        <v>0.13422231404958732</v>
      </c>
    </row>
    <row r="78" spans="1:4" x14ac:dyDescent="0.2">
      <c r="A78" s="2">
        <v>77</v>
      </c>
      <c r="B78" s="7">
        <v>5.37</v>
      </c>
      <c r="C78" s="7">
        <f t="shared" si="4"/>
        <v>0.36636363636363711</v>
      </c>
      <c r="D78" s="7">
        <f t="shared" si="5"/>
        <v>0.13422231404958732</v>
      </c>
    </row>
    <row r="79" spans="1:4" x14ac:dyDescent="0.2">
      <c r="A79" s="2">
        <v>78</v>
      </c>
      <c r="B79" s="7">
        <v>5.37</v>
      </c>
      <c r="C79" s="7">
        <f t="shared" si="4"/>
        <v>0.3763636363636369</v>
      </c>
      <c r="D79" s="7">
        <f t="shared" si="5"/>
        <v>0.1416495867768599</v>
      </c>
    </row>
    <row r="80" spans="1:4" x14ac:dyDescent="0.2">
      <c r="A80" s="2">
        <v>79</v>
      </c>
      <c r="B80" s="7">
        <v>5.38</v>
      </c>
      <c r="C80" s="7">
        <f t="shared" si="4"/>
        <v>0.39636363636363736</v>
      </c>
      <c r="D80" s="7">
        <f t="shared" si="5"/>
        <v>0.15710413223140576</v>
      </c>
    </row>
    <row r="81" spans="1:4" x14ac:dyDescent="0.2">
      <c r="A81" s="2">
        <v>80</v>
      </c>
      <c r="B81" s="7">
        <v>5.4</v>
      </c>
      <c r="C81" s="7">
        <f t="shared" si="4"/>
        <v>0.39636363636363736</v>
      </c>
      <c r="D81" s="7">
        <f t="shared" si="5"/>
        <v>0.15710413223140576</v>
      </c>
    </row>
    <row r="82" spans="1:4" x14ac:dyDescent="0.2">
      <c r="A82" s="2">
        <v>81</v>
      </c>
      <c r="B82" s="7">
        <v>5.4</v>
      </c>
      <c r="C82" s="7">
        <f t="shared" si="4"/>
        <v>0.42636363636363672</v>
      </c>
      <c r="D82" s="7">
        <f t="shared" si="5"/>
        <v>0.18178595041322346</v>
      </c>
    </row>
    <row r="83" spans="1:4" x14ac:dyDescent="0.2">
      <c r="A83" s="2">
        <v>82</v>
      </c>
      <c r="B83" s="7">
        <v>5.43</v>
      </c>
      <c r="C83" s="7">
        <f t="shared" si="4"/>
        <v>0.42636363636363672</v>
      </c>
      <c r="D83" s="7">
        <f t="shared" si="5"/>
        <v>0.18178595041322346</v>
      </c>
    </row>
    <row r="84" spans="1:4" x14ac:dyDescent="0.2">
      <c r="A84" s="2">
        <v>83</v>
      </c>
      <c r="B84" s="7">
        <v>5.43</v>
      </c>
      <c r="C84" s="7">
        <f t="shared" si="4"/>
        <v>0.47636363636363743</v>
      </c>
      <c r="D84" s="7">
        <f t="shared" si="5"/>
        <v>0.22692231404958779</v>
      </c>
    </row>
    <row r="85" spans="1:4" x14ac:dyDescent="0.2">
      <c r="A85" s="2">
        <v>84</v>
      </c>
      <c r="B85" s="7">
        <v>5.48</v>
      </c>
      <c r="C85" s="7">
        <f t="shared" si="4"/>
        <v>0.49636363636363701</v>
      </c>
      <c r="D85" s="7">
        <f t="shared" si="5"/>
        <v>0.24637685950413288</v>
      </c>
    </row>
    <row r="86" spans="1:4" x14ac:dyDescent="0.2">
      <c r="A86" s="2">
        <v>85</v>
      </c>
      <c r="B86" s="7">
        <v>5.5</v>
      </c>
      <c r="C86" s="7">
        <f t="shared" si="4"/>
        <v>0.52636363636363726</v>
      </c>
      <c r="D86" s="7">
        <f t="shared" si="5"/>
        <v>0.27705867768595133</v>
      </c>
    </row>
    <row r="87" spans="1:4" x14ac:dyDescent="0.2">
      <c r="A87" s="2">
        <v>86</v>
      </c>
      <c r="B87" s="7">
        <v>5.53</v>
      </c>
      <c r="C87" s="7">
        <f t="shared" si="4"/>
        <v>0.53636363636363704</v>
      </c>
      <c r="D87" s="7">
        <f t="shared" si="5"/>
        <v>0.28768595041322387</v>
      </c>
    </row>
    <row r="88" spans="1:4" x14ac:dyDescent="0.2">
      <c r="A88" s="2">
        <v>87</v>
      </c>
      <c r="B88" s="7">
        <v>5.54</v>
      </c>
      <c r="C88" s="7">
        <f t="shared" si="4"/>
        <v>0.55636363636363662</v>
      </c>
      <c r="D88" s="7">
        <f t="shared" si="5"/>
        <v>0.30954049586776888</v>
      </c>
    </row>
    <row r="89" spans="1:4" x14ac:dyDescent="0.2">
      <c r="A89" s="2">
        <v>88</v>
      </c>
      <c r="B89" s="7">
        <v>5.56</v>
      </c>
      <c r="C89" s="7">
        <f t="shared" si="4"/>
        <v>0.66636363636363694</v>
      </c>
      <c r="D89" s="7">
        <f t="shared" si="5"/>
        <v>0.44404049586776934</v>
      </c>
    </row>
    <row r="90" spans="1:4" x14ac:dyDescent="0.2">
      <c r="A90" s="2">
        <v>89</v>
      </c>
      <c r="B90" s="7">
        <v>5.67</v>
      </c>
      <c r="C90" s="7">
        <f t="shared" si="4"/>
        <v>0.78636363636363704</v>
      </c>
      <c r="D90" s="7">
        <f t="shared" si="5"/>
        <v>0.61836776859504239</v>
      </c>
    </row>
    <row r="91" spans="1:4" x14ac:dyDescent="0.2">
      <c r="A91" s="2">
        <v>90</v>
      </c>
      <c r="B91" s="7">
        <v>5.79</v>
      </c>
      <c r="C91" s="7">
        <f t="shared" si="4"/>
        <v>0.79636363636363683</v>
      </c>
      <c r="D91" s="7">
        <f t="shared" si="5"/>
        <v>0.63419504132231475</v>
      </c>
    </row>
    <row r="92" spans="1:4" x14ac:dyDescent="0.2">
      <c r="A92" s="2">
        <v>91</v>
      </c>
      <c r="B92" s="7">
        <v>5.8</v>
      </c>
      <c r="C92" s="7">
        <f t="shared" si="4"/>
        <v>0.81636363636363729</v>
      </c>
      <c r="D92" s="7">
        <f t="shared" si="5"/>
        <v>0.66644958677686106</v>
      </c>
    </row>
    <row r="93" spans="1:4" x14ac:dyDescent="0.2">
      <c r="A93" s="2">
        <v>92</v>
      </c>
      <c r="B93" s="7">
        <v>5.82</v>
      </c>
      <c r="C93" s="7">
        <f t="shared" si="4"/>
        <v>0.85636363636363733</v>
      </c>
      <c r="D93" s="7">
        <f t="shared" si="5"/>
        <v>0.73335867768595209</v>
      </c>
    </row>
    <row r="94" spans="1:4" x14ac:dyDescent="0.2">
      <c r="A94" s="2">
        <v>93</v>
      </c>
      <c r="B94" s="7">
        <v>5.86</v>
      </c>
      <c r="C94" s="7">
        <f t="shared" si="4"/>
        <v>0.86636363636363711</v>
      </c>
      <c r="D94" s="7">
        <f t="shared" si="5"/>
        <v>0.7505859504132244</v>
      </c>
    </row>
    <row r="95" spans="1:4" x14ac:dyDescent="0.2">
      <c r="A95" s="2">
        <v>94</v>
      </c>
      <c r="B95" s="7">
        <v>5.87</v>
      </c>
      <c r="C95" s="7">
        <f t="shared" si="4"/>
        <v>0.99636363636363701</v>
      </c>
      <c r="D95" s="7">
        <f t="shared" si="5"/>
        <v>0.99274049586776991</v>
      </c>
    </row>
    <row r="96" spans="1:4" x14ac:dyDescent="0.2">
      <c r="A96" s="2">
        <v>95</v>
      </c>
      <c r="B96" s="7">
        <v>6</v>
      </c>
      <c r="C96" s="7">
        <f t="shared" si="4"/>
        <v>1.0263636363636373</v>
      </c>
      <c r="D96" s="7">
        <f t="shared" si="5"/>
        <v>1.0534223140495886</v>
      </c>
    </row>
    <row r="97" spans="1:4" x14ac:dyDescent="0.2">
      <c r="A97" s="2">
        <v>96</v>
      </c>
      <c r="B97" s="7">
        <v>6.03</v>
      </c>
      <c r="C97" s="7">
        <f t="shared" si="4"/>
        <v>1.0763636363636371</v>
      </c>
      <c r="D97" s="7">
        <f t="shared" si="5"/>
        <v>1.158558677685952</v>
      </c>
    </row>
    <row r="98" spans="1:4" x14ac:dyDescent="0.2">
      <c r="A98" s="2">
        <v>97</v>
      </c>
      <c r="B98" s="7">
        <v>6.08</v>
      </c>
      <c r="C98" s="7">
        <f t="shared" si="4"/>
        <v>1.0763636363636371</v>
      </c>
      <c r="D98" s="7">
        <f t="shared" ref="D98:D129" si="6">C98^2</f>
        <v>1.158558677685952</v>
      </c>
    </row>
    <row r="99" spans="1:4" x14ac:dyDescent="0.2">
      <c r="A99" s="2">
        <v>98</v>
      </c>
      <c r="B99" s="7">
        <v>6.08</v>
      </c>
      <c r="C99" s="7">
        <f t="shared" si="4"/>
        <v>1.1163636363636371</v>
      </c>
      <c r="D99" s="7">
        <f t="shared" si="6"/>
        <v>1.246267768595043</v>
      </c>
    </row>
    <row r="100" spans="1:4" x14ac:dyDescent="0.2">
      <c r="A100" s="2">
        <v>99</v>
      </c>
      <c r="B100" s="7">
        <v>6.12</v>
      </c>
      <c r="C100" s="7">
        <f t="shared" si="4"/>
        <v>0.14636363636363736</v>
      </c>
      <c r="D100" s="7">
        <f t="shared" si="6"/>
        <v>2.1422314049587068E-2</v>
      </c>
    </row>
    <row r="101" spans="1:4" x14ac:dyDescent="0.2">
      <c r="A101" s="2">
        <v>100</v>
      </c>
      <c r="B101" s="7">
        <v>5.15</v>
      </c>
      <c r="C101" s="7">
        <f>B1-$F$2</f>
        <v>-5.003636363636363</v>
      </c>
      <c r="D101" s="7">
        <f t="shared" si="6"/>
        <v>25.036376859504127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382B-95C5-CE4C-A713-3F97AC11F39E}">
  <dimension ref="A1:I24"/>
  <sheetViews>
    <sheetView zoomScale="132" workbookViewId="0">
      <selection activeCell="F20" sqref="F20"/>
    </sheetView>
  </sheetViews>
  <sheetFormatPr baseColWidth="10" defaultColWidth="11" defaultRowHeight="16" x14ac:dyDescent="0.2"/>
  <cols>
    <col min="3" max="3" width="12.6640625" bestFit="1" customWidth="1"/>
  </cols>
  <sheetData>
    <row r="1" spans="1:9" ht="51" x14ac:dyDescent="0.2">
      <c r="A1" s="5" t="s">
        <v>1</v>
      </c>
      <c r="B1" s="2"/>
      <c r="C1" s="2"/>
      <c r="D1" s="2"/>
      <c r="E1" s="2"/>
      <c r="G1" s="2"/>
      <c r="H1" s="2"/>
      <c r="I1" s="2"/>
    </row>
    <row r="2" spans="1:9" x14ac:dyDescent="0.2">
      <c r="A2" s="2" t="s">
        <v>2</v>
      </c>
      <c r="B2" s="2">
        <v>2</v>
      </c>
      <c r="C2" s="7">
        <f>B2/(100*Лист1!$K$2)</f>
        <v>-4.490510948905109E-2</v>
      </c>
      <c r="D2" s="7">
        <f>(4.42 + 4.28)/2</f>
        <v>4.3499999999999996</v>
      </c>
      <c r="E2" s="7">
        <f>$G$2*EXP(I2)</f>
        <v>0.36943547564992762</v>
      </c>
      <c r="G2" s="7">
        <f>1/(Лист1!H2*SQRT((2*PI())))</f>
        <v>0.58295498946355251</v>
      </c>
      <c r="H2" s="7">
        <f>2*(Лист1!H2)^2</f>
        <v>0.93665591451707175</v>
      </c>
      <c r="I2" s="7">
        <f>-((D2 - Лист1!$F$2)^2)/$H$2</f>
        <v>-0.45613387931047034</v>
      </c>
    </row>
    <row r="3" spans="1:9" x14ac:dyDescent="0.2">
      <c r="A3" s="2" t="s">
        <v>3</v>
      </c>
      <c r="B3" s="2">
        <v>3</v>
      </c>
      <c r="C3" s="7">
        <f>B3/(100*Лист1!$K$2)</f>
        <v>-6.7357664233576642E-2</v>
      </c>
      <c r="D3" s="7">
        <f>(4.56 + 4.42)/2</f>
        <v>4.49</v>
      </c>
      <c r="E3" s="7">
        <f t="shared" ref="E3:E11" si="0">$G$2*EXP(I3)</f>
        <v>0.43985534502891205</v>
      </c>
      <c r="G3" s="9"/>
      <c r="H3" s="9"/>
      <c r="I3" s="7">
        <f>-((D3 - Лист1!$F$2)^2)/$H$2</f>
        <v>-0.28166406677270533</v>
      </c>
    </row>
    <row r="4" spans="1:9" x14ac:dyDescent="0.2">
      <c r="A4" s="2" t="s">
        <v>4</v>
      </c>
      <c r="B4" s="2">
        <v>1</v>
      </c>
      <c r="C4" s="7">
        <f>B4/(100*Лист1!$K$2)</f>
        <v>-2.2452554744525545E-2</v>
      </c>
      <c r="D4" s="7">
        <f>(4.56 + 4.7)/2</f>
        <v>4.63</v>
      </c>
      <c r="E4" s="7">
        <f t="shared" si="0"/>
        <v>0.50223327845767152</v>
      </c>
      <c r="G4" s="9"/>
      <c r="H4" s="9"/>
      <c r="I4" s="7">
        <f>-((D4 - Лист1!$F$2)^2)/$H$2</f>
        <v>-0.14904526845739582</v>
      </c>
    </row>
    <row r="5" spans="1:9" x14ac:dyDescent="0.2">
      <c r="A5" s="2" t="s">
        <v>5</v>
      </c>
      <c r="B5" s="2">
        <v>2</v>
      </c>
      <c r="C5" s="7">
        <f>B5/(100*Лист1!$K$2)</f>
        <v>-4.490510948905109E-2</v>
      </c>
      <c r="D5" s="7">
        <f>(4.7 + 4.84)/2</f>
        <v>4.7699999999999996</v>
      </c>
      <c r="E5" s="7">
        <f t="shared" si="0"/>
        <v>0.54995282068185203</v>
      </c>
      <c r="G5" s="9"/>
      <c r="H5" s="9"/>
      <c r="I5" s="7">
        <f>-((D5 - Лист1!$F$2)^2)/$H$2</f>
        <v>-5.8277484364540506E-2</v>
      </c>
    </row>
    <row r="6" spans="1:9" x14ac:dyDescent="0.2">
      <c r="A6" s="2" t="s">
        <v>6</v>
      </c>
      <c r="B6" s="2">
        <v>31</v>
      </c>
      <c r="C6" s="7">
        <f>B6/(100*Лист1!$K$2)</f>
        <v>-0.69602919708029187</v>
      </c>
      <c r="D6" s="7">
        <f>(4.84+4.98)/2</f>
        <v>4.91</v>
      </c>
      <c r="E6" s="7">
        <f t="shared" si="0"/>
        <v>0.57752357486459827</v>
      </c>
      <c r="G6" s="9"/>
      <c r="H6" s="9"/>
      <c r="I6" s="7">
        <f>-((D6 - Лист1!$F$2)^2)/$H$2</f>
        <v>-9.3607144941392148E-3</v>
      </c>
    </row>
    <row r="7" spans="1:9" x14ac:dyDescent="0.2">
      <c r="A7" s="2" t="s">
        <v>7</v>
      </c>
      <c r="B7" s="2">
        <v>44</v>
      </c>
      <c r="C7" s="7">
        <f>B7/(100*Лист1!$K$2)</f>
        <v>-0.98791240875912401</v>
      </c>
      <c r="D7" s="7">
        <f>(4.98+5.12)/2</f>
        <v>5.0500000000000007</v>
      </c>
      <c r="E7" s="7">
        <f t="shared" si="0"/>
        <v>0.5816186657440382</v>
      </c>
      <c r="G7" s="9"/>
      <c r="H7" s="9"/>
      <c r="I7" s="7">
        <f>-((D7 - Лист1!$F$2)^2)/$H$2</f>
        <v>-2.2949588461926599E-3</v>
      </c>
    </row>
    <row r="8" spans="1:9" x14ac:dyDescent="0.2">
      <c r="A8" s="2" t="s">
        <v>8</v>
      </c>
      <c r="B8" s="2">
        <v>12</v>
      </c>
      <c r="C8" s="7">
        <f>B8/(100*Лист1!$K$2)</f>
        <v>-0.26943065693430657</v>
      </c>
      <c r="D8" s="7">
        <f>(5.12 + 5.4)/2</f>
        <v>5.26</v>
      </c>
      <c r="E8" s="7">
        <f t="shared" si="0"/>
        <v>0.54345287772898709</v>
      </c>
      <c r="G8" s="9"/>
      <c r="H8" s="9"/>
      <c r="I8" s="7">
        <f>-((D8 - Лист1!$F$2)^2)/$H$2</f>
        <v>-7.0166977041374479E-2</v>
      </c>
    </row>
    <row r="9" spans="1:9" x14ac:dyDescent="0.2">
      <c r="A9" s="2" t="s">
        <v>9</v>
      </c>
      <c r="B9" s="2">
        <v>3</v>
      </c>
      <c r="C9" s="7">
        <f>B9/(100*Лист1!$K$2)</f>
        <v>-6.7357664233576642E-2</v>
      </c>
      <c r="D9" s="7">
        <f>(5.26 + 5.4)/2</f>
        <v>5.33</v>
      </c>
      <c r="E9" s="7">
        <f t="shared" si="0"/>
        <v>0.52029371471995678</v>
      </c>
      <c r="G9" s="9"/>
      <c r="H9" s="9"/>
      <c r="I9" s="7">
        <f>-((D9 - Лист1!$F$2)^2)/$H$2</f>
        <v>-0.11371649021766252</v>
      </c>
    </row>
    <row r="10" spans="1:9" x14ac:dyDescent="0.2">
      <c r="A10" s="4" t="s">
        <v>10</v>
      </c>
      <c r="B10" s="4">
        <v>1</v>
      </c>
      <c r="C10" s="7">
        <f>B10/(100*Лист1!$K$2)</f>
        <v>-2.2452554744525545E-2</v>
      </c>
      <c r="D10" s="8">
        <f>(5.4 + 5.54)/2</f>
        <v>5.4700000000000006</v>
      </c>
      <c r="E10" s="7">
        <f t="shared" si="0"/>
        <v>0.46215771213949897</v>
      </c>
      <c r="G10" s="9"/>
      <c r="H10" s="9"/>
      <c r="I10" s="7">
        <f>-((D10 - Лист1!$F$2)^2)/$H$2</f>
        <v>-0.23220377723707966</v>
      </c>
    </row>
    <row r="11" spans="1:9" x14ac:dyDescent="0.2">
      <c r="A11" s="2" t="s">
        <v>11</v>
      </c>
      <c r="B11" s="2">
        <v>1</v>
      </c>
      <c r="C11" s="7">
        <f>B11/(100*Лист1!$K$2)</f>
        <v>-2.2452554744525545E-2</v>
      </c>
      <c r="D11" s="7">
        <f>(5.54+5.68)/2</f>
        <v>5.6099999999999994</v>
      </c>
      <c r="E11" s="7">
        <f t="shared" si="0"/>
        <v>0.39369161502913363</v>
      </c>
      <c r="G11" s="9"/>
      <c r="H11" s="9"/>
      <c r="I11" s="7">
        <f>-((D11 - Лист1!$F$2)^2)/$H$2</f>
        <v>-0.39254207847894917</v>
      </c>
    </row>
    <row r="14" spans="1:9" x14ac:dyDescent="0.2">
      <c r="D14" s="13">
        <v>7.1999999999999995E-2</v>
      </c>
    </row>
    <row r="15" spans="1:9" x14ac:dyDescent="0.2">
      <c r="C15" s="7"/>
      <c r="D15" s="14">
        <v>7.1999999999999995E-2</v>
      </c>
    </row>
    <row r="16" spans="1:9" x14ac:dyDescent="0.2">
      <c r="C16" s="7"/>
      <c r="D16" s="15">
        <v>7.1999999999999995E-2</v>
      </c>
    </row>
    <row r="17" spans="3:4" x14ac:dyDescent="0.2">
      <c r="C17" s="11"/>
      <c r="D17" s="15">
        <v>0.14299999999999999</v>
      </c>
    </row>
    <row r="18" spans="3:4" x14ac:dyDescent="0.2">
      <c r="C18" s="7"/>
      <c r="D18" s="15">
        <v>0.14299999999999999</v>
      </c>
    </row>
    <row r="19" spans="3:4" x14ac:dyDescent="0.2">
      <c r="C19" s="7"/>
      <c r="D19" s="15">
        <v>0.215</v>
      </c>
    </row>
    <row r="20" spans="3:4" x14ac:dyDescent="0.2">
      <c r="C20" s="7"/>
      <c r="D20" s="15">
        <v>0.215</v>
      </c>
    </row>
    <row r="21" spans="3:4" x14ac:dyDescent="0.2">
      <c r="C21" s="7"/>
      <c r="D21" s="15">
        <v>0.85799999999999998</v>
      </c>
    </row>
    <row r="22" spans="3:4" x14ac:dyDescent="0.2">
      <c r="C22" s="7"/>
      <c r="D22" s="15">
        <v>2.218</v>
      </c>
    </row>
    <row r="23" spans="3:4" x14ac:dyDescent="0.2">
      <c r="C23" s="7"/>
      <c r="D23" s="15">
        <v>3.1480000000000001</v>
      </c>
    </row>
    <row r="24" spans="3:4" x14ac:dyDescent="0.2">
      <c r="C24" s="7"/>
      <c r="D24" s="12"/>
    </row>
  </sheetData>
  <sortState xmlns:xlrd2="http://schemas.microsoft.com/office/spreadsheetml/2017/richdata2" ref="D14:D24">
    <sortCondition ref="D14:D24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AD12-1583-564A-B302-C70026615E84}">
  <dimension ref="A1:F5"/>
  <sheetViews>
    <sheetView zoomScale="118" workbookViewId="0">
      <selection activeCell="D13" sqref="D13"/>
    </sheetView>
  </sheetViews>
  <sheetFormatPr baseColWidth="10" defaultColWidth="11" defaultRowHeight="16" x14ac:dyDescent="0.2"/>
  <sheetData>
    <row r="1" spans="1:6" x14ac:dyDescent="0.2">
      <c r="A1" s="16"/>
      <c r="B1" s="16" t="s">
        <v>12</v>
      </c>
      <c r="C1" s="16"/>
      <c r="D1" s="16"/>
      <c r="E1" s="16"/>
      <c r="F1" s="16"/>
    </row>
    <row r="2" spans="1:6" x14ac:dyDescent="0.2">
      <c r="A2" s="16"/>
      <c r="B2" s="2" t="s">
        <v>13</v>
      </c>
      <c r="C2" s="2" t="s">
        <v>14</v>
      </c>
      <c r="D2" s="16"/>
      <c r="E2" s="16"/>
      <c r="F2" s="16"/>
    </row>
    <row r="3" spans="1:6" x14ac:dyDescent="0.2">
      <c r="A3" s="2"/>
      <c r="B3" s="7">
        <f>Лист1!F2 - Лист1!H2</f>
        <v>4.3192914526020694</v>
      </c>
      <c r="C3" s="7">
        <f>Лист1!F2 + Лист1!H2</f>
        <v>5.6879812746706566</v>
      </c>
      <c r="D3" s="7">
        <v>88</v>
      </c>
      <c r="E3" s="7">
        <f>D3/100</f>
        <v>0.88</v>
      </c>
      <c r="F3" s="7">
        <v>0.68300000000000005</v>
      </c>
    </row>
    <row r="4" spans="1:6" x14ac:dyDescent="0.2">
      <c r="A4" s="2"/>
      <c r="B4" s="7">
        <f>Лист1!F2 - 2*(Лист1!H2)</f>
        <v>3.6349465415677749</v>
      </c>
      <c r="C4" s="7">
        <f>Лист1!F2 + 2*(Лист1!H2)</f>
        <v>6.3723261857049511</v>
      </c>
      <c r="D4" s="7">
        <v>92</v>
      </c>
      <c r="E4" s="7">
        <f t="shared" ref="E4:E5" si="0">D4/100</f>
        <v>0.92</v>
      </c>
      <c r="F4" s="7">
        <v>0.95399999999999996</v>
      </c>
    </row>
    <row r="5" spans="1:6" x14ac:dyDescent="0.2">
      <c r="A5" s="2"/>
      <c r="B5" s="7">
        <f>Лист1!F2 - 3*(Лист1!H2)</f>
        <v>2.9506016305334808</v>
      </c>
      <c r="C5" s="7">
        <f>Лист1!F2 + 3*( Лист1!H2)</f>
        <v>7.0566710967392456</v>
      </c>
      <c r="D5" s="7">
        <v>98</v>
      </c>
      <c r="E5" s="7">
        <f t="shared" si="0"/>
        <v>0.98</v>
      </c>
      <c r="F5" s="7">
        <v>0.997</v>
      </c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Васильков Дмитрий</dc:creator>
  <cp:keywords/>
  <dc:description/>
  <cp:lastModifiedBy>Васильков Дмитрий Алексеевич</cp:lastModifiedBy>
  <cp:revision/>
  <dcterms:created xsi:type="dcterms:W3CDTF">2023-09-05T17:53:54Z</dcterms:created>
  <dcterms:modified xsi:type="dcterms:W3CDTF">2023-09-27T18:59:12Z</dcterms:modified>
  <cp:category/>
  <cp:contentStatus/>
</cp:coreProperties>
</file>