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C03F1E29-D20E-094E-A0D3-14BCE13C81EF}" xr6:coauthVersionLast="47" xr6:coauthVersionMax="47" xr10:uidLastSave="{00000000-0000-0000-0000-000000000000}"/>
  <bookViews>
    <workbookView xWindow="0" yWindow="0" windowWidth="35840" windowHeight="22400" activeTab="1" xr2:uid="{39A1E621-E2FD-3141-A5DD-ADF392A9A6E6}"/>
  </bookViews>
  <sheets>
    <sheet name="Лист1" sheetId="1" r:id="rId1"/>
    <sheet name="Лист2" sheetId="2" r:id="rId2"/>
    <sheet name="Лист3" sheetId="3" r:id="rId3"/>
  </sheets>
  <definedNames>
    <definedName name="_xlchart.v1.0" hidden="1">Лист1!$B$2:$B$101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J2" i="1"/>
  <c r="E4" i="3"/>
  <c r="E5" i="3"/>
  <c r="E3" i="3"/>
  <c r="C5" i="3"/>
  <c r="C4" i="3"/>
  <c r="C3" i="3"/>
  <c r="B5" i="3"/>
  <c r="B4" i="3"/>
  <c r="B3" i="3"/>
  <c r="E3" i="2"/>
  <c r="E4" i="2"/>
  <c r="E5" i="2"/>
  <c r="E6" i="2"/>
  <c r="E7" i="2"/>
  <c r="E8" i="2"/>
  <c r="E9" i="2"/>
  <c r="E10" i="2"/>
  <c r="E11" i="2"/>
  <c r="E2" i="2"/>
  <c r="I3" i="2"/>
  <c r="I4" i="2"/>
  <c r="I5" i="2"/>
  <c r="I6" i="2"/>
  <c r="I7" i="2"/>
  <c r="I8" i="2"/>
  <c r="I9" i="2"/>
  <c r="I10" i="2"/>
  <c r="I11" i="2"/>
  <c r="I2" i="2"/>
  <c r="H2" i="1"/>
  <c r="H2" i="2" s="1"/>
  <c r="D11" i="2"/>
  <c r="D10" i="2"/>
  <c r="D9" i="2"/>
  <c r="D8" i="2"/>
  <c r="D7" i="2"/>
  <c r="D6" i="2"/>
  <c r="D5" i="2"/>
  <c r="D4" i="2"/>
  <c r="D3" i="2"/>
  <c r="D2" i="2"/>
  <c r="C3" i="2"/>
  <c r="C4" i="2"/>
  <c r="C5" i="2"/>
  <c r="C6" i="2"/>
  <c r="C7" i="2"/>
  <c r="C8" i="2"/>
  <c r="C9" i="2"/>
  <c r="C10" i="2"/>
  <c r="C11" i="2"/>
  <c r="C2" i="2"/>
  <c r="K2" i="1"/>
  <c r="F2" i="1"/>
  <c r="C24" i="1" s="1"/>
  <c r="D24" i="1" s="1"/>
  <c r="C86" i="1" l="1"/>
  <c r="D86" i="1" s="1"/>
  <c r="C72" i="1"/>
  <c r="D72" i="1" s="1"/>
  <c r="C36" i="1"/>
  <c r="D36" i="1" s="1"/>
  <c r="C12" i="1"/>
  <c r="D12" i="1" s="1"/>
  <c r="C2" i="1"/>
  <c r="C95" i="1"/>
  <c r="D95" i="1" s="1"/>
  <c r="C83" i="1"/>
  <c r="D83" i="1" s="1"/>
  <c r="C71" i="1"/>
  <c r="D71" i="1" s="1"/>
  <c r="C59" i="1"/>
  <c r="D59" i="1" s="1"/>
  <c r="C47" i="1"/>
  <c r="D47" i="1" s="1"/>
  <c r="C35" i="1"/>
  <c r="D35" i="1" s="1"/>
  <c r="C23" i="1"/>
  <c r="D23" i="1" s="1"/>
  <c r="C11" i="1"/>
  <c r="D11" i="1" s="1"/>
  <c r="C7" i="1"/>
  <c r="D7" i="1" s="1"/>
  <c r="C94" i="1"/>
  <c r="D94" i="1" s="1"/>
  <c r="C82" i="1"/>
  <c r="D82" i="1" s="1"/>
  <c r="C70" i="1"/>
  <c r="D70" i="1" s="1"/>
  <c r="C58" i="1"/>
  <c r="D58" i="1" s="1"/>
  <c r="C46" i="1"/>
  <c r="D46" i="1" s="1"/>
  <c r="C34" i="1"/>
  <c r="D34" i="1" s="1"/>
  <c r="C22" i="1"/>
  <c r="D22" i="1" s="1"/>
  <c r="C10" i="1"/>
  <c r="D10" i="1" s="1"/>
  <c r="C6" i="1"/>
  <c r="D6" i="1" s="1"/>
  <c r="C93" i="1"/>
  <c r="D93" i="1" s="1"/>
  <c r="C81" i="1"/>
  <c r="D81" i="1" s="1"/>
  <c r="C69" i="1"/>
  <c r="D69" i="1" s="1"/>
  <c r="C57" i="1"/>
  <c r="D57" i="1" s="1"/>
  <c r="C45" i="1"/>
  <c r="D45" i="1" s="1"/>
  <c r="C33" i="1"/>
  <c r="D33" i="1" s="1"/>
  <c r="C21" i="1"/>
  <c r="D21" i="1" s="1"/>
  <c r="C9" i="1"/>
  <c r="D9" i="1" s="1"/>
  <c r="C38" i="1"/>
  <c r="D38" i="1" s="1"/>
  <c r="C85" i="1"/>
  <c r="D85" i="1" s="1"/>
  <c r="C61" i="1"/>
  <c r="D61" i="1" s="1"/>
  <c r="C25" i="1"/>
  <c r="D25" i="1" s="1"/>
  <c r="C96" i="1"/>
  <c r="D96" i="1" s="1"/>
  <c r="C5" i="1"/>
  <c r="D5" i="1" s="1"/>
  <c r="C80" i="1"/>
  <c r="D80" i="1" s="1"/>
  <c r="C56" i="1"/>
  <c r="D56" i="1" s="1"/>
  <c r="C44" i="1"/>
  <c r="D44" i="1" s="1"/>
  <c r="C32" i="1"/>
  <c r="D32" i="1" s="1"/>
  <c r="C8" i="1"/>
  <c r="D8" i="1" s="1"/>
  <c r="C51" i="1"/>
  <c r="D51" i="1" s="1"/>
  <c r="C39" i="1"/>
  <c r="D39" i="1" s="1"/>
  <c r="C27" i="1"/>
  <c r="D27" i="1" s="1"/>
  <c r="C98" i="1"/>
  <c r="D98" i="1" s="1"/>
  <c r="C74" i="1"/>
  <c r="D74" i="1" s="1"/>
  <c r="C50" i="1"/>
  <c r="D50" i="1" s="1"/>
  <c r="C14" i="1"/>
  <c r="D14" i="1" s="1"/>
  <c r="C97" i="1"/>
  <c r="D97" i="1" s="1"/>
  <c r="C49" i="1"/>
  <c r="D49" i="1" s="1"/>
  <c r="C13" i="1"/>
  <c r="D13" i="1" s="1"/>
  <c r="C60" i="1"/>
  <c r="D60" i="1" s="1"/>
  <c r="C92" i="1"/>
  <c r="D92" i="1" s="1"/>
  <c r="C68" i="1"/>
  <c r="D68" i="1" s="1"/>
  <c r="C20" i="1"/>
  <c r="D20" i="1" s="1"/>
  <c r="C4" i="1"/>
  <c r="D4" i="1" s="1"/>
  <c r="C91" i="1"/>
  <c r="D91" i="1" s="1"/>
  <c r="C79" i="1"/>
  <c r="D79" i="1" s="1"/>
  <c r="C67" i="1"/>
  <c r="D67" i="1" s="1"/>
  <c r="C55" i="1"/>
  <c r="D55" i="1" s="1"/>
  <c r="C43" i="1"/>
  <c r="D43" i="1" s="1"/>
  <c r="C31" i="1"/>
  <c r="D31" i="1" s="1"/>
  <c r="C19" i="1"/>
  <c r="D19" i="1" s="1"/>
  <c r="C3" i="1"/>
  <c r="D3" i="1" s="1"/>
  <c r="C90" i="1"/>
  <c r="D90" i="1" s="1"/>
  <c r="C78" i="1"/>
  <c r="D78" i="1" s="1"/>
  <c r="C66" i="1"/>
  <c r="D66" i="1" s="1"/>
  <c r="C54" i="1"/>
  <c r="D54" i="1" s="1"/>
  <c r="C42" i="1"/>
  <c r="D42" i="1" s="1"/>
  <c r="C30" i="1"/>
  <c r="D30" i="1" s="1"/>
  <c r="C18" i="1"/>
  <c r="D18" i="1" s="1"/>
  <c r="C53" i="1"/>
  <c r="D53" i="1" s="1"/>
  <c r="C101" i="1"/>
  <c r="D101" i="1" s="1"/>
  <c r="C89" i="1"/>
  <c r="D89" i="1" s="1"/>
  <c r="C77" i="1"/>
  <c r="D77" i="1" s="1"/>
  <c r="C65" i="1"/>
  <c r="D65" i="1" s="1"/>
  <c r="C41" i="1"/>
  <c r="D41" i="1" s="1"/>
  <c r="C29" i="1"/>
  <c r="D29" i="1" s="1"/>
  <c r="C17" i="1"/>
  <c r="D17" i="1" s="1"/>
  <c r="C100" i="1"/>
  <c r="D100" i="1" s="1"/>
  <c r="C88" i="1"/>
  <c r="D88" i="1" s="1"/>
  <c r="C76" i="1"/>
  <c r="D76" i="1" s="1"/>
  <c r="C64" i="1"/>
  <c r="D64" i="1" s="1"/>
  <c r="C52" i="1"/>
  <c r="D52" i="1" s="1"/>
  <c r="C40" i="1"/>
  <c r="D40" i="1" s="1"/>
  <c r="C28" i="1"/>
  <c r="D28" i="1" s="1"/>
  <c r="C16" i="1"/>
  <c r="D16" i="1" s="1"/>
  <c r="C99" i="1"/>
  <c r="D99" i="1" s="1"/>
  <c r="C87" i="1"/>
  <c r="D87" i="1" s="1"/>
  <c r="C75" i="1"/>
  <c r="D75" i="1" s="1"/>
  <c r="C63" i="1"/>
  <c r="D63" i="1" s="1"/>
  <c r="C15" i="1"/>
  <c r="D15" i="1" s="1"/>
  <c r="C62" i="1"/>
  <c r="D62" i="1" s="1"/>
  <c r="C26" i="1"/>
  <c r="D26" i="1" s="1"/>
  <c r="C73" i="1"/>
  <c r="D73" i="1" s="1"/>
  <c r="C37" i="1"/>
  <c r="D37" i="1" s="1"/>
  <c r="C84" i="1"/>
  <c r="D84" i="1" s="1"/>
  <c r="C48" i="1"/>
  <c r="D48" i="1" s="1"/>
  <c r="G2" i="1" l="1"/>
  <c r="D2" i="1"/>
  <c r="I2" i="1" s="1"/>
</calcChain>
</file>

<file path=xl/sharedStrings.xml><?xml version="1.0" encoding="utf-8"?>
<sst xmlns="http://schemas.openxmlformats.org/spreadsheetml/2006/main" count="15" uniqueCount="15">
  <si>
    <t>№</t>
  </si>
  <si>
    <t>Границы интералов, с</t>
  </si>
  <si>
    <t>4,28 - 4,42</t>
  </si>
  <si>
    <t>4,42 - 4,56</t>
  </si>
  <si>
    <t>4,56 - 4,70</t>
  </si>
  <si>
    <t>4,70 - 4,84</t>
  </si>
  <si>
    <t>4,84 - 4,98</t>
  </si>
  <si>
    <t>4,98 - 5,12</t>
  </si>
  <si>
    <t>5,12 - 5,26</t>
  </si>
  <si>
    <t>5,26 - 5,40</t>
  </si>
  <si>
    <t>5,40 - 5,54</t>
  </si>
  <si>
    <t>5,54 - 5,68</t>
  </si>
  <si>
    <t>Интервал, с</t>
  </si>
  <si>
    <t>от</t>
  </si>
  <si>
    <t>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</si>
</sst>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4" xfId="0" applyBorder="1"/>
    <xf numFmtId="2" fontId="0" fillId="0" borderId="4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165" fontId="0" fillId="0" borderId="1" xfId="0" applyNumberFormat="1" applyBorder="1"/>
    <xf numFmtId="0" fontId="0" fillId="0" borderId="5" xfId="0" applyBorder="1"/>
    <xf numFmtId="2" fontId="2" fillId="0" borderId="0" xfId="0" applyNumberFormat="1" applyFont="1"/>
    <xf numFmtId="2" fontId="2" fillId="0" borderId="1" xfId="0" applyNumberFormat="1" applyFont="1" applyBorder="1"/>
    <xf numFmtId="2" fontId="2" fillId="0" borderId="5" xfId="0" applyNumberFormat="1" applyFon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444AD6BA-F802-314B-A88E-D290EA24FB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192774</xdr:colOff>
      <xdr:row>0</xdr:row>
      <xdr:rowOff>13094</xdr:rowOff>
    </xdr:from>
    <xdr:to>
      <xdr:col>1</xdr:col>
      <xdr:colOff>581862</xdr:colOff>
      <xdr:row>0</xdr:row>
      <xdr:rowOff>193120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D56021F-FF56-C008-CD66-8435CAB7F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282" y="13094"/>
          <a:ext cx="389088" cy="180026"/>
        </a:xfrm>
        <a:prstGeom prst="rect">
          <a:avLst/>
        </a:prstGeom>
      </xdr:spPr>
    </xdr:pic>
    <xdr:clientData/>
  </xdr:twoCellAnchor>
  <xdr:twoCellAnchor editAs="oneCell">
    <xdr:from>
      <xdr:col>2</xdr:col>
      <xdr:colOff>36255</xdr:colOff>
      <xdr:row>0</xdr:row>
      <xdr:rowOff>14768</xdr:rowOff>
    </xdr:from>
    <xdr:to>
      <xdr:col>2</xdr:col>
      <xdr:colOff>809084</xdr:colOff>
      <xdr:row>0</xdr:row>
      <xdr:rowOff>197437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8C8366B-3545-E132-57F9-32152C85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271" y="14768"/>
          <a:ext cx="772829" cy="182669"/>
        </a:xfrm>
        <a:prstGeom prst="rect">
          <a:avLst/>
        </a:prstGeom>
      </xdr:spPr>
    </xdr:pic>
    <xdr:clientData/>
  </xdr:twoCellAnchor>
  <xdr:twoCellAnchor editAs="oneCell">
    <xdr:from>
      <xdr:col>3</xdr:col>
      <xdr:colOff>12972</xdr:colOff>
      <xdr:row>0</xdr:row>
      <xdr:rowOff>19688</xdr:rowOff>
    </xdr:from>
    <xdr:to>
      <xdr:col>3</xdr:col>
      <xdr:colOff>820338</xdr:colOff>
      <xdr:row>0</xdr:row>
      <xdr:rowOff>191975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C01E3DC-7F0B-21B5-BB4B-ECE3E9BB4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496" y="19688"/>
          <a:ext cx="807366" cy="172287"/>
        </a:xfrm>
        <a:prstGeom prst="rect">
          <a:avLst/>
        </a:prstGeom>
      </xdr:spPr>
    </xdr:pic>
    <xdr:clientData/>
  </xdr:twoCellAnchor>
  <xdr:twoCellAnchor editAs="oneCell">
    <xdr:from>
      <xdr:col>5</xdr:col>
      <xdr:colOff>355054</xdr:colOff>
      <xdr:row>0</xdr:row>
      <xdr:rowOff>0</xdr:rowOff>
    </xdr:from>
    <xdr:to>
      <xdr:col>5</xdr:col>
      <xdr:colOff>606425</xdr:colOff>
      <xdr:row>0</xdr:row>
      <xdr:rowOff>191183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CA7CEDD-4F35-50D2-40D7-26FD839CF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5968" y="0"/>
          <a:ext cx="251371" cy="191183"/>
        </a:xfrm>
        <a:prstGeom prst="rect">
          <a:avLst/>
        </a:prstGeom>
      </xdr:spPr>
    </xdr:pic>
    <xdr:clientData/>
  </xdr:twoCellAnchor>
  <xdr:twoCellAnchor editAs="oneCell">
    <xdr:from>
      <xdr:col>6</xdr:col>
      <xdr:colOff>22564</xdr:colOff>
      <xdr:row>0</xdr:row>
      <xdr:rowOff>0</xdr:rowOff>
    </xdr:from>
    <xdr:to>
      <xdr:col>6</xdr:col>
      <xdr:colOff>759815</xdr:colOff>
      <xdr:row>1</xdr:row>
      <xdr:rowOff>1924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7C2B8ABB-C2DA-5124-B141-FFC3D3FEC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3630" y="0"/>
          <a:ext cx="737251" cy="203071"/>
        </a:xfrm>
        <a:prstGeom prst="rect">
          <a:avLst/>
        </a:prstGeom>
      </xdr:spPr>
    </xdr:pic>
    <xdr:clientData/>
  </xdr:twoCellAnchor>
  <xdr:twoCellAnchor editAs="oneCell">
    <xdr:from>
      <xdr:col>7</xdr:col>
      <xdr:colOff>44562</xdr:colOff>
      <xdr:row>0</xdr:row>
      <xdr:rowOff>0</xdr:rowOff>
    </xdr:from>
    <xdr:to>
      <xdr:col>7</xdr:col>
      <xdr:colOff>753709</xdr:colOff>
      <xdr:row>1</xdr:row>
      <xdr:rowOff>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587D171-4340-14B5-D5F8-11E62B999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2983" y="0"/>
          <a:ext cx="709147" cy="200527"/>
        </a:xfrm>
        <a:prstGeom prst="rect">
          <a:avLst/>
        </a:prstGeom>
      </xdr:spPr>
    </xdr:pic>
    <xdr:clientData/>
  </xdr:twoCellAnchor>
  <xdr:twoCellAnchor editAs="oneCell">
    <xdr:from>
      <xdr:col>8</xdr:col>
      <xdr:colOff>227262</xdr:colOff>
      <xdr:row>0</xdr:row>
      <xdr:rowOff>0</xdr:rowOff>
    </xdr:from>
    <xdr:to>
      <xdr:col>8</xdr:col>
      <xdr:colOff>622192</xdr:colOff>
      <xdr:row>1</xdr:row>
      <xdr:rowOff>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6C91AAE-B745-08C2-5234-1EAF88652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069" y="0"/>
          <a:ext cx="394930" cy="200527"/>
        </a:xfrm>
        <a:prstGeom prst="rect">
          <a:avLst/>
        </a:prstGeom>
      </xdr:spPr>
    </xdr:pic>
    <xdr:clientData/>
  </xdr:twoCellAnchor>
  <xdr:twoCellAnchor editAs="oneCell">
    <xdr:from>
      <xdr:col>9</xdr:col>
      <xdr:colOff>30237</xdr:colOff>
      <xdr:row>0</xdr:row>
      <xdr:rowOff>0</xdr:rowOff>
    </xdr:from>
    <xdr:to>
      <xdr:col>9</xdr:col>
      <xdr:colOff>814652</xdr:colOff>
      <xdr:row>0</xdr:row>
      <xdr:rowOff>181428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EF56B7BF-FC7B-D9FA-DA7B-670AD922D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6713" y="0"/>
          <a:ext cx="784415" cy="181428"/>
        </a:xfrm>
        <a:prstGeom prst="rect">
          <a:avLst/>
        </a:prstGeom>
      </xdr:spPr>
    </xdr:pic>
    <xdr:clientData/>
  </xdr:twoCellAnchor>
  <xdr:twoCellAnchor>
    <xdr:from>
      <xdr:col>4</xdr:col>
      <xdr:colOff>820334</xdr:colOff>
      <xdr:row>2</xdr:row>
      <xdr:rowOff>25400</xdr:rowOff>
    </xdr:from>
    <xdr:to>
      <xdr:col>11</xdr:col>
      <xdr:colOff>8466</xdr:colOff>
      <xdr:row>15</xdr:row>
      <xdr:rowOff>186267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22B198EA-B728-70B1-B715-2CAFB456CD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2334" y="431800"/>
              <a:ext cx="4941232" cy="2802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210457</xdr:colOff>
      <xdr:row>0</xdr:row>
      <xdr:rowOff>0</xdr:rowOff>
    </xdr:from>
    <xdr:to>
      <xdr:col>10</xdr:col>
      <xdr:colOff>464457</xdr:colOff>
      <xdr:row>0</xdr:row>
      <xdr:rowOff>190500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222194F-0F20-C2D4-D00E-C7F283A58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4571" y="0"/>
          <a:ext cx="254000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31719</xdr:colOff>
      <xdr:row>0</xdr:row>
      <xdr:rowOff>103833</xdr:rowOff>
    </xdr:from>
    <xdr:to>
      <xdr:col>1</xdr:col>
      <xdr:colOff>764987</xdr:colOff>
      <xdr:row>0</xdr:row>
      <xdr:rowOff>483109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9CD9296-7D07-2942-A02E-51A9ADD69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967" y="103833"/>
          <a:ext cx="733268" cy="379276"/>
        </a:xfrm>
        <a:prstGeom prst="rect">
          <a:avLst/>
        </a:prstGeom>
      </xdr:spPr>
    </xdr:pic>
    <xdr:clientData/>
  </xdr:twoCellAnchor>
  <xdr:twoCellAnchor editAs="oneCell">
    <xdr:from>
      <xdr:col>2</xdr:col>
      <xdr:colOff>52036</xdr:colOff>
      <xdr:row>0</xdr:row>
      <xdr:rowOff>158001</xdr:rowOff>
    </xdr:from>
    <xdr:to>
      <xdr:col>2</xdr:col>
      <xdr:colOff>821562</xdr:colOff>
      <xdr:row>0</xdr:row>
      <xdr:rowOff>455010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B7413C9-0E50-E2B2-928E-5AACA7BA3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531" y="158001"/>
          <a:ext cx="769526" cy="297009"/>
        </a:xfrm>
        <a:prstGeom prst="rect">
          <a:avLst/>
        </a:prstGeom>
      </xdr:spPr>
    </xdr:pic>
    <xdr:clientData/>
  </xdr:twoCellAnchor>
  <xdr:twoCellAnchor editAs="oneCell">
    <xdr:from>
      <xdr:col>3</xdr:col>
      <xdr:colOff>28654</xdr:colOff>
      <xdr:row>0</xdr:row>
      <xdr:rowOff>63371</xdr:rowOff>
    </xdr:from>
    <xdr:to>
      <xdr:col>3</xdr:col>
      <xdr:colOff>751570</xdr:colOff>
      <xdr:row>0</xdr:row>
      <xdr:rowOff>502283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FF106C9-D849-A2E3-C360-D6ACB6AC8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0397" y="63371"/>
          <a:ext cx="722916" cy="438912"/>
        </a:xfrm>
        <a:prstGeom prst="rect">
          <a:avLst/>
        </a:prstGeom>
      </xdr:spPr>
    </xdr:pic>
    <xdr:clientData/>
  </xdr:twoCellAnchor>
  <xdr:twoCellAnchor editAs="oneCell">
    <xdr:from>
      <xdr:col>4</xdr:col>
      <xdr:colOff>49061</xdr:colOff>
      <xdr:row>0</xdr:row>
      <xdr:rowOff>109343</xdr:rowOff>
    </xdr:from>
    <xdr:to>
      <xdr:col>4</xdr:col>
      <xdr:colOff>756802</xdr:colOff>
      <xdr:row>0</xdr:row>
      <xdr:rowOff>454139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0CB2823-E6DF-7BCC-50EC-05D0D2A78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8052" y="109343"/>
          <a:ext cx="707741" cy="344796"/>
        </a:xfrm>
        <a:prstGeom prst="rect">
          <a:avLst/>
        </a:prstGeom>
      </xdr:spPr>
    </xdr:pic>
    <xdr:clientData/>
  </xdr:twoCellAnchor>
  <xdr:twoCellAnchor editAs="oneCell">
    <xdr:from>
      <xdr:col>6</xdr:col>
      <xdr:colOff>72694</xdr:colOff>
      <xdr:row>0</xdr:row>
      <xdr:rowOff>0</xdr:rowOff>
    </xdr:from>
    <xdr:to>
      <xdr:col>6</xdr:col>
      <xdr:colOff>773974</xdr:colOff>
      <xdr:row>0</xdr:row>
      <xdr:rowOff>633687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2CEA000E-80B6-81D6-056B-04928149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4411" y="0"/>
          <a:ext cx="701280" cy="633687"/>
        </a:xfrm>
        <a:prstGeom prst="rect">
          <a:avLst/>
        </a:prstGeom>
      </xdr:spPr>
    </xdr:pic>
    <xdr:clientData/>
  </xdr:twoCellAnchor>
  <xdr:twoCellAnchor editAs="oneCell">
    <xdr:from>
      <xdr:col>7</xdr:col>
      <xdr:colOff>29932</xdr:colOff>
      <xdr:row>0</xdr:row>
      <xdr:rowOff>89798</xdr:rowOff>
    </xdr:from>
    <xdr:to>
      <xdr:col>7</xdr:col>
      <xdr:colOff>816733</xdr:colOff>
      <xdr:row>0</xdr:row>
      <xdr:rowOff>548764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093D816-C840-F1FE-BCFA-F54442E05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6935" y="89798"/>
          <a:ext cx="786801" cy="458966"/>
        </a:xfrm>
        <a:prstGeom prst="rect">
          <a:avLst/>
        </a:prstGeom>
      </xdr:spPr>
    </xdr:pic>
    <xdr:clientData/>
  </xdr:twoCellAnchor>
  <xdr:twoCellAnchor editAs="oneCell">
    <xdr:from>
      <xdr:col>8</xdr:col>
      <xdr:colOff>12827</xdr:colOff>
      <xdr:row>0</xdr:row>
      <xdr:rowOff>42760</xdr:rowOff>
    </xdr:from>
    <xdr:to>
      <xdr:col>8</xdr:col>
      <xdr:colOff>813982</xdr:colOff>
      <xdr:row>0</xdr:row>
      <xdr:rowOff>457542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28A6E012-D512-8270-D219-5DCDC3F8F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5117" y="42760"/>
          <a:ext cx="801155" cy="414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102690</xdr:colOff>
      <xdr:row>2</xdr:row>
      <xdr:rowOff>34416</xdr:rowOff>
    </xdr:from>
    <xdr:to>
      <xdr:col>0</xdr:col>
      <xdr:colOff>694720</xdr:colOff>
      <xdr:row>3</xdr:row>
      <xdr:rowOff>7533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3446B94-289D-9236-6283-297674449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90" y="443399"/>
          <a:ext cx="592030" cy="177609"/>
        </a:xfrm>
        <a:prstGeom prst="rect">
          <a:avLst/>
        </a:prstGeom>
      </xdr:spPr>
    </xdr:pic>
    <xdr:clientData/>
  </xdr:twoCellAnchor>
  <xdr:twoCellAnchor editAs="oneCell">
    <xdr:from>
      <xdr:col>0</xdr:col>
      <xdr:colOff>103905</xdr:colOff>
      <xdr:row>3</xdr:row>
      <xdr:rowOff>20310</xdr:rowOff>
    </xdr:from>
    <xdr:to>
      <xdr:col>0</xdr:col>
      <xdr:colOff>727568</xdr:colOff>
      <xdr:row>3</xdr:row>
      <xdr:rowOff>201739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FBB9E62-7037-2650-8274-AC5C0D8FB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5" y="633785"/>
          <a:ext cx="623663" cy="181429"/>
        </a:xfrm>
        <a:prstGeom prst="rect">
          <a:avLst/>
        </a:prstGeom>
      </xdr:spPr>
    </xdr:pic>
    <xdr:clientData/>
  </xdr:twoCellAnchor>
  <xdr:twoCellAnchor editAs="oneCell">
    <xdr:from>
      <xdr:col>0</xdr:col>
      <xdr:colOff>86102</xdr:colOff>
      <xdr:row>4</xdr:row>
      <xdr:rowOff>20311</xdr:rowOff>
    </xdr:from>
    <xdr:to>
      <xdr:col>0</xdr:col>
      <xdr:colOff>735366</xdr:colOff>
      <xdr:row>5</xdr:row>
      <xdr:rowOff>4696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A6A8784-23F6-B42F-C00D-7B9FAE048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2" y="838277"/>
          <a:ext cx="649264" cy="188877"/>
        </a:xfrm>
        <a:prstGeom prst="rect">
          <a:avLst/>
        </a:prstGeom>
      </xdr:spPr>
    </xdr:pic>
    <xdr:clientData/>
  </xdr:twoCellAnchor>
  <xdr:twoCellAnchor editAs="oneCell">
    <xdr:from>
      <xdr:col>3</xdr:col>
      <xdr:colOff>106251</xdr:colOff>
      <xdr:row>0</xdr:row>
      <xdr:rowOff>32205</xdr:rowOff>
    </xdr:from>
    <xdr:to>
      <xdr:col>3</xdr:col>
      <xdr:colOff>743163</xdr:colOff>
      <xdr:row>1</xdr:row>
      <xdr:rowOff>156341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F2CC0AE-4CFF-BC42-DF6B-B9A4F6353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437" y="32205"/>
          <a:ext cx="636912" cy="328628"/>
        </a:xfrm>
        <a:prstGeom prst="rect">
          <a:avLst/>
        </a:prstGeom>
      </xdr:spPr>
    </xdr:pic>
    <xdr:clientData/>
  </xdr:twoCellAnchor>
  <xdr:twoCellAnchor editAs="oneCell">
    <xdr:from>
      <xdr:col>4</xdr:col>
      <xdr:colOff>247138</xdr:colOff>
      <xdr:row>0</xdr:row>
      <xdr:rowOff>10763</xdr:rowOff>
    </xdr:from>
    <xdr:to>
      <xdr:col>4</xdr:col>
      <xdr:colOff>612934</xdr:colOff>
      <xdr:row>1</xdr:row>
      <xdr:rowOff>201740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3D1BA15-B1F8-9A97-6F81-7368773D2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053" y="10763"/>
          <a:ext cx="365796" cy="395469"/>
        </a:xfrm>
        <a:prstGeom prst="rect">
          <a:avLst/>
        </a:prstGeom>
      </xdr:spPr>
    </xdr:pic>
    <xdr:clientData/>
  </xdr:twoCellAnchor>
  <xdr:twoCellAnchor editAs="oneCell">
    <xdr:from>
      <xdr:col>5</xdr:col>
      <xdr:colOff>207647</xdr:colOff>
      <xdr:row>0</xdr:row>
      <xdr:rowOff>0</xdr:rowOff>
    </xdr:from>
    <xdr:to>
      <xdr:col>5</xdr:col>
      <xdr:colOff>553204</xdr:colOff>
      <xdr:row>1</xdr:row>
      <xdr:rowOff>197844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4892D20-DDD8-E20D-BD1B-BAD6D6BBB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1291" y="0"/>
          <a:ext cx="345557" cy="4023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B5E9-2B60-5243-8B57-68531918041F}">
  <dimension ref="A1:L101"/>
  <sheetViews>
    <sheetView zoomScale="189" workbookViewId="0">
      <selection activeCell="H20" sqref="H20"/>
    </sheetView>
  </sheetViews>
  <sheetFormatPr baseColWidth="10" defaultRowHeight="16" x14ac:dyDescent="0.2"/>
  <cols>
    <col min="7" max="7" width="10.5" customWidth="1"/>
    <col min="10" max="10" width="10.83203125" customWidth="1"/>
  </cols>
  <sheetData>
    <row r="1" spans="1:12" x14ac:dyDescent="0.2">
      <c r="A1" s="2" t="s">
        <v>0</v>
      </c>
      <c r="B1" s="2"/>
      <c r="C1" s="2"/>
      <c r="D1" s="3"/>
      <c r="F1" s="2"/>
      <c r="G1" s="2"/>
      <c r="H1" s="2"/>
      <c r="I1" s="2"/>
      <c r="J1" s="4"/>
      <c r="K1" s="6"/>
      <c r="L1" s="7"/>
    </row>
    <row r="2" spans="1:12" x14ac:dyDescent="0.2">
      <c r="A2" s="2">
        <v>1</v>
      </c>
      <c r="B2" s="9">
        <v>4.28</v>
      </c>
      <c r="C2" s="9">
        <f t="shared" ref="C2:C33" si="0">B2-$F$2</f>
        <v>-0.72619999999999951</v>
      </c>
      <c r="D2" s="9">
        <f t="shared" ref="D2:D33" si="1">C2^2</f>
        <v>0.52736643999999933</v>
      </c>
      <c r="F2" s="9">
        <f>AVERAGE(B2:B101)</f>
        <v>5.0061999999999998</v>
      </c>
      <c r="G2" s="9">
        <f>SUM(C2:C101)</f>
        <v>2.2204460492503131E-14</v>
      </c>
      <c r="H2" s="9">
        <f>SQRT(1/99 * I2)</f>
        <v>0.19295563943010011</v>
      </c>
      <c r="I2" s="12">
        <f>SUM(D2:D101)</f>
        <v>3.6859560000000009</v>
      </c>
      <c r="J2" s="9">
        <f>1/SQRT(H2*(2*PI()))</f>
        <v>0.90819964500099204</v>
      </c>
      <c r="K2" s="12">
        <f>(B101-B2)/9.228</f>
        <v>0.13979193758127439</v>
      </c>
      <c r="L2" s="8"/>
    </row>
    <row r="3" spans="1:12" x14ac:dyDescent="0.2">
      <c r="A3" s="2">
        <v>2</v>
      </c>
      <c r="B3" s="9">
        <v>4.3</v>
      </c>
      <c r="C3" s="9">
        <f t="shared" si="0"/>
        <v>-0.70619999999999994</v>
      </c>
      <c r="D3" s="9">
        <f t="shared" si="1"/>
        <v>0.49871843999999993</v>
      </c>
      <c r="F3" s="11"/>
      <c r="G3" s="11"/>
      <c r="H3" s="11"/>
      <c r="I3" s="11"/>
      <c r="J3" s="11"/>
      <c r="K3" s="11"/>
      <c r="L3" s="7"/>
    </row>
    <row r="4" spans="1:12" x14ac:dyDescent="0.2">
      <c r="A4" s="2">
        <v>3</v>
      </c>
      <c r="B4" s="9">
        <v>4.43</v>
      </c>
      <c r="C4" s="9">
        <f t="shared" si="0"/>
        <v>-0.57620000000000005</v>
      </c>
      <c r="D4" s="9">
        <f t="shared" si="1"/>
        <v>0.33200644000000007</v>
      </c>
    </row>
    <row r="5" spans="1:12" x14ac:dyDescent="0.2">
      <c r="A5" s="2">
        <v>4</v>
      </c>
      <c r="B5" s="9">
        <v>4.5</v>
      </c>
      <c r="C5" s="9">
        <f t="shared" si="0"/>
        <v>-0.50619999999999976</v>
      </c>
      <c r="D5" s="9">
        <f t="shared" si="1"/>
        <v>0.25623843999999973</v>
      </c>
    </row>
    <row r="6" spans="1:12" x14ac:dyDescent="0.2">
      <c r="A6" s="2">
        <v>5</v>
      </c>
      <c r="B6" s="9">
        <v>4.55</v>
      </c>
      <c r="C6" s="9">
        <f t="shared" si="0"/>
        <v>-0.45619999999999994</v>
      </c>
      <c r="D6" s="9">
        <f t="shared" si="1"/>
        <v>0.20811843999999993</v>
      </c>
    </row>
    <row r="7" spans="1:12" x14ac:dyDescent="0.2">
      <c r="A7" s="2">
        <v>6</v>
      </c>
      <c r="B7" s="9">
        <v>4.5999999999999996</v>
      </c>
      <c r="C7" s="9">
        <f t="shared" si="0"/>
        <v>-0.40620000000000012</v>
      </c>
      <c r="D7" s="9">
        <f t="shared" si="1"/>
        <v>0.16499844000000011</v>
      </c>
      <c r="G7" s="1"/>
    </row>
    <row r="8" spans="1:12" x14ac:dyDescent="0.2">
      <c r="A8" s="2">
        <v>7</v>
      </c>
      <c r="B8" s="9">
        <v>4.83</v>
      </c>
      <c r="C8" s="9">
        <f t="shared" si="0"/>
        <v>-0.17619999999999969</v>
      </c>
      <c r="D8" s="9">
        <f t="shared" si="1"/>
        <v>3.1046439999999891E-2</v>
      </c>
    </row>
    <row r="9" spans="1:12" x14ac:dyDescent="0.2">
      <c r="A9" s="2">
        <v>8</v>
      </c>
      <c r="B9" s="9">
        <v>4.83</v>
      </c>
      <c r="C9" s="9">
        <f t="shared" si="0"/>
        <v>-0.17619999999999969</v>
      </c>
      <c r="D9" s="9">
        <f t="shared" si="1"/>
        <v>3.1046439999999891E-2</v>
      </c>
    </row>
    <row r="10" spans="1:12" x14ac:dyDescent="0.2">
      <c r="A10" s="2">
        <v>9</v>
      </c>
      <c r="B10" s="9">
        <v>4.8499999999999996</v>
      </c>
      <c r="C10" s="9">
        <f t="shared" si="0"/>
        <v>-0.15620000000000012</v>
      </c>
      <c r="D10" s="9">
        <f t="shared" si="1"/>
        <v>2.4398440000000035E-2</v>
      </c>
    </row>
    <row r="11" spans="1:12" x14ac:dyDescent="0.2">
      <c r="A11" s="2">
        <v>10</v>
      </c>
      <c r="B11" s="9">
        <v>4.8499999999999996</v>
      </c>
      <c r="C11" s="9">
        <f t="shared" si="0"/>
        <v>-0.15620000000000012</v>
      </c>
      <c r="D11" s="9">
        <f t="shared" si="1"/>
        <v>2.4398440000000035E-2</v>
      </c>
    </row>
    <row r="12" spans="1:12" x14ac:dyDescent="0.2">
      <c r="A12" s="2">
        <v>11</v>
      </c>
      <c r="B12" s="9">
        <v>4.8600000000000003</v>
      </c>
      <c r="C12" s="9">
        <f t="shared" si="0"/>
        <v>-0.14619999999999944</v>
      </c>
      <c r="D12" s="9">
        <f t="shared" si="1"/>
        <v>2.1374439999999838E-2</v>
      </c>
    </row>
    <row r="13" spans="1:12" x14ac:dyDescent="0.2">
      <c r="A13" s="2">
        <v>12</v>
      </c>
      <c r="B13" s="9">
        <v>4.87</v>
      </c>
      <c r="C13" s="9">
        <f t="shared" si="0"/>
        <v>-0.13619999999999965</v>
      </c>
      <c r="D13" s="9">
        <f t="shared" si="1"/>
        <v>1.8550439999999904E-2</v>
      </c>
    </row>
    <row r="14" spans="1:12" x14ac:dyDescent="0.2">
      <c r="A14" s="2">
        <v>13</v>
      </c>
      <c r="B14" s="9">
        <v>4.88</v>
      </c>
      <c r="C14" s="9">
        <f t="shared" si="0"/>
        <v>-0.12619999999999987</v>
      </c>
      <c r="D14" s="9">
        <f t="shared" si="1"/>
        <v>1.5926439999999965E-2</v>
      </c>
    </row>
    <row r="15" spans="1:12" x14ac:dyDescent="0.2">
      <c r="A15" s="2">
        <v>14</v>
      </c>
      <c r="B15" s="9">
        <v>4.88</v>
      </c>
      <c r="C15" s="9">
        <f t="shared" si="0"/>
        <v>-0.12619999999999987</v>
      </c>
      <c r="D15" s="9">
        <f t="shared" si="1"/>
        <v>1.5926439999999965E-2</v>
      </c>
    </row>
    <row r="16" spans="1:12" x14ac:dyDescent="0.2">
      <c r="A16" s="2">
        <v>15</v>
      </c>
      <c r="B16" s="9">
        <v>4.8899999999999997</v>
      </c>
      <c r="C16" s="9">
        <f t="shared" si="0"/>
        <v>-0.11620000000000008</v>
      </c>
      <c r="D16" s="9">
        <f t="shared" si="1"/>
        <v>1.3502440000000018E-2</v>
      </c>
    </row>
    <row r="17" spans="1:4" x14ac:dyDescent="0.2">
      <c r="A17" s="2">
        <v>16</v>
      </c>
      <c r="B17" s="9">
        <v>4.9000000000000004</v>
      </c>
      <c r="C17" s="9">
        <f t="shared" si="0"/>
        <v>-0.10619999999999941</v>
      </c>
      <c r="D17" s="9">
        <f t="shared" si="1"/>
        <v>1.1278439999999874E-2</v>
      </c>
    </row>
    <row r="18" spans="1:4" x14ac:dyDescent="0.2">
      <c r="A18" s="2">
        <v>17</v>
      </c>
      <c r="B18" s="9">
        <v>4.91</v>
      </c>
      <c r="C18" s="9">
        <f t="shared" si="0"/>
        <v>-9.6199999999999619E-2</v>
      </c>
      <c r="D18" s="9">
        <f t="shared" si="1"/>
        <v>9.2544399999999263E-3</v>
      </c>
    </row>
    <row r="19" spans="1:4" x14ac:dyDescent="0.2">
      <c r="A19" s="2">
        <v>18</v>
      </c>
      <c r="B19" s="9">
        <v>4.92</v>
      </c>
      <c r="C19" s="9">
        <f t="shared" si="0"/>
        <v>-8.6199999999999832E-2</v>
      </c>
      <c r="D19" s="9">
        <f t="shared" si="1"/>
        <v>7.4304399999999713E-3</v>
      </c>
    </row>
    <row r="20" spans="1:4" x14ac:dyDescent="0.2">
      <c r="A20" s="2">
        <v>19</v>
      </c>
      <c r="B20" s="9">
        <v>4.92</v>
      </c>
      <c r="C20" s="9">
        <f t="shared" si="0"/>
        <v>-8.6199999999999832E-2</v>
      </c>
      <c r="D20" s="9">
        <f t="shared" si="1"/>
        <v>7.4304399999999713E-3</v>
      </c>
    </row>
    <row r="21" spans="1:4" x14ac:dyDescent="0.2">
      <c r="A21" s="2">
        <v>20</v>
      </c>
      <c r="B21" s="9">
        <v>4.92</v>
      </c>
      <c r="C21" s="9">
        <f t="shared" si="0"/>
        <v>-8.6199999999999832E-2</v>
      </c>
      <c r="D21" s="9">
        <f t="shared" si="1"/>
        <v>7.4304399999999713E-3</v>
      </c>
    </row>
    <row r="22" spans="1:4" x14ac:dyDescent="0.2">
      <c r="A22" s="2">
        <v>21</v>
      </c>
      <c r="B22" s="9">
        <v>4.93</v>
      </c>
      <c r="C22" s="9">
        <f t="shared" si="0"/>
        <v>-7.6200000000000045E-2</v>
      </c>
      <c r="D22" s="9">
        <f t="shared" si="1"/>
        <v>5.8064400000000073E-3</v>
      </c>
    </row>
    <row r="23" spans="1:4" x14ac:dyDescent="0.2">
      <c r="A23" s="2">
        <v>22</v>
      </c>
      <c r="B23" s="9">
        <v>4.93</v>
      </c>
      <c r="C23" s="9">
        <f t="shared" si="0"/>
        <v>-7.6200000000000045E-2</v>
      </c>
      <c r="D23" s="9">
        <f t="shared" si="1"/>
        <v>5.8064400000000073E-3</v>
      </c>
    </row>
    <row r="24" spans="1:4" x14ac:dyDescent="0.2">
      <c r="A24" s="2">
        <v>23</v>
      </c>
      <c r="B24" s="9">
        <v>4.93</v>
      </c>
      <c r="C24" s="9">
        <f t="shared" si="0"/>
        <v>-7.6200000000000045E-2</v>
      </c>
      <c r="D24" s="9">
        <f t="shared" si="1"/>
        <v>5.8064400000000073E-3</v>
      </c>
    </row>
    <row r="25" spans="1:4" x14ac:dyDescent="0.2">
      <c r="A25" s="2">
        <v>24</v>
      </c>
      <c r="B25" s="9">
        <v>4.9400000000000004</v>
      </c>
      <c r="C25" s="9">
        <f t="shared" si="0"/>
        <v>-6.619999999999937E-2</v>
      </c>
      <c r="D25" s="9">
        <f t="shared" si="1"/>
        <v>4.3824399999999163E-3</v>
      </c>
    </row>
    <row r="26" spans="1:4" x14ac:dyDescent="0.2">
      <c r="A26" s="2">
        <v>25</v>
      </c>
      <c r="B26" s="9">
        <v>4.95</v>
      </c>
      <c r="C26" s="9">
        <f t="shared" si="0"/>
        <v>-5.6199999999999584E-2</v>
      </c>
      <c r="D26" s="9">
        <f t="shared" si="1"/>
        <v>3.1584399999999534E-3</v>
      </c>
    </row>
    <row r="27" spans="1:4" x14ac:dyDescent="0.2">
      <c r="A27" s="2">
        <v>26</v>
      </c>
      <c r="B27" s="9">
        <v>4.95</v>
      </c>
      <c r="C27" s="9">
        <f t="shared" si="0"/>
        <v>-5.6199999999999584E-2</v>
      </c>
      <c r="D27" s="9">
        <f t="shared" si="1"/>
        <v>3.1584399999999534E-3</v>
      </c>
    </row>
    <row r="28" spans="1:4" x14ac:dyDescent="0.2">
      <c r="A28" s="2">
        <v>27</v>
      </c>
      <c r="B28" s="9">
        <v>4.95</v>
      </c>
      <c r="C28" s="9">
        <f t="shared" si="0"/>
        <v>-5.6199999999999584E-2</v>
      </c>
      <c r="D28" s="9">
        <f t="shared" si="1"/>
        <v>3.1584399999999534E-3</v>
      </c>
    </row>
    <row r="29" spans="1:4" x14ac:dyDescent="0.2">
      <c r="A29" s="2">
        <v>28</v>
      </c>
      <c r="B29" s="9">
        <v>4.95</v>
      </c>
      <c r="C29" s="9">
        <f t="shared" si="0"/>
        <v>-5.6199999999999584E-2</v>
      </c>
      <c r="D29" s="9">
        <f t="shared" si="1"/>
        <v>3.1584399999999534E-3</v>
      </c>
    </row>
    <row r="30" spans="1:4" x14ac:dyDescent="0.2">
      <c r="A30" s="2">
        <v>29</v>
      </c>
      <c r="B30" s="9">
        <v>4.96</v>
      </c>
      <c r="C30" s="9">
        <f t="shared" si="0"/>
        <v>-4.6199999999999797E-2</v>
      </c>
      <c r="D30" s="9">
        <f t="shared" si="1"/>
        <v>2.1344399999999814E-3</v>
      </c>
    </row>
    <row r="31" spans="1:4" x14ac:dyDescent="0.2">
      <c r="A31" s="2">
        <v>30</v>
      </c>
      <c r="B31" s="9">
        <v>4.96</v>
      </c>
      <c r="C31" s="9">
        <f t="shared" si="0"/>
        <v>-4.6199999999999797E-2</v>
      </c>
      <c r="D31" s="9">
        <f t="shared" si="1"/>
        <v>2.1344399999999814E-3</v>
      </c>
    </row>
    <row r="32" spans="1:4" x14ac:dyDescent="0.2">
      <c r="A32" s="2">
        <v>31</v>
      </c>
      <c r="B32" s="9">
        <v>4.96</v>
      </c>
      <c r="C32" s="9">
        <f t="shared" si="0"/>
        <v>-4.6199999999999797E-2</v>
      </c>
      <c r="D32" s="9">
        <f t="shared" si="1"/>
        <v>2.1344399999999814E-3</v>
      </c>
    </row>
    <row r="33" spans="1:4" x14ac:dyDescent="0.2">
      <c r="A33" s="2">
        <v>32</v>
      </c>
      <c r="B33" s="9">
        <v>4.96</v>
      </c>
      <c r="C33" s="9">
        <f t="shared" si="0"/>
        <v>-4.6199999999999797E-2</v>
      </c>
      <c r="D33" s="9">
        <f t="shared" si="1"/>
        <v>2.1344399999999814E-3</v>
      </c>
    </row>
    <row r="34" spans="1:4" x14ac:dyDescent="0.2">
      <c r="A34" s="2">
        <v>33</v>
      </c>
      <c r="B34" s="9">
        <v>4.96</v>
      </c>
      <c r="C34" s="9">
        <f t="shared" ref="C34:C65" si="2">B34-$F$2</f>
        <v>-4.6199999999999797E-2</v>
      </c>
      <c r="D34" s="9">
        <f t="shared" ref="D34:D65" si="3">C34^2</f>
        <v>2.1344399999999814E-3</v>
      </c>
    </row>
    <row r="35" spans="1:4" x14ac:dyDescent="0.2">
      <c r="A35" s="2">
        <v>34</v>
      </c>
      <c r="B35" s="9">
        <v>4.97</v>
      </c>
      <c r="C35" s="9">
        <f t="shared" si="2"/>
        <v>-3.620000000000001E-2</v>
      </c>
      <c r="D35" s="9">
        <f t="shared" si="3"/>
        <v>1.3104400000000008E-3</v>
      </c>
    </row>
    <row r="36" spans="1:4" x14ac:dyDescent="0.2">
      <c r="A36" s="2">
        <v>35</v>
      </c>
      <c r="B36" s="9">
        <v>4.97</v>
      </c>
      <c r="C36" s="9">
        <f t="shared" si="2"/>
        <v>-3.620000000000001E-2</v>
      </c>
      <c r="D36" s="9">
        <f t="shared" si="3"/>
        <v>1.3104400000000008E-3</v>
      </c>
    </row>
    <row r="37" spans="1:4" x14ac:dyDescent="0.2">
      <c r="A37" s="2">
        <v>36</v>
      </c>
      <c r="B37" s="9">
        <v>4.9800000000000004</v>
      </c>
      <c r="C37" s="9">
        <f t="shared" si="2"/>
        <v>-2.6199999999999335E-2</v>
      </c>
      <c r="D37" s="9">
        <f t="shared" si="3"/>
        <v>6.8643999999996516E-4</v>
      </c>
    </row>
    <row r="38" spans="1:4" x14ac:dyDescent="0.2">
      <c r="A38" s="2">
        <v>37</v>
      </c>
      <c r="B38" s="9">
        <v>4.9800000000000004</v>
      </c>
      <c r="C38" s="9">
        <f t="shared" si="2"/>
        <v>-2.6199999999999335E-2</v>
      </c>
      <c r="D38" s="9">
        <f t="shared" si="3"/>
        <v>6.8643999999996516E-4</v>
      </c>
    </row>
    <row r="39" spans="1:4" x14ac:dyDescent="0.2">
      <c r="A39" s="2">
        <v>38</v>
      </c>
      <c r="B39" s="9">
        <v>4.9800000000000004</v>
      </c>
      <c r="C39" s="9">
        <f t="shared" si="2"/>
        <v>-2.6199999999999335E-2</v>
      </c>
      <c r="D39" s="9">
        <f t="shared" si="3"/>
        <v>6.8643999999996516E-4</v>
      </c>
    </row>
    <row r="40" spans="1:4" x14ac:dyDescent="0.2">
      <c r="A40" s="2">
        <v>39</v>
      </c>
      <c r="B40" s="9">
        <v>4.9800000000000004</v>
      </c>
      <c r="C40" s="9">
        <f t="shared" si="2"/>
        <v>-2.6199999999999335E-2</v>
      </c>
      <c r="D40" s="9">
        <f t="shared" si="3"/>
        <v>6.8643999999996516E-4</v>
      </c>
    </row>
    <row r="41" spans="1:4" x14ac:dyDescent="0.2">
      <c r="A41" s="2">
        <v>40</v>
      </c>
      <c r="B41" s="9">
        <v>4.99</v>
      </c>
      <c r="C41" s="9">
        <f t="shared" si="2"/>
        <v>-1.6199999999999548E-2</v>
      </c>
      <c r="D41" s="9">
        <f t="shared" si="3"/>
        <v>2.6243999999998538E-4</v>
      </c>
    </row>
    <row r="42" spans="1:4" x14ac:dyDescent="0.2">
      <c r="A42" s="2">
        <v>41</v>
      </c>
      <c r="B42" s="9">
        <v>5</v>
      </c>
      <c r="C42" s="9">
        <f t="shared" si="2"/>
        <v>-6.1999999999997613E-3</v>
      </c>
      <c r="D42" s="9">
        <f t="shared" si="3"/>
        <v>3.8439999999997037E-5</v>
      </c>
    </row>
    <row r="43" spans="1:4" x14ac:dyDescent="0.2">
      <c r="A43" s="2">
        <v>42</v>
      </c>
      <c r="B43" s="9">
        <v>5</v>
      </c>
      <c r="C43" s="9">
        <f t="shared" si="2"/>
        <v>-6.1999999999997613E-3</v>
      </c>
      <c r="D43" s="9">
        <f t="shared" si="3"/>
        <v>3.8439999999997037E-5</v>
      </c>
    </row>
    <row r="44" spans="1:4" x14ac:dyDescent="0.2">
      <c r="A44" s="2">
        <v>43</v>
      </c>
      <c r="B44" s="9">
        <v>5</v>
      </c>
      <c r="C44" s="9">
        <f t="shared" si="2"/>
        <v>-6.1999999999997613E-3</v>
      </c>
      <c r="D44" s="9">
        <f t="shared" si="3"/>
        <v>3.8439999999997037E-5</v>
      </c>
    </row>
    <row r="45" spans="1:4" x14ac:dyDescent="0.2">
      <c r="A45" s="2">
        <v>44</v>
      </c>
      <c r="B45" s="9">
        <v>5</v>
      </c>
      <c r="C45" s="9">
        <f t="shared" si="2"/>
        <v>-6.1999999999997613E-3</v>
      </c>
      <c r="D45" s="9">
        <f t="shared" si="3"/>
        <v>3.8439999999997037E-5</v>
      </c>
    </row>
    <row r="46" spans="1:4" x14ac:dyDescent="0.2">
      <c r="A46" s="2">
        <v>45</v>
      </c>
      <c r="B46" s="9">
        <v>5</v>
      </c>
      <c r="C46" s="9">
        <f t="shared" si="2"/>
        <v>-6.1999999999997613E-3</v>
      </c>
      <c r="D46" s="9">
        <f t="shared" si="3"/>
        <v>3.8439999999997037E-5</v>
      </c>
    </row>
    <row r="47" spans="1:4" x14ac:dyDescent="0.2">
      <c r="A47" s="2">
        <v>46</v>
      </c>
      <c r="B47" s="9">
        <v>5.01</v>
      </c>
      <c r="C47" s="9">
        <f t="shared" si="2"/>
        <v>3.8000000000000256E-3</v>
      </c>
      <c r="D47" s="9">
        <f t="shared" si="3"/>
        <v>1.4440000000000194E-5</v>
      </c>
    </row>
    <row r="48" spans="1:4" x14ac:dyDescent="0.2">
      <c r="A48" s="2">
        <v>47</v>
      </c>
      <c r="B48" s="9">
        <v>5.01</v>
      </c>
      <c r="C48" s="9">
        <f t="shared" si="2"/>
        <v>3.8000000000000256E-3</v>
      </c>
      <c r="D48" s="9">
        <f t="shared" si="3"/>
        <v>1.4440000000000194E-5</v>
      </c>
    </row>
    <row r="49" spans="1:4" x14ac:dyDescent="0.2">
      <c r="A49" s="2">
        <v>48</v>
      </c>
      <c r="B49" s="9">
        <v>5.01</v>
      </c>
      <c r="C49" s="9">
        <f t="shared" si="2"/>
        <v>3.8000000000000256E-3</v>
      </c>
      <c r="D49" s="9">
        <f t="shared" si="3"/>
        <v>1.4440000000000194E-5</v>
      </c>
    </row>
    <row r="50" spans="1:4" x14ac:dyDescent="0.2">
      <c r="A50" s="2">
        <v>49</v>
      </c>
      <c r="B50" s="9">
        <v>5.0199999999999996</v>
      </c>
      <c r="C50" s="9">
        <f t="shared" si="2"/>
        <v>1.3799999999999812E-2</v>
      </c>
      <c r="D50" s="9">
        <f t="shared" si="3"/>
        <v>1.9043999999999482E-4</v>
      </c>
    </row>
    <row r="51" spans="1:4" x14ac:dyDescent="0.2">
      <c r="A51" s="2">
        <v>50</v>
      </c>
      <c r="B51" s="9">
        <v>5.0199999999999996</v>
      </c>
      <c r="C51" s="9">
        <f t="shared" si="2"/>
        <v>1.3799999999999812E-2</v>
      </c>
      <c r="D51" s="9">
        <f t="shared" si="3"/>
        <v>1.9043999999999482E-4</v>
      </c>
    </row>
    <row r="52" spans="1:4" x14ac:dyDescent="0.2">
      <c r="A52" s="2">
        <v>51</v>
      </c>
      <c r="B52" s="9">
        <v>5.0199999999999996</v>
      </c>
      <c r="C52" s="9">
        <f t="shared" si="2"/>
        <v>1.3799999999999812E-2</v>
      </c>
      <c r="D52" s="9">
        <f t="shared" si="3"/>
        <v>1.9043999999999482E-4</v>
      </c>
    </row>
    <row r="53" spans="1:4" x14ac:dyDescent="0.2">
      <c r="A53" s="2">
        <v>52</v>
      </c>
      <c r="B53" s="9">
        <v>5.0199999999999996</v>
      </c>
      <c r="C53" s="9">
        <f t="shared" si="2"/>
        <v>1.3799999999999812E-2</v>
      </c>
      <c r="D53" s="9">
        <f t="shared" si="3"/>
        <v>1.9043999999999482E-4</v>
      </c>
    </row>
    <row r="54" spans="1:4" x14ac:dyDescent="0.2">
      <c r="A54" s="2">
        <v>53</v>
      </c>
      <c r="B54" s="9">
        <v>5.03</v>
      </c>
      <c r="C54" s="9">
        <f t="shared" si="2"/>
        <v>2.3800000000000487E-2</v>
      </c>
      <c r="D54" s="9">
        <f t="shared" si="3"/>
        <v>5.6644000000002318E-4</v>
      </c>
    </row>
    <row r="55" spans="1:4" x14ac:dyDescent="0.2">
      <c r="A55" s="2">
        <v>54</v>
      </c>
      <c r="B55" s="9">
        <v>5.03</v>
      </c>
      <c r="C55" s="9">
        <f t="shared" si="2"/>
        <v>2.3800000000000487E-2</v>
      </c>
      <c r="D55" s="9">
        <f t="shared" si="3"/>
        <v>5.6644000000002318E-4</v>
      </c>
    </row>
    <row r="56" spans="1:4" x14ac:dyDescent="0.2">
      <c r="A56" s="2">
        <v>55</v>
      </c>
      <c r="B56" s="9">
        <v>5.03</v>
      </c>
      <c r="C56" s="9">
        <f t="shared" si="2"/>
        <v>2.3800000000000487E-2</v>
      </c>
      <c r="D56" s="9">
        <f t="shared" si="3"/>
        <v>5.6644000000002318E-4</v>
      </c>
    </row>
    <row r="57" spans="1:4" x14ac:dyDescent="0.2">
      <c r="A57" s="2">
        <v>56</v>
      </c>
      <c r="B57" s="9">
        <v>5.03</v>
      </c>
      <c r="C57" s="9">
        <f t="shared" si="2"/>
        <v>2.3800000000000487E-2</v>
      </c>
      <c r="D57" s="9">
        <f t="shared" si="3"/>
        <v>5.6644000000002318E-4</v>
      </c>
    </row>
    <row r="58" spans="1:4" x14ac:dyDescent="0.2">
      <c r="A58" s="2">
        <v>57</v>
      </c>
      <c r="B58" s="9">
        <v>5.03</v>
      </c>
      <c r="C58" s="9">
        <f t="shared" si="2"/>
        <v>2.3800000000000487E-2</v>
      </c>
      <c r="D58" s="9">
        <f t="shared" si="3"/>
        <v>5.6644000000002318E-4</v>
      </c>
    </row>
    <row r="59" spans="1:4" x14ac:dyDescent="0.2">
      <c r="A59" s="2">
        <v>58</v>
      </c>
      <c r="B59" s="9">
        <v>5.04</v>
      </c>
      <c r="C59" s="9">
        <f t="shared" si="2"/>
        <v>3.3800000000000274E-2</v>
      </c>
      <c r="D59" s="9">
        <f t="shared" si="3"/>
        <v>1.1424400000000186E-3</v>
      </c>
    </row>
    <row r="60" spans="1:4" x14ac:dyDescent="0.2">
      <c r="A60" s="2">
        <v>59</v>
      </c>
      <c r="B60" s="9">
        <v>5.05</v>
      </c>
      <c r="C60" s="9">
        <f t="shared" si="2"/>
        <v>4.3800000000000061E-2</v>
      </c>
      <c r="D60" s="9">
        <f t="shared" si="3"/>
        <v>1.9184400000000054E-3</v>
      </c>
    </row>
    <row r="61" spans="1:4" x14ac:dyDescent="0.2">
      <c r="A61" s="2">
        <v>60</v>
      </c>
      <c r="B61" s="9">
        <v>5.05</v>
      </c>
      <c r="C61" s="9">
        <f t="shared" si="2"/>
        <v>4.3800000000000061E-2</v>
      </c>
      <c r="D61" s="9">
        <f t="shared" si="3"/>
        <v>1.9184400000000054E-3</v>
      </c>
    </row>
    <row r="62" spans="1:4" x14ac:dyDescent="0.2">
      <c r="A62" s="2">
        <v>61</v>
      </c>
      <c r="B62" s="9">
        <v>5.05</v>
      </c>
      <c r="C62" s="9">
        <f t="shared" si="2"/>
        <v>4.3800000000000061E-2</v>
      </c>
      <c r="D62" s="9">
        <f t="shared" si="3"/>
        <v>1.9184400000000054E-3</v>
      </c>
    </row>
    <row r="63" spans="1:4" x14ac:dyDescent="0.2">
      <c r="A63" s="2">
        <v>62</v>
      </c>
      <c r="B63" s="9">
        <v>5.05</v>
      </c>
      <c r="C63" s="9">
        <f t="shared" si="2"/>
        <v>4.3800000000000061E-2</v>
      </c>
      <c r="D63" s="9">
        <f t="shared" si="3"/>
        <v>1.9184400000000054E-3</v>
      </c>
    </row>
    <row r="64" spans="1:4" x14ac:dyDescent="0.2">
      <c r="A64" s="2">
        <v>63</v>
      </c>
      <c r="B64" s="9">
        <v>5.05</v>
      </c>
      <c r="C64" s="9">
        <f t="shared" si="2"/>
        <v>4.3800000000000061E-2</v>
      </c>
      <c r="D64" s="9">
        <f t="shared" si="3"/>
        <v>1.9184400000000054E-3</v>
      </c>
    </row>
    <row r="65" spans="1:4" x14ac:dyDescent="0.2">
      <c r="A65" s="2">
        <v>64</v>
      </c>
      <c r="B65" s="9">
        <v>5.0599999999999996</v>
      </c>
      <c r="C65" s="9">
        <f t="shared" si="2"/>
        <v>5.3799999999999848E-2</v>
      </c>
      <c r="D65" s="9">
        <f t="shared" si="3"/>
        <v>2.8944399999999838E-3</v>
      </c>
    </row>
    <row r="66" spans="1:4" x14ac:dyDescent="0.2">
      <c r="A66" s="2">
        <v>65</v>
      </c>
      <c r="B66" s="9">
        <v>5.0599999999999996</v>
      </c>
      <c r="C66" s="9">
        <f t="shared" ref="C66:C97" si="4">B66-$F$2</f>
        <v>5.3799999999999848E-2</v>
      </c>
      <c r="D66" s="9">
        <f t="shared" ref="D66:D97" si="5">C66^2</f>
        <v>2.8944399999999838E-3</v>
      </c>
    </row>
    <row r="67" spans="1:4" x14ac:dyDescent="0.2">
      <c r="A67" s="2">
        <v>66</v>
      </c>
      <c r="B67" s="9">
        <v>5.0599999999999996</v>
      </c>
      <c r="C67" s="9">
        <f t="shared" si="4"/>
        <v>5.3799999999999848E-2</v>
      </c>
      <c r="D67" s="9">
        <f t="shared" si="5"/>
        <v>2.8944399999999838E-3</v>
      </c>
    </row>
    <row r="68" spans="1:4" x14ac:dyDescent="0.2">
      <c r="A68" s="2">
        <v>67</v>
      </c>
      <c r="B68" s="9">
        <v>5.0599999999999996</v>
      </c>
      <c r="C68" s="9">
        <f t="shared" si="4"/>
        <v>5.3799999999999848E-2</v>
      </c>
      <c r="D68" s="9">
        <f t="shared" si="5"/>
        <v>2.8944399999999838E-3</v>
      </c>
    </row>
    <row r="69" spans="1:4" x14ac:dyDescent="0.2">
      <c r="A69" s="2">
        <v>68</v>
      </c>
      <c r="B69" s="9">
        <v>5.07</v>
      </c>
      <c r="C69" s="9">
        <f t="shared" si="4"/>
        <v>6.3800000000000523E-2</v>
      </c>
      <c r="D69" s="9">
        <f t="shared" si="5"/>
        <v>4.0704400000000666E-3</v>
      </c>
    </row>
    <row r="70" spans="1:4" x14ac:dyDescent="0.2">
      <c r="A70" s="2">
        <v>69</v>
      </c>
      <c r="B70" s="9">
        <v>5.08</v>
      </c>
      <c r="C70" s="9">
        <f t="shared" si="4"/>
        <v>7.380000000000031E-2</v>
      </c>
      <c r="D70" s="9">
        <f t="shared" si="5"/>
        <v>5.4464400000000454E-3</v>
      </c>
    </row>
    <row r="71" spans="1:4" x14ac:dyDescent="0.2">
      <c r="A71" s="2">
        <v>70</v>
      </c>
      <c r="B71" s="9">
        <v>5.08</v>
      </c>
      <c r="C71" s="9">
        <f t="shared" si="4"/>
        <v>7.380000000000031E-2</v>
      </c>
      <c r="D71" s="9">
        <f t="shared" si="5"/>
        <v>5.4464400000000454E-3</v>
      </c>
    </row>
    <row r="72" spans="1:4" x14ac:dyDescent="0.2">
      <c r="A72" s="2">
        <v>71</v>
      </c>
      <c r="B72" s="9">
        <v>5.08</v>
      </c>
      <c r="C72" s="9">
        <f t="shared" si="4"/>
        <v>7.380000000000031E-2</v>
      </c>
      <c r="D72" s="9">
        <f t="shared" si="5"/>
        <v>5.4464400000000454E-3</v>
      </c>
    </row>
    <row r="73" spans="1:4" x14ac:dyDescent="0.2">
      <c r="A73" s="2">
        <v>72</v>
      </c>
      <c r="B73" s="9">
        <v>5.08</v>
      </c>
      <c r="C73" s="9">
        <f t="shared" si="4"/>
        <v>7.380000000000031E-2</v>
      </c>
      <c r="D73" s="9">
        <f t="shared" si="5"/>
        <v>5.4464400000000454E-3</v>
      </c>
    </row>
    <row r="74" spans="1:4" x14ac:dyDescent="0.2">
      <c r="A74" s="2">
        <v>73</v>
      </c>
      <c r="B74" s="9">
        <v>5.09</v>
      </c>
      <c r="C74" s="9">
        <f t="shared" si="4"/>
        <v>8.3800000000000097E-2</v>
      </c>
      <c r="D74" s="9">
        <f t="shared" si="5"/>
        <v>7.0224400000000161E-3</v>
      </c>
    </row>
    <row r="75" spans="1:4" x14ac:dyDescent="0.2">
      <c r="A75" s="2">
        <v>74</v>
      </c>
      <c r="B75" s="9">
        <v>5.09</v>
      </c>
      <c r="C75" s="9">
        <f t="shared" si="4"/>
        <v>8.3800000000000097E-2</v>
      </c>
      <c r="D75" s="9">
        <f t="shared" si="5"/>
        <v>7.0224400000000161E-3</v>
      </c>
    </row>
    <row r="76" spans="1:4" x14ac:dyDescent="0.2">
      <c r="A76" s="2">
        <v>75</v>
      </c>
      <c r="B76" s="9">
        <v>5.09</v>
      </c>
      <c r="C76" s="9">
        <f t="shared" si="4"/>
        <v>8.3800000000000097E-2</v>
      </c>
      <c r="D76" s="9">
        <f t="shared" si="5"/>
        <v>7.0224400000000161E-3</v>
      </c>
    </row>
    <row r="77" spans="1:4" x14ac:dyDescent="0.2">
      <c r="A77" s="2">
        <v>76</v>
      </c>
      <c r="B77" s="9">
        <v>5.0999999999999996</v>
      </c>
      <c r="C77" s="9">
        <f t="shared" si="4"/>
        <v>9.3799999999999883E-2</v>
      </c>
      <c r="D77" s="9">
        <f t="shared" si="5"/>
        <v>8.7984399999999786E-3</v>
      </c>
    </row>
    <row r="78" spans="1:4" x14ac:dyDescent="0.2">
      <c r="A78" s="2">
        <v>77</v>
      </c>
      <c r="B78" s="9">
        <v>5.0999999999999996</v>
      </c>
      <c r="C78" s="9">
        <f t="shared" si="4"/>
        <v>9.3799999999999883E-2</v>
      </c>
      <c r="D78" s="9">
        <f t="shared" si="5"/>
        <v>8.7984399999999786E-3</v>
      </c>
    </row>
    <row r="79" spans="1:4" x14ac:dyDescent="0.2">
      <c r="A79" s="2">
        <v>78</v>
      </c>
      <c r="B79" s="9">
        <v>5.0999999999999996</v>
      </c>
      <c r="C79" s="9">
        <f t="shared" si="4"/>
        <v>9.3799999999999883E-2</v>
      </c>
      <c r="D79" s="9">
        <f t="shared" si="5"/>
        <v>8.7984399999999786E-3</v>
      </c>
    </row>
    <row r="80" spans="1:4" x14ac:dyDescent="0.2">
      <c r="A80" s="2">
        <v>79</v>
      </c>
      <c r="B80" s="9">
        <v>5.1100000000000003</v>
      </c>
      <c r="C80" s="9">
        <f t="shared" si="4"/>
        <v>0.10380000000000056</v>
      </c>
      <c r="D80" s="9">
        <f t="shared" si="5"/>
        <v>1.0774440000000116E-2</v>
      </c>
    </row>
    <row r="81" spans="1:4" x14ac:dyDescent="0.2">
      <c r="A81" s="2">
        <v>80</v>
      </c>
      <c r="B81" s="9">
        <v>5.1100000000000003</v>
      </c>
      <c r="C81" s="9">
        <f t="shared" si="4"/>
        <v>0.10380000000000056</v>
      </c>
      <c r="D81" s="9">
        <f t="shared" si="5"/>
        <v>1.0774440000000116E-2</v>
      </c>
    </row>
    <row r="82" spans="1:4" x14ac:dyDescent="0.2">
      <c r="A82" s="2">
        <v>81</v>
      </c>
      <c r="B82" s="9">
        <v>5.1100000000000003</v>
      </c>
      <c r="C82" s="9">
        <f t="shared" si="4"/>
        <v>0.10380000000000056</v>
      </c>
      <c r="D82" s="9">
        <f t="shared" si="5"/>
        <v>1.0774440000000116E-2</v>
      </c>
    </row>
    <row r="83" spans="1:4" x14ac:dyDescent="0.2">
      <c r="A83" s="2">
        <v>82</v>
      </c>
      <c r="B83" s="9">
        <v>5.12</v>
      </c>
      <c r="C83" s="9">
        <f t="shared" si="4"/>
        <v>0.11380000000000035</v>
      </c>
      <c r="D83" s="9">
        <f t="shared" si="5"/>
        <v>1.2950440000000079E-2</v>
      </c>
    </row>
    <row r="84" spans="1:4" x14ac:dyDescent="0.2">
      <c r="A84" s="2">
        <v>83</v>
      </c>
      <c r="B84" s="9">
        <v>5.12</v>
      </c>
      <c r="C84" s="9">
        <f t="shared" si="4"/>
        <v>0.11380000000000035</v>
      </c>
      <c r="D84" s="9">
        <f t="shared" si="5"/>
        <v>1.2950440000000079E-2</v>
      </c>
    </row>
    <row r="85" spans="1:4" x14ac:dyDescent="0.2">
      <c r="A85" s="2">
        <v>84</v>
      </c>
      <c r="B85" s="9">
        <v>5.13</v>
      </c>
      <c r="C85" s="9">
        <f t="shared" si="4"/>
        <v>0.12380000000000013</v>
      </c>
      <c r="D85" s="9">
        <f t="shared" si="5"/>
        <v>1.5326440000000033E-2</v>
      </c>
    </row>
    <row r="86" spans="1:4" x14ac:dyDescent="0.2">
      <c r="A86" s="2">
        <v>85</v>
      </c>
      <c r="B86" s="9">
        <v>5.13</v>
      </c>
      <c r="C86" s="9">
        <f t="shared" si="4"/>
        <v>0.12380000000000013</v>
      </c>
      <c r="D86" s="9">
        <f t="shared" si="5"/>
        <v>1.5326440000000033E-2</v>
      </c>
    </row>
    <row r="87" spans="1:4" x14ac:dyDescent="0.2">
      <c r="A87" s="2">
        <v>86</v>
      </c>
      <c r="B87" s="9">
        <v>5.14</v>
      </c>
      <c r="C87" s="9">
        <f t="shared" si="4"/>
        <v>0.13379999999999992</v>
      </c>
      <c r="D87" s="9">
        <f t="shared" si="5"/>
        <v>1.7902439999999978E-2</v>
      </c>
    </row>
    <row r="88" spans="1:4" x14ac:dyDescent="0.2">
      <c r="A88" s="2">
        <v>87</v>
      </c>
      <c r="B88" s="9">
        <v>5.16</v>
      </c>
      <c r="C88" s="9">
        <f t="shared" si="4"/>
        <v>0.15380000000000038</v>
      </c>
      <c r="D88" s="9">
        <f t="shared" si="5"/>
        <v>2.3654440000000117E-2</v>
      </c>
    </row>
    <row r="89" spans="1:4" x14ac:dyDescent="0.2">
      <c r="A89" s="2">
        <v>88</v>
      </c>
      <c r="B89" s="9">
        <v>5.16</v>
      </c>
      <c r="C89" s="9">
        <f t="shared" si="4"/>
        <v>0.15380000000000038</v>
      </c>
      <c r="D89" s="9">
        <f t="shared" si="5"/>
        <v>2.3654440000000117E-2</v>
      </c>
    </row>
    <row r="90" spans="1:4" x14ac:dyDescent="0.2">
      <c r="A90" s="2">
        <v>89</v>
      </c>
      <c r="B90" s="9">
        <v>5.16</v>
      </c>
      <c r="C90" s="9">
        <f t="shared" si="4"/>
        <v>0.15380000000000038</v>
      </c>
      <c r="D90" s="9">
        <f t="shared" si="5"/>
        <v>2.3654440000000117E-2</v>
      </c>
    </row>
    <row r="91" spans="1:4" x14ac:dyDescent="0.2">
      <c r="A91" s="2">
        <v>90</v>
      </c>
      <c r="B91" s="9">
        <v>5.18</v>
      </c>
      <c r="C91" s="9">
        <f t="shared" si="4"/>
        <v>0.17379999999999995</v>
      </c>
      <c r="D91" s="9">
        <f t="shared" si="5"/>
        <v>3.0206439999999984E-2</v>
      </c>
    </row>
    <row r="92" spans="1:4" x14ac:dyDescent="0.2">
      <c r="A92" s="2">
        <v>91</v>
      </c>
      <c r="B92" s="9">
        <v>5.19</v>
      </c>
      <c r="C92" s="9">
        <f t="shared" si="4"/>
        <v>0.18380000000000063</v>
      </c>
      <c r="D92" s="9">
        <f t="shared" si="5"/>
        <v>3.3782440000000233E-2</v>
      </c>
    </row>
    <row r="93" spans="1:4" x14ac:dyDescent="0.2">
      <c r="A93" s="2">
        <v>92</v>
      </c>
      <c r="B93" s="9">
        <v>5.19</v>
      </c>
      <c r="C93" s="9">
        <f t="shared" si="4"/>
        <v>0.18380000000000063</v>
      </c>
      <c r="D93" s="9">
        <f t="shared" si="5"/>
        <v>3.3782440000000233E-2</v>
      </c>
    </row>
    <row r="94" spans="1:4" x14ac:dyDescent="0.2">
      <c r="A94" s="2">
        <v>93</v>
      </c>
      <c r="B94" s="9">
        <v>5.19</v>
      </c>
      <c r="C94" s="9">
        <f t="shared" si="4"/>
        <v>0.18380000000000063</v>
      </c>
      <c r="D94" s="9">
        <f t="shared" si="5"/>
        <v>3.3782440000000233E-2</v>
      </c>
    </row>
    <row r="95" spans="1:4" x14ac:dyDescent="0.2">
      <c r="A95" s="2">
        <v>94</v>
      </c>
      <c r="B95" s="9">
        <v>5.2</v>
      </c>
      <c r="C95" s="9">
        <f t="shared" si="4"/>
        <v>0.19380000000000042</v>
      </c>
      <c r="D95" s="9">
        <f t="shared" si="5"/>
        <v>3.7558440000000158E-2</v>
      </c>
    </row>
    <row r="96" spans="1:4" x14ac:dyDescent="0.2">
      <c r="A96" s="2">
        <v>95</v>
      </c>
      <c r="B96" s="9">
        <v>5.22</v>
      </c>
      <c r="C96" s="9">
        <f t="shared" si="4"/>
        <v>0.21379999999999999</v>
      </c>
      <c r="D96" s="9">
        <f t="shared" si="5"/>
        <v>4.5710439999999998E-2</v>
      </c>
    </row>
    <row r="97" spans="1:4" x14ac:dyDescent="0.2">
      <c r="A97" s="2">
        <v>96</v>
      </c>
      <c r="B97" s="9">
        <v>5.3</v>
      </c>
      <c r="C97" s="9">
        <f t="shared" si="4"/>
        <v>0.29380000000000006</v>
      </c>
      <c r="D97" s="9">
        <f t="shared" si="5"/>
        <v>8.6318440000000038E-2</v>
      </c>
    </row>
    <row r="98" spans="1:4" x14ac:dyDescent="0.2">
      <c r="A98" s="2">
        <v>97</v>
      </c>
      <c r="B98" s="9">
        <v>5.32</v>
      </c>
      <c r="C98" s="9">
        <f t="shared" ref="C98:C101" si="6">B98-$F$2</f>
        <v>0.31380000000000052</v>
      </c>
      <c r="D98" s="9">
        <f t="shared" ref="D98:D101" si="7">C98^2</f>
        <v>9.8470440000000325E-2</v>
      </c>
    </row>
    <row r="99" spans="1:4" x14ac:dyDescent="0.2">
      <c r="A99" s="2">
        <v>98</v>
      </c>
      <c r="B99" s="9">
        <v>5.38</v>
      </c>
      <c r="C99" s="9">
        <f t="shared" si="6"/>
        <v>0.37380000000000013</v>
      </c>
      <c r="D99" s="9">
        <f t="shared" si="7"/>
        <v>0.13972644000000009</v>
      </c>
    </row>
    <row r="100" spans="1:4" x14ac:dyDescent="0.2">
      <c r="A100" s="2">
        <v>99</v>
      </c>
      <c r="B100" s="9">
        <v>5.53</v>
      </c>
      <c r="C100" s="9">
        <f t="shared" si="6"/>
        <v>0.52380000000000049</v>
      </c>
      <c r="D100" s="9">
        <f t="shared" si="7"/>
        <v>0.27436644000000049</v>
      </c>
    </row>
    <row r="101" spans="1:4" x14ac:dyDescent="0.2">
      <c r="A101" s="2">
        <v>100</v>
      </c>
      <c r="B101" s="9">
        <v>5.57</v>
      </c>
      <c r="C101" s="9">
        <f t="shared" si="6"/>
        <v>0.56380000000000052</v>
      </c>
      <c r="D101" s="9">
        <f t="shared" si="7"/>
        <v>0.31787044000000059</v>
      </c>
    </row>
  </sheetData>
  <sortState xmlns:xlrd2="http://schemas.microsoft.com/office/spreadsheetml/2017/richdata2" ref="B2:B101">
    <sortCondition ref="B2:B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382B-95C5-CE4C-A713-3F97AC11F39E}">
  <dimension ref="A1:I24"/>
  <sheetViews>
    <sheetView tabSelected="1" zoomScale="218" workbookViewId="0">
      <selection activeCell="C2" sqref="C2"/>
    </sheetView>
  </sheetViews>
  <sheetFormatPr baseColWidth="10" defaultRowHeight="16" x14ac:dyDescent="0.2"/>
  <cols>
    <col min="3" max="3" width="12.6640625" bestFit="1" customWidth="1"/>
  </cols>
  <sheetData>
    <row r="1" spans="1:9" ht="51" x14ac:dyDescent="0.2">
      <c r="A1" s="5" t="s">
        <v>1</v>
      </c>
      <c r="B1" s="2"/>
      <c r="C1" s="2"/>
      <c r="D1" s="2"/>
      <c r="E1" s="2"/>
      <c r="G1" s="2"/>
      <c r="H1" s="2"/>
      <c r="I1" s="2"/>
    </row>
    <row r="2" spans="1:9" x14ac:dyDescent="0.2">
      <c r="A2" s="2" t="s">
        <v>2</v>
      </c>
      <c r="B2" s="2">
        <v>2</v>
      </c>
      <c r="C2" s="9">
        <f>B2/(100*Лист1!$K$2)</f>
        <v>0.14306976744186045</v>
      </c>
      <c r="D2" s="9">
        <f>(4.42 + 4.28)/2</f>
        <v>4.3499999999999996</v>
      </c>
      <c r="E2" s="9">
        <f>$G$2*EXP(I2)</f>
        <v>6.3690718733109934E-3</v>
      </c>
      <c r="G2" s="9">
        <f>1/(Лист1!H2*SQRT((2*PI())))</f>
        <v>2.0675336651456258</v>
      </c>
      <c r="H2" s="9">
        <f>2*(Лист1!H2)^2</f>
        <v>7.44637575757576E-2</v>
      </c>
      <c r="I2" s="9">
        <f>-((D2 - Лист1!$F$2)^2)/$H$2</f>
        <v>-5.7826579535946712</v>
      </c>
    </row>
    <row r="3" spans="1:9" x14ac:dyDescent="0.2">
      <c r="A3" s="2" t="s">
        <v>3</v>
      </c>
      <c r="B3" s="2">
        <v>3</v>
      </c>
      <c r="C3" s="9">
        <f>B3/(100*Лист1!$K$2)</f>
        <v>0.21460465116279068</v>
      </c>
      <c r="D3" s="9">
        <f>(4.56 + 4.42)/2</f>
        <v>4.49</v>
      </c>
      <c r="E3" s="9">
        <f t="shared" ref="E3:E11" si="0">$G$2*EXP(I3)</f>
        <v>5.7725201747649162E-2</v>
      </c>
      <c r="G3" s="11"/>
      <c r="H3" s="11"/>
      <c r="I3" s="9">
        <f>-((D3 - Лист1!$F$2)^2)/$H$2</f>
        <v>-3.5784178595729226</v>
      </c>
    </row>
    <row r="4" spans="1:9" x14ac:dyDescent="0.2">
      <c r="A4" s="2" t="s">
        <v>4</v>
      </c>
      <c r="B4" s="2">
        <v>1</v>
      </c>
      <c r="C4" s="9">
        <f>B4/(100*Лист1!$K$2)</f>
        <v>7.1534883720930226E-2</v>
      </c>
      <c r="D4" s="9">
        <f>(4.56 + 4.7)/2</f>
        <v>4.63</v>
      </c>
      <c r="E4" s="9">
        <f t="shared" si="0"/>
        <v>0.30905008526795485</v>
      </c>
      <c r="G4" s="11"/>
      <c r="H4" s="11"/>
      <c r="I4" s="9">
        <f>-((D4 - Лист1!$F$2)^2)/$H$2</f>
        <v>-1.9006083577774646</v>
      </c>
    </row>
    <row r="5" spans="1:9" x14ac:dyDescent="0.2">
      <c r="A5" s="2" t="s">
        <v>5</v>
      </c>
      <c r="B5" s="2">
        <v>2</v>
      </c>
      <c r="C5" s="9">
        <f>B5/(100*Лист1!$K$2)</f>
        <v>0.14306976744186045</v>
      </c>
      <c r="D5" s="9">
        <f>(4.7 + 4.84)/2</f>
        <v>4.7699999999999996</v>
      </c>
      <c r="E5" s="9">
        <f t="shared" si="0"/>
        <v>0.97738658697947334</v>
      </c>
      <c r="G5" s="11"/>
      <c r="H5" s="11"/>
      <c r="I5" s="9">
        <f>-((D5 - Лист1!$F$2)^2)/$H$2</f>
        <v>-0.74922944820828119</v>
      </c>
    </row>
    <row r="6" spans="1:9" x14ac:dyDescent="0.2">
      <c r="A6" s="2" t="s">
        <v>6</v>
      </c>
      <c r="B6" s="2">
        <v>31</v>
      </c>
      <c r="C6" s="9">
        <f>B6/(100*Лист1!$K$2)</f>
        <v>2.2175813953488368</v>
      </c>
      <c r="D6" s="9">
        <f>(4.84+4.98)/2</f>
        <v>4.91</v>
      </c>
      <c r="E6" s="9">
        <f t="shared" si="0"/>
        <v>1.8259041699551595</v>
      </c>
      <c r="G6" s="11"/>
      <c r="H6" s="11"/>
      <c r="I6" s="9">
        <f>-((D6 - Лист1!$F$2)^2)/$H$2</f>
        <v>-0.12428113086537013</v>
      </c>
    </row>
    <row r="7" spans="1:9" x14ac:dyDescent="0.2">
      <c r="A7" s="2" t="s">
        <v>7</v>
      </c>
      <c r="B7" s="2">
        <v>44</v>
      </c>
      <c r="C7" s="9">
        <f>B7/(100*Лист1!$K$2)</f>
        <v>3.1475348837209296</v>
      </c>
      <c r="D7" s="9">
        <f>(4.98+5.12)/2</f>
        <v>5.0500000000000007</v>
      </c>
      <c r="E7" s="9">
        <f t="shared" si="0"/>
        <v>2.0149472674480959</v>
      </c>
      <c r="G7" s="11"/>
      <c r="H7" s="11"/>
      <c r="I7" s="9">
        <f>-((D7 - Лист1!$F$2)^2)/$H$2</f>
        <v>-2.5763405748740378E-2</v>
      </c>
    </row>
    <row r="8" spans="1:9" x14ac:dyDescent="0.2">
      <c r="A8" s="2" t="s">
        <v>8</v>
      </c>
      <c r="B8" s="2">
        <v>12</v>
      </c>
      <c r="C8" s="9">
        <f>B8/(100*Лист1!$K$2)</f>
        <v>0.85841860465116271</v>
      </c>
      <c r="D8" s="9">
        <f>(5.12 + 5.4)/2</f>
        <v>5.26</v>
      </c>
      <c r="E8" s="9">
        <f t="shared" si="0"/>
        <v>0.87049980159551754</v>
      </c>
      <c r="G8" s="11"/>
      <c r="H8" s="11"/>
      <c r="I8" s="9">
        <f>-((D8 - Лист1!$F$2)^2)/$H$2</f>
        <v>-0.86504417849806126</v>
      </c>
    </row>
    <row r="9" spans="1:9" x14ac:dyDescent="0.2">
      <c r="A9" s="2" t="s">
        <v>9</v>
      </c>
      <c r="B9" s="2">
        <v>3</v>
      </c>
      <c r="C9" s="9">
        <f>B9/(100*Лист1!$K$2)</f>
        <v>0.21460465116279068</v>
      </c>
      <c r="D9" s="9">
        <f>(5.26 + 5.4)/2</f>
        <v>5.33</v>
      </c>
      <c r="E9" s="9">
        <f t="shared" si="0"/>
        <v>0.50577503602552065</v>
      </c>
      <c r="G9" s="11"/>
      <c r="H9" s="11"/>
      <c r="I9" s="9">
        <f>-((D9 - Лист1!$F$2)^2)/$H$2</f>
        <v>-1.4080197321943095</v>
      </c>
    </row>
    <row r="10" spans="1:9" x14ac:dyDescent="0.2">
      <c r="A10" s="4" t="s">
        <v>10</v>
      </c>
      <c r="B10" s="4">
        <v>1</v>
      </c>
      <c r="C10" s="9">
        <f>B10/(100*Лист1!$K$2)</f>
        <v>7.1534883720930226E-2</v>
      </c>
      <c r="D10" s="10">
        <f>(5.4 + 5.54)/2</f>
        <v>5.4700000000000006</v>
      </c>
      <c r="E10" s="9">
        <f t="shared" si="0"/>
        <v>0.11504437529102414</v>
      </c>
      <c r="G10" s="11"/>
      <c r="H10" s="11"/>
      <c r="I10" s="9">
        <f>-((D10 - Лист1!$F$2)^2)/$H$2</f>
        <v>-2.8887937837565172</v>
      </c>
    </row>
    <row r="11" spans="1:9" x14ac:dyDescent="0.2">
      <c r="A11" s="2" t="s">
        <v>11</v>
      </c>
      <c r="B11" s="2">
        <v>1</v>
      </c>
      <c r="C11" s="9">
        <f>B11/(100*Лист1!$K$2)</f>
        <v>7.1534883720930226E-2</v>
      </c>
      <c r="D11" s="9">
        <f>(5.54+5.68)/2</f>
        <v>5.6099999999999994</v>
      </c>
      <c r="E11" s="9">
        <f t="shared" si="0"/>
        <v>1.5457793073741094E-2</v>
      </c>
      <c r="G11" s="11"/>
      <c r="H11" s="11"/>
      <c r="I11" s="9">
        <f>-((D11 - Лист1!$F$2)^2)/$H$2</f>
        <v>-4.8959984275449777</v>
      </c>
    </row>
    <row r="14" spans="1:9" x14ac:dyDescent="0.2">
      <c r="D14" s="15">
        <v>7.1999999999999995E-2</v>
      </c>
    </row>
    <row r="15" spans="1:9" x14ac:dyDescent="0.2">
      <c r="C15" s="9"/>
      <c r="D15" s="16">
        <v>7.1999999999999995E-2</v>
      </c>
    </row>
    <row r="16" spans="1:9" x14ac:dyDescent="0.2">
      <c r="C16" s="9"/>
      <c r="D16" s="17">
        <v>7.1999999999999995E-2</v>
      </c>
    </row>
    <row r="17" spans="3:4" x14ac:dyDescent="0.2">
      <c r="C17" s="13"/>
      <c r="D17" s="17">
        <v>0.14299999999999999</v>
      </c>
    </row>
    <row r="18" spans="3:4" x14ac:dyDescent="0.2">
      <c r="C18" s="9"/>
      <c r="D18" s="17">
        <v>0.14299999999999999</v>
      </c>
    </row>
    <row r="19" spans="3:4" x14ac:dyDescent="0.2">
      <c r="C19" s="9"/>
      <c r="D19" s="17">
        <v>0.215</v>
      </c>
    </row>
    <row r="20" spans="3:4" x14ac:dyDescent="0.2">
      <c r="C20" s="9"/>
      <c r="D20" s="17">
        <v>0.215</v>
      </c>
    </row>
    <row r="21" spans="3:4" x14ac:dyDescent="0.2">
      <c r="C21" s="9"/>
      <c r="D21" s="17">
        <v>0.85799999999999998</v>
      </c>
    </row>
    <row r="22" spans="3:4" x14ac:dyDescent="0.2">
      <c r="C22" s="9"/>
      <c r="D22" s="17">
        <v>2.218</v>
      </c>
    </row>
    <row r="23" spans="3:4" x14ac:dyDescent="0.2">
      <c r="C23" s="9"/>
      <c r="D23" s="17">
        <v>3.1480000000000001</v>
      </c>
    </row>
    <row r="24" spans="3:4" x14ac:dyDescent="0.2">
      <c r="C24" s="9"/>
      <c r="D24" s="14"/>
    </row>
  </sheetData>
  <sortState xmlns:xlrd2="http://schemas.microsoft.com/office/spreadsheetml/2017/richdata2" ref="D14:D24">
    <sortCondition ref="D14:D24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AD12-1583-564A-B302-C70026615E84}">
  <dimension ref="A1:F5"/>
  <sheetViews>
    <sheetView zoomScale="118" workbookViewId="0">
      <selection activeCell="D13" sqref="D13"/>
    </sheetView>
  </sheetViews>
  <sheetFormatPr baseColWidth="10" defaultRowHeight="16" x14ac:dyDescent="0.2"/>
  <sheetData>
    <row r="1" spans="1:6" x14ac:dyDescent="0.2">
      <c r="A1" s="18"/>
      <c r="B1" s="18" t="s">
        <v>12</v>
      </c>
      <c r="C1" s="18"/>
      <c r="D1" s="18"/>
      <c r="E1" s="18"/>
      <c r="F1" s="18"/>
    </row>
    <row r="2" spans="1:6" x14ac:dyDescent="0.2">
      <c r="A2" s="18"/>
      <c r="B2" s="2" t="s">
        <v>13</v>
      </c>
      <c r="C2" s="2" t="s">
        <v>14</v>
      </c>
      <c r="D2" s="18"/>
      <c r="E2" s="18"/>
      <c r="F2" s="18"/>
    </row>
    <row r="3" spans="1:6" x14ac:dyDescent="0.2">
      <c r="A3" s="2"/>
      <c r="B3" s="9">
        <f>Лист1!F2 - Лист1!H2</f>
        <v>4.8132443605698993</v>
      </c>
      <c r="C3" s="9">
        <f>Лист1!F2 + Лист1!H2</f>
        <v>5.1991556394301002</v>
      </c>
      <c r="D3" s="9">
        <v>88</v>
      </c>
      <c r="E3" s="9">
        <f>D3/100</f>
        <v>0.88</v>
      </c>
      <c r="F3" s="9">
        <v>0.68300000000000005</v>
      </c>
    </row>
    <row r="4" spans="1:6" x14ac:dyDescent="0.2">
      <c r="A4" s="2"/>
      <c r="B4" s="9">
        <f>Лист1!F2 - 2*(Лист1!H2)</f>
        <v>4.6202887211397998</v>
      </c>
      <c r="C4" s="9">
        <f>Лист1!F2 + 2*(Лист1!H2)</f>
        <v>5.3921112788601997</v>
      </c>
      <c r="D4" s="9">
        <v>92</v>
      </c>
      <c r="E4" s="9">
        <f t="shared" ref="E4:E5" si="0">D4/100</f>
        <v>0.92</v>
      </c>
      <c r="F4" s="9">
        <v>0.95399999999999996</v>
      </c>
    </row>
    <row r="5" spans="1:6" x14ac:dyDescent="0.2">
      <c r="A5" s="2"/>
      <c r="B5" s="9">
        <f>Лист1!F2 - 3*(Лист1!H2)</f>
        <v>4.4273330817096994</v>
      </c>
      <c r="C5" s="9">
        <f>Лист1!F2 + 3*( Лист1!H2)</f>
        <v>5.5850669182903001</v>
      </c>
      <c r="D5" s="9">
        <v>98</v>
      </c>
      <c r="E5" s="9">
        <f t="shared" si="0"/>
        <v>0.98</v>
      </c>
      <c r="F5" s="9">
        <v>0.997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Васильков Дмитрий</dc:creator>
  <cp:lastModifiedBy>Васильков Дмитрий Алексеевич</cp:lastModifiedBy>
  <dcterms:created xsi:type="dcterms:W3CDTF">2023-09-05T17:53:54Z</dcterms:created>
  <dcterms:modified xsi:type="dcterms:W3CDTF">2023-09-13T14:49:43Z</dcterms:modified>
</cp:coreProperties>
</file>