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y Medov\OneDrive\Рабочий стол\"/>
    </mc:Choice>
  </mc:AlternateContent>
  <xr:revisionPtr revIDLastSave="0" documentId="13_ncr:1_{A5982D62-3626-4D81-AC40-59B873BBA5DB}" xr6:coauthVersionLast="47" xr6:coauthVersionMax="47" xr10:uidLastSave="{00000000-0000-0000-0000-000000000000}"/>
  <bookViews>
    <workbookView xWindow="3585" yWindow="6990" windowWidth="21600" windowHeight="11295" xr2:uid="{AC0968A1-4AA3-4576-AFCA-16195AC8575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 s="1"/>
  <c r="D21" i="1" s="1"/>
  <c r="F17" i="1"/>
  <c r="F16" i="1"/>
  <c r="F15" i="1"/>
  <c r="F14" i="1"/>
  <c r="D30" i="1"/>
  <c r="D28" i="1"/>
  <c r="E29" i="1"/>
  <c r="D29" i="1"/>
  <c r="B29" i="1"/>
  <c r="B31" i="1"/>
  <c r="B30" i="1"/>
  <c r="F20" i="1"/>
  <c r="E20" i="1"/>
  <c r="B25" i="1"/>
  <c r="B17" i="1"/>
  <c r="B16" i="1"/>
  <c r="D16" i="1" s="1"/>
  <c r="C16" i="1"/>
  <c r="B15" i="1"/>
  <c r="B14" i="1"/>
  <c r="F9" i="1"/>
  <c r="D9" i="1"/>
  <c r="D11" i="1"/>
  <c r="D10" i="1"/>
  <c r="B12" i="1"/>
  <c r="K6" i="1"/>
  <c r="H6" i="1"/>
  <c r="H3" i="1"/>
  <c r="H4" i="1"/>
  <c r="H5" i="1"/>
  <c r="H2" i="1"/>
  <c r="G3" i="1"/>
  <c r="G4" i="1"/>
  <c r="G5" i="1"/>
  <c r="G6" i="1" s="1"/>
  <c r="G2" i="1"/>
  <c r="E6" i="1"/>
  <c r="C6" i="1"/>
  <c r="B6" i="1"/>
  <c r="I6" i="1" l="1"/>
  <c r="D12" i="1"/>
  <c r="F12" i="1" s="1"/>
</calcChain>
</file>

<file path=xl/sharedStrings.xml><?xml version="1.0" encoding="utf-8"?>
<sst xmlns="http://schemas.openxmlformats.org/spreadsheetml/2006/main" count="38" uniqueCount="33">
  <si>
    <t>М ср</t>
  </si>
  <si>
    <t>е ср</t>
  </si>
  <si>
    <t>1.</t>
  </si>
  <si>
    <t>3.</t>
  </si>
  <si>
    <t>2.</t>
  </si>
  <si>
    <t>4.</t>
  </si>
  <si>
    <t>I 3</t>
  </si>
  <si>
    <t>M тр</t>
  </si>
  <si>
    <t>t ср</t>
  </si>
  <si>
    <t>ср квад откл</t>
  </si>
  <si>
    <t>Дов инт t</t>
  </si>
  <si>
    <t>абс погр</t>
  </si>
  <si>
    <t>t</t>
  </si>
  <si>
    <t>дельта а</t>
  </si>
  <si>
    <t>гамма а</t>
  </si>
  <si>
    <t>m</t>
  </si>
  <si>
    <t>M</t>
  </si>
  <si>
    <t>d</t>
  </si>
  <si>
    <t>g</t>
  </si>
  <si>
    <t>a</t>
  </si>
  <si>
    <t>дельа d</t>
  </si>
  <si>
    <t>дельта a</t>
  </si>
  <si>
    <t>дельта m</t>
  </si>
  <si>
    <t>дельта М</t>
  </si>
  <si>
    <t>гамма М</t>
  </si>
  <si>
    <t>е</t>
  </si>
  <si>
    <t>а</t>
  </si>
  <si>
    <t>дельа е</t>
  </si>
  <si>
    <t>гамма е</t>
  </si>
  <si>
    <t>абс t</t>
  </si>
  <si>
    <t>абс a</t>
  </si>
  <si>
    <t>абс e</t>
  </si>
  <si>
    <t>абс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</si>
</sst>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8EBD-BCD6-4F7A-96AE-469D3C46FBBB}">
  <dimension ref="A2:K31"/>
  <sheetViews>
    <sheetView tabSelected="1" topLeftCell="A13" workbookViewId="0">
      <selection activeCell="G23" sqref="G23"/>
    </sheetView>
  </sheetViews>
  <sheetFormatPr defaultRowHeight="15" x14ac:dyDescent="0.25"/>
  <cols>
    <col min="2" max="6" width="12" bestFit="1" customWidth="1"/>
  </cols>
  <sheetData>
    <row r="2" spans="1:11" x14ac:dyDescent="0.25">
      <c r="A2" t="s">
        <v>2</v>
      </c>
      <c r="B2">
        <v>5.6669999999999998</v>
      </c>
      <c r="C2">
        <v>0.06</v>
      </c>
      <c r="E2">
        <v>0.186</v>
      </c>
      <c r="G2">
        <f>(E2-E6)*(C2-C6)</f>
        <v>0.30102131249999997</v>
      </c>
      <c r="H2">
        <f>POWER(E2-E6,2)</f>
        <v>17.120975062500005</v>
      </c>
    </row>
    <row r="3" spans="1:11" x14ac:dyDescent="0.25">
      <c r="A3" t="s">
        <v>4</v>
      </c>
      <c r="B3">
        <v>3.9630000000000001</v>
      </c>
      <c r="C3">
        <v>0.109</v>
      </c>
      <c r="E3">
        <v>3.875</v>
      </c>
      <c r="G3">
        <f t="shared" ref="G3:G5" si="0">(E3-E7)*(C3-C7)</f>
        <v>0.422375</v>
      </c>
      <c r="H3">
        <f t="shared" ref="H3:H5" si="1">POWER(E3-E7,2)</f>
        <v>15.015625</v>
      </c>
    </row>
    <row r="4" spans="1:11" x14ac:dyDescent="0.25">
      <c r="A4" t="s">
        <v>3</v>
      </c>
      <c r="B4">
        <v>3.2130000000000001</v>
      </c>
      <c r="C4">
        <v>0.157</v>
      </c>
      <c r="E4">
        <v>5.8949999999999996</v>
      </c>
      <c r="G4">
        <f t="shared" si="0"/>
        <v>0.92551499999999998</v>
      </c>
      <c r="H4">
        <f t="shared" si="1"/>
        <v>34.751024999999998</v>
      </c>
    </row>
    <row r="5" spans="1:11" x14ac:dyDescent="0.25">
      <c r="A5" t="s">
        <v>5</v>
      </c>
      <c r="B5">
        <v>2.88</v>
      </c>
      <c r="C5">
        <v>0.20499999999999999</v>
      </c>
      <c r="E5">
        <v>7.3390000000000004</v>
      </c>
      <c r="G5" t="e">
        <f t="shared" si="0"/>
        <v>#VALUE!</v>
      </c>
      <c r="H5" t="e">
        <f t="shared" si="1"/>
        <v>#VALUE!</v>
      </c>
    </row>
    <row r="6" spans="1:11" x14ac:dyDescent="0.25">
      <c r="A6" t="s">
        <v>0</v>
      </c>
      <c r="B6">
        <f>AVERAGE(B2:B5)</f>
        <v>3.9307499999999997</v>
      </c>
      <c r="C6">
        <f>AVERAGE(C2:C5)</f>
        <v>0.13274999999999998</v>
      </c>
      <c r="D6" t="s">
        <v>1</v>
      </c>
      <c r="E6">
        <f>AVERAGE(E2:E5)</f>
        <v>4.3237500000000004</v>
      </c>
      <c r="F6" t="s">
        <v>6</v>
      </c>
      <c r="G6" t="e">
        <f>SUM(G2:G5)</f>
        <v>#VALUE!</v>
      </c>
      <c r="H6" t="e">
        <f>SUM(H2:H5)</f>
        <v>#VALUE!</v>
      </c>
      <c r="I6" t="e">
        <f>G6/H6</f>
        <v>#VALUE!</v>
      </c>
      <c r="J6" t="s">
        <v>7</v>
      </c>
      <c r="K6">
        <f>C6-0.3*E6</f>
        <v>-1.1643750000000002</v>
      </c>
    </row>
    <row r="9" spans="1:11" x14ac:dyDescent="0.25">
      <c r="A9" t="s">
        <v>2</v>
      </c>
      <c r="B9">
        <v>3.92</v>
      </c>
      <c r="D9">
        <f>POWER(B9-$B$12,2)</f>
        <v>4.4444444444440577E-5</v>
      </c>
      <c r="E9" t="s">
        <v>11</v>
      </c>
      <c r="F9">
        <f>F12/B12*100</f>
        <v>2.5638841567291317</v>
      </c>
    </row>
    <row r="10" spans="1:11" x14ac:dyDescent="0.25">
      <c r="A10" t="s">
        <v>4</v>
      </c>
      <c r="B10">
        <v>3.87</v>
      </c>
      <c r="D10">
        <f>POWER(B10-$B$12,2)</f>
        <v>1.8777777777777874E-3</v>
      </c>
    </row>
    <row r="11" spans="1:11" x14ac:dyDescent="0.25">
      <c r="A11" t="s">
        <v>3</v>
      </c>
      <c r="B11">
        <v>3.95</v>
      </c>
      <c r="D11">
        <f>POWER(B11-$B$12,2)</f>
        <v>1.3444444444444413E-3</v>
      </c>
    </row>
    <row r="12" spans="1:11" x14ac:dyDescent="0.25">
      <c r="A12" t="s">
        <v>8</v>
      </c>
      <c r="B12">
        <f>AVERAGE(B9:B11)</f>
        <v>3.9133333333333336</v>
      </c>
      <c r="C12" t="s">
        <v>9</v>
      </c>
      <c r="D12">
        <f>SQRT(1/(3*(3-1)) * SUM(D9:D11))</f>
        <v>2.3333333333333341E-2</v>
      </c>
      <c r="E12" t="s">
        <v>10</v>
      </c>
      <c r="F12">
        <f>4.3*D12</f>
        <v>0.10033333333333336</v>
      </c>
    </row>
    <row r="14" spans="1:11" x14ac:dyDescent="0.25">
      <c r="A14" t="s">
        <v>12</v>
      </c>
      <c r="B14">
        <f>SQRT(2*0.7 / 0.06)</f>
        <v>4.8304589153964796</v>
      </c>
      <c r="E14" t="s">
        <v>29</v>
      </c>
      <c r="F14">
        <f>SQRT(POWER(F12,2)+POWER(2/3*0.01,2))</f>
        <v>0.10055457335309134</v>
      </c>
    </row>
    <row r="15" spans="1:11" x14ac:dyDescent="0.25">
      <c r="A15" t="s">
        <v>13</v>
      </c>
      <c r="B15">
        <f>SQRT(POWER(2/(B14*B14) * 0.3333,2) + POWER(4*700*F12/POWER(B14,3),2))</f>
        <v>2.4926805176904381</v>
      </c>
      <c r="E15" t="s">
        <v>30</v>
      </c>
      <c r="F15">
        <f>SQRT(POWER(B23,2)+POWER(2/3*0.0025,2))</f>
        <v>9.1015261235563014E-2</v>
      </c>
    </row>
    <row r="16" spans="1:11" x14ac:dyDescent="0.25">
      <c r="B16">
        <f>POWER(2/(B14*B14) * 0.0033,2)</f>
        <v>8.0008163265306091E-8</v>
      </c>
      <c r="C16">
        <f>POWER(4*0.7/POWER(B14,3) * F12,2)</f>
        <v>6.2126400000000016E-6</v>
      </c>
      <c r="D16">
        <f>SQRT(B16+C16)</f>
        <v>2.5085151311613225E-3</v>
      </c>
      <c r="E16" t="s">
        <v>32</v>
      </c>
      <c r="F16">
        <f>SQRT(POWER(B20,2)+POWER(2/3*0.005,2))</f>
        <v>6.009252125773315E-2</v>
      </c>
    </row>
    <row r="17" spans="1:6" x14ac:dyDescent="0.25">
      <c r="A17" t="s">
        <v>14</v>
      </c>
      <c r="B17">
        <f>D16/0.091 *100</f>
        <v>2.7566100342432116</v>
      </c>
      <c r="E17" t="s">
        <v>31</v>
      </c>
      <c r="F17">
        <f>SQRT(POWER(D28,2)+POWER(2/3*0.01,2))</f>
        <v>0.10926943576496578</v>
      </c>
    </row>
    <row r="19" spans="1:6" x14ac:dyDescent="0.25">
      <c r="A19" t="s">
        <v>15</v>
      </c>
      <c r="B19">
        <v>0.26700000000000002</v>
      </c>
      <c r="C19" t="s">
        <v>23</v>
      </c>
      <c r="D19">
        <f>SQRT(SUM(D20:F20))</f>
        <v>6.5848106245473804E-4</v>
      </c>
    </row>
    <row r="20" spans="1:6" x14ac:dyDescent="0.25">
      <c r="A20" t="s">
        <v>16</v>
      </c>
      <c r="B20">
        <v>0.06</v>
      </c>
      <c r="D20">
        <f>POWER(B19*B21/2 * B25,2)</f>
        <v>2.3730759870792991E-10</v>
      </c>
      <c r="E20">
        <f>POWER(B21/2 * (B22-B23)*B26,2)</f>
        <v>1.2492197592250003E-8</v>
      </c>
      <c r="F20">
        <f>POWER(B19/2*(B22-B23)*B24,2)</f>
        <v>4.2086780442056262E-7</v>
      </c>
    </row>
    <row r="21" spans="1:6" x14ac:dyDescent="0.25">
      <c r="A21" t="s">
        <v>17</v>
      </c>
      <c r="B21">
        <v>4.5999999999999999E-2</v>
      </c>
      <c r="C21" t="s">
        <v>24</v>
      </c>
      <c r="D21">
        <f>D19/B20*100</f>
        <v>1.0974684374245636</v>
      </c>
    </row>
    <row r="22" spans="1:6" x14ac:dyDescent="0.25">
      <c r="A22" t="s">
        <v>18</v>
      </c>
      <c r="B22">
        <v>9.81</v>
      </c>
    </row>
    <row r="23" spans="1:6" x14ac:dyDescent="0.25">
      <c r="A23" t="s">
        <v>19</v>
      </c>
      <c r="B23">
        <v>9.0999999999999998E-2</v>
      </c>
    </row>
    <row r="24" spans="1:6" x14ac:dyDescent="0.25">
      <c r="A24" t="s">
        <v>20</v>
      </c>
      <c r="B24">
        <v>5.0000000000000001E-4</v>
      </c>
    </row>
    <row r="25" spans="1:6" x14ac:dyDescent="0.25">
      <c r="A25" t="s">
        <v>21</v>
      </c>
      <c r="B25">
        <f>D16</f>
        <v>2.5085151311613225E-3</v>
      </c>
    </row>
    <row r="26" spans="1:6" x14ac:dyDescent="0.25">
      <c r="A26" t="s">
        <v>22</v>
      </c>
      <c r="B26">
        <v>5.0000000000000001E-4</v>
      </c>
    </row>
    <row r="28" spans="1:6" x14ac:dyDescent="0.25">
      <c r="A28" t="s">
        <v>25</v>
      </c>
      <c r="C28" t="s">
        <v>27</v>
      </c>
      <c r="D28">
        <f>SQRT(D29:E29)</f>
        <v>0.10906587526788358</v>
      </c>
    </row>
    <row r="29" spans="1:6" x14ac:dyDescent="0.25">
      <c r="A29" t="s">
        <v>1</v>
      </c>
      <c r="B29">
        <f>2*B30/B31</f>
        <v>3.9565217391304346</v>
      </c>
      <c r="D29">
        <f>POWER(2/B31*B25,2)</f>
        <v>1.189536514794954E-2</v>
      </c>
      <c r="E29">
        <f>POWER(4*B30/POWER(B31,2) * B24,2)</f>
        <v>7.3979509793061062E-3</v>
      </c>
    </row>
    <row r="30" spans="1:6" x14ac:dyDescent="0.25">
      <c r="A30" t="s">
        <v>26</v>
      </c>
      <c r="B30">
        <f>B23</f>
        <v>9.0999999999999998E-2</v>
      </c>
      <c r="C30" t="s">
        <v>28</v>
      </c>
      <c r="D30">
        <f>D28/B29*100</f>
        <v>2.7566100342432116</v>
      </c>
    </row>
    <row r="31" spans="1:6" x14ac:dyDescent="0.25">
      <c r="A31" t="s">
        <v>17</v>
      </c>
      <c r="B31">
        <f>B21</f>
        <v>4.5999999999999999E-2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Vasy Medov</dc:creator>
  <cp:lastModifiedBy>Vasy Medov</cp:lastModifiedBy>
  <dcterms:created xsi:type="dcterms:W3CDTF">2025-09-21T13:17:45Z</dcterms:created>
  <dcterms:modified xsi:type="dcterms:W3CDTF">2025-09-21T17:09:47Z</dcterms:modified>
</cp:coreProperties>
</file>