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 Medov\OneDrive\Рабочий стол\"/>
    </mc:Choice>
  </mc:AlternateContent>
  <xr:revisionPtr revIDLastSave="0" documentId="13_ncr:1_{B2C8E37E-96FE-4B60-AED9-3C66CA2195A7}" xr6:coauthVersionLast="47" xr6:coauthVersionMax="47" xr10:uidLastSave="{00000000-0000-0000-0000-000000000000}"/>
  <bookViews>
    <workbookView xWindow="-120" yWindow="-120" windowWidth="29040" windowHeight="15720" xr2:uid="{00D961F0-7B18-445F-B822-ED3794FCFC6C}"/>
  </bookViews>
  <sheets>
    <sheet name="phys_lab1_data" sheetId="1" r:id="rId1"/>
  </sheets>
  <calcPr calcId="191029"/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3" i="1"/>
  <c r="F2" i="1"/>
  <c r="C1" i="1" s="1"/>
  <c r="K11" i="1"/>
  <c r="J3" i="1"/>
  <c r="I4" i="1" s="1"/>
  <c r="F9" i="1"/>
  <c r="F7" i="1"/>
  <c r="F6" i="1"/>
  <c r="F4" i="1"/>
  <c r="AD14" i="1"/>
  <c r="AD13" i="1"/>
  <c r="AD12" i="1"/>
  <c r="AD11" i="1"/>
  <c r="AD10" i="1"/>
  <c r="AD8" i="1"/>
  <c r="AD5" i="1"/>
  <c r="AD6" i="1"/>
  <c r="AD7" i="1"/>
  <c r="AD9" i="1"/>
  <c r="AD4" i="1"/>
  <c r="AD3" i="1"/>
  <c r="AC3" i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B3" i="1"/>
  <c r="F8" i="1" l="1"/>
  <c r="F10" i="1" s="1"/>
  <c r="D1" i="1"/>
  <c r="J4" i="1"/>
  <c r="I5" i="1" s="1"/>
  <c r="M3" i="1"/>
  <c r="C16" i="1"/>
  <c r="D16" i="1" s="1"/>
  <c r="C12" i="1"/>
  <c r="D12" i="1" s="1"/>
  <c r="C15" i="1"/>
  <c r="D15" i="1" s="1"/>
  <c r="C127" i="1"/>
  <c r="D127" i="1" s="1"/>
  <c r="C142" i="1"/>
  <c r="D142" i="1" s="1"/>
  <c r="C46" i="1"/>
  <c r="D46" i="1" s="1"/>
  <c r="C13" i="1"/>
  <c r="D13" i="1" s="1"/>
  <c r="C90" i="1"/>
  <c r="D90" i="1" s="1"/>
  <c r="C43" i="1"/>
  <c r="D43" i="1" s="1"/>
  <c r="C62" i="1"/>
  <c r="D62" i="1" s="1"/>
  <c r="C109" i="1"/>
  <c r="D109" i="1" s="1"/>
  <c r="C60" i="1"/>
  <c r="D60" i="1" s="1"/>
  <c r="C59" i="1"/>
  <c r="D59" i="1" s="1"/>
  <c r="C42" i="1"/>
  <c r="D42" i="1" s="1"/>
  <c r="C73" i="1"/>
  <c r="D73" i="1" s="1"/>
  <c r="C56" i="1"/>
  <c r="D56" i="1" s="1"/>
  <c r="C103" i="1"/>
  <c r="D103" i="1" s="1"/>
  <c r="C6" i="1"/>
  <c r="D6" i="1" s="1"/>
  <c r="C31" i="1"/>
  <c r="D31" i="1" s="1"/>
  <c r="C29" i="1"/>
  <c r="D29" i="1" s="1"/>
  <c r="C9" i="1"/>
  <c r="D9" i="1" s="1"/>
  <c r="C63" i="1"/>
  <c r="D63" i="1" s="1"/>
  <c r="C78" i="1"/>
  <c r="D78" i="1" s="1"/>
  <c r="C93" i="1"/>
  <c r="D93" i="1" s="1"/>
  <c r="C44" i="1"/>
  <c r="D44" i="1" s="1"/>
  <c r="C107" i="1"/>
  <c r="D107" i="1" s="1"/>
  <c r="C138" i="1"/>
  <c r="D138" i="1" s="1"/>
  <c r="C58" i="1"/>
  <c r="D58" i="1" s="1"/>
  <c r="C89" i="1"/>
  <c r="D89" i="1" s="1"/>
  <c r="C40" i="1"/>
  <c r="D40" i="1" s="1"/>
  <c r="C135" i="1"/>
  <c r="D135" i="1" s="1"/>
  <c r="C23" i="1"/>
  <c r="D23" i="1" s="1"/>
  <c r="C118" i="1"/>
  <c r="D118" i="1" s="1"/>
  <c r="C149" i="1"/>
  <c r="D149" i="1" s="1"/>
  <c r="C53" i="1"/>
  <c r="D53" i="1" s="1"/>
  <c r="C148" i="1"/>
  <c r="D148" i="1" s="1"/>
  <c r="C132" i="1"/>
  <c r="D132" i="1" s="1"/>
  <c r="C116" i="1"/>
  <c r="D116" i="1" s="1"/>
  <c r="C100" i="1"/>
  <c r="D100" i="1" s="1"/>
  <c r="C84" i="1"/>
  <c r="D84" i="1" s="1"/>
  <c r="C68" i="1"/>
  <c r="D68" i="1" s="1"/>
  <c r="C52" i="1"/>
  <c r="D52" i="1" s="1"/>
  <c r="C36" i="1"/>
  <c r="D36" i="1" s="1"/>
  <c r="C20" i="1"/>
  <c r="D20" i="1" s="1"/>
  <c r="C4" i="1"/>
  <c r="D4" i="1" s="1"/>
  <c r="C95" i="1"/>
  <c r="D95" i="1" s="1"/>
  <c r="C126" i="1"/>
  <c r="D126" i="1" s="1"/>
  <c r="C30" i="1"/>
  <c r="D30" i="1" s="1"/>
  <c r="C125" i="1"/>
  <c r="D125" i="1" s="1"/>
  <c r="C61" i="1"/>
  <c r="D61" i="1" s="1"/>
  <c r="C92" i="1"/>
  <c r="D92" i="1" s="1"/>
  <c r="C28" i="1"/>
  <c r="D28" i="1" s="1"/>
  <c r="C91" i="1"/>
  <c r="D91" i="1" s="1"/>
  <c r="C11" i="1"/>
  <c r="D11" i="1" s="1"/>
  <c r="C122" i="1"/>
  <c r="D122" i="1" s="1"/>
  <c r="C26" i="1"/>
  <c r="D26" i="1" s="1"/>
  <c r="C121" i="1"/>
  <c r="D121" i="1" s="1"/>
  <c r="C25" i="1"/>
  <c r="D25" i="1" s="1"/>
  <c r="C120" i="1"/>
  <c r="D120" i="1" s="1"/>
  <c r="C88" i="1"/>
  <c r="D88" i="1" s="1"/>
  <c r="C24" i="1"/>
  <c r="D24" i="1" s="1"/>
  <c r="C119" i="1"/>
  <c r="D119" i="1" s="1"/>
  <c r="C71" i="1"/>
  <c r="D71" i="1" s="1"/>
  <c r="C7" i="1"/>
  <c r="D7" i="1" s="1"/>
  <c r="C102" i="1"/>
  <c r="D102" i="1" s="1"/>
  <c r="C70" i="1"/>
  <c r="D70" i="1" s="1"/>
  <c r="C22" i="1"/>
  <c r="D22" i="1" s="1"/>
  <c r="C101" i="1"/>
  <c r="D101" i="1" s="1"/>
  <c r="C5" i="1"/>
  <c r="D5" i="1" s="1"/>
  <c r="C147" i="1"/>
  <c r="D147" i="1" s="1"/>
  <c r="C131" i="1"/>
  <c r="D131" i="1" s="1"/>
  <c r="C115" i="1"/>
  <c r="D115" i="1" s="1"/>
  <c r="C99" i="1"/>
  <c r="D99" i="1" s="1"/>
  <c r="C83" i="1"/>
  <c r="D83" i="1" s="1"/>
  <c r="C67" i="1"/>
  <c r="D67" i="1" s="1"/>
  <c r="C51" i="1"/>
  <c r="D51" i="1" s="1"/>
  <c r="C35" i="1"/>
  <c r="D35" i="1" s="1"/>
  <c r="C19" i="1"/>
  <c r="D19" i="1" s="1"/>
  <c r="C3" i="1"/>
  <c r="D3" i="1" s="1"/>
  <c r="C111" i="1"/>
  <c r="D111" i="1" s="1"/>
  <c r="C14" i="1"/>
  <c r="D14" i="1" s="1"/>
  <c r="C124" i="1"/>
  <c r="D124" i="1" s="1"/>
  <c r="C136" i="1"/>
  <c r="D136" i="1" s="1"/>
  <c r="C79" i="1"/>
  <c r="D79" i="1" s="1"/>
  <c r="C94" i="1"/>
  <c r="D94" i="1" s="1"/>
  <c r="C77" i="1"/>
  <c r="D77" i="1" s="1"/>
  <c r="C108" i="1"/>
  <c r="D108" i="1" s="1"/>
  <c r="C139" i="1"/>
  <c r="D139" i="1" s="1"/>
  <c r="C75" i="1"/>
  <c r="D75" i="1" s="1"/>
  <c r="C74" i="1"/>
  <c r="D74" i="1" s="1"/>
  <c r="C137" i="1"/>
  <c r="D137" i="1" s="1"/>
  <c r="C57" i="1"/>
  <c r="D57" i="1" s="1"/>
  <c r="C104" i="1"/>
  <c r="D104" i="1" s="1"/>
  <c r="C55" i="1"/>
  <c r="D55" i="1" s="1"/>
  <c r="C134" i="1"/>
  <c r="D134" i="1" s="1"/>
  <c r="C54" i="1"/>
  <c r="D54" i="1" s="1"/>
  <c r="C133" i="1"/>
  <c r="D133" i="1" s="1"/>
  <c r="C85" i="1"/>
  <c r="D85" i="1" s="1"/>
  <c r="C37" i="1"/>
  <c r="D37" i="1" s="1"/>
  <c r="C130" i="1"/>
  <c r="D130" i="1" s="1"/>
  <c r="C66" i="1"/>
  <c r="D66" i="1" s="1"/>
  <c r="C18" i="1"/>
  <c r="D18" i="1" s="1"/>
  <c r="C145" i="1"/>
  <c r="D145" i="1" s="1"/>
  <c r="C129" i="1"/>
  <c r="D129" i="1" s="1"/>
  <c r="C113" i="1"/>
  <c r="D113" i="1" s="1"/>
  <c r="C97" i="1"/>
  <c r="D97" i="1" s="1"/>
  <c r="C81" i="1"/>
  <c r="D81" i="1" s="1"/>
  <c r="C65" i="1"/>
  <c r="D65" i="1" s="1"/>
  <c r="C49" i="1"/>
  <c r="D49" i="1" s="1"/>
  <c r="C33" i="1"/>
  <c r="D33" i="1" s="1"/>
  <c r="C17" i="1"/>
  <c r="D17" i="1" s="1"/>
  <c r="C143" i="1"/>
  <c r="D143" i="1" s="1"/>
  <c r="C47" i="1"/>
  <c r="D47" i="1" s="1"/>
  <c r="C110" i="1"/>
  <c r="D110" i="1" s="1"/>
  <c r="C141" i="1"/>
  <c r="D141" i="1" s="1"/>
  <c r="C45" i="1"/>
  <c r="D45" i="1" s="1"/>
  <c r="C140" i="1"/>
  <c r="D140" i="1" s="1"/>
  <c r="C76" i="1"/>
  <c r="D76" i="1" s="1"/>
  <c r="C123" i="1"/>
  <c r="D123" i="1" s="1"/>
  <c r="C27" i="1"/>
  <c r="D27" i="1" s="1"/>
  <c r="C106" i="1"/>
  <c r="D106" i="1" s="1"/>
  <c r="C10" i="1"/>
  <c r="D10" i="1" s="1"/>
  <c r="C105" i="1"/>
  <c r="D105" i="1" s="1"/>
  <c r="C41" i="1"/>
  <c r="D41" i="1" s="1"/>
  <c r="C72" i="1"/>
  <c r="D72" i="1" s="1"/>
  <c r="C8" i="1"/>
  <c r="D8" i="1" s="1"/>
  <c r="C87" i="1"/>
  <c r="D87" i="1" s="1"/>
  <c r="C39" i="1"/>
  <c r="D39" i="1" s="1"/>
  <c r="C150" i="1"/>
  <c r="D150" i="1" s="1"/>
  <c r="C86" i="1"/>
  <c r="D86" i="1" s="1"/>
  <c r="C38" i="1"/>
  <c r="D38" i="1" s="1"/>
  <c r="C117" i="1"/>
  <c r="D117" i="1" s="1"/>
  <c r="C69" i="1"/>
  <c r="D69" i="1" s="1"/>
  <c r="C21" i="1"/>
  <c r="D21" i="1" s="1"/>
  <c r="C146" i="1"/>
  <c r="D146" i="1" s="1"/>
  <c r="C114" i="1"/>
  <c r="D114" i="1" s="1"/>
  <c r="C98" i="1"/>
  <c r="D98" i="1" s="1"/>
  <c r="C82" i="1"/>
  <c r="D82" i="1" s="1"/>
  <c r="C50" i="1"/>
  <c r="D50" i="1" s="1"/>
  <c r="C34" i="1"/>
  <c r="D34" i="1" s="1"/>
  <c r="C2" i="1"/>
  <c r="D2" i="1" s="1"/>
  <c r="C144" i="1"/>
  <c r="D144" i="1" s="1"/>
  <c r="C128" i="1"/>
  <c r="D128" i="1" s="1"/>
  <c r="C112" i="1"/>
  <c r="D112" i="1" s="1"/>
  <c r="C96" i="1"/>
  <c r="D96" i="1" s="1"/>
  <c r="C80" i="1"/>
  <c r="D80" i="1" s="1"/>
  <c r="C64" i="1"/>
  <c r="D64" i="1" s="1"/>
  <c r="C48" i="1"/>
  <c r="D48" i="1" s="1"/>
  <c r="C32" i="1"/>
  <c r="D32" i="1" s="1"/>
  <c r="M4" i="1" l="1"/>
  <c r="F3" i="1"/>
  <c r="J5" i="1"/>
  <c r="I6" i="1" s="1"/>
  <c r="N3" i="1" l="1"/>
  <c r="F5" i="1"/>
  <c r="N4" i="1"/>
  <c r="M5" i="1"/>
  <c r="N5" i="1" s="1"/>
  <c r="J6" i="1"/>
  <c r="I7" i="1" s="1"/>
  <c r="M6" i="1"/>
  <c r="N6" i="1" s="1"/>
  <c r="J7" i="1" l="1"/>
  <c r="I8" i="1" s="1"/>
  <c r="M7" i="1" l="1"/>
  <c r="N7" i="1" s="1"/>
  <c r="J8" i="1"/>
  <c r="I9" i="1" s="1"/>
  <c r="M8" i="1"/>
  <c r="N8" i="1" s="1"/>
  <c r="J9" i="1" l="1"/>
  <c r="I10" i="1" s="1"/>
  <c r="M9" i="1" l="1"/>
  <c r="N9" i="1" s="1"/>
  <c r="J10" i="1"/>
  <c r="M10" i="1"/>
  <c r="N10" i="1" s="1"/>
</calcChain>
</file>

<file path=xl/sharedStrings.xml><?xml version="1.0" encoding="utf-8"?>
<sst xmlns="http://schemas.openxmlformats.org/spreadsheetml/2006/main" count="184" uniqueCount="89">
  <si>
    <t>01.064</t>
  </si>
  <si>
    <t>????? ?????????</t>
  </si>
  <si>
    <t>??????</t>
  </si>
  <si>
    <t>?????</t>
  </si>
  <si>
    <t>t</t>
  </si>
  <si>
    <t>n</t>
  </si>
  <si>
    <t>w</t>
  </si>
  <si>
    <t>n/N</t>
  </si>
  <si>
    <t>p</t>
  </si>
  <si>
    <t>P</t>
  </si>
  <si>
    <t>????</t>
  </si>
  <si>
    <t>01.065</t>
  </si>
  <si>
    <t>???</t>
  </si>
  <si>
    <t>01.100</t>
  </si>
  <si>
    <t>01.167</t>
  </si>
  <si>
    <t>??? ??? ??????????</t>
  </si>
  <si>
    <t>01.168</t>
  </si>
  <si>
    <t>01.170</t>
  </si>
  <si>
    <t>01.173</t>
  </si>
  <si>
    <t>01.200</t>
  </si>
  <si>
    <t>01.202</t>
  </si>
  <si>
    <t>01.203</t>
  </si>
  <si>
    <t>01.204</t>
  </si>
  <si>
    <t xml:space="preserve"> </t>
  </si>
  <si>
    <t>01.205</t>
  </si>
  <si>
    <t>01.206</t>
  </si>
  <si>
    <t>01.212</t>
  </si>
  <si>
    <t>01.218</t>
  </si>
  <si>
    <t>01.237</t>
  </si>
  <si>
    <t>01.238</t>
  </si>
  <si>
    <t>01.239</t>
  </si>
  <si>
    <t>01.240</t>
  </si>
  <si>
    <t>01.241</t>
  </si>
  <si>
    <t>01.242</t>
  </si>
  <si>
    <t>01.243</t>
  </si>
  <si>
    <t>01.244</t>
  </si>
  <si>
    <t>01.245</t>
  </si>
  <si>
    <t>01.248</t>
  </si>
  <si>
    <t>01.273</t>
  </si>
  <si>
    <t>01.274</t>
  </si>
  <si>
    <t>01.275</t>
  </si>
  <si>
    <t>01.276</t>
  </si>
  <si>
    <t>01.277</t>
  </si>
  <si>
    <t>01.278</t>
  </si>
  <si>
    <t>01.280</t>
  </si>
  <si>
    <t>01.281</t>
  </si>
  <si>
    <t>01.282</t>
  </si>
  <si>
    <t>01.284</t>
  </si>
  <si>
    <t>01.308</t>
  </si>
  <si>
    <t>01.309</t>
  </si>
  <si>
    <t>01.310</t>
  </si>
  <si>
    <t>01.311</t>
  </si>
  <si>
    <t>01.312</t>
  </si>
  <si>
    <t>01.313</t>
  </si>
  <si>
    <t>01.319</t>
  </si>
  <si>
    <t>01.321</t>
  </si>
  <si>
    <t>01.344</t>
  </si>
  <si>
    <t>01.345</t>
  </si>
  <si>
    <t>01.346</t>
  </si>
  <si>
    <t>01.347</t>
  </si>
  <si>
    <t>01.350</t>
  </si>
  <si>
    <t>01.352</t>
  </si>
  <si>
    <t>01.353</t>
  </si>
  <si>
    <t>01.379</t>
  </si>
  <si>
    <t>01.380</t>
  </si>
  <si>
    <t>01.381</t>
  </si>
  <si>
    <t>01.386</t>
  </si>
  <si>
    <t>01.419</t>
  </si>
  <si>
    <t>01.420</t>
  </si>
  <si>
    <t>01.423</t>
  </si>
  <si>
    <t>01.463</t>
  </si>
  <si>
    <t>Номер интервала</t>
  </si>
  <si>
    <t>Границы интервалов, с</t>
  </si>
  <si>
    <t>Среднее значение</t>
  </si>
  <si>
    <t>Среднеквадр Отклон</t>
  </si>
  <si>
    <t>Дисперсия</t>
  </si>
  <si>
    <t>Макс знач плотности</t>
  </si>
  <si>
    <t>t min</t>
  </si>
  <si>
    <t>t max</t>
  </si>
  <si>
    <t>размах</t>
  </si>
  <si>
    <t>Опт колво интервалов</t>
  </si>
  <si>
    <t>Опыт плот вер</t>
  </si>
  <si>
    <t>дельта t</t>
  </si>
  <si>
    <t>номер инт</t>
  </si>
  <si>
    <t>начало</t>
  </si>
  <si>
    <t>конец</t>
  </si>
  <si>
    <t>N</t>
  </si>
  <si>
    <t>t ср</t>
  </si>
  <si>
    <t>N/(N)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</si>
</sst>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mbria Math"/>
      <family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164" fontId="0" fillId="0" borderId="0" xfId="0" applyNumberFormat="1"/>
    <xf numFmtId="0" fontId="19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phys_lab1_data!$AC$3:$AC$14</c:f>
              <c:strCache>
                <c:ptCount val="12"/>
                <c:pt idx="0">
                  <c:v>0,007</c:v>
                </c:pt>
                <c:pt idx="1">
                  <c:v>0,007</c:v>
                </c:pt>
                <c:pt idx="2">
                  <c:v>0,007</c:v>
                </c:pt>
                <c:pt idx="3">
                  <c:v>0,007</c:v>
                </c:pt>
                <c:pt idx="4">
                  <c:v>0,007</c:v>
                </c:pt>
                <c:pt idx="5">
                  <c:v>0,013666667</c:v>
                </c:pt>
                <c:pt idx="6">
                  <c:v>0,013666667</c:v>
                </c:pt>
                <c:pt idx="7">
                  <c:v>0,020333333</c:v>
                </c:pt>
                <c:pt idx="8">
                  <c:v>0,027</c:v>
                </c:pt>
                <c:pt idx="9">
                  <c:v>0,033678571</c:v>
                </c:pt>
                <c:pt idx="10">
                  <c:v>0,040330745</c:v>
                </c:pt>
                <c:pt idx="11">
                  <c:v>0,046930745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phys_lab1_data!$W$3:$W$14</c:f>
              <c:numCache>
                <c:formatCode>General</c:formatCode>
                <c:ptCount val="12"/>
                <c:pt idx="0">
                  <c:v>0.77300000000000002</c:v>
                </c:pt>
                <c:pt idx="1">
                  <c:v>0.83299999999999996</c:v>
                </c:pt>
                <c:pt idx="2">
                  <c:v>0.89300000000000002</c:v>
                </c:pt>
                <c:pt idx="3">
                  <c:v>0.95299999999999996</c:v>
                </c:pt>
                <c:pt idx="4">
                  <c:v>1.0129999999999999</c:v>
                </c:pt>
                <c:pt idx="5">
                  <c:v>1.073</c:v>
                </c:pt>
                <c:pt idx="6">
                  <c:v>1.133</c:v>
                </c:pt>
                <c:pt idx="7">
                  <c:v>1.1930000000000001</c:v>
                </c:pt>
                <c:pt idx="8">
                  <c:v>1.2529999999999999</c:v>
                </c:pt>
                <c:pt idx="9">
                  <c:v>1.3129999999999999</c:v>
                </c:pt>
                <c:pt idx="10">
                  <c:v>1.373</c:v>
                </c:pt>
                <c:pt idx="11">
                  <c:v>1.4330000000000001</c:v>
                </c:pt>
              </c:numCache>
            </c:numRef>
          </c:cat>
          <c:val>
            <c:numRef>
              <c:f>phys_lab1_data!$AC$3:$AC$14</c:f>
              <c:numCache>
                <c:formatCode>General</c:formatCode>
                <c:ptCount val="12"/>
                <c:pt idx="0">
                  <c:v>7.0000000000000001E-3</c:v>
                </c:pt>
                <c:pt idx="1">
                  <c:v>7.0000000000000001E-3</c:v>
                </c:pt>
                <c:pt idx="2">
                  <c:v>7.0000000000000001E-3</c:v>
                </c:pt>
                <c:pt idx="3">
                  <c:v>7.0000000000000001E-3</c:v>
                </c:pt>
                <c:pt idx="4">
                  <c:v>7.0000000000000001E-3</c:v>
                </c:pt>
                <c:pt idx="5">
                  <c:v>1.3666666666666667E-2</c:v>
                </c:pt>
                <c:pt idx="6">
                  <c:v>1.3666666666666667E-2</c:v>
                </c:pt>
                <c:pt idx="7">
                  <c:v>2.0333333333333335E-2</c:v>
                </c:pt>
                <c:pt idx="8">
                  <c:v>2.7000000000000003E-2</c:v>
                </c:pt>
                <c:pt idx="9">
                  <c:v>3.3678571428571433E-2</c:v>
                </c:pt>
                <c:pt idx="10">
                  <c:v>4.0330745341614911E-2</c:v>
                </c:pt>
                <c:pt idx="11">
                  <c:v>4.6930745341614913E-2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D2-4FD9-B940-902FED48280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phys_lab1_data!$AD$3:$AD$14</c:f>
              <c:numCache>
                <c:formatCode>General</c:formatCode>
                <c:ptCount val="12"/>
                <c:pt idx="0">
                  <c:v>7.0000000000000001E-3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6.6666666666666671E-3</c:v>
                </c:pt>
                <c:pt idx="6">
                  <c:v>0</c:v>
                </c:pt>
                <c:pt idx="7">
                  <c:v>6.6666666666666662E-3</c:v>
                </c:pt>
                <c:pt idx="8">
                  <c:v>6.6666666666666662E-3</c:v>
                </c:pt>
                <c:pt idx="9">
                  <c:v>6.6785714285714287E-3</c:v>
                </c:pt>
                <c:pt idx="10">
                  <c:v>6.6521739130434784E-3</c:v>
                </c:pt>
                <c:pt idx="11">
                  <c:v>6.6E-3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D2-4FD9-B940-902FED482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8723264"/>
        <c:axId val="15087319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phys_lab1_data!$W$3:$W$14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0.77300000000000002</c:v>
                      </c:pt>
                      <c:pt idx="1">
                        <c:v>0.83299999999999996</c:v>
                      </c:pt>
                      <c:pt idx="2">
                        <c:v>0.89300000000000002</c:v>
                      </c:pt>
                      <c:pt idx="3">
                        <c:v>0.95299999999999996</c:v>
                      </c:pt>
                      <c:pt idx="4">
                        <c:v>1.0129999999999999</c:v>
                      </c:pt>
                      <c:pt idx="5">
                        <c:v>1.073</c:v>
                      </c:pt>
                      <c:pt idx="6">
                        <c:v>1.133</c:v>
                      </c:pt>
                      <c:pt idx="7">
                        <c:v>1.1930000000000001</c:v>
                      </c:pt>
                      <c:pt idx="8">
                        <c:v>1.2529999999999999</c:v>
                      </c:pt>
                      <c:pt idx="9">
                        <c:v>1.3129999999999999</c:v>
                      </c:pt>
                      <c:pt idx="10">
                        <c:v>1.373</c:v>
                      </c:pt>
                      <c:pt idx="11">
                        <c:v>1.4330000000000001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phys_lab1_data!$W$3:$W$14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0.77300000000000002</c:v>
                      </c:pt>
                      <c:pt idx="1">
                        <c:v>0.83299999999999996</c:v>
                      </c:pt>
                      <c:pt idx="2">
                        <c:v>0.89300000000000002</c:v>
                      </c:pt>
                      <c:pt idx="3">
                        <c:v>0.95299999999999996</c:v>
                      </c:pt>
                      <c:pt idx="4">
                        <c:v>1.0129999999999999</c:v>
                      </c:pt>
                      <c:pt idx="5">
                        <c:v>1.073</c:v>
                      </c:pt>
                      <c:pt idx="6">
                        <c:v>1.133</c:v>
                      </c:pt>
                      <c:pt idx="7">
                        <c:v>1.1930000000000001</c:v>
                      </c:pt>
                      <c:pt idx="8">
                        <c:v>1.2529999999999999</c:v>
                      </c:pt>
                      <c:pt idx="9">
                        <c:v>1.3129999999999999</c:v>
                      </c:pt>
                      <c:pt idx="10">
                        <c:v>1.373</c:v>
                      </c:pt>
                      <c:pt idx="11">
                        <c:v>1.4330000000000001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DD2-4FD9-B940-902FED48280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phys_lab1_data!$Z$3:$Z$14</c15:sqref>
                        </c15:formulaRef>
                      </c:ext>
                    </c:extLst>
                    <c:strCache>
                      <c:ptCount val="12"/>
                      <c:pt idx="0">
                        <c:v>0,111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0,333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8</c:v>
                      </c:pt>
                      <c:pt idx="9">
                        <c:v>3,111</c:v>
                      </c:pt>
                      <c:pt idx="10">
                        <c:v>2,556</c:v>
                      </c:pt>
                      <c:pt idx="11">
                        <c:v>0,556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phys_lab1_data!$W$3:$W$14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0.77300000000000002</c:v>
                      </c:pt>
                      <c:pt idx="1">
                        <c:v>0.83299999999999996</c:v>
                      </c:pt>
                      <c:pt idx="2">
                        <c:v>0.89300000000000002</c:v>
                      </c:pt>
                      <c:pt idx="3">
                        <c:v>0.95299999999999996</c:v>
                      </c:pt>
                      <c:pt idx="4">
                        <c:v>1.0129999999999999</c:v>
                      </c:pt>
                      <c:pt idx="5">
                        <c:v>1.073</c:v>
                      </c:pt>
                      <c:pt idx="6">
                        <c:v>1.133</c:v>
                      </c:pt>
                      <c:pt idx="7">
                        <c:v>1.1930000000000001</c:v>
                      </c:pt>
                      <c:pt idx="8">
                        <c:v>1.2529999999999999</c:v>
                      </c:pt>
                      <c:pt idx="9">
                        <c:v>1.3129999999999999</c:v>
                      </c:pt>
                      <c:pt idx="10">
                        <c:v>1.373</c:v>
                      </c:pt>
                      <c:pt idx="11">
                        <c:v>1.4330000000000001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phys_lab1_data!$Z$3:$Z$14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0.111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0.33300000000000002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8</c:v>
                      </c:pt>
                      <c:pt idx="9">
                        <c:v>3.1110000000000002</c:v>
                      </c:pt>
                      <c:pt idx="10">
                        <c:v>2.556</c:v>
                      </c:pt>
                      <c:pt idx="11">
                        <c:v>0.55600000000000005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DD2-4FD9-B940-902FED482800}"/>
                  </c:ext>
                </c:extLst>
              </c15:ser>
            </c15:filteredBarSeries>
          </c:ext>
        </c:extLst>
      </c:barChart>
      <c:catAx>
        <c:axId val="150872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8731904"/>
        <c:crosses val="autoZero"/>
        <c:auto val="1"/>
        <c:lblAlgn val="ctr"/>
        <c:lblOffset val="100"/>
        <c:noMultiLvlLbl val="0"/>
      </c:catAx>
      <c:valAx>
        <c:axId val="150873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872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phys_lab1_data!$Z$3:$Z$14</c:f>
              <c:strCache>
                <c:ptCount val="12"/>
                <c:pt idx="0">
                  <c:v>0,111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0,333</c:v>
                </c:pt>
                <c:pt idx="6">
                  <c:v>0</c:v>
                </c:pt>
                <c:pt idx="7">
                  <c:v>2</c:v>
                </c:pt>
                <c:pt idx="8">
                  <c:v>8</c:v>
                </c:pt>
                <c:pt idx="9">
                  <c:v>3,111</c:v>
                </c:pt>
                <c:pt idx="10">
                  <c:v>2,556</c:v>
                </c:pt>
                <c:pt idx="11">
                  <c:v>0,556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phys_lab1_data!$AB$3:$AB$14</c:f>
              <c:numCache>
                <c:formatCode>General</c:formatCode>
                <c:ptCount val="12"/>
                <c:pt idx="0">
                  <c:v>0.111</c:v>
                </c:pt>
                <c:pt idx="1">
                  <c:v>0.111</c:v>
                </c:pt>
                <c:pt idx="2">
                  <c:v>0.111</c:v>
                </c:pt>
                <c:pt idx="3">
                  <c:v>0.111</c:v>
                </c:pt>
                <c:pt idx="4">
                  <c:v>0.111</c:v>
                </c:pt>
                <c:pt idx="5">
                  <c:v>0.44400000000000001</c:v>
                </c:pt>
                <c:pt idx="6">
                  <c:v>0.44400000000000001</c:v>
                </c:pt>
                <c:pt idx="7">
                  <c:v>2.444</c:v>
                </c:pt>
                <c:pt idx="8">
                  <c:v>10.444000000000001</c:v>
                </c:pt>
                <c:pt idx="9">
                  <c:v>13.555999999999999</c:v>
                </c:pt>
                <c:pt idx="10">
                  <c:v>16.111000000000001</c:v>
                </c:pt>
                <c:pt idx="11">
                  <c:v>16.667000000000002</c:v>
                </c:pt>
              </c:numCache>
            </c:numRef>
          </c:cat>
          <c:val>
            <c:numRef>
              <c:f>phys_lab1_data!$Z$3:$Z$14</c:f>
              <c:numCache>
                <c:formatCode>General</c:formatCode>
                <c:ptCount val="12"/>
                <c:pt idx="0">
                  <c:v>0.111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0.33300000000000002</c:v>
                </c:pt>
                <c:pt idx="6">
                  <c:v>0</c:v>
                </c:pt>
                <c:pt idx="7">
                  <c:v>2</c:v>
                </c:pt>
                <c:pt idx="8">
                  <c:v>8</c:v>
                </c:pt>
                <c:pt idx="9">
                  <c:v>3.1110000000000002</c:v>
                </c:pt>
                <c:pt idx="10">
                  <c:v>2.556</c:v>
                </c:pt>
                <c:pt idx="11">
                  <c:v>0.55600000000000005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71-4875-96D8-5E5C4A0AA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3"/>
        <c:axId val="1508723264"/>
        <c:axId val="1508731904"/>
        <c:extLst/>
      </c:barChart>
      <c:lineChart>
        <c:grouping val="standard"/>
        <c:varyColors val="0"/>
        <c:ser>
          <c:idx val="2"/>
          <c:order val="1"/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phys_lab1_data!$AB$3:$AB$14</c:f>
              <c:numCache>
                <c:formatCode>General</c:formatCode>
                <c:ptCount val="12"/>
                <c:pt idx="0">
                  <c:v>0.111</c:v>
                </c:pt>
                <c:pt idx="1">
                  <c:v>0.111</c:v>
                </c:pt>
                <c:pt idx="2">
                  <c:v>0.111</c:v>
                </c:pt>
                <c:pt idx="3">
                  <c:v>0.111</c:v>
                </c:pt>
                <c:pt idx="4">
                  <c:v>0.111</c:v>
                </c:pt>
                <c:pt idx="5">
                  <c:v>0.44400000000000001</c:v>
                </c:pt>
                <c:pt idx="6">
                  <c:v>0.44400000000000001</c:v>
                </c:pt>
                <c:pt idx="7">
                  <c:v>2.444</c:v>
                </c:pt>
                <c:pt idx="8">
                  <c:v>10.444000000000001</c:v>
                </c:pt>
                <c:pt idx="9">
                  <c:v>13.555999999999999</c:v>
                </c:pt>
                <c:pt idx="10">
                  <c:v>16.111000000000001</c:v>
                </c:pt>
                <c:pt idx="11">
                  <c:v>16.667000000000002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71-4875-96D8-5E5C4A0AA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8694464"/>
        <c:axId val="1508714144"/>
      </c:lineChart>
      <c:catAx>
        <c:axId val="150872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8731904"/>
        <c:crosses val="autoZero"/>
        <c:auto val="1"/>
        <c:lblAlgn val="ctr"/>
        <c:lblOffset val="100"/>
        <c:noMultiLvlLbl val="0"/>
      </c:catAx>
      <c:valAx>
        <c:axId val="150873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8723264"/>
        <c:crosses val="autoZero"/>
        <c:crossBetween val="between"/>
      </c:valAx>
      <c:valAx>
        <c:axId val="1508714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8694464"/>
        <c:crosses val="max"/>
        <c:crossBetween val="between"/>
      </c:valAx>
      <c:catAx>
        <c:axId val="1508694464"/>
        <c:scaling>
          <c:orientation val="minMax"/>
        </c:scaling>
        <c:delete val="1"/>
        <c:axPos val="b"/>
        <c:majorTickMark val="out"/>
        <c:minorTickMark val="none"/>
        <c:tickLblPos val="nextTo"/>
        <c:crossAx val="1508714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phys_lab1_data!$Y$35:$Y$50</c:f>
              <c:numCache>
                <c:formatCode>General</c:formatCode>
                <c:ptCount val="16"/>
                <c:pt idx="0">
                  <c:v>0.78800000000000003</c:v>
                </c:pt>
                <c:pt idx="2">
                  <c:v>0.878</c:v>
                </c:pt>
                <c:pt idx="4">
                  <c:v>0.96799999999999997</c:v>
                </c:pt>
                <c:pt idx="6">
                  <c:v>1.0580000000000001</c:v>
                </c:pt>
                <c:pt idx="8">
                  <c:v>1.1479999999999999</c:v>
                </c:pt>
                <c:pt idx="10">
                  <c:v>1.238</c:v>
                </c:pt>
                <c:pt idx="12">
                  <c:v>1.3280000000000001</c:v>
                </c:pt>
                <c:pt idx="14">
                  <c:v>1.4179999999999999</c:v>
                </c:pt>
              </c:numCache>
            </c:numRef>
          </c:cat>
          <c:val>
            <c:numRef>
              <c:f>phys_lab1_data!$X$35:$X$50</c:f>
              <c:numCache>
                <c:formatCode>General</c:formatCode>
                <c:ptCount val="16"/>
                <c:pt idx="0">
                  <c:v>7.3999999999999996E-2</c:v>
                </c:pt>
                <c:pt idx="2">
                  <c:v>0</c:v>
                </c:pt>
                <c:pt idx="4">
                  <c:v>0</c:v>
                </c:pt>
                <c:pt idx="6">
                  <c:v>0.2</c:v>
                </c:pt>
                <c:pt idx="8">
                  <c:v>0.37</c:v>
                </c:pt>
                <c:pt idx="10">
                  <c:v>6.2960000000000003</c:v>
                </c:pt>
                <c:pt idx="12">
                  <c:v>3.407</c:v>
                </c:pt>
                <c:pt idx="14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0-4D45-93BB-7418F9A88AF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phys_lab1_data!$Y$35:$Y$50</c:f>
              <c:numCache>
                <c:formatCode>General</c:formatCode>
                <c:ptCount val="16"/>
                <c:pt idx="0">
                  <c:v>0.78800000000000003</c:v>
                </c:pt>
                <c:pt idx="2">
                  <c:v>0.878</c:v>
                </c:pt>
                <c:pt idx="4">
                  <c:v>0.96799999999999997</c:v>
                </c:pt>
                <c:pt idx="6">
                  <c:v>1.0580000000000001</c:v>
                </c:pt>
                <c:pt idx="8">
                  <c:v>1.1479999999999999</c:v>
                </c:pt>
                <c:pt idx="10">
                  <c:v>1.238</c:v>
                </c:pt>
                <c:pt idx="12">
                  <c:v>1.3280000000000001</c:v>
                </c:pt>
                <c:pt idx="14">
                  <c:v>1.4179999999999999</c:v>
                </c:pt>
              </c:numCache>
            </c:numRef>
          </c:cat>
          <c:val>
            <c:numRef>
              <c:f>phys_lab1_data!$Z$35:$Z$50</c:f>
              <c:numCache>
                <c:formatCode>General</c:formatCode>
                <c:ptCount val="16"/>
                <c:pt idx="0">
                  <c:v>0.42799999999999999</c:v>
                </c:pt>
                <c:pt idx="2">
                  <c:v>0.45900000000000002</c:v>
                </c:pt>
                <c:pt idx="4">
                  <c:v>0.48499999999999999</c:v>
                </c:pt>
                <c:pt idx="6">
                  <c:v>0.50600000000000001</c:v>
                </c:pt>
                <c:pt idx="8">
                  <c:v>0.52</c:v>
                </c:pt>
                <c:pt idx="10">
                  <c:v>0.52600000000000002</c:v>
                </c:pt>
                <c:pt idx="12">
                  <c:v>0.52600000000000002</c:v>
                </c:pt>
                <c:pt idx="14">
                  <c:v>0.51800000000000002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00-4D45-93BB-7418F9A88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2721856"/>
        <c:axId val="1772700736"/>
      </c:barChart>
      <c:catAx>
        <c:axId val="177272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2700736"/>
        <c:crosses val="autoZero"/>
        <c:auto val="1"/>
        <c:lblAlgn val="ctr"/>
        <c:lblOffset val="100"/>
        <c:noMultiLvlLbl val="0"/>
      </c:catAx>
      <c:valAx>
        <c:axId val="177270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272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phys_lab1_data!$X$35:$X$50</c:f>
              <c:strCache>
                <c:ptCount val="16"/>
                <c:pt idx="0">
                  <c:v>0,074</c:v>
                </c:pt>
                <c:pt idx="2">
                  <c:v>0</c:v>
                </c:pt>
                <c:pt idx="4">
                  <c:v>0</c:v>
                </c:pt>
                <c:pt idx="6">
                  <c:v>0,2</c:v>
                </c:pt>
                <c:pt idx="8">
                  <c:v>0,37</c:v>
                </c:pt>
                <c:pt idx="10">
                  <c:v>6,296</c:v>
                </c:pt>
                <c:pt idx="12">
                  <c:v>3,407</c:v>
                </c:pt>
                <c:pt idx="14">
                  <c:v>0,74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phys_lab1_data!$Y$35:$Y$50</c15:sqref>
                  </c15:fullRef>
                </c:ext>
              </c:extLst>
              <c:f>(phys_lab1_data!$Y$35,phys_lab1_data!$Y$37,phys_lab1_data!$Y$39,phys_lab1_data!$Y$41,phys_lab1_data!$Y$43,phys_lab1_data!$Y$45,phys_lab1_data!$Y$47,phys_lab1_data!$Y$49)</c:f>
              <c:numCache>
                <c:formatCode>General</c:formatCode>
                <c:ptCount val="8"/>
                <c:pt idx="0">
                  <c:v>0.78800000000000003</c:v>
                </c:pt>
                <c:pt idx="1">
                  <c:v>0.878</c:v>
                </c:pt>
                <c:pt idx="2">
                  <c:v>0.96799999999999997</c:v>
                </c:pt>
                <c:pt idx="3">
                  <c:v>1.0580000000000001</c:v>
                </c:pt>
                <c:pt idx="4">
                  <c:v>1.1479999999999999</c:v>
                </c:pt>
                <c:pt idx="5">
                  <c:v>1.238</c:v>
                </c:pt>
                <c:pt idx="6">
                  <c:v>1.3280000000000001</c:v>
                </c:pt>
                <c:pt idx="7">
                  <c:v>1.4179999999999999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phys_lab1_data!$X$35:$X$50</c15:sqref>
                  </c15:fullRef>
                </c:ext>
              </c:extLst>
              <c:f>(phys_lab1_data!$X$35,phys_lab1_data!$X$37,phys_lab1_data!$X$39,phys_lab1_data!$X$41,phys_lab1_data!$X$43,phys_lab1_data!$X$45,phys_lab1_data!$X$47,phys_lab1_data!$X$49)</c:f>
              <c:numCache>
                <c:formatCode>General</c:formatCode>
                <c:ptCount val="8"/>
                <c:pt idx="0">
                  <c:v>7.3999999999999996E-2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0.37</c:v>
                </c:pt>
                <c:pt idx="5">
                  <c:v>6.2960000000000003</c:v>
                </c:pt>
                <c:pt idx="6">
                  <c:v>3.407</c:v>
                </c:pt>
                <c:pt idx="7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36-480A-831D-0792BAD92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08683904"/>
        <c:axId val="1508690144"/>
      </c:barChar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phys_lab1_data!$Y$35:$Y$50</c15:sqref>
                  </c15:fullRef>
                </c:ext>
              </c:extLst>
              <c:f>(phys_lab1_data!$Y$35,phys_lab1_data!$Y$37,phys_lab1_data!$Y$39,phys_lab1_data!$Y$41,phys_lab1_data!$Y$43,phys_lab1_data!$Y$45,phys_lab1_data!$Y$47,phys_lab1_data!$Y$49)</c:f>
              <c:numCache>
                <c:formatCode>General</c:formatCode>
                <c:ptCount val="8"/>
                <c:pt idx="0">
                  <c:v>0.78800000000000003</c:v>
                </c:pt>
                <c:pt idx="1">
                  <c:v>0.878</c:v>
                </c:pt>
                <c:pt idx="2">
                  <c:v>0.96799999999999997</c:v>
                </c:pt>
                <c:pt idx="3">
                  <c:v>1.0580000000000001</c:v>
                </c:pt>
                <c:pt idx="4">
                  <c:v>1.1479999999999999</c:v>
                </c:pt>
                <c:pt idx="5">
                  <c:v>1.238</c:v>
                </c:pt>
                <c:pt idx="6">
                  <c:v>1.3280000000000001</c:v>
                </c:pt>
                <c:pt idx="7">
                  <c:v>1.4179999999999999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phys_lab1_data!$Z$35:$Z$50</c15:sqref>
                  </c15:fullRef>
                </c:ext>
              </c:extLst>
              <c:f>(phys_lab1_data!$Z$35,phys_lab1_data!$Z$37,phys_lab1_data!$Z$39,phys_lab1_data!$Z$41,phys_lab1_data!$Z$43,phys_lab1_data!$Z$45,phys_lab1_data!$Z$47,phys_lab1_data!$Z$49)</c:f>
              <c:numCache>
                <c:formatCode>General</c:formatCode>
                <c:ptCount val="8"/>
                <c:pt idx="0">
                  <c:v>0.42799999999999999</c:v>
                </c:pt>
                <c:pt idx="1">
                  <c:v>0.45900000000000002</c:v>
                </c:pt>
                <c:pt idx="2">
                  <c:v>0.48499999999999999</c:v>
                </c:pt>
                <c:pt idx="3">
                  <c:v>0.50600000000000001</c:v>
                </c:pt>
                <c:pt idx="4">
                  <c:v>0.52</c:v>
                </c:pt>
                <c:pt idx="5">
                  <c:v>0.52600000000000002</c:v>
                </c:pt>
                <c:pt idx="6">
                  <c:v>0.52600000000000002</c:v>
                </c:pt>
                <c:pt idx="7">
                  <c:v>0.51800000000000002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6-480A-831D-0792BAD92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2699296"/>
        <c:axId val="1772711776"/>
      </c:lineChart>
      <c:catAx>
        <c:axId val="177269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2711776"/>
        <c:crosses val="autoZero"/>
        <c:auto val="1"/>
        <c:lblAlgn val="ctr"/>
        <c:lblOffset val="100"/>
        <c:noMultiLvlLbl val="0"/>
      </c:catAx>
      <c:valAx>
        <c:axId val="177271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2699296"/>
        <c:crosses val="autoZero"/>
        <c:crossBetween val="between"/>
      </c:valAx>
      <c:valAx>
        <c:axId val="1508690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8683904"/>
        <c:crosses val="max"/>
        <c:crossBetween val="between"/>
      </c:valAx>
      <c:catAx>
        <c:axId val="1508683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869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rgbClr val="FF0000"/>
                </a:gs>
                <a:gs pos="100000">
                  <a:schemeClr val="bg1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phys_lab1_data!$L$3:$L$10</c:f>
              <c:numCache>
                <c:formatCode>0.000</c:formatCode>
                <c:ptCount val="8"/>
                <c:pt idx="0">
                  <c:v>0.53467000835421885</c:v>
                </c:pt>
                <c:pt idx="1">
                  <c:v>0</c:v>
                </c:pt>
                <c:pt idx="2">
                  <c:v>2.2723475355054301</c:v>
                </c:pt>
                <c:pt idx="3">
                  <c:v>3.4753550543024225</c:v>
                </c:pt>
                <c:pt idx="4">
                  <c:v>9.757727652464494</c:v>
                </c:pt>
                <c:pt idx="5">
                  <c:v>2.6733500417710943</c:v>
                </c:pt>
                <c:pt idx="6">
                  <c:v>0.66833751044277356</c:v>
                </c:pt>
                <c:pt idx="7">
                  <c:v>0.66833751044277356</c:v>
                </c:pt>
              </c:numCache>
            </c:numRef>
          </c:cat>
          <c:val>
            <c:numRef>
              <c:f>phys_lab1_data!$L$3:$L$10</c:f>
              <c:numCache>
                <c:formatCode>0.000</c:formatCode>
                <c:ptCount val="8"/>
                <c:pt idx="0">
                  <c:v>0.53467000835421885</c:v>
                </c:pt>
                <c:pt idx="1">
                  <c:v>0</c:v>
                </c:pt>
                <c:pt idx="2">
                  <c:v>2.2723475355054301</c:v>
                </c:pt>
                <c:pt idx="3">
                  <c:v>3.4753550543024225</c:v>
                </c:pt>
                <c:pt idx="4">
                  <c:v>9.757727652464494</c:v>
                </c:pt>
                <c:pt idx="5">
                  <c:v>2.6733500417710943</c:v>
                </c:pt>
                <c:pt idx="6">
                  <c:v>0.66833751044277356</c:v>
                </c:pt>
                <c:pt idx="7">
                  <c:v>0.66833751044277356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61-48A1-86DC-2927F65DD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72723296"/>
        <c:axId val="1772693056"/>
      </c:barChart>
      <c:lineChart>
        <c:grouping val="standard"/>
        <c:varyColors val="0"/>
        <c:ser>
          <c:idx val="1"/>
          <c:order val="1"/>
          <c:tx>
            <c:strRef>
              <c:f>phys_lab1_data!$N$3:$N$10</c:f>
              <c:strCache>
                <c:ptCount val="8"/>
                <c:pt idx="0">
                  <c:v>0,080</c:v>
                </c:pt>
                <c:pt idx="1">
                  <c:v>0,588</c:v>
                </c:pt>
                <c:pt idx="2">
                  <c:v>2,356</c:v>
                </c:pt>
                <c:pt idx="3">
                  <c:v>5,147</c:v>
                </c:pt>
                <c:pt idx="4">
                  <c:v>6,131</c:v>
                </c:pt>
                <c:pt idx="5">
                  <c:v>3,981</c:v>
                </c:pt>
                <c:pt idx="6">
                  <c:v>1,409</c:v>
                </c:pt>
                <c:pt idx="7">
                  <c:v>0,272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phys_lab1_data!$M$3:$M$10</c:f>
              <c:numCache>
                <c:formatCode>General</c:formatCode>
                <c:ptCount val="8"/>
                <c:pt idx="0">
                  <c:v>1.089</c:v>
                </c:pt>
                <c:pt idx="1">
                  <c:v>1.1390000000000002</c:v>
                </c:pt>
                <c:pt idx="2">
                  <c:v>1.1890000000000001</c:v>
                </c:pt>
                <c:pt idx="3">
                  <c:v>1.2390000000000003</c:v>
                </c:pt>
                <c:pt idx="4">
                  <c:v>1.2890000000000001</c:v>
                </c:pt>
                <c:pt idx="5">
                  <c:v>1.3390000000000004</c:v>
                </c:pt>
                <c:pt idx="6">
                  <c:v>1.3890000000000002</c:v>
                </c:pt>
                <c:pt idx="7">
                  <c:v>1.4390000000000005</c:v>
                </c:pt>
              </c:numCache>
            </c:numRef>
          </c:cat>
          <c:val>
            <c:numRef>
              <c:f>phys_lab1_data!$N$3:$N$10</c:f>
              <c:numCache>
                <c:formatCode>0.000</c:formatCode>
                <c:ptCount val="8"/>
                <c:pt idx="0">
                  <c:v>7.9991833866073517E-2</c:v>
                </c:pt>
                <c:pt idx="1">
                  <c:v>0.58797389129651456</c:v>
                </c:pt>
                <c:pt idx="2">
                  <c:v>2.3561563742895881</c:v>
                </c:pt>
                <c:pt idx="3">
                  <c:v>5.1473518925583033</c:v>
                </c:pt>
                <c:pt idx="4">
                  <c:v>6.1305196421151162</c:v>
                </c:pt>
                <c:pt idx="5">
                  <c:v>3.980562042327362</c:v>
                </c:pt>
                <c:pt idx="6">
                  <c:v>1.4090460494332679</c:v>
                </c:pt>
                <c:pt idx="7">
                  <c:v>0.27191906364676277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61-48A1-86DC-2927F65DD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2668576"/>
        <c:axId val="1772691616"/>
      </c:lineChart>
      <c:catAx>
        <c:axId val="1772723296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2693056"/>
        <c:crosses val="autoZero"/>
        <c:auto val="1"/>
        <c:lblAlgn val="ctr"/>
        <c:lblOffset val="100"/>
        <c:noMultiLvlLbl val="0"/>
      </c:catAx>
      <c:valAx>
        <c:axId val="177269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2723296"/>
        <c:crosses val="autoZero"/>
        <c:crossBetween val="between"/>
      </c:valAx>
      <c:valAx>
        <c:axId val="1772691616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2668576"/>
        <c:crosses val="max"/>
        <c:crossBetween val="between"/>
      </c:valAx>
      <c:catAx>
        <c:axId val="1772668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2691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rgbClr val="FF0000"/>
                </a:gs>
                <a:gs pos="100000">
                  <a:schemeClr val="bg1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phys_lab1_data!$L$3:$L$10</c:f>
              <c:numCache>
                <c:formatCode>0.000</c:formatCode>
                <c:ptCount val="8"/>
                <c:pt idx="0">
                  <c:v>0.53467000835421885</c:v>
                </c:pt>
                <c:pt idx="1">
                  <c:v>0</c:v>
                </c:pt>
                <c:pt idx="2">
                  <c:v>2.2723475355054301</c:v>
                </c:pt>
                <c:pt idx="3">
                  <c:v>3.4753550543024225</c:v>
                </c:pt>
                <c:pt idx="4">
                  <c:v>9.757727652464494</c:v>
                </c:pt>
                <c:pt idx="5">
                  <c:v>2.6733500417710943</c:v>
                </c:pt>
                <c:pt idx="6">
                  <c:v>0.66833751044277356</c:v>
                </c:pt>
                <c:pt idx="7">
                  <c:v>0.66833751044277356</c:v>
                </c:pt>
              </c:numCache>
            </c:numRef>
          </c:cat>
          <c:val>
            <c:numRef>
              <c:f>phys_lab1_data!$L$3:$L$10</c:f>
              <c:numCache>
                <c:formatCode>0.000</c:formatCode>
                <c:ptCount val="8"/>
                <c:pt idx="0">
                  <c:v>0.53467000835421885</c:v>
                </c:pt>
                <c:pt idx="1">
                  <c:v>0</c:v>
                </c:pt>
                <c:pt idx="2">
                  <c:v>2.2723475355054301</c:v>
                </c:pt>
                <c:pt idx="3">
                  <c:v>3.4753550543024225</c:v>
                </c:pt>
                <c:pt idx="4">
                  <c:v>9.757727652464494</c:v>
                </c:pt>
                <c:pt idx="5">
                  <c:v>2.6733500417710943</c:v>
                </c:pt>
                <c:pt idx="6">
                  <c:v>0.66833751044277356</c:v>
                </c:pt>
                <c:pt idx="7">
                  <c:v>0.66833751044277356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E-4E45-8ACB-8474992A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72723296"/>
        <c:axId val="1772693056"/>
      </c:barChart>
      <c:lineChart>
        <c:grouping val="standard"/>
        <c:varyColors val="0"/>
        <c:ser>
          <c:idx val="1"/>
          <c:order val="1"/>
          <c:tx>
            <c:strRef>
              <c:f>phys_lab1_data!$N$3:$N$10</c:f>
              <c:strCache>
                <c:ptCount val="8"/>
                <c:pt idx="0">
                  <c:v>0,080</c:v>
                </c:pt>
                <c:pt idx="1">
                  <c:v>0,588</c:v>
                </c:pt>
                <c:pt idx="2">
                  <c:v>2,356</c:v>
                </c:pt>
                <c:pt idx="3">
                  <c:v>5,147</c:v>
                </c:pt>
                <c:pt idx="4">
                  <c:v>6,131</c:v>
                </c:pt>
                <c:pt idx="5">
                  <c:v>3,981</c:v>
                </c:pt>
                <c:pt idx="6">
                  <c:v>1,409</c:v>
                </c:pt>
                <c:pt idx="7">
                  <c:v>0,272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phys_lab1_data!$M$3:$M$10</c:f>
              <c:numCache>
                <c:formatCode>General</c:formatCode>
                <c:ptCount val="8"/>
                <c:pt idx="0">
                  <c:v>1.089</c:v>
                </c:pt>
                <c:pt idx="1">
                  <c:v>1.1390000000000002</c:v>
                </c:pt>
                <c:pt idx="2">
                  <c:v>1.1890000000000001</c:v>
                </c:pt>
                <c:pt idx="3">
                  <c:v>1.2390000000000003</c:v>
                </c:pt>
                <c:pt idx="4">
                  <c:v>1.2890000000000001</c:v>
                </c:pt>
                <c:pt idx="5">
                  <c:v>1.3390000000000004</c:v>
                </c:pt>
                <c:pt idx="6">
                  <c:v>1.3890000000000002</c:v>
                </c:pt>
                <c:pt idx="7">
                  <c:v>1.4390000000000005</c:v>
                </c:pt>
              </c:numCache>
            </c:numRef>
          </c:cat>
          <c:val>
            <c:numRef>
              <c:f>phys_lab1_data!$N$3:$N$10</c:f>
              <c:numCache>
                <c:formatCode>0.000</c:formatCode>
                <c:ptCount val="8"/>
                <c:pt idx="0">
                  <c:v>7.9991833866073517E-2</c:v>
                </c:pt>
                <c:pt idx="1">
                  <c:v>0.58797389129651456</c:v>
                </c:pt>
                <c:pt idx="2">
                  <c:v>2.3561563742895881</c:v>
                </c:pt>
                <c:pt idx="3">
                  <c:v>5.1473518925583033</c:v>
                </c:pt>
                <c:pt idx="4">
                  <c:v>6.1305196421151162</c:v>
                </c:pt>
                <c:pt idx="5">
                  <c:v>3.980562042327362</c:v>
                </c:pt>
                <c:pt idx="6">
                  <c:v>1.4090460494332679</c:v>
                </c:pt>
                <c:pt idx="7">
                  <c:v>0.27191906364676277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EE-4E45-8ACB-8474992A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2668576"/>
        <c:axId val="1772691616"/>
      </c:lineChart>
      <c:catAx>
        <c:axId val="1772723296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2693056"/>
        <c:crosses val="autoZero"/>
        <c:auto val="1"/>
        <c:lblAlgn val="ctr"/>
        <c:lblOffset val="100"/>
        <c:noMultiLvlLbl val="0"/>
      </c:catAx>
      <c:valAx>
        <c:axId val="177269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2723296"/>
        <c:crosses val="autoZero"/>
        <c:crossBetween val="between"/>
      </c:valAx>
      <c:valAx>
        <c:axId val="1772691616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2668576"/>
        <c:crosses val="max"/>
        <c:crossBetween val="between"/>
      </c:valAx>
      <c:catAx>
        <c:axId val="1772668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2691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Плотность вероятности</c:v>
          </c:tx>
          <c:spPr>
            <a:gradFill>
              <a:gsLst>
                <a:gs pos="0">
                  <a:srgbClr val="FF0000"/>
                </a:gs>
                <a:gs pos="100000">
                  <a:schemeClr val="bg1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phys_lab1_data!$M$3:$M$10</c:f>
              <c:numCache>
                <c:formatCode>General</c:formatCode>
                <c:ptCount val="8"/>
                <c:pt idx="0">
                  <c:v>1.089</c:v>
                </c:pt>
                <c:pt idx="1">
                  <c:v>1.1390000000000002</c:v>
                </c:pt>
                <c:pt idx="2">
                  <c:v>1.1890000000000001</c:v>
                </c:pt>
                <c:pt idx="3">
                  <c:v>1.2390000000000003</c:v>
                </c:pt>
                <c:pt idx="4">
                  <c:v>1.2890000000000001</c:v>
                </c:pt>
                <c:pt idx="5">
                  <c:v>1.3390000000000004</c:v>
                </c:pt>
                <c:pt idx="6">
                  <c:v>1.3890000000000002</c:v>
                </c:pt>
                <c:pt idx="7">
                  <c:v>1.4390000000000005</c:v>
                </c:pt>
              </c:numCache>
            </c:numRef>
          </c:cat>
          <c:val>
            <c:numRef>
              <c:f>phys_lab1_data!$L$3:$L$10</c:f>
              <c:numCache>
                <c:formatCode>0.000</c:formatCode>
                <c:ptCount val="8"/>
                <c:pt idx="0">
                  <c:v>0.53467000835421885</c:v>
                </c:pt>
                <c:pt idx="1">
                  <c:v>0</c:v>
                </c:pt>
                <c:pt idx="2">
                  <c:v>2.2723475355054301</c:v>
                </c:pt>
                <c:pt idx="3">
                  <c:v>3.4753550543024225</c:v>
                </c:pt>
                <c:pt idx="4">
                  <c:v>9.757727652464494</c:v>
                </c:pt>
                <c:pt idx="5">
                  <c:v>2.6733500417710943</c:v>
                </c:pt>
                <c:pt idx="6">
                  <c:v>0.66833751044277356</c:v>
                </c:pt>
                <c:pt idx="7">
                  <c:v>0.66833751044277356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9-4C4A-9AC9-1C4A0D348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75433856"/>
        <c:axId val="1375435296"/>
      </c:barChart>
      <c:scatterChart>
        <c:scatterStyle val="smoothMarker"/>
        <c:varyColors val="0"/>
        <c:ser>
          <c:idx val="1"/>
          <c:order val="1"/>
          <c:tx>
            <c:v>Нормальное распределение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yVal>
            <c:numRef>
              <c:f>phys_lab1_data!$N$3:$N$10</c:f>
              <c:numCache>
                <c:formatCode>0.000</c:formatCode>
                <c:ptCount val="8"/>
                <c:pt idx="0">
                  <c:v>7.9991833866073517E-2</c:v>
                </c:pt>
                <c:pt idx="1">
                  <c:v>0.58797389129651456</c:v>
                </c:pt>
                <c:pt idx="2">
                  <c:v>2.3561563742895881</c:v>
                </c:pt>
                <c:pt idx="3">
                  <c:v>5.1473518925583033</c:v>
                </c:pt>
                <c:pt idx="4">
                  <c:v>6.1305196421151162</c:v>
                </c:pt>
                <c:pt idx="5">
                  <c:v>3.980562042327362</c:v>
                </c:pt>
                <c:pt idx="6">
                  <c:v>1.4090460494332679</c:v>
                </c:pt>
                <c:pt idx="7">
                  <c:v>0.27191906364676277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39-4C4A-9AC9-1C4A0D348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229280"/>
        <c:axId val="1335219200"/>
      </c:scatterChart>
      <c:catAx>
        <c:axId val="137543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5435296"/>
        <c:crosses val="autoZero"/>
        <c:auto val="1"/>
        <c:lblAlgn val="ctr"/>
        <c:lblOffset val="100"/>
        <c:noMultiLvlLbl val="0"/>
      </c:catAx>
      <c:valAx>
        <c:axId val="1375435296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∆N/(N∆t) , c^-1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5433856"/>
        <c:crosses val="autoZero"/>
        <c:crossBetween val="between"/>
      </c:valAx>
      <c:valAx>
        <c:axId val="1335219200"/>
        <c:scaling>
          <c:orientation val="minMax"/>
        </c:scaling>
        <c:delete val="1"/>
        <c:axPos val="r"/>
        <c:numFmt formatCode="0.000" sourceLinked="1"/>
        <c:majorTickMark val="out"/>
        <c:minorTickMark val="none"/>
        <c:tickLblPos val="nextTo"/>
        <c:crossAx val="1335229280"/>
        <c:crosses val="max"/>
        <c:crossBetween val="midCat"/>
      </c:valAx>
      <c:valAx>
        <c:axId val="1335229280"/>
        <c:scaling>
          <c:orientation val="minMax"/>
        </c:scaling>
        <c:delete val="1"/>
        <c:axPos val="b"/>
        <c:majorTickMark val="out"/>
        <c:minorTickMark val="none"/>
        <c:tickLblPos val="nextTo"/>
        <c:crossAx val="133521920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openxmlformats.org/officeDocument/2006/relationships/image" Target="../media/image1.png"/><Relationship Id="rId7" Type="http://schemas.openxmlformats.org/officeDocument/2006/relationships/chart" Target="../charts/chart3.xml"/><Relationship Id="rId12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11" Type="http://schemas.openxmlformats.org/officeDocument/2006/relationships/chart" Target="../charts/chart6.xml"/><Relationship Id="rId5" Type="http://schemas.openxmlformats.org/officeDocument/2006/relationships/image" Target="../media/image3.png"/><Relationship Id="rId10" Type="http://schemas.openxmlformats.org/officeDocument/2006/relationships/chart" Target="../charts/chart5.xml"/><Relationship Id="rId4" Type="http://schemas.openxmlformats.org/officeDocument/2006/relationships/image" Target="../media/image2.png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457200</xdr:colOff>
      <xdr:row>16</xdr:row>
      <xdr:rowOff>119062</xdr:rowOff>
    </xdr:from>
    <xdr:to>
      <xdr:col>28</xdr:col>
      <xdr:colOff>152400</xdr:colOff>
      <xdr:row>31</xdr:row>
      <xdr:rowOff>4762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D58ED26-E0BC-D738-08A3-661AD06DC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333375</xdr:colOff>
      <xdr:row>16</xdr:row>
      <xdr:rowOff>114300</xdr:rowOff>
    </xdr:from>
    <xdr:to>
      <xdr:col>37</xdr:col>
      <xdr:colOff>28575</xdr:colOff>
      <xdr:row>31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4DDE41D-1DBC-406C-8422-9D0585924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33</xdr:row>
      <xdr:rowOff>0</xdr:rowOff>
    </xdr:from>
    <xdr:to>
      <xdr:col>22</xdr:col>
      <xdr:colOff>209550</xdr:colOff>
      <xdr:row>33</xdr:row>
      <xdr:rowOff>180975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BC154C8-41DC-CA41-3D01-6C3FAB2A0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960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561975</xdr:colOff>
      <xdr:row>33</xdr:row>
      <xdr:rowOff>342900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3370992-5D6E-9276-EF1B-5F7A88DF9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96025"/>
          <a:ext cx="56197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0</xdr:colOff>
      <xdr:row>33</xdr:row>
      <xdr:rowOff>0</xdr:rowOff>
    </xdr:from>
    <xdr:to>
      <xdr:col>24</xdr:col>
      <xdr:colOff>190500</xdr:colOff>
      <xdr:row>33</xdr:row>
      <xdr:rowOff>180975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FBCEBDC-AD31-B959-C798-82B14A134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960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0</xdr:colOff>
      <xdr:row>33</xdr:row>
      <xdr:rowOff>0</xdr:rowOff>
    </xdr:from>
    <xdr:to>
      <xdr:col>25</xdr:col>
      <xdr:colOff>361950</xdr:colOff>
      <xdr:row>33</xdr:row>
      <xdr:rowOff>180975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33CF3809-1BF1-8408-E337-3A72C4A8A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9602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452437</xdr:colOff>
      <xdr:row>50</xdr:row>
      <xdr:rowOff>109537</xdr:rowOff>
    </xdr:from>
    <xdr:to>
      <xdr:col>27</xdr:col>
      <xdr:colOff>147637</xdr:colOff>
      <xdr:row>64</xdr:row>
      <xdr:rowOff>185737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CE26BB2-DCFE-836F-E345-A3583612B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490537</xdr:colOff>
      <xdr:row>50</xdr:row>
      <xdr:rowOff>14287</xdr:rowOff>
    </xdr:from>
    <xdr:to>
      <xdr:col>35</xdr:col>
      <xdr:colOff>185737</xdr:colOff>
      <xdr:row>64</xdr:row>
      <xdr:rowOff>90487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2A39143-F527-38B3-8379-F289E62CD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182217</xdr:colOff>
      <xdr:row>2</xdr:row>
      <xdr:rowOff>132522</xdr:rowOff>
    </xdr:from>
    <xdr:to>
      <xdr:col>18</xdr:col>
      <xdr:colOff>102704</xdr:colOff>
      <xdr:row>4</xdr:row>
      <xdr:rowOff>161097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B0F07C54-B34A-8437-2EEB-20BB13F8F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513522"/>
          <a:ext cx="1759226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687459</xdr:colOff>
      <xdr:row>12</xdr:row>
      <xdr:rowOff>144117</xdr:rowOff>
    </xdr:from>
    <xdr:to>
      <xdr:col>11</xdr:col>
      <xdr:colOff>447263</xdr:colOff>
      <xdr:row>27</xdr:row>
      <xdr:rowOff>29817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294DE2DC-B619-178F-3C28-1288FC286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463826</xdr:colOff>
      <xdr:row>12</xdr:row>
      <xdr:rowOff>124239</xdr:rowOff>
    </xdr:from>
    <xdr:to>
      <xdr:col>18</xdr:col>
      <xdr:colOff>480391</xdr:colOff>
      <xdr:row>27</xdr:row>
      <xdr:rowOff>9939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C69C30D9-65D9-4052-8915-ACF6E3005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526172</xdr:colOff>
      <xdr:row>27</xdr:row>
      <xdr:rowOff>30646</xdr:rowOff>
    </xdr:from>
    <xdr:to>
      <xdr:col>18</xdr:col>
      <xdr:colOff>581478</xdr:colOff>
      <xdr:row>40</xdr:row>
      <xdr:rowOff>169834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9D8DAF3-2F8B-881A-AF93-77D128E06B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F1C5-107A-4E92-8739-B83A9986214A}">
  <dimension ref="A1:AL150"/>
  <sheetViews>
    <sheetView tabSelected="1" topLeftCell="L30" zoomScale="230" zoomScaleNormal="55" workbookViewId="0">
      <selection activeCell="L38" sqref="L38"/>
    </sheetView>
  </sheetViews>
  <sheetFormatPr defaultRowHeight="15" x14ac:dyDescent="0.25"/>
  <cols>
    <col min="3" max="3" width="8.140625" customWidth="1"/>
    <col min="4" max="4" width="12.7109375" bestFit="1" customWidth="1"/>
    <col min="5" max="5" width="17" customWidth="1"/>
    <col min="14" max="14" width="13.140625" bestFit="1" customWidth="1"/>
    <col min="21" max="21" width="9.28515625" bestFit="1" customWidth="1"/>
  </cols>
  <sheetData>
    <row r="1" spans="1:38" x14ac:dyDescent="0.25">
      <c r="A1" t="s">
        <v>0</v>
      </c>
      <c r="B1" s="6">
        <v>1.0640000000000001</v>
      </c>
      <c r="C1">
        <f>POWER((B1-$F$2),2)</f>
        <v>4.5970218711111385E-2</v>
      </c>
      <c r="D1">
        <f>C1*C1</f>
        <v>2.1132610083474152E-3</v>
      </c>
    </row>
    <row r="2" spans="1:38" x14ac:dyDescent="0.25">
      <c r="A2" t="s">
        <v>0</v>
      </c>
      <c r="B2" s="6">
        <v>1.0640000000000001</v>
      </c>
      <c r="C2">
        <f t="shared" ref="C2:C65" si="0">POWER((B2-$F$2),2)</f>
        <v>4.5970218711111385E-2</v>
      </c>
      <c r="D2">
        <f t="shared" ref="D2:D65" si="1">C2*C2</f>
        <v>2.1132610083474152E-3</v>
      </c>
      <c r="E2" t="s">
        <v>73</v>
      </c>
      <c r="F2" s="12">
        <f>AVERAGE(B:B)</f>
        <v>1.2784066666666674</v>
      </c>
      <c r="G2">
        <v>1.2785</v>
      </c>
      <c r="H2" t="s">
        <v>83</v>
      </c>
      <c r="I2" t="s">
        <v>84</v>
      </c>
      <c r="J2" t="s">
        <v>85</v>
      </c>
      <c r="K2" t="s">
        <v>86</v>
      </c>
      <c r="L2" t="s">
        <v>88</v>
      </c>
      <c r="M2" t="s">
        <v>87</v>
      </c>
      <c r="N2" t="s">
        <v>8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F2" t="s">
        <v>10</v>
      </c>
      <c r="AG2">
        <v>1.4630000000000001</v>
      </c>
    </row>
    <row r="3" spans="1:38" x14ac:dyDescent="0.25">
      <c r="A3" t="s">
        <v>11</v>
      </c>
      <c r="B3" s="6">
        <v>1.0649999999999999</v>
      </c>
      <c r="C3">
        <f t="shared" si="0"/>
        <v>4.5542405377778095E-2</v>
      </c>
      <c r="D3">
        <f t="shared" si="1"/>
        <v>2.0741106875938713E-3</v>
      </c>
      <c r="E3" t="s">
        <v>74</v>
      </c>
      <c r="F3" s="13">
        <f>SQRT((1/149)*SUM(C:C))</f>
        <v>6.4194764120543146E-2</v>
      </c>
      <c r="H3">
        <v>1</v>
      </c>
      <c r="I3">
        <v>1.0640000000000001</v>
      </c>
      <c r="J3">
        <f>I3+0.05</f>
        <v>1.1140000000000001</v>
      </c>
      <c r="K3">
        <v>4</v>
      </c>
      <c r="L3" s="14">
        <f>K3/($K$11*$F$10)</f>
        <v>0.53467000835421885</v>
      </c>
      <c r="M3">
        <f>AVERAGE(I3:J3)</f>
        <v>1.089</v>
      </c>
      <c r="N3" s="14">
        <f t="shared" ref="N3:N10" si="2">1/($F$3*SQRT(2*PI())) * EXP(- POWER(M3-$F$2, 2) / (2*$F$3*$F$3))</f>
        <v>7.9991833866073517E-2</v>
      </c>
      <c r="T3">
        <v>1</v>
      </c>
      <c r="U3">
        <v>0.74299999999999999</v>
      </c>
      <c r="V3">
        <v>0.80300000000000005</v>
      </c>
      <c r="W3">
        <v>0.77300000000000002</v>
      </c>
      <c r="X3">
        <v>1</v>
      </c>
      <c r="Y3">
        <v>7.0000000000000001E-3</v>
      </c>
      <c r="Z3">
        <v>0.111</v>
      </c>
      <c r="AA3">
        <v>0.42299999999999999</v>
      </c>
      <c r="AB3">
        <f>Z3</f>
        <v>0.111</v>
      </c>
      <c r="AC3">
        <f>Y3</f>
        <v>7.0000000000000001E-3</v>
      </c>
      <c r="AD3">
        <f>Y3/X3</f>
        <v>7.0000000000000001E-3</v>
      </c>
      <c r="AF3" t="s">
        <v>12</v>
      </c>
      <c r="AG3">
        <v>0.74299999999999999</v>
      </c>
    </row>
    <row r="4" spans="1:38" x14ac:dyDescent="0.25">
      <c r="A4" t="s">
        <v>13</v>
      </c>
      <c r="B4" s="6">
        <v>1.1000000000000001</v>
      </c>
      <c r="C4">
        <f t="shared" si="0"/>
        <v>3.1828938711111324E-2</v>
      </c>
      <c r="D4">
        <f t="shared" si="1"/>
        <v>1.013081339475681E-3</v>
      </c>
      <c r="E4" t="s">
        <v>75</v>
      </c>
      <c r="F4">
        <f>_xlfn.VAR.S(B:B)</f>
        <v>4.1209677404921742E-3</v>
      </c>
      <c r="H4">
        <v>2</v>
      </c>
      <c r="I4">
        <f>J3</f>
        <v>1.1140000000000001</v>
      </c>
      <c r="J4">
        <f>I4+0.05</f>
        <v>1.1640000000000001</v>
      </c>
      <c r="K4">
        <v>0</v>
      </c>
      <c r="L4" s="14">
        <f t="shared" ref="L4:L10" si="3">K4/($K$11*$F$10)</f>
        <v>0</v>
      </c>
      <c r="M4">
        <f t="shared" ref="M4:M9" si="4">AVERAGE(I4:J4)</f>
        <v>1.1390000000000002</v>
      </c>
      <c r="N4" s="14">
        <f t="shared" si="2"/>
        <v>0.58797389129651456</v>
      </c>
      <c r="T4">
        <v>2</v>
      </c>
      <c r="U4">
        <v>0.80300000000000005</v>
      </c>
      <c r="V4">
        <v>0.86299999999999999</v>
      </c>
      <c r="W4">
        <v>0.83299999999999996</v>
      </c>
      <c r="X4">
        <v>0</v>
      </c>
      <c r="Y4">
        <v>0</v>
      </c>
      <c r="Z4">
        <v>0</v>
      </c>
      <c r="AA4">
        <v>0.44400000000000001</v>
      </c>
      <c r="AB4">
        <v>0.111</v>
      </c>
      <c r="AC4">
        <f>AC3</f>
        <v>7.0000000000000001E-3</v>
      </c>
      <c r="AD4">
        <f>Y4</f>
        <v>0</v>
      </c>
      <c r="AF4" t="s">
        <v>2</v>
      </c>
      <c r="AG4">
        <v>0.72</v>
      </c>
    </row>
    <row r="5" spans="1:38" x14ac:dyDescent="0.25">
      <c r="A5" t="s">
        <v>14</v>
      </c>
      <c r="B5" s="7">
        <v>1.167</v>
      </c>
      <c r="C5">
        <f t="shared" si="0"/>
        <v>1.2411445377777924E-2</v>
      </c>
      <c r="D5">
        <f t="shared" si="1"/>
        <v>1.5404397636556498E-4</v>
      </c>
      <c r="E5" t="s">
        <v>76</v>
      </c>
      <c r="F5">
        <f>1/(F3*SQRT(2*PI()))</f>
        <v>6.2145610450769784</v>
      </c>
      <c r="H5">
        <v>3</v>
      </c>
      <c r="I5">
        <f t="shared" ref="I5:I10" si="5">J4</f>
        <v>1.1640000000000001</v>
      </c>
      <c r="J5">
        <f t="shared" ref="J5:J10" si="6">I5+0.05</f>
        <v>1.2140000000000002</v>
      </c>
      <c r="K5">
        <v>17</v>
      </c>
      <c r="L5" s="14">
        <f t="shared" si="3"/>
        <v>2.2723475355054301</v>
      </c>
      <c r="M5">
        <f t="shared" si="4"/>
        <v>1.1890000000000001</v>
      </c>
      <c r="N5" s="14">
        <f t="shared" si="2"/>
        <v>2.3561563742895881</v>
      </c>
      <c r="T5">
        <v>3</v>
      </c>
      <c r="U5">
        <v>0.86299999999999999</v>
      </c>
      <c r="V5">
        <v>0.92300000000000004</v>
      </c>
      <c r="W5">
        <v>0.89300000000000002</v>
      </c>
      <c r="X5">
        <v>0</v>
      </c>
      <c r="Y5">
        <v>0</v>
      </c>
      <c r="Z5">
        <v>0</v>
      </c>
      <c r="AA5">
        <v>0.46400000000000002</v>
      </c>
      <c r="AB5">
        <v>0.111</v>
      </c>
      <c r="AC5">
        <f t="shared" ref="AC5:AC7" si="7">AC4</f>
        <v>7.0000000000000001E-3</v>
      </c>
      <c r="AD5">
        <f t="shared" ref="AD5:AD9" si="8">Y5</f>
        <v>0</v>
      </c>
      <c r="AF5" t="s">
        <v>15</v>
      </c>
      <c r="AG5">
        <v>12</v>
      </c>
    </row>
    <row r="6" spans="1:38" x14ac:dyDescent="0.25">
      <c r="A6" t="s">
        <v>16</v>
      </c>
      <c r="B6" s="7">
        <v>1.1679999999999999</v>
      </c>
      <c r="C6">
        <f t="shared" si="0"/>
        <v>1.2189632044444614E-2</v>
      </c>
      <c r="D6">
        <f t="shared" si="1"/>
        <v>1.4858712937895096E-4</v>
      </c>
      <c r="E6" t="s">
        <v>77</v>
      </c>
      <c r="F6">
        <f>MIN(B:B)</f>
        <v>1.0640000000000001</v>
      </c>
      <c r="H6">
        <v>4</v>
      </c>
      <c r="I6">
        <f t="shared" si="5"/>
        <v>1.2140000000000002</v>
      </c>
      <c r="J6">
        <f t="shared" si="6"/>
        <v>1.2640000000000002</v>
      </c>
      <c r="K6">
        <v>26</v>
      </c>
      <c r="L6" s="14">
        <f t="shared" si="3"/>
        <v>3.4753550543024225</v>
      </c>
      <c r="M6">
        <f t="shared" si="4"/>
        <v>1.2390000000000003</v>
      </c>
      <c r="N6" s="14">
        <f t="shared" si="2"/>
        <v>5.1473518925583033</v>
      </c>
      <c r="T6">
        <v>4</v>
      </c>
      <c r="U6">
        <v>0.92300000000000004</v>
      </c>
      <c r="V6">
        <v>0.98299999999999998</v>
      </c>
      <c r="W6">
        <v>0.95299999999999996</v>
      </c>
      <c r="X6">
        <v>0</v>
      </c>
      <c r="Y6">
        <v>0</v>
      </c>
      <c r="Z6">
        <v>0</v>
      </c>
      <c r="AA6">
        <v>0.48099999999999998</v>
      </c>
      <c r="AB6">
        <v>0.111</v>
      </c>
      <c r="AC6">
        <f t="shared" si="7"/>
        <v>7.0000000000000001E-3</v>
      </c>
      <c r="AD6">
        <f t="shared" si="8"/>
        <v>0</v>
      </c>
      <c r="AF6" t="s">
        <v>1</v>
      </c>
      <c r="AG6">
        <v>0.06</v>
      </c>
    </row>
    <row r="7" spans="1:38" x14ac:dyDescent="0.25">
      <c r="A7" t="s">
        <v>16</v>
      </c>
      <c r="B7" s="7">
        <v>1.1679999999999999</v>
      </c>
      <c r="C7">
        <f t="shared" si="0"/>
        <v>1.2189632044444614E-2</v>
      </c>
      <c r="D7">
        <f t="shared" si="1"/>
        <v>1.4858712937895096E-4</v>
      </c>
      <c r="E7" t="s">
        <v>78</v>
      </c>
      <c r="F7">
        <f>MAX(B:B)</f>
        <v>1.4630000000000001</v>
      </c>
      <c r="H7">
        <v>5</v>
      </c>
      <c r="I7">
        <f t="shared" si="5"/>
        <v>1.2640000000000002</v>
      </c>
      <c r="J7">
        <f t="shared" si="6"/>
        <v>1.3140000000000003</v>
      </c>
      <c r="K7">
        <v>73</v>
      </c>
      <c r="L7" s="14">
        <f t="shared" si="3"/>
        <v>9.757727652464494</v>
      </c>
      <c r="M7">
        <f t="shared" si="4"/>
        <v>1.2890000000000001</v>
      </c>
      <c r="N7" s="14">
        <f t="shared" si="2"/>
        <v>6.1305196421151162</v>
      </c>
      <c r="T7">
        <v>5</v>
      </c>
      <c r="U7">
        <v>0.98299999999999998</v>
      </c>
      <c r="V7">
        <v>1.0429999999999999</v>
      </c>
      <c r="W7">
        <v>1.0129999999999999</v>
      </c>
      <c r="X7">
        <v>0</v>
      </c>
      <c r="Y7">
        <v>0</v>
      </c>
      <c r="Z7">
        <v>0</v>
      </c>
      <c r="AA7">
        <v>0.496</v>
      </c>
      <c r="AB7">
        <v>0.111</v>
      </c>
      <c r="AC7">
        <f t="shared" si="7"/>
        <v>7.0000000000000001E-3</v>
      </c>
      <c r="AD7">
        <f t="shared" si="8"/>
        <v>0</v>
      </c>
    </row>
    <row r="8" spans="1:38" x14ac:dyDescent="0.25">
      <c r="A8" t="s">
        <v>17</v>
      </c>
      <c r="B8" s="7">
        <v>1.17</v>
      </c>
      <c r="C8">
        <f t="shared" si="0"/>
        <v>1.1752005377777944E-2</v>
      </c>
      <c r="D8">
        <f t="shared" si="1"/>
        <v>1.3810963039932172E-4</v>
      </c>
      <c r="E8" t="s">
        <v>79</v>
      </c>
      <c r="F8">
        <f>F7-F6</f>
        <v>0.39900000000000002</v>
      </c>
      <c r="H8">
        <v>6</v>
      </c>
      <c r="I8">
        <f t="shared" si="5"/>
        <v>1.3140000000000003</v>
      </c>
      <c r="J8">
        <f t="shared" si="6"/>
        <v>1.3640000000000003</v>
      </c>
      <c r="K8">
        <v>20</v>
      </c>
      <c r="L8" s="14">
        <f t="shared" si="3"/>
        <v>2.6733500417710943</v>
      </c>
      <c r="M8">
        <f t="shared" si="4"/>
        <v>1.3390000000000004</v>
      </c>
      <c r="N8" s="14">
        <f t="shared" si="2"/>
        <v>3.980562042327362</v>
      </c>
      <c r="T8">
        <v>6</v>
      </c>
      <c r="U8">
        <v>1.0429999999999999</v>
      </c>
      <c r="V8">
        <v>1.103</v>
      </c>
      <c r="W8">
        <v>1.073</v>
      </c>
      <c r="X8">
        <v>3</v>
      </c>
      <c r="Y8">
        <v>0.02</v>
      </c>
      <c r="Z8">
        <v>0.33300000000000002</v>
      </c>
      <c r="AA8">
        <v>0.50800000000000001</v>
      </c>
      <c r="AB8">
        <v>0.44400000000000001</v>
      </c>
      <c r="AC8">
        <f>AC7+Y8/X8</f>
        <v>1.3666666666666667E-2</v>
      </c>
      <c r="AD8">
        <f>Y8/X8</f>
        <v>6.6666666666666671E-3</v>
      </c>
    </row>
    <row r="9" spans="1:38" x14ac:dyDescent="0.25">
      <c r="A9" t="s">
        <v>18</v>
      </c>
      <c r="B9" s="7">
        <v>1.173</v>
      </c>
      <c r="C9">
        <f t="shared" si="0"/>
        <v>1.1110565377777914E-2</v>
      </c>
      <c r="D9">
        <f t="shared" si="1"/>
        <v>1.2344466301387729E-4</v>
      </c>
      <c r="E9" t="s">
        <v>80</v>
      </c>
      <c r="F9">
        <f>_xlfn.FLOOR.MATH(1+3.322*LOG10(150))</f>
        <v>8</v>
      </c>
      <c r="H9">
        <v>7</v>
      </c>
      <c r="I9">
        <f t="shared" si="5"/>
        <v>1.3640000000000003</v>
      </c>
      <c r="J9">
        <f t="shared" si="6"/>
        <v>1.4140000000000004</v>
      </c>
      <c r="K9">
        <v>5</v>
      </c>
      <c r="L9" s="14">
        <f t="shared" si="3"/>
        <v>0.66833751044277356</v>
      </c>
      <c r="M9">
        <f t="shared" si="4"/>
        <v>1.3890000000000002</v>
      </c>
      <c r="N9" s="14">
        <f t="shared" si="2"/>
        <v>1.4090460494332679</v>
      </c>
      <c r="T9">
        <v>7</v>
      </c>
      <c r="U9">
        <v>1.103</v>
      </c>
      <c r="V9">
        <v>1.163</v>
      </c>
      <c r="W9">
        <v>1.133</v>
      </c>
      <c r="X9">
        <v>0</v>
      </c>
      <c r="Y9">
        <v>0</v>
      </c>
      <c r="Z9">
        <v>0</v>
      </c>
      <c r="AA9">
        <v>0.51800000000000002</v>
      </c>
      <c r="AB9">
        <v>0.44400000000000001</v>
      </c>
      <c r="AC9">
        <f>AC8</f>
        <v>1.3666666666666667E-2</v>
      </c>
      <c r="AD9">
        <f t="shared" si="8"/>
        <v>0</v>
      </c>
    </row>
    <row r="10" spans="1:38" x14ac:dyDescent="0.25">
      <c r="A10" t="s">
        <v>19</v>
      </c>
      <c r="B10" s="7">
        <v>1.2</v>
      </c>
      <c r="C10">
        <f t="shared" si="0"/>
        <v>6.1476053777778927E-3</v>
      </c>
      <c r="D10">
        <f t="shared" si="1"/>
        <v>3.7793051880883665E-5</v>
      </c>
      <c r="E10" t="s">
        <v>82</v>
      </c>
      <c r="F10">
        <f>F8/F9</f>
        <v>4.9875000000000003E-2</v>
      </c>
      <c r="H10">
        <v>8</v>
      </c>
      <c r="I10">
        <f t="shared" si="5"/>
        <v>1.4140000000000004</v>
      </c>
      <c r="J10">
        <f t="shared" si="6"/>
        <v>1.4640000000000004</v>
      </c>
      <c r="K10">
        <v>5</v>
      </c>
      <c r="L10" s="14">
        <f t="shared" si="3"/>
        <v>0.66833751044277356</v>
      </c>
      <c r="M10">
        <f>AVERAGE(I10:J10)</f>
        <v>1.4390000000000005</v>
      </c>
      <c r="N10" s="14">
        <f t="shared" si="2"/>
        <v>0.27191906364676277</v>
      </c>
      <c r="T10">
        <v>8</v>
      </c>
      <c r="U10">
        <v>1.163</v>
      </c>
      <c r="V10">
        <v>1.2230000000000001</v>
      </c>
      <c r="W10">
        <v>1.1930000000000001</v>
      </c>
      <c r="X10">
        <v>18</v>
      </c>
      <c r="Y10">
        <v>0.12</v>
      </c>
      <c r="Z10">
        <v>2</v>
      </c>
      <c r="AA10">
        <v>0.52400000000000002</v>
      </c>
      <c r="AB10">
        <v>2.444</v>
      </c>
      <c r="AC10">
        <f t="shared" ref="AC10:AC14" si="9">AC9+Y10/X10</f>
        <v>2.0333333333333335E-2</v>
      </c>
      <c r="AD10">
        <f>Y10/X10</f>
        <v>6.6666666666666662E-3</v>
      </c>
    </row>
    <row r="11" spans="1:38" x14ac:dyDescent="0.25">
      <c r="A11" t="s">
        <v>20</v>
      </c>
      <c r="B11" s="7">
        <v>1.202</v>
      </c>
      <c r="C11">
        <f t="shared" si="0"/>
        <v>5.8379787111112235E-3</v>
      </c>
      <c r="D11">
        <f t="shared" si="1"/>
        <v>3.4081995431387859E-5</v>
      </c>
      <c r="E11" t="s">
        <v>81</v>
      </c>
      <c r="K11">
        <f>SUM(K3:K10)</f>
        <v>150</v>
      </c>
      <c r="T11">
        <v>9</v>
      </c>
      <c r="U11">
        <v>1.2230000000000001</v>
      </c>
      <c r="V11">
        <v>1.2829999999999999</v>
      </c>
      <c r="W11">
        <v>1.2529999999999999</v>
      </c>
      <c r="X11">
        <v>72</v>
      </c>
      <c r="Y11">
        <v>0.48</v>
      </c>
      <c r="Z11">
        <v>8</v>
      </c>
      <c r="AA11">
        <v>0.52700000000000002</v>
      </c>
      <c r="AB11">
        <v>10.444000000000001</v>
      </c>
      <c r="AC11">
        <f t="shared" si="9"/>
        <v>2.7000000000000003E-2</v>
      </c>
      <c r="AD11">
        <f>Y11/X11</f>
        <v>6.6666666666666662E-3</v>
      </c>
    </row>
    <row r="12" spans="1:38" x14ac:dyDescent="0.25">
      <c r="A12" t="s">
        <v>21</v>
      </c>
      <c r="B12" s="7">
        <v>1.2030000000000001</v>
      </c>
      <c r="C12">
        <f t="shared" si="0"/>
        <v>5.6861653777778715E-3</v>
      </c>
      <c r="D12">
        <f t="shared" si="1"/>
        <v>3.2332476703439765E-5</v>
      </c>
      <c r="T12">
        <v>10</v>
      </c>
      <c r="U12">
        <v>1.2829999999999999</v>
      </c>
      <c r="V12">
        <v>1.343</v>
      </c>
      <c r="W12">
        <v>1.3129999999999999</v>
      </c>
      <c r="X12">
        <v>28</v>
      </c>
      <c r="Y12">
        <v>0.187</v>
      </c>
      <c r="Z12">
        <v>3.1110000000000002</v>
      </c>
      <c r="AA12">
        <v>0.52600000000000002</v>
      </c>
      <c r="AB12">
        <v>13.555999999999999</v>
      </c>
      <c r="AC12">
        <f t="shared" si="9"/>
        <v>3.3678571428571433E-2</v>
      </c>
      <c r="AD12">
        <f>Y12/X12</f>
        <v>6.6785714285714287E-3</v>
      </c>
    </row>
    <row r="13" spans="1:38" x14ac:dyDescent="0.25">
      <c r="A13" t="s">
        <v>21</v>
      </c>
      <c r="B13" s="7">
        <v>1.2030000000000001</v>
      </c>
      <c r="C13">
        <f t="shared" si="0"/>
        <v>5.6861653777778715E-3</v>
      </c>
      <c r="D13">
        <f t="shared" si="1"/>
        <v>3.2332476703439765E-5</v>
      </c>
      <c r="T13">
        <v>11</v>
      </c>
      <c r="U13">
        <v>1.343</v>
      </c>
      <c r="V13">
        <v>1.403</v>
      </c>
      <c r="W13">
        <v>1.373</v>
      </c>
      <c r="X13">
        <v>23</v>
      </c>
      <c r="Y13">
        <v>0.153</v>
      </c>
      <c r="Z13">
        <v>2.556</v>
      </c>
      <c r="AA13">
        <v>0.52300000000000002</v>
      </c>
      <c r="AB13">
        <v>16.111000000000001</v>
      </c>
      <c r="AC13">
        <f t="shared" si="9"/>
        <v>4.0330745341614911E-2</v>
      </c>
      <c r="AD13">
        <f>Y13/X13</f>
        <v>6.6521739130434784E-3</v>
      </c>
    </row>
    <row r="14" spans="1:38" x14ac:dyDescent="0.25">
      <c r="A14" t="s">
        <v>22</v>
      </c>
      <c r="B14" s="7">
        <v>1.204</v>
      </c>
      <c r="C14">
        <f t="shared" si="0"/>
        <v>5.5363520444445535E-3</v>
      </c>
      <c r="D14">
        <f t="shared" si="1"/>
        <v>3.065119396002539E-5</v>
      </c>
      <c r="T14">
        <v>12</v>
      </c>
      <c r="U14">
        <v>1.403</v>
      </c>
      <c r="V14">
        <v>1.4630000000000001</v>
      </c>
      <c r="W14">
        <v>1.4330000000000001</v>
      </c>
      <c r="X14">
        <v>5</v>
      </c>
      <c r="Y14">
        <v>3.3000000000000002E-2</v>
      </c>
      <c r="Z14">
        <v>0.55600000000000005</v>
      </c>
      <c r="AA14">
        <v>0.51600000000000001</v>
      </c>
      <c r="AB14">
        <v>16.667000000000002</v>
      </c>
      <c r="AC14">
        <f t="shared" si="9"/>
        <v>4.6930745341614913E-2</v>
      </c>
      <c r="AD14">
        <f>Y14/X14</f>
        <v>6.6E-3</v>
      </c>
    </row>
    <row r="15" spans="1:38" x14ac:dyDescent="0.25">
      <c r="A15" t="s">
        <v>22</v>
      </c>
      <c r="B15" s="7">
        <v>1.204</v>
      </c>
      <c r="C15">
        <f t="shared" si="0"/>
        <v>5.5363520444445535E-3</v>
      </c>
      <c r="D15">
        <f t="shared" si="1"/>
        <v>3.065119396002539E-5</v>
      </c>
      <c r="X15">
        <v>150</v>
      </c>
      <c r="Y15">
        <v>1</v>
      </c>
      <c r="AL15" t="s">
        <v>23</v>
      </c>
    </row>
    <row r="16" spans="1:38" x14ac:dyDescent="0.25">
      <c r="A16" t="s">
        <v>22</v>
      </c>
      <c r="B16" s="7">
        <v>1.204</v>
      </c>
      <c r="C16">
        <f t="shared" si="0"/>
        <v>5.5363520444445535E-3</v>
      </c>
      <c r="D16">
        <f t="shared" si="1"/>
        <v>3.065119396002539E-5</v>
      </c>
    </row>
    <row r="17" spans="1:4" x14ac:dyDescent="0.25">
      <c r="A17" t="s">
        <v>24</v>
      </c>
      <c r="B17" s="7">
        <v>1.2050000000000001</v>
      </c>
      <c r="C17">
        <f t="shared" si="0"/>
        <v>5.388538711111202E-3</v>
      </c>
      <c r="D17">
        <f t="shared" si="1"/>
        <v>2.9036349441143974E-5</v>
      </c>
    </row>
    <row r="18" spans="1:4" x14ac:dyDescent="0.25">
      <c r="A18" t="s">
        <v>24</v>
      </c>
      <c r="B18" s="7">
        <v>1.2050000000000001</v>
      </c>
      <c r="C18">
        <f t="shared" si="0"/>
        <v>5.388538711111202E-3</v>
      </c>
      <c r="D18">
        <f t="shared" si="1"/>
        <v>2.9036349441143974E-5</v>
      </c>
    </row>
    <row r="19" spans="1:4" x14ac:dyDescent="0.25">
      <c r="A19" t="s">
        <v>25</v>
      </c>
      <c r="B19" s="7">
        <v>1.206</v>
      </c>
      <c r="C19">
        <f t="shared" si="0"/>
        <v>5.2427253777778838E-3</v>
      </c>
      <c r="D19">
        <f t="shared" si="1"/>
        <v>2.7486169386796253E-5</v>
      </c>
    </row>
    <row r="20" spans="1:4" x14ac:dyDescent="0.25">
      <c r="A20" t="s">
        <v>25</v>
      </c>
      <c r="B20" s="7">
        <v>1.206</v>
      </c>
      <c r="C20">
        <f t="shared" si="0"/>
        <v>5.2427253777778838E-3</v>
      </c>
      <c r="D20">
        <f t="shared" si="1"/>
        <v>2.7486169386796253E-5</v>
      </c>
    </row>
    <row r="21" spans="1:4" x14ac:dyDescent="0.25">
      <c r="A21" t="s">
        <v>26</v>
      </c>
      <c r="B21" s="7">
        <v>1.212</v>
      </c>
      <c r="C21">
        <f t="shared" si="0"/>
        <v>4.409845377777874E-3</v>
      </c>
      <c r="D21">
        <f t="shared" si="1"/>
        <v>1.944673625590888E-5</v>
      </c>
    </row>
    <row r="22" spans="1:4" x14ac:dyDescent="0.25">
      <c r="A22" t="s">
        <v>27</v>
      </c>
      <c r="B22" s="8">
        <v>1.218</v>
      </c>
      <c r="C22">
        <f t="shared" si="0"/>
        <v>3.6489653777778647E-3</v>
      </c>
      <c r="D22">
        <f t="shared" si="1"/>
        <v>1.3314948328221555E-5</v>
      </c>
    </row>
    <row r="23" spans="1:4" x14ac:dyDescent="0.25">
      <c r="A23" t="s">
        <v>28</v>
      </c>
      <c r="B23" s="8">
        <v>1.2370000000000001</v>
      </c>
      <c r="C23">
        <f t="shared" si="0"/>
        <v>1.7145120444444933E-3</v>
      </c>
      <c r="D23">
        <f t="shared" si="1"/>
        <v>2.9395515505452359E-6</v>
      </c>
    </row>
    <row r="24" spans="1:4" x14ac:dyDescent="0.25">
      <c r="A24" t="s">
        <v>28</v>
      </c>
      <c r="B24" s="8">
        <v>1.2370000000000001</v>
      </c>
      <c r="C24">
        <f t="shared" si="0"/>
        <v>1.7145120444444933E-3</v>
      </c>
      <c r="D24">
        <f t="shared" si="1"/>
        <v>2.9395515505452359E-6</v>
      </c>
    </row>
    <row r="25" spans="1:4" x14ac:dyDescent="0.25">
      <c r="A25" t="s">
        <v>28</v>
      </c>
      <c r="B25" s="8">
        <v>1.2370000000000001</v>
      </c>
      <c r="C25">
        <f t="shared" si="0"/>
        <v>1.7145120444444933E-3</v>
      </c>
      <c r="D25">
        <f t="shared" si="1"/>
        <v>2.9395515505452359E-6</v>
      </c>
    </row>
    <row r="26" spans="1:4" x14ac:dyDescent="0.25">
      <c r="A26" t="s">
        <v>29</v>
      </c>
      <c r="B26" s="8">
        <v>1.238</v>
      </c>
      <c r="C26">
        <f t="shared" si="0"/>
        <v>1.6326987111111677E-3</v>
      </c>
      <c r="D26">
        <f t="shared" si="1"/>
        <v>2.6657050812640683E-6</v>
      </c>
    </row>
    <row r="27" spans="1:4" x14ac:dyDescent="0.25">
      <c r="A27" t="s">
        <v>29</v>
      </c>
      <c r="B27" s="8">
        <v>1.238</v>
      </c>
      <c r="C27">
        <f t="shared" si="0"/>
        <v>1.6326987111111677E-3</v>
      </c>
      <c r="D27">
        <f t="shared" si="1"/>
        <v>2.6657050812640683E-6</v>
      </c>
    </row>
    <row r="28" spans="1:4" x14ac:dyDescent="0.25">
      <c r="A28" t="s">
        <v>30</v>
      </c>
      <c r="B28" s="8">
        <v>1.2390000000000001</v>
      </c>
      <c r="C28">
        <f t="shared" si="0"/>
        <v>1.5528853777778242E-3</v>
      </c>
      <c r="D28">
        <f t="shared" si="1"/>
        <v>2.4114529965161758E-6</v>
      </c>
    </row>
    <row r="29" spans="1:4" x14ac:dyDescent="0.25">
      <c r="A29" t="s">
        <v>30</v>
      </c>
      <c r="B29" s="8">
        <v>1.2390000000000001</v>
      </c>
      <c r="C29">
        <f t="shared" si="0"/>
        <v>1.5528853777778242E-3</v>
      </c>
      <c r="D29">
        <f t="shared" si="1"/>
        <v>2.4114529965161758E-6</v>
      </c>
    </row>
    <row r="30" spans="1:4" x14ac:dyDescent="0.25">
      <c r="A30" t="s">
        <v>30</v>
      </c>
      <c r="B30" s="8">
        <v>1.2390000000000001</v>
      </c>
      <c r="C30">
        <f t="shared" si="0"/>
        <v>1.5528853777778242E-3</v>
      </c>
      <c r="D30">
        <f t="shared" si="1"/>
        <v>2.4114529965161758E-6</v>
      </c>
    </row>
    <row r="31" spans="1:4" x14ac:dyDescent="0.25">
      <c r="A31" t="s">
        <v>30</v>
      </c>
      <c r="B31" s="8">
        <v>1.2390000000000001</v>
      </c>
      <c r="C31">
        <f t="shared" si="0"/>
        <v>1.5528853777778242E-3</v>
      </c>
      <c r="D31">
        <f t="shared" si="1"/>
        <v>2.4114529965161758E-6</v>
      </c>
    </row>
    <row r="32" spans="1:4" x14ac:dyDescent="0.25">
      <c r="A32" t="s">
        <v>31</v>
      </c>
      <c r="B32" s="8">
        <v>1.24</v>
      </c>
      <c r="C32">
        <f t="shared" si="0"/>
        <v>1.4750720444444982E-3</v>
      </c>
      <c r="D32">
        <f t="shared" si="1"/>
        <v>2.1758375363016718E-6</v>
      </c>
    </row>
    <row r="33" spans="1:26" ht="15.75" thickBot="1" x14ac:dyDescent="0.3">
      <c r="A33" t="s">
        <v>31</v>
      </c>
      <c r="B33" s="8">
        <v>1.24</v>
      </c>
      <c r="C33">
        <f t="shared" si="0"/>
        <v>1.4750720444444982E-3</v>
      </c>
      <c r="D33">
        <f t="shared" si="1"/>
        <v>2.1758375363016718E-6</v>
      </c>
    </row>
    <row r="34" spans="1:26" ht="15.75" customHeight="1" thickBot="1" x14ac:dyDescent="0.3">
      <c r="A34" t="s">
        <v>31</v>
      </c>
      <c r="B34" s="8">
        <v>1.24</v>
      </c>
      <c r="C34">
        <f t="shared" si="0"/>
        <v>1.4750720444444982E-3</v>
      </c>
      <c r="D34">
        <f t="shared" si="1"/>
        <v>2.1758375363016718E-6</v>
      </c>
      <c r="U34" s="1" t="s">
        <v>71</v>
      </c>
      <c r="V34" s="2" t="s">
        <v>72</v>
      </c>
      <c r="W34" s="3"/>
      <c r="X34" s="3"/>
      <c r="Y34" s="3"/>
      <c r="Z34" s="3"/>
    </row>
    <row r="35" spans="1:26" ht="16.5" thickBot="1" x14ac:dyDescent="0.3">
      <c r="A35" t="s">
        <v>31</v>
      </c>
      <c r="B35" s="8">
        <v>1.24</v>
      </c>
      <c r="C35">
        <f t="shared" si="0"/>
        <v>1.4750720444444982E-3</v>
      </c>
      <c r="D35">
        <f t="shared" si="1"/>
        <v>2.1758375363016718E-6</v>
      </c>
      <c r="U35" s="17">
        <v>1</v>
      </c>
      <c r="V35" s="4">
        <v>0.74299999999999999</v>
      </c>
      <c r="W35" s="15">
        <v>1</v>
      </c>
      <c r="X35" s="15">
        <v>7.3999999999999996E-2</v>
      </c>
      <c r="Y35" s="15">
        <v>0.78800000000000003</v>
      </c>
      <c r="Z35" s="15">
        <v>0.42799999999999999</v>
      </c>
    </row>
    <row r="36" spans="1:26" ht="16.5" thickBot="1" x14ac:dyDescent="0.3">
      <c r="A36" t="s">
        <v>31</v>
      </c>
      <c r="B36" s="8">
        <v>1.24</v>
      </c>
      <c r="C36">
        <f t="shared" si="0"/>
        <v>1.4750720444444982E-3</v>
      </c>
      <c r="D36">
        <f t="shared" si="1"/>
        <v>2.1758375363016718E-6</v>
      </c>
      <c r="U36" s="18"/>
      <c r="V36" s="5">
        <v>0.83299999999999996</v>
      </c>
      <c r="W36" s="16"/>
      <c r="X36" s="16"/>
      <c r="Y36" s="16"/>
      <c r="Z36" s="16"/>
    </row>
    <row r="37" spans="1:26" ht="16.5" thickBot="1" x14ac:dyDescent="0.3">
      <c r="A37" t="s">
        <v>32</v>
      </c>
      <c r="B37" s="8">
        <v>1.2410000000000001</v>
      </c>
      <c r="C37">
        <f t="shared" si="0"/>
        <v>1.399258711111155E-3</v>
      </c>
      <c r="D37">
        <f t="shared" si="1"/>
        <v>1.9579249406204505E-6</v>
      </c>
      <c r="U37" s="15">
        <v>2</v>
      </c>
      <c r="V37" s="5">
        <v>0.83299999999999996</v>
      </c>
      <c r="W37" s="15">
        <v>0</v>
      </c>
      <c r="X37" s="15">
        <v>0</v>
      </c>
      <c r="Y37" s="15">
        <v>0.878</v>
      </c>
      <c r="Z37" s="15">
        <v>0.45900000000000002</v>
      </c>
    </row>
    <row r="38" spans="1:26" ht="16.5" thickBot="1" x14ac:dyDescent="0.3">
      <c r="A38" t="s">
        <v>32</v>
      </c>
      <c r="B38" s="8">
        <v>1.2410000000000001</v>
      </c>
      <c r="C38">
        <f t="shared" si="0"/>
        <v>1.399258711111155E-3</v>
      </c>
      <c r="D38">
        <f t="shared" si="1"/>
        <v>1.9579249406204505E-6</v>
      </c>
      <c r="U38" s="16"/>
      <c r="V38" s="5">
        <v>0.92300000000000004</v>
      </c>
      <c r="W38" s="16"/>
      <c r="X38" s="16"/>
      <c r="Y38" s="16"/>
      <c r="Z38" s="16"/>
    </row>
    <row r="39" spans="1:26" ht="16.5" thickBot="1" x14ac:dyDescent="0.3">
      <c r="A39" t="s">
        <v>33</v>
      </c>
      <c r="B39" s="8">
        <v>1.242</v>
      </c>
      <c r="C39">
        <f t="shared" si="0"/>
        <v>1.3254453777778285E-3</v>
      </c>
      <c r="D39">
        <f t="shared" si="1"/>
        <v>1.7568054494726105E-6</v>
      </c>
      <c r="U39" s="15">
        <v>3</v>
      </c>
      <c r="V39" s="5">
        <v>0.92300000000000004</v>
      </c>
      <c r="W39" s="15">
        <v>0</v>
      </c>
      <c r="X39" s="15">
        <v>0</v>
      </c>
      <c r="Y39" s="15">
        <v>0.96799999999999997</v>
      </c>
      <c r="Z39" s="15">
        <v>0.48499999999999999</v>
      </c>
    </row>
    <row r="40" spans="1:26" ht="16.5" thickBot="1" x14ac:dyDescent="0.3">
      <c r="A40" t="s">
        <v>33</v>
      </c>
      <c r="B40" s="8">
        <v>1.242</v>
      </c>
      <c r="C40">
        <f t="shared" si="0"/>
        <v>1.3254453777778285E-3</v>
      </c>
      <c r="D40">
        <f t="shared" si="1"/>
        <v>1.7568054494726105E-6</v>
      </c>
      <c r="U40" s="16"/>
      <c r="V40" s="5">
        <v>1.0129999999999999</v>
      </c>
      <c r="W40" s="16"/>
      <c r="X40" s="16"/>
      <c r="Y40" s="16"/>
      <c r="Z40" s="16"/>
    </row>
    <row r="41" spans="1:26" ht="16.5" thickBot="1" x14ac:dyDescent="0.3">
      <c r="A41" t="s">
        <v>33</v>
      </c>
      <c r="B41" s="8">
        <v>1.242</v>
      </c>
      <c r="C41">
        <f t="shared" si="0"/>
        <v>1.3254453777778285E-3</v>
      </c>
      <c r="D41">
        <f t="shared" si="1"/>
        <v>1.7568054494726105E-6</v>
      </c>
      <c r="U41" s="15">
        <v>4</v>
      </c>
      <c r="V41" s="5">
        <v>1.0129999999999999</v>
      </c>
      <c r="W41" s="15">
        <v>3</v>
      </c>
      <c r="X41" s="15">
        <v>0.2</v>
      </c>
      <c r="Y41" s="15">
        <v>1.0580000000000001</v>
      </c>
      <c r="Z41" s="15">
        <v>0.50600000000000001</v>
      </c>
    </row>
    <row r="42" spans="1:26" ht="16.5" thickBot="1" x14ac:dyDescent="0.3">
      <c r="A42" t="s">
        <v>33</v>
      </c>
      <c r="B42" s="8">
        <v>1.242</v>
      </c>
      <c r="C42">
        <f t="shared" si="0"/>
        <v>1.3254453777778285E-3</v>
      </c>
      <c r="D42">
        <f t="shared" si="1"/>
        <v>1.7568054494726105E-6</v>
      </c>
      <c r="U42" s="16"/>
      <c r="V42" s="5">
        <v>1.103</v>
      </c>
      <c r="W42" s="16"/>
      <c r="X42" s="16"/>
      <c r="Y42" s="16"/>
      <c r="Z42" s="16"/>
    </row>
    <row r="43" spans="1:26" ht="16.5" thickBot="1" x14ac:dyDescent="0.3">
      <c r="A43" t="s">
        <v>34</v>
      </c>
      <c r="B43" s="8">
        <v>1.2430000000000001</v>
      </c>
      <c r="C43">
        <f t="shared" si="0"/>
        <v>1.253632044444486E-3</v>
      </c>
      <c r="D43">
        <f t="shared" si="1"/>
        <v>1.5715933028580617E-6</v>
      </c>
      <c r="U43" s="15">
        <v>5</v>
      </c>
      <c r="V43" s="5">
        <v>1.103</v>
      </c>
      <c r="W43" s="15">
        <v>5</v>
      </c>
      <c r="X43" s="15">
        <v>0.37</v>
      </c>
      <c r="Y43" s="15">
        <v>1.1479999999999999</v>
      </c>
      <c r="Z43" s="15">
        <v>0.52</v>
      </c>
    </row>
    <row r="44" spans="1:26" ht="16.5" thickBot="1" x14ac:dyDescent="0.3">
      <c r="A44" t="s">
        <v>35</v>
      </c>
      <c r="B44" s="8">
        <v>1.244</v>
      </c>
      <c r="C44">
        <f t="shared" si="0"/>
        <v>1.183818711111159E-3</v>
      </c>
      <c r="D44">
        <f t="shared" si="1"/>
        <v>1.4014267407768858E-6</v>
      </c>
      <c r="U44" s="16"/>
      <c r="V44" s="5">
        <v>1.1930000000000001</v>
      </c>
      <c r="W44" s="16"/>
      <c r="X44" s="16"/>
      <c r="Y44" s="16"/>
      <c r="Z44" s="16"/>
    </row>
    <row r="45" spans="1:26" ht="16.5" thickBot="1" x14ac:dyDescent="0.3">
      <c r="A45" t="s">
        <v>36</v>
      </c>
      <c r="B45" s="8">
        <v>1.2450000000000001</v>
      </c>
      <c r="C45">
        <f t="shared" si="0"/>
        <v>1.1160053777778168E-3</v>
      </c>
      <c r="D45">
        <f t="shared" si="1"/>
        <v>1.2454680032290077E-6</v>
      </c>
      <c r="U45" s="15">
        <v>6</v>
      </c>
      <c r="V45" s="5">
        <v>1.1930000000000001</v>
      </c>
      <c r="W45" s="15">
        <v>85</v>
      </c>
      <c r="X45" s="15">
        <v>6.2960000000000003</v>
      </c>
      <c r="Y45" s="15">
        <v>1.238</v>
      </c>
      <c r="Z45" s="15">
        <v>0.52600000000000002</v>
      </c>
    </row>
    <row r="46" spans="1:26" ht="16.5" thickBot="1" x14ac:dyDescent="0.3">
      <c r="A46" t="s">
        <v>37</v>
      </c>
      <c r="B46" s="8">
        <v>1.248</v>
      </c>
      <c r="C46">
        <f t="shared" si="0"/>
        <v>9.245653777778199E-4</v>
      </c>
      <c r="D46">
        <f t="shared" si="1"/>
        <v>8.5482113778544282E-7</v>
      </c>
      <c r="U46" s="16"/>
      <c r="V46" s="5">
        <v>1.2829999999999999</v>
      </c>
      <c r="W46" s="16"/>
      <c r="X46" s="16"/>
      <c r="Y46" s="16"/>
      <c r="Z46" s="16"/>
    </row>
    <row r="47" spans="1:26" ht="16.5" thickBot="1" x14ac:dyDescent="0.3">
      <c r="A47" t="s">
        <v>37</v>
      </c>
      <c r="B47" s="8">
        <v>1.248</v>
      </c>
      <c r="C47">
        <f t="shared" si="0"/>
        <v>9.245653777778199E-4</v>
      </c>
      <c r="D47">
        <f t="shared" si="1"/>
        <v>8.5482113778544282E-7</v>
      </c>
      <c r="U47" s="15">
        <v>7</v>
      </c>
      <c r="V47" s="5">
        <v>1.2829999999999999</v>
      </c>
      <c r="W47" s="15">
        <v>46</v>
      </c>
      <c r="X47" s="15">
        <v>3.407</v>
      </c>
      <c r="Y47" s="15">
        <v>1.3280000000000001</v>
      </c>
      <c r="Z47" s="15">
        <v>0.52600000000000002</v>
      </c>
    </row>
    <row r="48" spans="1:26" ht="16.5" thickBot="1" x14ac:dyDescent="0.3">
      <c r="A48" t="s">
        <v>38</v>
      </c>
      <c r="B48" s="9">
        <v>1.2729999999999999</v>
      </c>
      <c r="C48">
        <f t="shared" si="0"/>
        <v>2.9232044444452893E-5</v>
      </c>
      <c r="D48">
        <f t="shared" si="1"/>
        <v>8.5451242240246927E-10</v>
      </c>
      <c r="U48" s="16"/>
      <c r="V48" s="5">
        <v>1.373</v>
      </c>
      <c r="W48" s="16"/>
      <c r="X48" s="16"/>
      <c r="Y48" s="16"/>
      <c r="Z48" s="16"/>
    </row>
    <row r="49" spans="1:26" ht="16.5" thickBot="1" x14ac:dyDescent="0.3">
      <c r="A49" t="s">
        <v>38</v>
      </c>
      <c r="B49" s="9">
        <v>1.2729999999999999</v>
      </c>
      <c r="C49">
        <f t="shared" si="0"/>
        <v>2.9232044444452893E-5</v>
      </c>
      <c r="D49">
        <f t="shared" si="1"/>
        <v>8.5451242240246927E-10</v>
      </c>
      <c r="U49" s="15">
        <v>8</v>
      </c>
      <c r="V49" s="5">
        <v>1.373</v>
      </c>
      <c r="W49" s="15">
        <v>10</v>
      </c>
      <c r="X49" s="15">
        <v>0.74</v>
      </c>
      <c r="Y49" s="15">
        <v>1.4179999999999999</v>
      </c>
      <c r="Z49" s="15">
        <v>0.51800000000000002</v>
      </c>
    </row>
    <row r="50" spans="1:26" ht="16.5" thickBot="1" x14ac:dyDescent="0.3">
      <c r="A50" t="s">
        <v>38</v>
      </c>
      <c r="B50" s="9">
        <v>1.2729999999999999</v>
      </c>
      <c r="C50">
        <f t="shared" si="0"/>
        <v>2.9232044444452893E-5</v>
      </c>
      <c r="D50">
        <f t="shared" si="1"/>
        <v>8.5451242240246927E-10</v>
      </c>
      <c r="U50" s="16"/>
      <c r="V50" s="5">
        <v>1.4630000000000001</v>
      </c>
      <c r="W50" s="16"/>
      <c r="X50" s="16"/>
      <c r="Y50" s="16"/>
      <c r="Z50" s="16"/>
    </row>
    <row r="51" spans="1:26" x14ac:dyDescent="0.25">
      <c r="A51" t="s">
        <v>38</v>
      </c>
      <c r="B51" s="9">
        <v>1.2729999999999999</v>
      </c>
      <c r="C51">
        <f t="shared" si="0"/>
        <v>2.9232044444452893E-5</v>
      </c>
      <c r="D51">
        <f t="shared" si="1"/>
        <v>8.5451242240246927E-10</v>
      </c>
    </row>
    <row r="52" spans="1:26" x14ac:dyDescent="0.25">
      <c r="A52" t="s">
        <v>38</v>
      </c>
      <c r="B52" s="9">
        <v>1.2729999999999999</v>
      </c>
      <c r="C52">
        <f t="shared" si="0"/>
        <v>2.9232044444452893E-5</v>
      </c>
      <c r="D52">
        <f t="shared" si="1"/>
        <v>8.5451242240246927E-10</v>
      </c>
    </row>
    <row r="53" spans="1:26" x14ac:dyDescent="0.25">
      <c r="A53" t="s">
        <v>38</v>
      </c>
      <c r="B53" s="9">
        <v>1.2729999999999999</v>
      </c>
      <c r="C53">
        <f t="shared" si="0"/>
        <v>2.9232044444452893E-5</v>
      </c>
      <c r="D53">
        <f t="shared" si="1"/>
        <v>8.5451242240246927E-10</v>
      </c>
    </row>
    <row r="54" spans="1:26" x14ac:dyDescent="0.25">
      <c r="A54" t="s">
        <v>38</v>
      </c>
      <c r="B54" s="9">
        <v>1.2729999999999999</v>
      </c>
      <c r="C54">
        <f t="shared" si="0"/>
        <v>2.9232044444452893E-5</v>
      </c>
      <c r="D54">
        <f t="shared" si="1"/>
        <v>8.5451242240246927E-10</v>
      </c>
    </row>
    <row r="55" spans="1:26" x14ac:dyDescent="0.25">
      <c r="A55" t="s">
        <v>38</v>
      </c>
      <c r="B55" s="9">
        <v>1.2729999999999999</v>
      </c>
      <c r="C55">
        <f t="shared" si="0"/>
        <v>2.9232044444452893E-5</v>
      </c>
      <c r="D55">
        <f t="shared" si="1"/>
        <v>8.5451242240246927E-10</v>
      </c>
    </row>
    <row r="56" spans="1:26" x14ac:dyDescent="0.25">
      <c r="A56" t="s">
        <v>39</v>
      </c>
      <c r="B56" s="9">
        <v>1.274</v>
      </c>
      <c r="C56">
        <f t="shared" si="0"/>
        <v>1.9418711111117009E-5</v>
      </c>
      <c r="D56">
        <f t="shared" si="1"/>
        <v>3.7708634121701917E-10</v>
      </c>
    </row>
    <row r="57" spans="1:26" x14ac:dyDescent="0.25">
      <c r="A57" t="s">
        <v>39</v>
      </c>
      <c r="B57" s="9">
        <v>1.274</v>
      </c>
      <c r="C57">
        <f t="shared" si="0"/>
        <v>1.9418711111117009E-5</v>
      </c>
      <c r="D57">
        <f t="shared" si="1"/>
        <v>3.7708634121701917E-10</v>
      </c>
    </row>
    <row r="58" spans="1:26" x14ac:dyDescent="0.25">
      <c r="A58" t="s">
        <v>39</v>
      </c>
      <c r="B58" s="9">
        <v>1.274</v>
      </c>
      <c r="C58">
        <f t="shared" si="0"/>
        <v>1.9418711111117009E-5</v>
      </c>
      <c r="D58">
        <f t="shared" si="1"/>
        <v>3.7708634121701917E-10</v>
      </c>
    </row>
    <row r="59" spans="1:26" x14ac:dyDescent="0.25">
      <c r="A59" t="s">
        <v>39</v>
      </c>
      <c r="B59" s="9">
        <v>1.274</v>
      </c>
      <c r="C59">
        <f t="shared" si="0"/>
        <v>1.9418711111117009E-5</v>
      </c>
      <c r="D59">
        <f t="shared" si="1"/>
        <v>3.7708634121701917E-10</v>
      </c>
    </row>
    <row r="60" spans="1:26" x14ac:dyDescent="0.25">
      <c r="A60" t="s">
        <v>39</v>
      </c>
      <c r="B60" s="9">
        <v>1.274</v>
      </c>
      <c r="C60">
        <f t="shared" si="0"/>
        <v>1.9418711111117009E-5</v>
      </c>
      <c r="D60">
        <f t="shared" si="1"/>
        <v>3.7708634121701917E-10</v>
      </c>
    </row>
    <row r="61" spans="1:26" x14ac:dyDescent="0.25">
      <c r="A61" t="s">
        <v>39</v>
      </c>
      <c r="B61" s="9">
        <v>1.274</v>
      </c>
      <c r="C61">
        <f t="shared" si="0"/>
        <v>1.9418711111117009E-5</v>
      </c>
      <c r="D61">
        <f t="shared" si="1"/>
        <v>3.7708634121701917E-10</v>
      </c>
    </row>
    <row r="62" spans="1:26" x14ac:dyDescent="0.25">
      <c r="A62" t="s">
        <v>39</v>
      </c>
      <c r="B62" s="9">
        <v>1.274</v>
      </c>
      <c r="C62">
        <f t="shared" si="0"/>
        <v>1.9418711111117009E-5</v>
      </c>
      <c r="D62">
        <f t="shared" si="1"/>
        <v>3.7708634121701917E-10</v>
      </c>
    </row>
    <row r="63" spans="1:26" x14ac:dyDescent="0.25">
      <c r="A63" t="s">
        <v>39</v>
      </c>
      <c r="B63" s="9">
        <v>1.274</v>
      </c>
      <c r="C63">
        <f t="shared" si="0"/>
        <v>1.9418711111117009E-5</v>
      </c>
      <c r="D63">
        <f t="shared" si="1"/>
        <v>3.7708634121701917E-10</v>
      </c>
    </row>
    <row r="64" spans="1:26" x14ac:dyDescent="0.25">
      <c r="A64" t="s">
        <v>39</v>
      </c>
      <c r="B64" s="9">
        <v>1.274</v>
      </c>
      <c r="C64">
        <f t="shared" si="0"/>
        <v>1.9418711111117009E-5</v>
      </c>
      <c r="D64">
        <f t="shared" si="1"/>
        <v>3.7708634121701917E-10</v>
      </c>
    </row>
    <row r="65" spans="1:4" x14ac:dyDescent="0.25">
      <c r="A65" t="s">
        <v>39</v>
      </c>
      <c r="B65" s="9">
        <v>1.274</v>
      </c>
      <c r="C65">
        <f t="shared" si="0"/>
        <v>1.9418711111117009E-5</v>
      </c>
      <c r="D65">
        <f t="shared" si="1"/>
        <v>3.7708634121701917E-10</v>
      </c>
    </row>
    <row r="66" spans="1:4" x14ac:dyDescent="0.25">
      <c r="A66" t="s">
        <v>40</v>
      </c>
      <c r="B66" s="9">
        <v>1.2749999999999999</v>
      </c>
      <c r="C66">
        <f t="shared" ref="C66:C129" si="10">POWER((B66-$F$2),2)</f>
        <v>1.1605377777783089E-5</v>
      </c>
      <c r="D66">
        <f t="shared" ref="D66:D129" si="11">C66*C66</f>
        <v>1.3468479336506155E-10</v>
      </c>
    </row>
    <row r="67" spans="1:4" x14ac:dyDescent="0.25">
      <c r="A67" t="s">
        <v>40</v>
      </c>
      <c r="B67" s="9">
        <v>1.2749999999999999</v>
      </c>
      <c r="C67">
        <f t="shared" si="10"/>
        <v>1.1605377777783089E-5</v>
      </c>
      <c r="D67">
        <f t="shared" si="11"/>
        <v>1.3468479336506155E-10</v>
      </c>
    </row>
    <row r="68" spans="1:4" x14ac:dyDescent="0.25">
      <c r="A68" t="s">
        <v>40</v>
      </c>
      <c r="B68" s="9">
        <v>1.2749999999999999</v>
      </c>
      <c r="C68">
        <f t="shared" si="10"/>
        <v>1.1605377777783089E-5</v>
      </c>
      <c r="D68">
        <f t="shared" si="11"/>
        <v>1.3468479336506155E-10</v>
      </c>
    </row>
    <row r="69" spans="1:4" x14ac:dyDescent="0.25">
      <c r="A69" t="s">
        <v>40</v>
      </c>
      <c r="B69" s="9">
        <v>1.2749999999999999</v>
      </c>
      <c r="C69">
        <f t="shared" si="10"/>
        <v>1.1605377777783089E-5</v>
      </c>
      <c r="D69">
        <f t="shared" si="11"/>
        <v>1.3468479336506155E-10</v>
      </c>
    </row>
    <row r="70" spans="1:4" x14ac:dyDescent="0.25">
      <c r="A70" t="s">
        <v>40</v>
      </c>
      <c r="B70" s="9">
        <v>1.2749999999999999</v>
      </c>
      <c r="C70">
        <f t="shared" si="10"/>
        <v>1.1605377777783089E-5</v>
      </c>
      <c r="D70">
        <f t="shared" si="11"/>
        <v>1.3468479336506155E-10</v>
      </c>
    </row>
    <row r="71" spans="1:4" x14ac:dyDescent="0.25">
      <c r="A71" t="s">
        <v>40</v>
      </c>
      <c r="B71" s="9">
        <v>1.2749999999999999</v>
      </c>
      <c r="C71">
        <f t="shared" si="10"/>
        <v>1.1605377777783089E-5</v>
      </c>
      <c r="D71">
        <f t="shared" si="11"/>
        <v>1.3468479336506155E-10</v>
      </c>
    </row>
    <row r="72" spans="1:4" x14ac:dyDescent="0.25">
      <c r="A72" t="s">
        <v>40</v>
      </c>
      <c r="B72" s="9">
        <v>1.2749999999999999</v>
      </c>
      <c r="C72">
        <f t="shared" si="10"/>
        <v>1.1605377777783089E-5</v>
      </c>
      <c r="D72">
        <f t="shared" si="11"/>
        <v>1.3468479336506155E-10</v>
      </c>
    </row>
    <row r="73" spans="1:4" x14ac:dyDescent="0.25">
      <c r="A73" t="s">
        <v>40</v>
      </c>
      <c r="B73" s="9">
        <v>1.2749999999999999</v>
      </c>
      <c r="C73">
        <f t="shared" si="10"/>
        <v>1.1605377777783089E-5</v>
      </c>
      <c r="D73">
        <f t="shared" si="11"/>
        <v>1.3468479336506155E-10</v>
      </c>
    </row>
    <row r="74" spans="1:4" x14ac:dyDescent="0.25">
      <c r="A74" t="s">
        <v>40</v>
      </c>
      <c r="B74" s="9">
        <v>1.2749999999999999</v>
      </c>
      <c r="C74">
        <f t="shared" si="10"/>
        <v>1.1605377777783089E-5</v>
      </c>
      <c r="D74">
        <f t="shared" si="11"/>
        <v>1.3468479336506155E-10</v>
      </c>
    </row>
    <row r="75" spans="1:4" x14ac:dyDescent="0.25">
      <c r="A75" t="s">
        <v>40</v>
      </c>
      <c r="B75" s="9">
        <v>1.2749999999999999</v>
      </c>
      <c r="C75">
        <f t="shared" si="10"/>
        <v>1.1605377777783089E-5</v>
      </c>
      <c r="D75">
        <f t="shared" si="11"/>
        <v>1.3468479336506155E-10</v>
      </c>
    </row>
    <row r="76" spans="1:4" x14ac:dyDescent="0.25">
      <c r="A76" t="s">
        <v>41</v>
      </c>
      <c r="B76" s="9">
        <v>1.276</v>
      </c>
      <c r="C76">
        <f t="shared" si="10"/>
        <v>5.7920444444476574E-6</v>
      </c>
      <c r="D76">
        <f t="shared" si="11"/>
        <v>3.3547778846456971E-11</v>
      </c>
    </row>
    <row r="77" spans="1:4" x14ac:dyDescent="0.25">
      <c r="A77" t="s">
        <v>41</v>
      </c>
      <c r="B77" s="9">
        <v>1.276</v>
      </c>
      <c r="C77">
        <f t="shared" si="10"/>
        <v>5.7920444444476574E-6</v>
      </c>
      <c r="D77">
        <f t="shared" si="11"/>
        <v>3.3547778846456971E-11</v>
      </c>
    </row>
    <row r="78" spans="1:4" x14ac:dyDescent="0.25">
      <c r="A78" t="s">
        <v>41</v>
      </c>
      <c r="B78" s="9">
        <v>1.276</v>
      </c>
      <c r="C78">
        <f t="shared" si="10"/>
        <v>5.7920444444476574E-6</v>
      </c>
      <c r="D78">
        <f t="shared" si="11"/>
        <v>3.3547778846456971E-11</v>
      </c>
    </row>
    <row r="79" spans="1:4" x14ac:dyDescent="0.25">
      <c r="A79" t="s">
        <v>42</v>
      </c>
      <c r="B79" s="9">
        <v>1.2769999999999999</v>
      </c>
      <c r="C79">
        <f t="shared" si="10"/>
        <v>1.9787111111132991E-6</v>
      </c>
      <c r="D79">
        <f t="shared" si="11"/>
        <v>3.915297661243227E-12</v>
      </c>
    </row>
    <row r="80" spans="1:4" x14ac:dyDescent="0.25">
      <c r="A80" t="s">
        <v>42</v>
      </c>
      <c r="B80" s="9">
        <v>1.2769999999999999</v>
      </c>
      <c r="C80">
        <f t="shared" si="10"/>
        <v>1.9787111111132991E-6</v>
      </c>
      <c r="D80">
        <f t="shared" si="11"/>
        <v>3.915297661243227E-12</v>
      </c>
    </row>
    <row r="81" spans="1:4" x14ac:dyDescent="0.25">
      <c r="A81" t="s">
        <v>42</v>
      </c>
      <c r="B81" s="9">
        <v>1.2769999999999999</v>
      </c>
      <c r="C81">
        <f t="shared" si="10"/>
        <v>1.9787111111132991E-6</v>
      </c>
      <c r="D81">
        <f t="shared" si="11"/>
        <v>3.915297661243227E-12</v>
      </c>
    </row>
    <row r="82" spans="1:4" x14ac:dyDescent="0.25">
      <c r="A82" t="s">
        <v>43</v>
      </c>
      <c r="B82" s="9">
        <v>1.278</v>
      </c>
      <c r="C82">
        <f t="shared" si="10"/>
        <v>1.6537777777831925E-7</v>
      </c>
      <c r="D82">
        <f t="shared" si="11"/>
        <v>2.7349809382895146E-14</v>
      </c>
    </row>
    <row r="83" spans="1:4" x14ac:dyDescent="0.25">
      <c r="A83" t="s">
        <v>43</v>
      </c>
      <c r="B83" s="9">
        <v>1.278</v>
      </c>
      <c r="C83">
        <f t="shared" si="10"/>
        <v>1.6537777777831925E-7</v>
      </c>
      <c r="D83">
        <f t="shared" si="11"/>
        <v>2.7349809382895146E-14</v>
      </c>
    </row>
    <row r="84" spans="1:4" x14ac:dyDescent="0.25">
      <c r="A84" t="s">
        <v>43</v>
      </c>
      <c r="B84" s="9">
        <v>1.278</v>
      </c>
      <c r="C84">
        <f t="shared" si="10"/>
        <v>1.6537777777831925E-7</v>
      </c>
      <c r="D84">
        <f t="shared" si="11"/>
        <v>2.7349809382895146E-14</v>
      </c>
    </row>
    <row r="85" spans="1:4" x14ac:dyDescent="0.25">
      <c r="A85" t="s">
        <v>43</v>
      </c>
      <c r="B85" s="9">
        <v>1.278</v>
      </c>
      <c r="C85">
        <f t="shared" si="10"/>
        <v>1.6537777777831925E-7</v>
      </c>
      <c r="D85">
        <f t="shared" si="11"/>
        <v>2.7349809382895146E-14</v>
      </c>
    </row>
    <row r="86" spans="1:4" x14ac:dyDescent="0.25">
      <c r="A86" t="s">
        <v>43</v>
      </c>
      <c r="B86" s="9">
        <v>1.278</v>
      </c>
      <c r="C86">
        <f t="shared" si="10"/>
        <v>1.6537777777831925E-7</v>
      </c>
      <c r="D86">
        <f t="shared" si="11"/>
        <v>2.7349809382895146E-14</v>
      </c>
    </row>
    <row r="87" spans="1:4" x14ac:dyDescent="0.25">
      <c r="A87" t="s">
        <v>43</v>
      </c>
      <c r="B87" s="9">
        <v>1.278</v>
      </c>
      <c r="C87">
        <f t="shared" si="10"/>
        <v>1.6537777777831925E-7</v>
      </c>
      <c r="D87">
        <f t="shared" si="11"/>
        <v>2.7349809382895146E-14</v>
      </c>
    </row>
    <row r="88" spans="1:4" x14ac:dyDescent="0.25">
      <c r="A88" t="s">
        <v>44</v>
      </c>
      <c r="B88" s="9">
        <v>1.28</v>
      </c>
      <c r="C88">
        <f t="shared" si="10"/>
        <v>2.538711111108995E-6</v>
      </c>
      <c r="D88">
        <f t="shared" si="11"/>
        <v>6.4450541056682679E-12</v>
      </c>
    </row>
    <row r="89" spans="1:4" x14ac:dyDescent="0.25">
      <c r="A89" t="s">
        <v>44</v>
      </c>
      <c r="B89" s="9">
        <v>1.28</v>
      </c>
      <c r="C89">
        <f t="shared" si="10"/>
        <v>2.538711111108995E-6</v>
      </c>
      <c r="D89">
        <f t="shared" si="11"/>
        <v>6.4450541056682679E-12</v>
      </c>
    </row>
    <row r="90" spans="1:4" x14ac:dyDescent="0.25">
      <c r="A90" t="s">
        <v>44</v>
      </c>
      <c r="B90" s="9">
        <v>1.28</v>
      </c>
      <c r="C90">
        <f t="shared" si="10"/>
        <v>2.538711111108995E-6</v>
      </c>
      <c r="D90">
        <f t="shared" si="11"/>
        <v>6.4450541056682679E-12</v>
      </c>
    </row>
    <row r="91" spans="1:4" x14ac:dyDescent="0.25">
      <c r="A91" t="s">
        <v>45</v>
      </c>
      <c r="B91" s="9">
        <v>1.2809999999999999</v>
      </c>
      <c r="C91">
        <f t="shared" si="10"/>
        <v>6.7253777777737631E-6</v>
      </c>
      <c r="D91">
        <f t="shared" si="11"/>
        <v>4.5230706253773159E-11</v>
      </c>
    </row>
    <row r="92" spans="1:4" x14ac:dyDescent="0.25">
      <c r="A92" t="s">
        <v>46</v>
      </c>
      <c r="B92" s="9">
        <v>1.282</v>
      </c>
      <c r="C92">
        <f t="shared" si="10"/>
        <v>1.2912044444439685E-5</v>
      </c>
      <c r="D92">
        <f t="shared" si="11"/>
        <v>1.6672089173518572E-10</v>
      </c>
    </row>
    <row r="93" spans="1:4" x14ac:dyDescent="0.25">
      <c r="A93" t="s">
        <v>46</v>
      </c>
      <c r="B93" s="9">
        <v>1.282</v>
      </c>
      <c r="C93">
        <f t="shared" si="10"/>
        <v>1.2912044444439685E-5</v>
      </c>
      <c r="D93">
        <f t="shared" si="11"/>
        <v>1.6672089173518572E-10</v>
      </c>
    </row>
    <row r="94" spans="1:4" x14ac:dyDescent="0.25">
      <c r="A94" t="s">
        <v>46</v>
      </c>
      <c r="B94" s="9">
        <v>1.282</v>
      </c>
      <c r="C94">
        <f t="shared" si="10"/>
        <v>1.2912044444439685E-5</v>
      </c>
      <c r="D94">
        <f t="shared" si="11"/>
        <v>1.6672089173518572E-10</v>
      </c>
    </row>
    <row r="95" spans="1:4" x14ac:dyDescent="0.25">
      <c r="A95" t="s">
        <v>47</v>
      </c>
      <c r="B95" s="9">
        <v>1.284</v>
      </c>
      <c r="C95">
        <f t="shared" si="10"/>
        <v>3.1285377777770393E-5</v>
      </c>
      <c r="D95">
        <f t="shared" si="11"/>
        <v>9.7877486269780951E-10</v>
      </c>
    </row>
    <row r="96" spans="1:4" x14ac:dyDescent="0.25">
      <c r="A96" t="s">
        <v>48</v>
      </c>
      <c r="B96" s="9">
        <v>1.3080000000000001</v>
      </c>
      <c r="C96">
        <f t="shared" si="10"/>
        <v>8.7576537777774E-4</v>
      </c>
      <c r="D96">
        <f t="shared" si="11"/>
        <v>7.6696499691418762E-7</v>
      </c>
    </row>
    <row r="97" spans="1:4" x14ac:dyDescent="0.25">
      <c r="A97" t="s">
        <v>48</v>
      </c>
      <c r="B97" s="9">
        <v>1.3080000000000001</v>
      </c>
      <c r="C97">
        <f t="shared" si="10"/>
        <v>8.7576537777774E-4</v>
      </c>
      <c r="D97">
        <f t="shared" si="11"/>
        <v>7.6696499691418762E-7</v>
      </c>
    </row>
    <row r="98" spans="1:4" x14ac:dyDescent="0.25">
      <c r="A98" t="s">
        <v>48</v>
      </c>
      <c r="B98" s="9">
        <v>1.3080000000000001</v>
      </c>
      <c r="C98">
        <f t="shared" si="10"/>
        <v>8.7576537777774E-4</v>
      </c>
      <c r="D98">
        <f t="shared" si="11"/>
        <v>7.6696499691418762E-7</v>
      </c>
    </row>
    <row r="99" spans="1:4" x14ac:dyDescent="0.25">
      <c r="A99" t="s">
        <v>48</v>
      </c>
      <c r="B99" s="9">
        <v>1.3080000000000001</v>
      </c>
      <c r="C99">
        <f t="shared" si="10"/>
        <v>8.7576537777774E-4</v>
      </c>
      <c r="D99">
        <f t="shared" si="11"/>
        <v>7.6696499691418762E-7</v>
      </c>
    </row>
    <row r="100" spans="1:4" x14ac:dyDescent="0.25">
      <c r="A100" t="s">
        <v>48</v>
      </c>
      <c r="B100" s="9">
        <v>1.3080000000000001</v>
      </c>
      <c r="C100">
        <f t="shared" si="10"/>
        <v>8.7576537777774E-4</v>
      </c>
      <c r="D100">
        <f t="shared" si="11"/>
        <v>7.6696499691418762E-7</v>
      </c>
    </row>
    <row r="101" spans="1:4" x14ac:dyDescent="0.25">
      <c r="A101" t="s">
        <v>48</v>
      </c>
      <c r="B101" s="9">
        <v>1.3080000000000001</v>
      </c>
      <c r="C101">
        <f t="shared" si="10"/>
        <v>8.7576537777774E-4</v>
      </c>
      <c r="D101">
        <f t="shared" si="11"/>
        <v>7.6696499691418762E-7</v>
      </c>
    </row>
    <row r="102" spans="1:4" x14ac:dyDescent="0.25">
      <c r="A102" t="s">
        <v>49</v>
      </c>
      <c r="B102" s="9">
        <v>1.3089999999999999</v>
      </c>
      <c r="C102">
        <f t="shared" si="10"/>
        <v>9.3595204444439856E-4</v>
      </c>
      <c r="D102">
        <f t="shared" si="11"/>
        <v>8.7600622949964938E-7</v>
      </c>
    </row>
    <row r="103" spans="1:4" x14ac:dyDescent="0.25">
      <c r="A103" t="s">
        <v>49</v>
      </c>
      <c r="B103" s="9">
        <v>1.3089999999999999</v>
      </c>
      <c r="C103">
        <f t="shared" si="10"/>
        <v>9.3595204444439856E-4</v>
      </c>
      <c r="D103">
        <f t="shared" si="11"/>
        <v>8.7600622949964938E-7</v>
      </c>
    </row>
    <row r="104" spans="1:4" x14ac:dyDescent="0.25">
      <c r="A104" t="s">
        <v>49</v>
      </c>
      <c r="B104" s="9">
        <v>1.3089999999999999</v>
      </c>
      <c r="C104">
        <f t="shared" si="10"/>
        <v>9.3595204444439856E-4</v>
      </c>
      <c r="D104">
        <f t="shared" si="11"/>
        <v>8.7600622949964938E-7</v>
      </c>
    </row>
    <row r="105" spans="1:4" x14ac:dyDescent="0.25">
      <c r="A105" t="s">
        <v>49</v>
      </c>
      <c r="B105" s="9">
        <v>1.3089999999999999</v>
      </c>
      <c r="C105">
        <f t="shared" si="10"/>
        <v>9.3595204444439856E-4</v>
      </c>
      <c r="D105">
        <f t="shared" si="11"/>
        <v>8.7600622949964938E-7</v>
      </c>
    </row>
    <row r="106" spans="1:4" x14ac:dyDescent="0.25">
      <c r="A106" t="s">
        <v>49</v>
      </c>
      <c r="B106" s="9">
        <v>1.3089999999999999</v>
      </c>
      <c r="C106">
        <f t="shared" si="10"/>
        <v>9.3595204444439856E-4</v>
      </c>
      <c r="D106">
        <f t="shared" si="11"/>
        <v>8.7600622949964938E-7</v>
      </c>
    </row>
    <row r="107" spans="1:4" x14ac:dyDescent="0.25">
      <c r="A107" t="s">
        <v>50</v>
      </c>
      <c r="B107" s="9">
        <v>1.31</v>
      </c>
      <c r="C107">
        <f t="shared" si="10"/>
        <v>9.9813871111107083E-4</v>
      </c>
      <c r="D107">
        <f t="shared" si="11"/>
        <v>9.962808866184698E-7</v>
      </c>
    </row>
    <row r="108" spans="1:4" x14ac:dyDescent="0.25">
      <c r="A108" t="s">
        <v>50</v>
      </c>
      <c r="B108" s="9">
        <v>1.31</v>
      </c>
      <c r="C108">
        <f t="shared" si="10"/>
        <v>9.9813871111107083E-4</v>
      </c>
      <c r="D108">
        <f t="shared" si="11"/>
        <v>9.962808866184698E-7</v>
      </c>
    </row>
    <row r="109" spans="1:4" x14ac:dyDescent="0.25">
      <c r="A109" t="s">
        <v>50</v>
      </c>
      <c r="B109" s="9">
        <v>1.31</v>
      </c>
      <c r="C109">
        <f t="shared" si="10"/>
        <v>9.9813871111107083E-4</v>
      </c>
      <c r="D109">
        <f t="shared" si="11"/>
        <v>9.962808866184698E-7</v>
      </c>
    </row>
    <row r="110" spans="1:4" x14ac:dyDescent="0.25">
      <c r="A110" t="s">
        <v>50</v>
      </c>
      <c r="B110" s="9">
        <v>1.31</v>
      </c>
      <c r="C110">
        <f t="shared" si="10"/>
        <v>9.9813871111107083E-4</v>
      </c>
      <c r="D110">
        <f t="shared" si="11"/>
        <v>9.962808866184698E-7</v>
      </c>
    </row>
    <row r="111" spans="1:4" x14ac:dyDescent="0.25">
      <c r="A111" t="s">
        <v>50</v>
      </c>
      <c r="B111" s="9">
        <v>1.31</v>
      </c>
      <c r="C111">
        <f t="shared" si="10"/>
        <v>9.9813871111107083E-4</v>
      </c>
      <c r="D111">
        <f t="shared" si="11"/>
        <v>9.962808866184698E-7</v>
      </c>
    </row>
    <row r="112" spans="1:4" x14ac:dyDescent="0.25">
      <c r="A112" t="s">
        <v>51</v>
      </c>
      <c r="B112" s="9">
        <v>1.3109999999999999</v>
      </c>
      <c r="C112">
        <f t="shared" si="10"/>
        <v>1.0623253777777291E-3</v>
      </c>
      <c r="D112">
        <f t="shared" si="11"/>
        <v>1.1285352082705947E-6</v>
      </c>
    </row>
    <row r="113" spans="1:4" x14ac:dyDescent="0.25">
      <c r="A113" t="s">
        <v>51</v>
      </c>
      <c r="B113" s="9">
        <v>1.3109999999999999</v>
      </c>
      <c r="C113">
        <f t="shared" si="10"/>
        <v>1.0623253777777291E-3</v>
      </c>
      <c r="D113">
        <f t="shared" si="11"/>
        <v>1.1285352082705947E-6</v>
      </c>
    </row>
    <row r="114" spans="1:4" x14ac:dyDescent="0.25">
      <c r="A114" t="s">
        <v>51</v>
      </c>
      <c r="B114" s="9">
        <v>1.3109999999999999</v>
      </c>
      <c r="C114">
        <f t="shared" si="10"/>
        <v>1.0623253777777291E-3</v>
      </c>
      <c r="D114">
        <f t="shared" si="11"/>
        <v>1.1285352082705947E-6</v>
      </c>
    </row>
    <row r="115" spans="1:4" x14ac:dyDescent="0.25">
      <c r="A115" t="s">
        <v>51</v>
      </c>
      <c r="B115" s="9">
        <v>1.3109999999999999</v>
      </c>
      <c r="C115">
        <f t="shared" si="10"/>
        <v>1.0623253777777291E-3</v>
      </c>
      <c r="D115">
        <f t="shared" si="11"/>
        <v>1.1285352082705947E-6</v>
      </c>
    </row>
    <row r="116" spans="1:4" x14ac:dyDescent="0.25">
      <c r="A116" t="s">
        <v>52</v>
      </c>
      <c r="B116" s="9">
        <v>1.3120000000000001</v>
      </c>
      <c r="C116">
        <f t="shared" si="10"/>
        <v>1.1285120444444016E-3</v>
      </c>
      <c r="D116">
        <f t="shared" si="11"/>
        <v>1.2735394344560831E-6</v>
      </c>
    </row>
    <row r="117" spans="1:4" x14ac:dyDescent="0.25">
      <c r="A117" t="s">
        <v>52</v>
      </c>
      <c r="B117" s="9">
        <v>1.3120000000000001</v>
      </c>
      <c r="C117">
        <f t="shared" si="10"/>
        <v>1.1285120444444016E-3</v>
      </c>
      <c r="D117">
        <f t="shared" si="11"/>
        <v>1.2735394344560831E-6</v>
      </c>
    </row>
    <row r="118" spans="1:4" x14ac:dyDescent="0.25">
      <c r="A118" t="s">
        <v>52</v>
      </c>
      <c r="B118" s="9">
        <v>1.3120000000000001</v>
      </c>
      <c r="C118">
        <f t="shared" si="10"/>
        <v>1.1285120444444016E-3</v>
      </c>
      <c r="D118">
        <f t="shared" si="11"/>
        <v>1.2735394344560831E-6</v>
      </c>
    </row>
    <row r="119" spans="1:4" x14ac:dyDescent="0.25">
      <c r="A119" t="s">
        <v>53</v>
      </c>
      <c r="B119" s="9">
        <v>1.3129999999999999</v>
      </c>
      <c r="C119">
        <f t="shared" si="10"/>
        <v>1.1966987111110595E-3</v>
      </c>
      <c r="D119">
        <f t="shared" si="11"/>
        <v>1.4320878051748712E-6</v>
      </c>
    </row>
    <row r="120" spans="1:4" x14ac:dyDescent="0.25">
      <c r="A120" t="s">
        <v>53</v>
      </c>
      <c r="B120" s="9">
        <v>1.3129999999999999</v>
      </c>
      <c r="C120">
        <f t="shared" si="10"/>
        <v>1.1966987111110595E-3</v>
      </c>
      <c r="D120">
        <f t="shared" si="11"/>
        <v>1.4320878051748712E-6</v>
      </c>
    </row>
    <row r="121" spans="1:4" x14ac:dyDescent="0.25">
      <c r="A121" t="s">
        <v>54</v>
      </c>
      <c r="B121" s="10">
        <v>1.319</v>
      </c>
      <c r="C121">
        <f t="shared" si="10"/>
        <v>1.647818711111051E-3</v>
      </c>
      <c r="D121">
        <f t="shared" si="11"/>
        <v>2.7153065046876852E-6</v>
      </c>
    </row>
    <row r="122" spans="1:4" x14ac:dyDescent="0.25">
      <c r="A122" t="s">
        <v>55</v>
      </c>
      <c r="B122" s="10">
        <v>1.321</v>
      </c>
      <c r="C122">
        <f t="shared" si="10"/>
        <v>1.8141920444443816E-3</v>
      </c>
      <c r="D122">
        <f t="shared" si="11"/>
        <v>3.2912927741252851E-6</v>
      </c>
    </row>
    <row r="123" spans="1:4" x14ac:dyDescent="0.25">
      <c r="A123" t="s">
        <v>56</v>
      </c>
      <c r="B123" s="10">
        <v>1.3440000000000001</v>
      </c>
      <c r="C123">
        <f t="shared" si="10"/>
        <v>4.302485377777698E-3</v>
      </c>
      <c r="D123">
        <f t="shared" si="11"/>
        <v>1.85113804259909E-5</v>
      </c>
    </row>
    <row r="124" spans="1:4" x14ac:dyDescent="0.25">
      <c r="A124" t="s">
        <v>56</v>
      </c>
      <c r="B124" s="10">
        <v>1.3440000000000001</v>
      </c>
      <c r="C124">
        <f t="shared" si="10"/>
        <v>4.302485377777698E-3</v>
      </c>
      <c r="D124">
        <f t="shared" si="11"/>
        <v>1.85113804259909E-5</v>
      </c>
    </row>
    <row r="125" spans="1:4" x14ac:dyDescent="0.25">
      <c r="A125" t="s">
        <v>56</v>
      </c>
      <c r="B125" s="10">
        <v>1.3440000000000001</v>
      </c>
      <c r="C125">
        <f t="shared" si="10"/>
        <v>4.302485377777698E-3</v>
      </c>
      <c r="D125">
        <f t="shared" si="11"/>
        <v>1.85113804259909E-5</v>
      </c>
    </row>
    <row r="126" spans="1:4" x14ac:dyDescent="0.25">
      <c r="A126" t="s">
        <v>56</v>
      </c>
      <c r="B126" s="10">
        <v>1.3440000000000001</v>
      </c>
      <c r="C126">
        <f t="shared" si="10"/>
        <v>4.302485377777698E-3</v>
      </c>
      <c r="D126">
        <f t="shared" si="11"/>
        <v>1.85113804259909E-5</v>
      </c>
    </row>
    <row r="127" spans="1:4" x14ac:dyDescent="0.25">
      <c r="A127" t="s">
        <v>56</v>
      </c>
      <c r="B127" s="10">
        <v>1.3440000000000001</v>
      </c>
      <c r="C127">
        <f t="shared" si="10"/>
        <v>4.302485377777698E-3</v>
      </c>
      <c r="D127">
        <f t="shared" si="11"/>
        <v>1.85113804259909E-5</v>
      </c>
    </row>
    <row r="128" spans="1:4" x14ac:dyDescent="0.25">
      <c r="A128" t="s">
        <v>56</v>
      </c>
      <c r="B128" s="10">
        <v>1.3440000000000001</v>
      </c>
      <c r="C128">
        <f t="shared" si="10"/>
        <v>4.302485377777698E-3</v>
      </c>
      <c r="D128">
        <f t="shared" si="11"/>
        <v>1.85113804259909E-5</v>
      </c>
    </row>
    <row r="129" spans="1:4" x14ac:dyDescent="0.25">
      <c r="A129" t="s">
        <v>56</v>
      </c>
      <c r="B129" s="10">
        <v>1.3440000000000001</v>
      </c>
      <c r="C129">
        <f t="shared" si="10"/>
        <v>4.302485377777698E-3</v>
      </c>
      <c r="D129">
        <f t="shared" si="11"/>
        <v>1.85113804259909E-5</v>
      </c>
    </row>
    <row r="130" spans="1:4" x14ac:dyDescent="0.25">
      <c r="A130" t="s">
        <v>57</v>
      </c>
      <c r="B130" s="10">
        <v>1.345</v>
      </c>
      <c r="C130">
        <f t="shared" ref="C130:C150" si="12">POWER((B130-$F$2),2)</f>
        <v>4.434672044444349E-3</v>
      </c>
      <c r="D130">
        <f t="shared" ref="D130:D150" si="13">C130*C130</f>
        <v>1.9666316141776221E-5</v>
      </c>
    </row>
    <row r="131" spans="1:4" x14ac:dyDescent="0.25">
      <c r="A131" t="s">
        <v>57</v>
      </c>
      <c r="B131" s="10">
        <v>1.345</v>
      </c>
      <c r="C131">
        <f t="shared" si="12"/>
        <v>4.434672044444349E-3</v>
      </c>
      <c r="D131">
        <f t="shared" si="13"/>
        <v>1.9666316141776221E-5</v>
      </c>
    </row>
    <row r="132" spans="1:4" x14ac:dyDescent="0.25">
      <c r="A132" t="s">
        <v>57</v>
      </c>
      <c r="B132" s="10">
        <v>1.345</v>
      </c>
      <c r="C132">
        <f t="shared" si="12"/>
        <v>4.434672044444349E-3</v>
      </c>
      <c r="D132">
        <f t="shared" si="13"/>
        <v>1.9666316141776221E-5</v>
      </c>
    </row>
    <row r="133" spans="1:4" x14ac:dyDescent="0.25">
      <c r="A133" t="s">
        <v>57</v>
      </c>
      <c r="B133" s="10">
        <v>1.345</v>
      </c>
      <c r="C133">
        <f t="shared" si="12"/>
        <v>4.434672044444349E-3</v>
      </c>
      <c r="D133">
        <f t="shared" si="13"/>
        <v>1.9666316141776221E-5</v>
      </c>
    </row>
    <row r="134" spans="1:4" x14ac:dyDescent="0.25">
      <c r="A134" t="s">
        <v>58</v>
      </c>
      <c r="B134" s="10">
        <v>1.3460000000000001</v>
      </c>
      <c r="C134">
        <f t="shared" si="12"/>
        <v>4.5688587111110289E-3</v>
      </c>
      <c r="D134">
        <f t="shared" si="13"/>
        <v>2.0874469922095133E-5</v>
      </c>
    </row>
    <row r="135" spans="1:4" x14ac:dyDescent="0.25">
      <c r="A135" t="s">
        <v>59</v>
      </c>
      <c r="B135" s="10">
        <v>1.347</v>
      </c>
      <c r="C135">
        <f t="shared" si="12"/>
        <v>4.7050453777776795E-3</v>
      </c>
      <c r="D135">
        <f t="shared" si="13"/>
        <v>2.2137452006947108E-5</v>
      </c>
    </row>
    <row r="136" spans="1:4" x14ac:dyDescent="0.25">
      <c r="A136" t="s">
        <v>60</v>
      </c>
      <c r="B136" s="10">
        <v>1.35</v>
      </c>
      <c r="C136">
        <f t="shared" si="12"/>
        <v>5.125605377777692E-3</v>
      </c>
      <c r="D136">
        <f t="shared" si="13"/>
        <v>2.6271830488703597E-5</v>
      </c>
    </row>
    <row r="137" spans="1:4" x14ac:dyDescent="0.25">
      <c r="A137" t="s">
        <v>60</v>
      </c>
      <c r="B137" s="10">
        <v>1.35</v>
      </c>
      <c r="C137">
        <f t="shared" si="12"/>
        <v>5.125605377777692E-3</v>
      </c>
      <c r="D137">
        <f t="shared" si="13"/>
        <v>2.6271830488703597E-5</v>
      </c>
    </row>
    <row r="138" spans="1:4" x14ac:dyDescent="0.25">
      <c r="A138" t="s">
        <v>61</v>
      </c>
      <c r="B138" s="10">
        <v>1.3520000000000001</v>
      </c>
      <c r="C138">
        <f t="shared" si="12"/>
        <v>5.4159787111110226E-3</v>
      </c>
      <c r="D138">
        <f t="shared" si="13"/>
        <v>2.9332825399207814E-5</v>
      </c>
    </row>
    <row r="139" spans="1:4" x14ac:dyDescent="0.25">
      <c r="A139" t="s">
        <v>61</v>
      </c>
      <c r="B139" s="10">
        <v>1.3520000000000001</v>
      </c>
      <c r="C139">
        <f t="shared" si="12"/>
        <v>5.4159787111110226E-3</v>
      </c>
      <c r="D139">
        <f t="shared" si="13"/>
        <v>2.9332825399207814E-5</v>
      </c>
    </row>
    <row r="140" spans="1:4" x14ac:dyDescent="0.25">
      <c r="A140" t="s">
        <v>62</v>
      </c>
      <c r="B140" s="10">
        <v>1.353</v>
      </c>
      <c r="C140">
        <f t="shared" si="12"/>
        <v>5.5641653777776722E-3</v>
      </c>
      <c r="D140">
        <f t="shared" si="13"/>
        <v>3.0959936351259745E-5</v>
      </c>
    </row>
    <row r="141" spans="1:4" x14ac:dyDescent="0.25">
      <c r="A141" t="s">
        <v>63</v>
      </c>
      <c r="B141" s="11">
        <v>1.379</v>
      </c>
      <c r="C141">
        <f t="shared" si="12"/>
        <v>1.0119018711110973E-2</v>
      </c>
      <c r="D141">
        <f t="shared" si="13"/>
        <v>1.0239453967581398E-4</v>
      </c>
    </row>
    <row r="142" spans="1:4" x14ac:dyDescent="0.25">
      <c r="A142" t="s">
        <v>64</v>
      </c>
      <c r="B142" s="11">
        <v>1.38</v>
      </c>
      <c r="C142">
        <f t="shared" si="12"/>
        <v>1.0321205377777616E-2</v>
      </c>
      <c r="D142">
        <f t="shared" si="13"/>
        <v>1.065272804502656E-4</v>
      </c>
    </row>
    <row r="143" spans="1:4" x14ac:dyDescent="0.25">
      <c r="A143" t="s">
        <v>64</v>
      </c>
      <c r="B143" s="11">
        <v>1.38</v>
      </c>
      <c r="C143">
        <f t="shared" si="12"/>
        <v>1.0321205377777616E-2</v>
      </c>
      <c r="D143">
        <f t="shared" si="13"/>
        <v>1.065272804502656E-4</v>
      </c>
    </row>
    <row r="144" spans="1:4" x14ac:dyDescent="0.25">
      <c r="A144" t="s">
        <v>65</v>
      </c>
      <c r="B144" s="11">
        <v>1.381</v>
      </c>
      <c r="C144">
        <f t="shared" si="12"/>
        <v>1.0525392044444304E-2</v>
      </c>
      <c r="D144">
        <f t="shared" si="13"/>
        <v>1.1078387768925144E-4</v>
      </c>
    </row>
    <row r="145" spans="1:4" x14ac:dyDescent="0.25">
      <c r="A145" t="s">
        <v>66</v>
      </c>
      <c r="B145" s="11">
        <v>1.3859999999999999</v>
      </c>
      <c r="C145">
        <f t="shared" si="12"/>
        <v>1.1576325377777608E-2</v>
      </c>
      <c r="D145">
        <f t="shared" si="13"/>
        <v>1.3401130925217789E-4</v>
      </c>
    </row>
    <row r="146" spans="1:4" x14ac:dyDescent="0.25">
      <c r="A146" t="s">
        <v>67</v>
      </c>
      <c r="B146" s="12">
        <v>1.419</v>
      </c>
      <c r="C146">
        <f t="shared" si="12"/>
        <v>1.9766485377777594E-2</v>
      </c>
      <c r="D146">
        <f t="shared" si="13"/>
        <v>3.9071394418989543E-4</v>
      </c>
    </row>
    <row r="147" spans="1:4" x14ac:dyDescent="0.25">
      <c r="A147" t="s">
        <v>67</v>
      </c>
      <c r="B147" s="12">
        <v>1.419</v>
      </c>
      <c r="C147">
        <f t="shared" si="12"/>
        <v>1.9766485377777594E-2</v>
      </c>
      <c r="D147">
        <f t="shared" si="13"/>
        <v>3.9071394418989543E-4</v>
      </c>
    </row>
    <row r="148" spans="1:4" x14ac:dyDescent="0.25">
      <c r="A148" t="s">
        <v>68</v>
      </c>
      <c r="B148" s="12">
        <v>1.42</v>
      </c>
      <c r="C148">
        <f t="shared" si="12"/>
        <v>2.004867204444423E-2</v>
      </c>
      <c r="D148">
        <f t="shared" si="13"/>
        <v>4.0194925074567956E-4</v>
      </c>
    </row>
    <row r="149" spans="1:4" x14ac:dyDescent="0.25">
      <c r="A149" t="s">
        <v>69</v>
      </c>
      <c r="B149" s="12">
        <v>1.423</v>
      </c>
      <c r="C149">
        <f t="shared" si="12"/>
        <v>2.0907232044444259E-2</v>
      </c>
      <c r="D149">
        <f t="shared" si="13"/>
        <v>4.3711235176023685E-4</v>
      </c>
    </row>
    <row r="150" spans="1:4" x14ac:dyDescent="0.25">
      <c r="A150" t="s">
        <v>70</v>
      </c>
      <c r="B150" s="12">
        <v>1.4630000000000001</v>
      </c>
      <c r="C150">
        <f t="shared" si="12"/>
        <v>3.4074698711110886E-2</v>
      </c>
      <c r="D150">
        <f t="shared" si="13"/>
        <v>1.1610850922529818E-3</v>
      </c>
    </row>
  </sheetData>
  <mergeCells count="40">
    <mergeCell ref="U37:U38"/>
    <mergeCell ref="W37:W38"/>
    <mergeCell ref="X37:X38"/>
    <mergeCell ref="Y37:Y38"/>
    <mergeCell ref="Z37:Z38"/>
    <mergeCell ref="U35:U36"/>
    <mergeCell ref="W35:W36"/>
    <mergeCell ref="X35:X36"/>
    <mergeCell ref="Y35:Y36"/>
    <mergeCell ref="Z35:Z36"/>
    <mergeCell ref="U41:U42"/>
    <mergeCell ref="W41:W42"/>
    <mergeCell ref="X41:X42"/>
    <mergeCell ref="Y41:Y42"/>
    <mergeCell ref="Z41:Z42"/>
    <mergeCell ref="U39:U40"/>
    <mergeCell ref="W39:W40"/>
    <mergeCell ref="X39:X40"/>
    <mergeCell ref="Y39:Y40"/>
    <mergeCell ref="Z39:Z40"/>
    <mergeCell ref="U45:U46"/>
    <mergeCell ref="W45:W46"/>
    <mergeCell ref="X45:X46"/>
    <mergeCell ref="Y45:Y46"/>
    <mergeCell ref="Z45:Z46"/>
    <mergeCell ref="U43:U44"/>
    <mergeCell ref="W43:W44"/>
    <mergeCell ref="X43:X44"/>
    <mergeCell ref="Y43:Y44"/>
    <mergeCell ref="Z43:Z44"/>
    <mergeCell ref="U49:U50"/>
    <mergeCell ref="W49:W50"/>
    <mergeCell ref="X49:X50"/>
    <mergeCell ref="Y49:Y50"/>
    <mergeCell ref="Z49:Z50"/>
    <mergeCell ref="U47:U48"/>
    <mergeCell ref="W47:W48"/>
    <mergeCell ref="X47:X48"/>
    <mergeCell ref="Y47:Y48"/>
    <mergeCell ref="Z47:Z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phys_lab1_data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 Medov</dc:creator>
  <cp:lastModifiedBy>Vasy Medov</cp:lastModifiedBy>
  <dcterms:created xsi:type="dcterms:W3CDTF">2025-09-14T20:19:55Z</dcterms:created>
  <dcterms:modified xsi:type="dcterms:W3CDTF">2025-09-17T08:52:15Z</dcterms:modified>
</cp:coreProperties>
</file>