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90d5708ab1b4ad/Documents/Assignments/"/>
    </mc:Choice>
  </mc:AlternateContent>
  <xr:revisionPtr revIDLastSave="0" documentId="8_{D526F5E3-E597-AB48-9CD3-0ABE4E411105}" xr6:coauthVersionLast="47" xr6:coauthVersionMax="47" xr10:uidLastSave="{00000000-0000-0000-0000-000000000000}"/>
  <bookViews>
    <workbookView xWindow="100" yWindow="780" windowWidth="27520" windowHeight="15800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Crowdfunding!$G$1:$G$1001</definedName>
  </definedNames>
  <calcPr calcId="191029"/>
  <pivotCaches>
    <pivotCache cacheId="23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7" l="1"/>
  <c r="G11" i="7"/>
  <c r="G10" i="7"/>
  <c r="G9" i="7"/>
  <c r="G8" i="7"/>
  <c r="G7" i="7"/>
  <c r="G6" i="7"/>
  <c r="G5" i="7"/>
  <c r="G4" i="7"/>
  <c r="G3" i="7"/>
  <c r="G2" i="7"/>
  <c r="G1" i="7"/>
  <c r="D12" i="6"/>
  <c r="D11" i="6"/>
  <c r="D10" i="6"/>
  <c r="D9" i="6"/>
  <c r="D8" i="6"/>
  <c r="D7" i="6"/>
  <c r="D6" i="6"/>
  <c r="D5" i="6"/>
  <c r="D4" i="6"/>
  <c r="D3" i="6"/>
  <c r="C2" i="6"/>
  <c r="C3" i="6"/>
  <c r="C11" i="6"/>
  <c r="C10" i="6"/>
  <c r="C9" i="6"/>
  <c r="C8" i="6"/>
  <c r="C7" i="6"/>
  <c r="C6" i="6"/>
  <c r="C5" i="6"/>
  <c r="C4" i="6"/>
  <c r="B11" i="6"/>
  <c r="B10" i="6"/>
  <c r="B9" i="6"/>
  <c r="B8" i="6"/>
  <c r="B7" i="6"/>
  <c r="B6" i="6"/>
  <c r="B5" i="6"/>
  <c r="D2" i="6"/>
  <c r="C12" i="6"/>
  <c r="B1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11" i="6" l="1"/>
  <c r="E8" i="6"/>
  <c r="F8" i="6" s="1"/>
  <c r="G8" i="6"/>
  <c r="E12" i="6"/>
  <c r="G6" i="6"/>
  <c r="H8" i="6"/>
  <c r="H4" i="6"/>
  <c r="E7" i="6"/>
  <c r="H7" i="6" s="1"/>
  <c r="E6" i="6"/>
  <c r="H6" i="6" s="1"/>
  <c r="E2" i="6"/>
  <c r="F2" i="6" s="1"/>
  <c r="E5" i="6"/>
  <c r="G5" i="6" s="1"/>
  <c r="E4" i="6"/>
  <c r="F4" i="6" s="1"/>
  <c r="E3" i="6"/>
  <c r="F3" i="6" s="1"/>
  <c r="E10" i="6"/>
  <c r="H10" i="6" s="1"/>
  <c r="E9" i="6"/>
  <c r="G9" i="6" s="1"/>
  <c r="H3" i="6" l="1"/>
  <c r="F6" i="6"/>
  <c r="H2" i="6"/>
  <c r="H5" i="6"/>
  <c r="F5" i="6"/>
  <c r="F10" i="6"/>
  <c r="H9" i="6"/>
  <c r="G7" i="6"/>
  <c r="G3" i="6"/>
  <c r="F7" i="6"/>
  <c r="G4" i="6"/>
  <c r="G2" i="6"/>
  <c r="G10" i="6"/>
  <c r="F9" i="6"/>
</calcChain>
</file>

<file path=xl/sharedStrings.xml><?xml version="1.0" encoding="utf-8"?>
<sst xmlns="http://schemas.openxmlformats.org/spreadsheetml/2006/main" count="8065" uniqueCount="2098">
  <si>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</si>
  <si>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</si>
  <si>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</si>
  <si>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</si>
  <si>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</si>
  <si>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</si>
  <si>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</si>
  <si>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</si>
  <si>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</si>
  <si>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</si>
  <si>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</si>
  <si>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</si>
  <si>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</si>
  <si>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</si>
  <si>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</si>
  <si>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</si>
  <si>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</si>
  <si>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</si>
  <si>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</si>
  <si>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</si>
  <si>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</si>
  <si>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</si>
  <si>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</si>
  <si>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</si>
  <si>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</si>
  <si>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</si>
  <si>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</si>
  <si>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</si>
  <si>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</si>
  <si>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</si>
  <si>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</si>
  <si>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</si>
  <si>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</si>
  <si>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</si>
  <si>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</si>
  <si>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</si>
  <si>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</si>
  <si>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</si>
  <si>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</si>
  <si>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</si>
  <si>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</si>
  <si>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</si>
  <si>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</si>
  <si>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</si>
  <si>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</si>
  <si>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</si>
  <si>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</si>
  <si>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</si>
  <si>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</si>
  <si>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</si>
  <si>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</si>
  <si>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</si>
  <si>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</si>
  <si>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</si>
  <si>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</si>
  <si>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</si>
  <si>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</si>
  <si>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</si>
  <si>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</si>
  <si>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</si>
  <si>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</si>
  <si>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</si>
  <si>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</si>
  <si>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</si>
  <si>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</si>
  <si>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</si>
  <si>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</si>
  <si>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</si>
  <si>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</si>
  <si>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</si>
  <si>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</si>
  <si>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</si>
  <si>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</si>
  <si>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</si>
  <si>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</si>
  <si>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</si>
  <si>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</si>
  <si>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</si>
  <si>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</si>
  <si>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</si>
  <si>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</si>
  <si>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</si>
  <si>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</si>
  <si>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</si>
  <si>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</si>
  <si>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</si>
  <si>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</si>
  <si>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</si>
  <si>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</si>
  <si>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</si>
  <si>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</si>
  <si>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</si>
  <si>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</si>
  <si>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</si>
  <si>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</si>
  <si>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</si>
  <si>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</si>
  <si>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</si>
  <si>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</si>
  <si>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</si>
  <si>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</si>
  <si>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</si>
  <si>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</si>
  <si>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</si>
  <si>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</si>
  <si>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</si>
  <si>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</si>
  <si>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</si>
  <si>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</si>
  <si>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</si>
  <si>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</si>
  <si>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</si>
  <si>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</si>
  <si>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</si>
  <si>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</si>
  <si>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</si>
  <si>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</si>
  <si>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</si>
  <si>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</si>
  <si>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</si>
  <si>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</si>
  <si>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</si>
  <si>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</si>
  <si>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</si>
  <si>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</si>
  <si>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</si>
  <si>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</si>
  <si>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</si>
  <si>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</si>
  <si>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</si>
  <si>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</si>
  <si>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</si>
  <si>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</si>
  <si>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</si>
  <si>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</si>
  <si>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</si>
  <si>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</si>
  <si>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</si>
  <si>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</si>
  <si>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</si>
  <si>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</si>
  <si>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</si>
  <si>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</si>
  <si>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</si>
  <si>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</si>
  <si>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</si>
  <si>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</si>
  <si>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</si>
  <si>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</si>
  <si>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</si>
  <si>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</si>
  <si>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</si>
  <si>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</si>
  <si>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</si>
  <si>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</si>
  <si>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</si>
  <si>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</si>
  <si>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</si>
  <si>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</si>
  <si>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</si>
  <si>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</si>
  <si>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</si>
  <si>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</si>
  <si>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</si>
  <si>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</si>
  <si>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</si>
  <si>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</si>
  <si>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</si>
  <si>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</si>
  <si>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</si>
  <si>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</si>
  <si>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</si>
  <si>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</si>
  <si>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</si>
  <si>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</si>
  <si>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</si>
  <si>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</si>
  <si>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</si>
  <si>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</si>
  <si>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</si>
  <si>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</si>
  <si>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</si>
  <si>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</si>
  <si>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</si>
  <si>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</si>
  <si>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</si>
  <si>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</si>
  <si>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</si>
  <si>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</si>
  <si>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</si>
  <si>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</si>
  <si>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</si>
  <si>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</si>
  <si>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</si>
  <si>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</si>
  <si>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</si>
  <si>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</si>
  <si>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</si>
  <si>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</si>
  <si>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</si>
  <si>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</si>
  <si>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</si>
  <si>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</si>
  <si>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</si>
  <si>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</si>
  <si>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</si>
  <si>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</si>
  <si>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</si>
  <si>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</si>
  <si>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</si>
  <si>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</si>
  <si>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</si>
  <si>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</si>
  <si>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</si>
  <si>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</si>
  <si>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</si>
  <si>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</si>
  <si>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</si>
  <si>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</si>
  <si>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</si>
  <si>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</si>
  <si>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</si>
  <si>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</si>
  <si>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</si>
  <si>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</si>
  <si>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</si>
  <si>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</si>
  <si>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</si>
  <si>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</si>
  <si>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</si>
  <si>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</si>
  <si>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</si>
  <si>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</si>
  <si>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</si>
  <si>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</si>
  <si>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</si>
  <si>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</si>
  <si>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</si>
  <si>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</si>
  <si>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</si>
  <si>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</si>
  <si>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</si>
  <si>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</si>
  <si>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</si>
  <si>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</si>
  <si>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</si>
  <si>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</si>
  <si>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</si>
  <si>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</si>
  <si>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</si>
  <si>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</si>
  <si>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</si>
  <si>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</si>
  <si>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</si>
  <si>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</si>
  <si>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</si>
  <si>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</si>
  <si>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</si>
  <si>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</si>
  <si>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</si>
  <si>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</si>
  <si>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</si>
  <si>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</si>
  <si>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</si>
  <si>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</si>
  <si>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</si>
  <si>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</si>
  <si>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</si>
  <si>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</si>
  <si>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</si>
  <si>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</si>
  <si>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</si>
  <si>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</si>
  <si>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</si>
  <si>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</si>
  <si>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</si>
  <si>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</si>
  <si>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</si>
  <si>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</si>
  <si>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</si>
  <si>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</si>
  <si>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</si>
  <si>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</si>
  <si>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</si>
  <si>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</si>
  <si>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</si>
  <si>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</si>
  <si>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</si>
  <si>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</si>
  <si>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</si>
  <si>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</si>
  <si>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</si>
  <si>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</si>
  <si>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</si>
  <si>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</si>
  <si>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</si>
  <si>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</si>
  <si>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</si>
  <si>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</si>
  <si>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</si>
  <si>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</si>
  <si>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</si>
  <si>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</si>
  <si>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</si>
  <si>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</si>
  <si>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</si>
  <si>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</si>
  <si>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</si>
  <si>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</si>
  <si>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</si>
  <si>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</si>
  <si>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</si>
  <si>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</si>
  <si>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</si>
  <si>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</si>
  <si>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</si>
  <si>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</si>
  <si>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</si>
  <si>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</si>
  <si>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</si>
  <si>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</si>
  <si>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</si>
  <si>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</si>
  <si>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</si>
  <si>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</si>
  <si>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</si>
  <si>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</si>
  <si>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</si>
  <si>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</si>
  <si>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</si>
  <si>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</si>
  <si>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</si>
  <si>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</si>
  <si>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</si>
  <si>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</si>
  <si>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</si>
  <si>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</si>
  <si>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</si>
  <si>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</si>
  <si>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</si>
  <si>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</si>
  <si>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</si>
  <si>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</si>
  <si>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</si>
  <si>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</si>
  <si>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</si>
  <si>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</si>
  <si>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</si>
  <si>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</si>
  <si>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</si>
  <si>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</si>
  <si>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</si>
  <si>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</si>
  <si>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</si>
  <si>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</si>
  <si>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</si>
  <si>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</si>
  <si>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</si>
  <si>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</si>
  <si>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</si>
  <si>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</si>
  <si>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</si>
  <si>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</si>
  <si>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</si>
  <si>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</si>
  <si>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</si>
  <si>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</si>
  <si>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</si>
  <si>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</si>
  <si>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</si>
  <si>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</si>
  <si>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</si>
  <si>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</si>
  <si>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</si>
  <si>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</si>
  <si>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</si>
  <si>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</si>
  <si>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</si>
  <si>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</si>
  <si>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</si>
  <si>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</si>
  <si>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</si>
  <si>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</si>
  <si>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</si>
  <si>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</si>
  <si>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</si>
  <si>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</si>
  <si>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</si>
  <si>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</si>
  <si>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</si>
  <si>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</si>
  <si>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</si>
  <si>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</si>
  <si>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</si>
  <si>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</si>
  <si>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</si>
  <si>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</si>
  <si>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</si>
  <si>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</si>
  <si>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</si>
  <si>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</si>
  <si>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</si>
  <si>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</si>
  <si>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</si>
  <si>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</si>
  <si>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</si>
  <si>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</si>
  <si>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</si>
  <si>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</si>
  <si>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</si>
  <si>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</si>
  <si>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</si>
  <si>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</si>
  <si>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</si>
  <si>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</si>
  <si>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</si>
  <si>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</si>
  <si>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</si>
  <si>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</si>
  <si>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</si>
  <si>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</si>
  <si>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</si>
  <si>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</si>
  <si>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</si>
  <si>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</si>
  <si>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</si>
  <si>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</si>
  <si>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</si>
  <si>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</si>
  <si>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</si>
  <si>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</si>
  <si>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</si>
  <si>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</si>
  <si>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</si>
  <si>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</si>
  <si>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</si>
  <si>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</si>
  <si>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</si>
  <si>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</si>
  <si>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</si>
  <si>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</si>
  <si>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</si>
  <si>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</si>
  <si>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</si>
  <si>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</si>
  <si>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</si>
  <si>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</si>
  <si>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</si>
  <si>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</si>
  <si>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</si>
  <si>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</si>
  <si>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</si>
  <si>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</si>
  <si>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</si>
  <si>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</si>
  <si>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</si>
  <si>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</si>
  <si>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</si>
  <si>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</si>
  <si>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</si>
  <si>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</si>
  <si>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</si>
  <si>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</si>
  <si>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</si>
  <si>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</si>
  <si>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</si>
  <si>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</si>
  <si>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</si>
  <si>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</si>
  <si>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</si>
  <si>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</si>
  <si>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</si>
  <si>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</si>
  <si>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</si>
  <si>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</si>
  <si>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</si>
  <si>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</si>
  <si>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</si>
  <si>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</si>
  <si>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</si>
  <si>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</si>
  <si>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</si>
  <si>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</si>
  <si>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</si>
  <si>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</si>
  <si>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</si>
  <si>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</si>
  <si>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</si>
  <si>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</si>
  <si>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</si>
  <si>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</si>
  <si>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</si>
  <si>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</si>
  <si>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</si>
  <si>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</si>
  <si>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</si>
  <si>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</si>
  <si>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</si>
  <si>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</si>
  <si>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</si>
  <si>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</si>
  <si>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</si>
  <si>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</si>
  <si>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</si>
  <si>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</si>
  <si>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</si>
  <si>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</si>
  <si>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</si>
  <si>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</si>
  <si>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</si>
  <si>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</si>
  <si>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</si>
  <si>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</si>
  <si>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</si>
  <si>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</si>
  <si>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</si>
  <si>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</si>
  <si>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</si>
  <si>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</si>
  <si>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</si>
  <si>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</si>
  <si>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</si>
  <si>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</si>
  <si>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</si>
  <si>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</si>
  <si>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</si>
  <si>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</si>
  <si>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</si>
  <si>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</si>
  <si>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</si>
  <si>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</si>
  <si>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</si>
  <si>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</si>
  <si>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</si>
  <si>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</si>
  <si>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</si>
  <si>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</si>
  <si>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</si>
  <si>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</si>
  <si>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</si>
  <si>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</si>
  <si>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</si>
  <si>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</si>
  <si>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</si>
  <si>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</si>
  <si>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</si>
  <si>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</si>
  <si>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</si>
  <si>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</si>
  <si>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</si>
  <si>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</si>
  <si>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</si>
  <si>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</si>
  <si>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</si>
  <si>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</si>
  <si>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</si>
  <si>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</si>
  <si>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</si>
  <si>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</si>
  <si>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</si>
  <si>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</si>
  <si>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</si>
  <si>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</si>
  <si>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</si>
  <si>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</si>
  <si>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</si>
  <si>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</si>
  <si>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</si>
  <si>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</si>
  <si>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</si>
  <si>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</si>
  <si>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</si>
  <si>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</si>
  <si>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</si>
  <si>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</si>
  <si>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</si>
  <si>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</si>
  <si>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</si>
  <si>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</si>
  <si>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</si>
  <si>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</si>
  <si>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</si>
  <si>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</si>
  <si>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</si>
  <si>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</si>
  <si>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</si>
  <si>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</si>
  <si>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</si>
  <si>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</si>
  <si>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</si>
  <si>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</si>
  <si>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</si>
  <si>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</si>
  <si>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</si>
  <si>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</si>
  <si>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</si>
  <si>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</si>
  <si>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</si>
  <si>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</si>
  <si>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</si>
  <si>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</si>
  <si>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</si>
  <si>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</si>
  <si>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</si>
  <si>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</si>
  <si>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</si>
  <si>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</si>
  <si>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</si>
  <si>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</si>
  <si>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</si>
  <si>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</si>
  <si>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</si>
  <si>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</si>
  <si>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</si>
  <si>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</si>
  <si>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</si>
  <si>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</si>
  <si>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</si>
  <si>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</si>
  <si>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</si>
  <si>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</si>
  <si>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</si>
  <si>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</si>
  <si>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</si>
  <si>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</si>
  <si>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</si>
  <si>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</si>
  <si>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</si>
  <si>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</si>
  <si>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</si>
  <si>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</si>
  <si>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</si>
  <si>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</si>
  <si>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</si>
  <si>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</si>
  <si>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</si>
  <si>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</si>
  <si>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</si>
  <si>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</si>
  <si>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</si>
  <si>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</si>
  <si>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</si>
  <si>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</si>
  <si>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</si>
  <si>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</si>
  <si>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</si>
  <si>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</si>
  <si>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</si>
  <si>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</si>
  <si>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</si>
  <si>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</si>
  <si>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</si>
  <si>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</si>
  <si>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</si>
  <si>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</si>
  <si>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</si>
  <si>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</si>
  <si>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</si>
  <si>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</si>
  <si>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</si>
  <si>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</si>
  <si>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</si>
  <si>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</si>
  <si>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</si>
  <si>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</si>
  <si>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</si>
  <si>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</si>
  <si>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</si>
  <si>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</si>
  <si>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</si>
  <si>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</si>
  <si>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</si>
  <si>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</si>
  <si>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</si>
  <si>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</si>
  <si>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</si>
  <si>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</si>
  <si>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</si>
  <si>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</si>
  <si>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</si>
  <si>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</si>
  <si>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</si>
  <si>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</si>
  <si>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</si>
  <si>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</si>
  <si>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</si>
  <si>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</si>
  <si>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</si>
  <si>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</si>
  <si>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</si>
  <si>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</si>
  <si>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</si>
  <si>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</si>
  <si>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</si>
  <si>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</si>
  <si>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</si>
  <si>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</si>
  <si>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</si>
  <si>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</si>
  <si>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</si>
  <si>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</si>
  <si>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</si>
  <si>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</si>
  <si>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</si>
  <si>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</si>
  <si>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</si>
  <si>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</si>
  <si>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</si>
  <si>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</si>
  <si>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</si>
  <si>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</si>
  <si>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</si>
  <si>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</si>
  <si>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</si>
  <si>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</si>
  <si>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</si>
  <si>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</si>
  <si>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</si>
  <si>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</si>
  <si>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</si>
  <si>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</si>
  <si>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</si>
  <si>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</si>
  <si>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</si>
  <si>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</si>
  <si>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</si>
  <si>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</si>
  <si>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</si>
  <si>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</si>
  <si>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</si>
  <si>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</si>
  <si>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</si>
  <si>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</si>
  <si>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</si>
  <si>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</si>
  <si>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</si>
  <si>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</si>
  <si>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</si>
  <si>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</si>
  <si>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</si>
  <si>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</si>
  <si>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</si>
  <si>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</si>
  <si>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</si>
  <si>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</si>
  <si>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</si>
  <si>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</si>
  <si>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</si>
  <si>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</si>
  <si>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</si>
  <si>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</si>
  <si>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</si>
  <si>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</si>
  <si>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</si>
  <si>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</si>
  <si>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</si>
  <si>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</si>
  <si>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</si>
  <si>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</si>
  <si>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</si>
  <si>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</si>
  <si>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</si>
  <si>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</si>
  <si>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</si>
  <si>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</si>
  <si>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</si>
  <si>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</si>
  <si>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</si>
  <si>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</si>
  <si>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</si>
  <si>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</si>
  <si>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</si>
  <si>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</si>
  <si>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</si>
  <si>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</si>
  <si>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</si>
  <si>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</si>
  <si>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</si>
  <si>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</si>
  <si>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</si>
  <si>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</si>
  <si>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</si>
  <si>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</si>
  <si>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</si>
  <si>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</si>
  <si>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</si>
  <si>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</si>
  <si>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</si>
  <si>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</si>
  <si>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</si>
  <si>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</si>
  <si>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</si>
  <si>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</si>
  <si>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</si>
  <si>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</si>
  <si>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</si>
  <si>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</si>
  <si>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</si>
  <si>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</si>
  <si>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</si>
  <si>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</si>
  <si>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</si>
  <si>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</si>
  <si>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</si>
  <si>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</si>
  <si>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</si>
  <si>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</si>
  <si>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</si>
  <si>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</si>
  <si>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</si>
  <si>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</si>
  <si>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</si>
  <si>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</si>
  <si>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</si>
  <si>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</si>
  <si>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</si>
  <si>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</si>
  <si>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</si>
  <si>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</si>
  <si>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</si>
  <si>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</si>
  <si>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</si>
  <si>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</si>
  <si>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</si>
  <si>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</si>
  <si>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</si>
  <si>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</si>
  <si>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</si>
  <si>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</si>
  <si>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</si>
  <si>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</si>
  <si>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</si>
  <si>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</si>
  <si>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</si>
  <si>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</si>
  <si>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</si>
  <si>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</si>
  <si>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</si>
  <si>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</si>
  <si>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</si>
  <si>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</si>
  <si>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</si>
  <si>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</si>
  <si>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</si>
  <si>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</si>
  <si>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</si>
  <si>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</si>
  <si>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</si>
  <si>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</si>
  <si>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</si>
  <si>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</si>
  <si>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</si>
  <si>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</si>
  <si>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</si>
  <si>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</si>
  <si>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</si>
  <si>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</si>
  <si>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</si>
  <si>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</si>
  <si>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</si>
  <si>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</si>
  <si>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</si>
  <si>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</si>
  <si>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</si>
  <si>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</si>
  <si>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</si>
  <si>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</si>
  <si>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</si>
  <si>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</si>
  <si>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</si>
  <si>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</si>
  <si>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</si>
  <si>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</si>
  <si>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</si>
  <si>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</si>
  <si>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</si>
  <si>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</si>
  <si>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</si>
  <si>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</si>
  <si>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</si>
  <si>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</si>
  <si>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</si>
  <si>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</si>
  <si>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</si>
  <si>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</si>
  <si>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</si>
  <si>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</si>
  <si>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</si>
  <si>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</si>
  <si>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</si>
  <si>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</si>
  <si>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</si>
  <si>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</si>
  <si>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</si>
  <si>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</si>
  <si>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</si>
  <si>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</si>
  <si>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</si>
  <si>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</si>
  <si>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</si>
  <si>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</si>
  <si>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</si>
  <si>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</si>
  <si>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</si>
  <si>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</si>
  <si>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</si>
  <si>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</si>
  <si>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</si>
  <si>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</si>
  <si>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</si>
  <si>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</si>
  <si>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</si>
  <si>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</si>
  <si>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</si>
  <si>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</si>
  <si>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</si>
  <si>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</si>
  <si>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</si>
  <si>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</si>
  <si>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</si>
  <si>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</si>
  <si>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</si>
  <si>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</si>
  <si>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</si>
  <si>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</si>
  <si>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</si>
  <si>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</si>
  <si>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</si>
  <si>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</si>
  <si>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</si>
  <si>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</si>
  <si>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</si>
  <si>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</si>
  <si>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</si>
  <si>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</si>
  <si>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</si>
  <si>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</si>
  <si>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</si>
  <si>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</si>
  <si>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</si>
  <si>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</si>
  <si>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</si>
  <si>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</si>
  <si>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</si>
  <si>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</si>
  <si>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</si>
  <si>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</si>
  <si>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</si>
  <si>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</si>
  <si>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</si>
  <si>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</si>
  <si>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</si>
  <si>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</si>
  <si>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</si>
  <si>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</si>
  <si>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</si>
  <si>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</si>
  <si>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</si>
  <si>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</si>
  <si>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</si>
  <si>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</si>
  <si>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</si>
  <si>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</si>
  <si>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</si>
  <si>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</si>
  <si>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</si>
  <si>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</si>
  <si>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</si>
  <si>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</si>
  <si>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</si>
  <si>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</si>
  <si>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</si>
  <si>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</si>
  <si>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</si>
  <si>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</si>
  <si>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</si>
  <si>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</si>
  <si>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</si>
  <si>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</si>
  <si>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</si>
  <si>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</si>
  <si>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</si>
  <si>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</si>
  <si>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</si>
  <si>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</si>
  <si>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</si>
  <si>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</si>
  <si>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</si>
  <si>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</si>
  <si>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</si>
  <si>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</si>
  <si>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</si>
  <si>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</si>
  <si>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</si>
  <si>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</si>
  <si>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</si>
  <si>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</si>
  <si>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</si>
  <si>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</si>
  <si>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</si>
  <si>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</si>
  <si>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</si>
  <si>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</si>
  <si>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</si>
  <si>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</si>
  <si>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</si>
  <si>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</si>
  <si>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</si>
  <si>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</si>
  <si>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</si>
  <si>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</si>
  <si>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</si>
  <si>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</si>
  <si>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</si>
  <si>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</si>
  <si>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</si>
  <si>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</si>
  <si>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</si>
  <si>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</si>
  <si>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</si>
  <si>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</si>
  <si>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</si>
  <si>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</si>
  <si>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</si>
  <si>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</si>
  <si>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</si>
  <si>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</si>
  <si>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</si>
  <si>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</si>
  <si>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</si>
  <si>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</si>
  <si>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</si>
  <si>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</si>
  <si>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</si>
  <si>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</si>
  <si>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</si>
  <si>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</si>
  <si>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</si>
  <si>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</si>
  <si>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</si>
  <si>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</si>
  <si>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</si>
  <si>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</si>
  <si>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</si>
  <si>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</si>
  <si>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</si>
  <si>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</si>
  <si>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</si>
  <si>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</si>
  <si>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</si>
  <si>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</si>
  <si>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</si>
  <si>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</si>
  <si>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</si>
  <si>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</si>
  <si>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</si>
  <si>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</si>
  <si>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</si>
  <si>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</si>
  <si>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</si>
  <si>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</si>
  <si>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</si>
  <si>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</si>
  <si>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</si>
  <si>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</si>
  <si>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</si>
  <si>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</si>
  <si>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</si>
  <si>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</si>
  <si>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</si>
  <si>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</si>
  <si>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</si>
  <si>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</si>
  <si>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</si>
  <si>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</si>
  <si>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</si>
  <si>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</si>
  <si>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</si>
  <si>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</si>
  <si>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</si>
  <si>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</si>
  <si>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</si>
  <si>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</si>
  <si>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</si>
  <si>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</si>
  <si>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</si>
  <si>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</si>
  <si>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</si>
  <si>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</si>
  <si>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</si>
  <si>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</si>
  <si>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</si>
  <si>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</si>
  <si>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</si>
  <si>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</si>
  <si>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</si>
  <si>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</si>
  <si>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</si>
  <si>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</si>
  <si>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</si>
  <si>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</si>
  <si>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</si>
  <si>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</si>
  <si>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</si>
  <si>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</si>
  <si>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</si>
  <si>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</si>
  <si>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</si>
  <si>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</si>
  <si>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</si>
  <si>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</si>
  <si>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</si>
  <si>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</si>
  <si>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</si>
  <si>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</si>
  <si>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</si>
  <si>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</si>
  <si>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</si>
  <si>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</si>
  <si>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</si>
  <si>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</si>
  <si>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</si>
  <si>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</si>
  <si>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</si>
  <si>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</si>
  <si>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</si>
  <si>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</si>
  <si>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</si>
  <si>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</si>
  <si>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</si>
  <si>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</si>
  <si>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</si>
  <si>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</si>
  <si>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</si>
  <si>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</si>
  <si>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</si>
  <si>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</si>
  <si>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</si>
  <si>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</si>
  <si>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</si>
  <si>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</si>
  <si>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</si>
  <si>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</si>
  <si>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</si>
  <si>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</si>
  <si>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</si>
  <si>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</si>
  <si>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</si>
  <si>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</si>
  <si>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</si>
  <si>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</si>
  <si>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</si>
  <si>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</si>
  <si>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</si>
  <si>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</si>
  <si>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</si>
  <si>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</si>
  <si>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</si>
  <si>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</si>
  <si>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</si>
  <si>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</si>
  <si>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</si>
  <si>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</si>
  <si>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</si>
  <si>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</si>
  <si>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</si>
  <si>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</si>
  <si>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</si>
  <si>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</si>
  <si>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</si>
  <si>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</si>
  <si>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</si>
  <si>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</si>
  <si>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</si>
  <si>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</si>
  <si>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</si>
  <si>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</si>
  <si>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</si>
  <si>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</si>
  <si>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</si>
  <si>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</si>
  <si>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</si>
  <si>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</si>
  <si>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</si>
  <si>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</si>
  <si>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</si>
  <si>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</si>
  <si>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</si>
  <si>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</si>
  <si>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</si>
  <si>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</si>
  <si>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</si>
  <si>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</si>
  <si>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</si>
  <si>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</si>
  <si>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</si>
  <si>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</si>
  <si>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</si>
  <si>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</si>
  <si>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</si>
  <si>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</si>
  <si>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</si>
  <si>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</si>
  <si>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</si>
  <si>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</si>
  <si>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</si>
  <si>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</si>
  <si>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</si>
  <si>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</si>
  <si>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</si>
  <si>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</si>
  <si>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</si>
  <si>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</si>
  <si>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</si>
  <si>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</si>
  <si>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</si>
  <si>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</si>
  <si>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</si>
  <si>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</si>
  <si>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</si>
  <si>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</si>
  <si>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</si>
  <si>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</si>
  <si>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</si>
  <si>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</si>
  <si>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</si>
  <si>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</si>
  <si>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</si>
  <si>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</si>
  <si>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</si>
  <si>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</si>
  <si>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</si>
  <si>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</si>
  <si>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</si>
  <si>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</si>
  <si>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</si>
  <si>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</si>
  <si>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</si>
  <si>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</si>
  <si>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</si>
  <si>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</si>
  <si>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</si>
  <si>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</si>
  <si>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</si>
  <si>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</si>
  <si>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</si>
  <si>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</si>
  <si>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</si>
  <si>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</si>
  <si>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</si>
  <si>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</si>
  <si>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</si>
  <si>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</si>
  <si>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</si>
  <si>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</si>
  <si>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</si>
  <si>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</si>
  <si>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</si>
  <si>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</si>
  <si>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</si>
  <si>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</si>
  <si>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</si>
  <si>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</si>
  <si>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</si>
  <si>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</si>
  <si>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</si>
  <si>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</si>
  <si>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</si>
  <si>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</si>
  <si>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</si>
  <si>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</si>
  <si>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</si>
  <si>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</si>
  <si>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</si>
  <si>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</si>
  <si>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</si>
  <si>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</si>
  <si>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</si>
  <si>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</si>
  <si>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</si>
  <si>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</si>
  <si>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</si>
  <si>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</si>
  <si>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</si>
  <si>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</si>
  <si>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</si>
  <si>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</si>
  <si>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</si>
  <si>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</si>
  <si>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</si>
  <si>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</si>
  <si>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</si>
  <si>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</si>
  <si>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</si>
  <si>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</si>
  <si>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</si>
  <si>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</si>
  <si>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</si>
  <si>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</si>
  <si>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</si>
  <si>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</si>
  <si>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</si>
  <si>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</si>
  <si>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</si>
  <si>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</si>
  <si>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</si>
  <si>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</si>
  <si>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</si>
  <si>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</si>
  <si>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</si>
  <si>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</si>
  <si>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</si>
  <si>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</si>
  <si>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</si>
  <si>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</si>
  <si>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</si>
  <si>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</si>
  <si>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</si>
  <si>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</si>
  <si>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</si>
  <si>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</si>
  <si>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</si>
  <si>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</si>
  <si>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</si>
  <si>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</si>
  <si>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</si>
  <si>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</si>
  <si>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</si>
  <si>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</si>
  <si>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</si>
  <si>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</si>
  <si>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</si>
  <si>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</si>
  <si>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</si>
  <si>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</si>
  <si>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</si>
  <si>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</si>
  <si>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</si>
  <si>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</si>
  <si>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</si>
  <si>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</si>
  <si>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</si>
  <si>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</si>
  <si>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</si>
  <si>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</si>
  <si>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</si>
  <si>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</si>
  <si>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</si>
  <si>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</si>
  <si>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</si>
  <si>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</si>
  <si>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</si>
  <si>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</si>
  <si>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</si>
  <si>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</si>
  <si>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</si>
  <si>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</si>
  <si>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</si>
  <si>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</si>
  <si>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</si>
  <si>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</si>
  <si>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</si>
  <si>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</si>
  <si>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</si>
  <si>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</si>
  <si>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</si>
  <si>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</si>
  <si>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</si>
  <si>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</si>
  <si>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</si>
  <si>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</si>
  <si>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</si>
  <si>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</si>
  <si>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</si>
  <si>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</si>
  <si>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</si>
  <si>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</si>
  <si>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</si>
  <si>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</si>
  <si>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</si>
  <si>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</si>
  <si>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</si>
  <si>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</si>
  <si>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</si>
  <si>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</si>
  <si>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</si>
  <si>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</si>
  <si>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</si>
  <si>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</si>
  <si>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</si>
  <si>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</si>
  <si>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</si>
  <si>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</si>
  <si>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</si>
  <si>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</si>
  <si>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</si>
  <si>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</si>
  <si>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</si>
  <si>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</si>
  <si>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</si>
  <si>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</si>
  <si>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</si>
  <si>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</si>
  <si>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</si>
  <si>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</si>
  <si>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</si>
  <si>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</si>
  <si>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</si>
  <si>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</si>
  <si>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</si>
  <si>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</si>
  <si>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</si>
  <si>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</si>
  <si>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</si>
  <si>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</si>
  <si>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</si>
  <si>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</si>
  <si>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</si>
  <si>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</si>
  <si>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</si>
  <si>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</si>
  <si>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</si>
  <si>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</si>
  <si>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</si>
  <si>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</si>
  <si>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</si>
  <si>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</si>
  <si>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</si>
  <si>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</si>
  <si>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</si>
  <si>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</si>
  <si>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</si>
  <si>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</si>
  <si>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</si>
  <si>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</si>
  <si>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</si>
  <si>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</si>
  <si>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</si>
  <si>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</si>
  <si>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</si>
  <si>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</si>
  <si>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</si>
  <si>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</si>
  <si>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</si>
  <si>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</si>
  <si>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</si>
  <si>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</si>
  <si>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</si>
  <si>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</si>
  <si>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</si>
  <si>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</si>
  <si>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</si>
  <si>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</si>
  <si>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</si>
  <si>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</si>
  <si>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</si>
  <si>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</si>
  <si>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</si>
  <si>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</si>
  <si>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</si>
  <si>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</si>
  <si>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</si>
  <si>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</si>
  <si>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</si>
  <si>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</si>
  <si>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</si>
  <si>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</si>
  <si>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</si>
  <si>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</si>
  <si>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</si>
  <si>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</si>
  <si>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</si>
  <si>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</si>
  <si>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</si>
  <si>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</si>
  <si>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</si>
  <si>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</si>
  <si>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</si>
  <si>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</si>
  <si>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</si>
  <si>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</si>
  <si>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</si>
  <si>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</si>
  <si>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</si>
  <si>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</si>
  <si>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</si>
  <si>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</si>
  <si>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</si>
  <si>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</si>
  <si>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</si>
  <si>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</si>
  <si>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</si>
  <si>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</si>
  <si>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</si>
  <si>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</si>
  <si>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</si>
  <si>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</si>
  <si>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</si>
  <si>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</si>
  <si>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</si>
  <si>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</si>
  <si>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</si>
  <si>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</si>
  <si>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</si>
  <si>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</si>
  <si>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</si>
  <si>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</si>
  <si>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</si>
  <si>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</si>
  <si>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</si>
  <si>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</si>
  <si>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</si>
  <si>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</si>
  <si>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</si>
  <si>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</si>
  <si>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</si>
  <si>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</si>
  <si>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</si>
  <si>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</si>
  <si>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</si>
  <si>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</si>
  <si>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</si>
  <si>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</si>
  <si>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</si>
  <si>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</si>
  <si>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</si>
  <si>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</si>
  <si>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</si>
  <si>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</si>
  <si>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</si>
  <si>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</si>
  <si>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</si>
  <si>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</si>
  <si>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</si>
  <si>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</si>
  <si>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</si>
  <si>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</si>
  <si>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</si>
  <si>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</si>
  <si>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</si>
  <si>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</si>
  <si>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</si>
  <si>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</si>
  <si>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</si>
  <si>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</si>
  <si>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</si>
  <si>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</si>
  <si>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</si>
  <si>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</si>
  <si>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</si>
  <si>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</si>
  <si>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</si>
  <si>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</si>
  <si>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</si>
  <si>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</si>
  <si>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</si>
  <si>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</si>
  <si>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</si>
  <si>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</si>
  <si>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</si>
  <si>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</si>
  <si>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</si>
  <si>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</si>
  <si>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</si>
  <si>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</si>
  <si>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</si>
  <si>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</si>
  <si>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</si>
  <si>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</si>
  <si>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</si>
  <si>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</si>
  <si>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</si>
  <si>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</si>
  <si>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</si>
  <si>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</si>
  <si>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</si>
  <si>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</si>
  <si>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</si>
  <si>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</si>
  <si>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</si>
  <si>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</si>
  <si>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</si>
  <si>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</si>
  <si>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</si>
  <si>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</si>
  <si>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</si>
  <si>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</si>
  <si>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</si>
  <si>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</si>
  <si>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</si>
  <si>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</si>
  <si>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</si>
  <si>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</si>
  <si>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</si>
  <si>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</si>
  <si>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</si>
  <si>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</si>
  <si>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</si>
  <si>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</si>
  <si>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</si>
  <si>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</si>
  <si>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</si>
  <si>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</si>
  <si>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</si>
  <si>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</si>
  <si>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</si>
  <si>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</si>
  <si>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</si>
  <si>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</si>
  <si>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</si>
  <si>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</si>
  <si>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</si>
  <si>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</si>
  <si>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</si>
  <si>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</si>
  <si>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</si>
  <si>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</si>
  <si>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</si>
  <si>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</si>
  <si>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</si>
  <si>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</si>
  <si>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</si>
  <si>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</si>
  <si>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</si>
  <si>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</si>
  <si>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</si>
  <si>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</si>
  <si>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</si>
  <si>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</si>
  <si>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</si>
  <si>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</si>
  <si>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</si>
  <si>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</si>
  <si>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</si>
  <si>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</si>
  <si>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</si>
  <si>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</si>
  <si>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</si>
  <si>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</si>
  <si>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</si>
  <si>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</si>
  <si>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</si>
  <si>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</si>
  <si>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</si>
  <si>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</si>
  <si>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</si>
  <si>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</si>
  <si>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</si>
  <si>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</si>
  <si>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</si>
  <si>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</si>
  <si>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</si>
  <si>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</si>
  <si>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</si>
  <si>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</si>
  <si>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</si>
  <si>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</si>
  <si>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</si>
  <si>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</si>
  <si>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</si>
  <si>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</si>
  <si>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</si>
  <si>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</si>
  <si>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</si>
  <si>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</si>
  <si>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</si>
  <si>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</si>
  <si>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</si>
  <si>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</si>
  <si>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</si>
  <si>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</si>
  <si>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</si>
  <si>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</si>
  <si>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</si>
  <si>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</si>
  <si>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</si>
  <si>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</si>
  <si>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</si>
  <si>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</si>
  <si>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</si>
  <si>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</si>
  <si>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</si>
  <si>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</si>
  <si>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</si>
  <si>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</si>
  <si>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</si>
  <si>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</si>
  <si>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</si>
  <si>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</si>
  <si>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</si>
  <si>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</si>
  <si>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</si>
  <si>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</si>
  <si>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</si>
  <si>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</si>
  <si>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</si>
  <si>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</si>
  <si>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</si>
  <si>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</si>
  <si>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</si>
  <si>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</si>
  <si>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</si>
  <si>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</si>
  <si>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</si>
  <si>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</si>
  <si>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</si>
  <si>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</si>
  <si>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</si>
  <si>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</si>
  <si>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</si>
  <si>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</si>
  <si>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</si>
  <si>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</si>
  <si>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</si>
  <si>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</si>
  <si>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</si>
  <si>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</si>
  <si>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</si>
  <si>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</si>
  <si>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</si>
  <si>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</si>
  <si>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</si>
  <si>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</si>
  <si>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</si>
  <si>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</si>
  <si>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</si>
  <si>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</si>
  <si>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</si>
  <si>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</si>
  <si>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</si>
  <si>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</si>
  <si>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</si>
  <si>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</si>
  <si>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</si>
  <si>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</si>
  <si>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</si>
  <si>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</si>
  <si>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</si>
  <si>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</si>
  <si>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</si>
  <si>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</si>
  <si>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</si>
  <si>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</si>
  <si>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</si>
  <si>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</si>
  <si>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</si>
  <si>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</si>
  <si>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</si>
  <si>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</si>
  <si>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</si>
  <si>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</si>
  <si>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</si>
  <si>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</si>
  <si>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</si>
  <si>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</si>
  <si>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</si>
  <si>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</si>
  <si>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</si>
  <si>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</si>
  <si>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</si>
  <si>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</si>
  <si>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</si>
  <si>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</si>
  <si>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</si>
  <si>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</si>
  <si>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</si>
  <si>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</si>
  <si>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</si>
  <si>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</si>
  <si>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</si>
  <si>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</si>
  <si>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</si>
  <si>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</si>
  <si>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</si>
  <si>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</si>
  <si>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</si>
  <si>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</si>
  <si>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</si>
  <si>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</si>
  <si>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</si>
  <si>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</si>
  <si>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</si>
  <si>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</si>
  <si>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</si>
  <si>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</si>
  <si>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</si>
  <si>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</si>
  <si>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</si>
  <si>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</si>
  <si>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</si>
  <si>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</si>
  <si>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</si>
  <si>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</si>
  <si>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</si>
  <si>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</si>
  <si>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</si>
  <si>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</si>
  <si>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</si>
  <si>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</si>
  <si>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</si>
  <si>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</si>
  <si>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</si>
  <si>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</si>
  <si>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</si>
  <si>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</si>
  <si>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</si>
  <si>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</si>
  <si>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</si>
  <si>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</si>
  <si>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</si>
  <si>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</si>
  <si>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</si>
  <si>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</si>
  <si>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</si>
  <si>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</si>
  <si>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</si>
  <si>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</si>
  <si>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</si>
  <si>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</si>
  <si>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</si>
  <si>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</si>
  <si>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</si>
  <si>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</si>
  <si>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</si>
  <si>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</si>
  <si>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</si>
  <si>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</si>
  <si>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</si>
  <si>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</si>
  <si>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</si>
  <si>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</si>
  <si>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</si>
  <si>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</si>
  <si>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</si>
  <si>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</si>
  <si>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</si>
  <si>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</si>
  <si>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</si>
  <si>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</si>
  <si>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</si>
  <si>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</si>
  <si>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</si>
  <si>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</si>
  <si>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</si>
  <si>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</si>
  <si>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</si>
  <si>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</si>
  <si>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</si>
  <si>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</si>
  <si>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</si>
  <si>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</si>
  <si>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</si>
  <si>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</si>
  <si>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</si>
  <si>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</si>
  <si>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</si>
  <si>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</si>
  <si>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</si>
  <si>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</si>
  <si>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</si>
  <si>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</si>
  <si>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</si>
  <si>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</si>
  <si>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</si>
  <si>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</si>
  <si>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</si>
  <si>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</si>
  <si>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</si>
  <si>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</si>
  <si>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</si>
  <si>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</si>
  <si>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</si>
  <si>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</si>
  <si>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</si>
  <si>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</si>
  <si>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</si>
  <si>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</si>
  <si>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</si>
  <si>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</si>
  <si>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</si>
  <si>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</si>
  <si>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</si>
  <si>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</si>
  <si>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</si>
  <si>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</si>
  <si>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</si>
  <si>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</si>
  <si>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</si>
  <si>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</si>
  <si>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</si>
  <si>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</si>
  <si>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</si>
  <si>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</si>
  <si>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</si>
  <si>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</si>
  <si>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</si>
  <si>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</si>
  <si>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</si>
  <si>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</si>
  <si>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</si>
  <si>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</si>
  <si>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</si>
  <si>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</si>
  <si>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</si>
  <si>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</si>
  <si>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</si>
  <si>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</si>
  <si>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</si>
  <si>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</si>
  <si>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</si>
  <si>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</si>
  <si>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</si>
  <si>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</si>
  <si>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</si>
  <si>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</si>
  <si>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</si>
  <si>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</si>
  <si>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</si>
  <si>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</si>
  <si>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</si>
  <si>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</si>
  <si>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</si>
  <si>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</si>
  <si>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</si>
  <si>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</si>
  <si>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</si>
  <si>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</si>
  <si>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</si>
  <si>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</si>
  <si>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</si>
  <si>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</si>
  <si>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</si>
  <si>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</si>
  <si>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</si>
  <si>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</si>
  <si>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</si>
  <si>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</si>
  <si>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</si>
  <si>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</si>
  <si>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</si>
  <si>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</si>
  <si>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</si>
  <si>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</si>
  <si>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</si>
  <si>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</si>
  <si>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</si>
  <si>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</si>
  <si>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</si>
  <si>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</si>
  <si>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</si>
  <si>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</si>
  <si>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</si>
  <si>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</si>
  <si>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</si>
  <si>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</si>
  <si>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</si>
  <si>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</si>
  <si>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</si>
  <si>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</si>
  <si>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</si>
  <si>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</si>
  <si>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</si>
  <si>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</si>
  <si>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</si>
  <si>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</si>
  <si>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</si>
  <si>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</si>
  <si>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</si>
  <si>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</si>
  <si>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</si>
  <si>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</si>
  <si>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</si>
  <si>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</si>
  <si>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</si>
  <si>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</si>
  <si>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</si>
  <si>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</si>
  <si>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</si>
  <si>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</si>
  <si>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</si>
  <si>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</si>
  <si>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</si>
  <si>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</si>
  <si>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</si>
  <si>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</si>
  <si>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</si>
  <si>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</si>
  <si>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</si>
  <si>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</si>
  <si>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</si>
  <si>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</si>
  <si>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</si>
  <si>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</si>
  <si>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</si>
  <si>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</si>
  <si>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</si>
  <si>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</si>
  <si>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</si>
  <si>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</si>
  <si>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</si>
  <si>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</si>
  <si>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</si>
  <si>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</si>
  <si>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</si>
  <si>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</si>
  <si>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</si>
  <si>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</si>
  <si>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</si>
  <si>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</si>
  <si>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</si>
  <si>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</si>
  <si>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</si>
  <si>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</si>
  <si>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</si>
  <si>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</si>
  <si>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</si>
  <si>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</si>
  <si>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</si>
  <si>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</si>
  <si>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</si>
  <si>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</si>
  <si>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</si>
  <si>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</si>
  <si>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</si>
  <si>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</si>
  <si>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</si>
  <si>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</si>
  <si>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</si>
  <si>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</si>
  <si>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</si>
  <si>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</si>
  <si>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</si>
  <si>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</si>
  <si>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</si>
  <si>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</si>
  <si>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</si>
  <si>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</si>
  <si>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</si>
  <si>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</si>
  <si>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</si>
  <si>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</si>
  <si>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</si>
  <si>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</si>
  <si>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</si>
  <si>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</si>
  <si>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</si>
  <si>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Parent Category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</si>
  <si>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</si>
  <si>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</si>
  <si>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</si>
  <si>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</si>
  <si>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</si>
  <si>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</si>
  <si>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</si>
  <si>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</si>
  <si>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</si>
  <si>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</si>
  <si>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</si>
  <si>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</si>
  <si>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</si>
  <si>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</si>
  <si>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</si>
  <si>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</si>
  <si>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</si>
  <si>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</si>
  <si>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</si>
  <si>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</si>
  <si>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</si>
  <si>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</si>
  <si>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</si>
  <si>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</si>
  <si>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</si>
  <si>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</si>
  <si>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</si>
  <si>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</si>
  <si>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</si>
  <si>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</si>
  <si>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</si>
  <si>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</si>
  <si>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</si>
  <si>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</si>
  <si>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</si>
  <si>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</si>
  <si>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Successful Outcome</t>
  </si>
  <si>
    <t>Backer Count</t>
  </si>
  <si>
    <t>Failed Outcomes</t>
  </si>
  <si>
    <t>Median Number of Backers for successful Outcome</t>
  </si>
  <si>
    <t>Mean Number of Backers for unsuccessful Outcome</t>
  </si>
  <si>
    <t>Mean Number of Backers for successful outcome</t>
  </si>
  <si>
    <t>Median Number of Backers for unsuccessful Outcome</t>
  </si>
  <si>
    <t>minimum number of backers for succesful outcome</t>
  </si>
  <si>
    <t>minimum number of backers for unsuccesful outcome</t>
  </si>
  <si>
    <t>maximum number of backers for successful outcome</t>
  </si>
  <si>
    <t>maximum number of backers for unsuccessful outcome</t>
  </si>
  <si>
    <t>Variance Succesful</t>
  </si>
  <si>
    <t>Variance unsuccessful</t>
  </si>
  <si>
    <t>Standard Deviation Unsuccessful</t>
  </si>
  <si>
    <t>Standard Deviation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</si>
</sst>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3" applyFont="1" applyAlignment="1">
      <alignment horizontal="center"/>
    </xf>
    <xf numFmtId="44" fontId="0" fillId="0" borderId="0" xfId="43" applyFon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  <xf numFmtId="14" fontId="0" fillId="0" borderId="0" xfId="0" applyNumberFormat="1" applyAlignment="1">
      <alignment horizontal="left"/>
    </xf>
    <xf numFmtId="44" fontId="0" fillId="0" borderId="0" xfId="0" applyNumberFormat="1"/>
    <xf numFmtId="9" fontId="0" fillId="0" borderId="0" xfId="44" applyFont="1"/>
    <xf numFmtId="0" fontId="0" fillId="35" borderId="0" xfId="0" applyFill="1"/>
    <xf numFmtId="0" fontId="0" fillId="0" borderId="0" xfId="0" applyFill="1"/>
    <xf numFmtId="0" fontId="18" fillId="34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30283362085163E-2"/>
          <c:y val="5.0925925925925923E-2"/>
          <c:w val="0.78345517276717846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1E45-BB2A-BB81B2CBBC22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14-FF41-BA3C-7BB447449E51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14-FF41-BA3C-7BB447449E51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14-FF41-BA3C-7BB44744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458272"/>
        <c:axId val="856460000"/>
      </c:barChart>
      <c:catAx>
        <c:axId val="8564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60000"/>
        <c:crosses val="autoZero"/>
        <c:auto val="0"/>
        <c:lblAlgn val="ctr"/>
        <c:lblOffset val="100"/>
        <c:noMultiLvlLbl val="0"/>
      </c:catAx>
      <c:valAx>
        <c:axId val="8564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D949-915F-12FE76854792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31-F74D-ABC7-DA77ABE384AA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31-F74D-ABC7-DA77ABE384AA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31-F74D-ABC7-DA77ABE384AA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A-4731-F74D-ABC7-DA77ABE3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886528"/>
        <c:axId val="867389744"/>
      </c:barChart>
      <c:catAx>
        <c:axId val="899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9744"/>
        <c:crosses val="autoZero"/>
        <c:auto val="1"/>
        <c:lblAlgn val="ctr"/>
        <c:lblOffset val="100"/>
        <c:noMultiLvlLbl val="0"/>
      </c:catAx>
      <c:valAx>
        <c:axId val="8673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A-7C4F-ADEF-A6684EC124D7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A-7C4F-ADEF-A6684EC124D7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A-7C4F-ADEF-A6684EC124D7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A-7C4F-ADEF-A6684EC1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63536"/>
        <c:axId val="900094880"/>
      </c:lineChart>
      <c:catAx>
        <c:axId val="8109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94880"/>
        <c:crosses val="autoZero"/>
        <c:auto val="1"/>
        <c:lblAlgn val="ctr"/>
        <c:lblOffset val="100"/>
        <c:noMultiLvlLbl val="0"/>
      </c:catAx>
      <c:valAx>
        <c:axId val="9000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Analysis'!$F$2:$F$12</c:f>
              <c:numCache>
                <c:formatCode>0%</c:formatCode>
                <c:ptCount val="11"/>
                <c:pt idx="0">
                  <c:v>6.9930069930069935E-2</c:v>
                </c:pt>
                <c:pt idx="1">
                  <c:v>0.82511210762331844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0.7857142857142857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B-A64D-9454-78B6729CE7F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Analysis'!$G$2:$G$12</c:f>
              <c:numCache>
                <c:formatCode>0%</c:formatCode>
                <c:ptCount val="11"/>
                <c:pt idx="0">
                  <c:v>0.79953379953379955</c:v>
                </c:pt>
                <c:pt idx="1">
                  <c:v>0.16591928251121077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0.21428571428571427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A64D-9454-78B6729CE7F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Analysis'!$H$2:$H$12</c:f>
              <c:numCache>
                <c:formatCode>0%</c:formatCode>
                <c:ptCount val="11"/>
                <c:pt idx="0">
                  <c:v>0.13053613053613053</c:v>
                </c:pt>
                <c:pt idx="1">
                  <c:v>8.9686098654708519E-3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B-A64D-9454-78B6729C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71296"/>
        <c:axId val="1008355008"/>
      </c:lineChart>
      <c:catAx>
        <c:axId val="7053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55008"/>
        <c:crosses val="autoZero"/>
        <c:auto val="1"/>
        <c:lblAlgn val="ctr"/>
        <c:lblOffset val="100"/>
        <c:noMultiLvlLbl val="0"/>
      </c:catAx>
      <c:valAx>
        <c:axId val="1008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3</xdr:row>
      <xdr:rowOff>6350</xdr:rowOff>
    </xdr:from>
    <xdr:to>
      <xdr:col>16</xdr:col>
      <xdr:colOff>114300</xdr:colOff>
      <xdr:row>16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31A7F-FE94-0101-5B97-15485A360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825500</xdr:colOff>
      <xdr:row>10</xdr:row>
      <xdr:rowOff>120650</xdr:rowOff>
    </xdr:from>
    <xdr:to>
      <xdr:col>10</xdr:col>
      <xdr:colOff>1257300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40268-9B18-D1C6-9B97-3638E10B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4</xdr:row>
      <xdr:rowOff>146050</xdr:rowOff>
    </xdr:from>
    <xdr:to>
      <xdr:col>13</xdr:col>
      <xdr:colOff>317500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CBBA-5444-3479-3285-765DCF10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14</xdr:row>
      <xdr:rowOff>133350</xdr:rowOff>
    </xdr:from>
    <xdr:to>
      <xdr:col>14</xdr:col>
      <xdr:colOff>38100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47DDA-D744-8AC9-BBD5-103A4A20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2806700</xdr:colOff>
      <xdr:row>21</xdr:row>
      <xdr:rowOff>190500</xdr:rowOff>
    </xdr:from>
    <xdr:to>
      <xdr:col>12</xdr:col>
      <xdr:colOff>609600</xdr:colOff>
      <xdr:row>33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DD2BF7-D661-B290-978C-33909E468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4457700"/>
          <a:ext cx="6502400" cy="23749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ris" refreshedDate="45227.777258796297" createdVersion="8" refreshedVersion="8" minRefreshableVersion="3" recordCount="1001" xr:uid="{9E0953A7-368A-AF4C-AD2B-55CF2D55B98F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-100" maxValue="22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27514.75" maxValue="62819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rris" refreshedDate="45227.865731828701" createdVersion="8" refreshedVersion="8" minRefreshableVersion="3" recordCount="1000" xr:uid="{50661031-7712-7F44-B12F-455C11F5DE51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43">
      <sharedItems containsSemiMixedTypes="0" containsString="0" containsNumber="1" minValue="-100" maxValue="22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4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-100"/>
    <x v="0"/>
    <n v="42748.055"/>
    <n v="0"/>
    <x v="0"/>
    <s v="CAD"/>
    <n v="1448690400"/>
    <n v="1450159200"/>
    <b v="0"/>
    <b v="0"/>
    <x v="0"/>
    <x v="0"/>
  </r>
  <r>
    <n v="1"/>
    <x v="1"/>
    <s v="Managed bottom-line architecture"/>
    <n v="1400"/>
    <n v="14560"/>
    <n v="940"/>
    <x v="1"/>
    <n v="42790.845845845848"/>
    <n v="158"/>
    <x v="1"/>
    <s v="USD"/>
    <n v="1408424400"/>
    <n v="1408597200"/>
    <b v="0"/>
    <b v="1"/>
    <x v="1"/>
    <x v="1"/>
  </r>
  <r>
    <n v="2"/>
    <x v="2"/>
    <s v="Function-based leadingedge pricing structure"/>
    <n v="108400"/>
    <n v="142523"/>
    <n v="31.478782287822877"/>
    <x v="1"/>
    <n v="42819.133266533063"/>
    <n v="1425"/>
    <x v="2"/>
    <s v="AUD"/>
    <n v="1384668000"/>
    <n v="1384840800"/>
    <b v="0"/>
    <b v="0"/>
    <x v="2"/>
    <x v="2"/>
  </r>
  <r>
    <n v="3"/>
    <x v="3"/>
    <s v="Vision-oriented fresh-thinking conglomeration"/>
    <n v="4200"/>
    <n v="2477"/>
    <n v="-41.023809523809526"/>
    <x v="0"/>
    <n v="42719.129388164496"/>
    <n v="24"/>
    <x v="1"/>
    <s v="USD"/>
    <n v="1565499600"/>
    <n v="1568955600"/>
    <b v="0"/>
    <b v="0"/>
    <x v="1"/>
    <x v="1"/>
  </r>
  <r>
    <n v="4"/>
    <x v="4"/>
    <s v="Proactive foreground core"/>
    <n v="7600"/>
    <n v="5265"/>
    <n v="-30.723684210526315"/>
    <x v="0"/>
    <n v="42759.533132530123"/>
    <n v="53"/>
    <x v="1"/>
    <s v="USD"/>
    <n v="1547964000"/>
    <n v="1548309600"/>
    <b v="0"/>
    <b v="0"/>
    <x v="3"/>
    <x v="3"/>
  </r>
  <r>
    <n v="5"/>
    <x v="5"/>
    <s v="Open-source optimizing database"/>
    <n v="7600"/>
    <n v="13195"/>
    <n v="73.618421052631575"/>
    <x v="1"/>
    <n v="42797.21608040201"/>
    <n v="174"/>
    <x v="3"/>
    <s v="DKK"/>
    <n v="1346130000"/>
    <n v="1347080400"/>
    <b v="0"/>
    <b v="0"/>
    <x v="3"/>
    <x v="3"/>
  </r>
  <r>
    <n v="6"/>
    <x v="6"/>
    <s v="Operative upward-trending algorithm"/>
    <n v="5200"/>
    <n v="1090"/>
    <n v="-79.038461538461533"/>
    <x v="0"/>
    <n v="42826.996981891345"/>
    <n v="18"/>
    <x v="4"/>
    <s v="GBP"/>
    <n v="1505278800"/>
    <n v="1505365200"/>
    <b v="0"/>
    <b v="0"/>
    <x v="4"/>
    <x v="4"/>
  </r>
  <r>
    <n v="7"/>
    <x v="7"/>
    <s v="Centralized cohesive challenge"/>
    <n v="4500"/>
    <n v="14741"/>
    <n v="227.57777777777778"/>
    <x v="1"/>
    <n v="42869.028197381675"/>
    <n v="227"/>
    <x v="3"/>
    <s v="DKK"/>
    <n v="1439442000"/>
    <n v="1439614800"/>
    <b v="0"/>
    <b v="0"/>
    <x v="3"/>
    <x v="3"/>
  </r>
  <r>
    <n v="8"/>
    <x v="8"/>
    <s v="Exclusive attitude-oriented intranet"/>
    <n v="110100"/>
    <n v="21946"/>
    <n v="-80.067211625794727"/>
    <x v="2"/>
    <n v="42897.383064516129"/>
    <n v="708"/>
    <x v="3"/>
    <s v="DKK"/>
    <n v="1281330000"/>
    <n v="1281502800"/>
    <b v="0"/>
    <b v="0"/>
    <x v="3"/>
    <x v="3"/>
  </r>
  <r>
    <n v="9"/>
    <x v="9"/>
    <s v="Open-source fresh-thinking model"/>
    <n v="6200"/>
    <n v="3208"/>
    <n v="-48.258064516129032"/>
    <x v="0"/>
    <n v="42918.524722502523"/>
    <n v="44"/>
    <x v="1"/>
    <s v="USD"/>
    <n v="1379566800"/>
    <n v="1383804000"/>
    <b v="0"/>
    <b v="0"/>
    <x v="1"/>
    <x v="5"/>
  </r>
  <r>
    <n v="10"/>
    <x v="10"/>
    <s v="Monitored empowering installation"/>
    <n v="5200"/>
    <n v="13838"/>
    <n v="166.11538461538461"/>
    <x v="1"/>
    <n v="42958.63636363636"/>
    <n v="220"/>
    <x v="1"/>
    <s v="USD"/>
    <n v="1281762000"/>
    <n v="1285909200"/>
    <b v="0"/>
    <b v="0"/>
    <x v="4"/>
    <x v="6"/>
  </r>
  <r>
    <n v="11"/>
    <x v="11"/>
    <s v="Grass-roots zero administration system engine"/>
    <n v="6300"/>
    <n v="3030"/>
    <n v="-51.904761904761912"/>
    <x v="0"/>
    <n v="42988.080889787663"/>
    <n v="27"/>
    <x v="1"/>
    <s v="USD"/>
    <n v="1285045200"/>
    <n v="1285563600"/>
    <b v="0"/>
    <b v="1"/>
    <x v="3"/>
    <x v="3"/>
  </r>
  <r>
    <n v="12"/>
    <x v="12"/>
    <s v="Assimilated hybrid intranet"/>
    <n v="6300"/>
    <n v="5629"/>
    <n v="-10.65079365079365"/>
    <x v="0"/>
    <n v="43028.524291497975"/>
    <n v="55"/>
    <x v="1"/>
    <s v="USD"/>
    <n v="1571720400"/>
    <n v="1572411600"/>
    <b v="0"/>
    <b v="0"/>
    <x v="4"/>
    <x v="6"/>
  </r>
  <r>
    <n v="13"/>
    <x v="13"/>
    <s v="Multi-tiered directional open architecture"/>
    <n v="4200"/>
    <n v="10295"/>
    <n v="145.11904761904762"/>
    <x v="1"/>
    <n v="43066.41641337386"/>
    <n v="98"/>
    <x v="1"/>
    <s v="USD"/>
    <n v="1465621200"/>
    <n v="1466658000"/>
    <b v="0"/>
    <b v="0"/>
    <x v="1"/>
    <x v="7"/>
  </r>
  <r>
    <n v="14"/>
    <x v="14"/>
    <s v="Cloned directional synergy"/>
    <n v="28200"/>
    <n v="18829"/>
    <n v="-33.230496453900713"/>
    <x v="0"/>
    <n v="43099.653144016229"/>
    <n v="200"/>
    <x v="1"/>
    <s v="USD"/>
    <n v="1331013600"/>
    <n v="1333342800"/>
    <b v="0"/>
    <b v="0"/>
    <x v="1"/>
    <x v="7"/>
  </r>
  <r>
    <n v="15"/>
    <x v="15"/>
    <s v="Extended eco-centric pricing structure"/>
    <n v="81200"/>
    <n v="38414"/>
    <n v="-52.692118226600982"/>
    <x v="0"/>
    <n v="43124.293401015231"/>
    <n v="452"/>
    <x v="1"/>
    <s v="USD"/>
    <n v="1575957600"/>
    <n v="1576303200"/>
    <b v="0"/>
    <b v="0"/>
    <x v="2"/>
    <x v="8"/>
  </r>
  <r>
    <n v="16"/>
    <x v="16"/>
    <s v="Cross-platform systemic adapter"/>
    <n v="1700"/>
    <n v="11041"/>
    <n v="549.47058823529414"/>
    <x v="1"/>
    <n v="43129.080284552845"/>
    <n v="100"/>
    <x v="1"/>
    <s v="USD"/>
    <n v="1390370400"/>
    <n v="1392271200"/>
    <b v="0"/>
    <b v="0"/>
    <x v="5"/>
    <x v="9"/>
  </r>
  <r>
    <n v="17"/>
    <x v="17"/>
    <s v="Seamless 4thgeneration methodology"/>
    <n v="84600"/>
    <n v="134845"/>
    <n v="59.391252955082741"/>
    <x v="1"/>
    <n v="43161.723296032556"/>
    <n v="1249"/>
    <x v="1"/>
    <s v="USD"/>
    <n v="1294812000"/>
    <n v="1294898400"/>
    <b v="0"/>
    <b v="0"/>
    <x v="4"/>
    <x v="10"/>
  </r>
  <r>
    <n v="18"/>
    <x v="18"/>
    <s v="Exclusive needs-based adapter"/>
    <n v="9100"/>
    <n v="6089"/>
    <n v="-33.087912087912088"/>
    <x v="3"/>
    <n v="43068.359470468429"/>
    <n v="135"/>
    <x v="1"/>
    <s v="USD"/>
    <n v="1536382800"/>
    <n v="1537074000"/>
    <b v="0"/>
    <b v="0"/>
    <x v="3"/>
    <x v="3"/>
  </r>
  <r>
    <n v="19"/>
    <x v="19"/>
    <s v="Down-sized cohesive archive"/>
    <n v="62500"/>
    <n v="30331"/>
    <n v="-51.470400000000005"/>
    <x v="0"/>
    <n v="43106.055045871559"/>
    <n v="674"/>
    <x v="1"/>
    <s v="USD"/>
    <n v="1551679200"/>
    <n v="1553490000"/>
    <b v="0"/>
    <b v="1"/>
    <x v="3"/>
    <x v="3"/>
  </r>
  <r>
    <n v="20"/>
    <x v="20"/>
    <s v="Proactive composite alliance"/>
    <n v="131800"/>
    <n v="147936"/>
    <n v="12.242792109256449"/>
    <x v="1"/>
    <n v="43119.090816326534"/>
    <n v="1396"/>
    <x v="1"/>
    <s v="USD"/>
    <n v="1406523600"/>
    <n v="1406523600"/>
    <b v="0"/>
    <b v="0"/>
    <x v="4"/>
    <x v="6"/>
  </r>
  <r>
    <n v="21"/>
    <x v="21"/>
    <s v="Re-engineered intangible definition"/>
    <n v="94000"/>
    <n v="38533"/>
    <n v="-59.007446808510636"/>
    <x v="0"/>
    <n v="43012.025536261492"/>
    <n v="558"/>
    <x v="1"/>
    <s v="USD"/>
    <n v="1313384400"/>
    <n v="1316322000"/>
    <b v="0"/>
    <b v="0"/>
    <x v="3"/>
    <x v="3"/>
  </r>
  <r>
    <n v="22"/>
    <x v="22"/>
    <s v="Enhanced dynamic definition"/>
    <n v="59100"/>
    <n v="75690"/>
    <n v="28.071065989847714"/>
    <x v="1"/>
    <n v="43016.605316973415"/>
    <n v="890"/>
    <x v="1"/>
    <s v="USD"/>
    <n v="1522731600"/>
    <n v="1524027600"/>
    <b v="0"/>
    <b v="0"/>
    <x v="3"/>
    <x v="3"/>
  </r>
  <r>
    <n v="23"/>
    <x v="23"/>
    <s v="Devolved next generation adapter"/>
    <n v="4500"/>
    <n v="14942"/>
    <n v="232.04444444444445"/>
    <x v="1"/>
    <n v="42983.162743091096"/>
    <n v="142"/>
    <x v="4"/>
    <s v="GBP"/>
    <n v="1550124000"/>
    <n v="1554699600"/>
    <b v="0"/>
    <b v="0"/>
    <x v="4"/>
    <x v="4"/>
  </r>
  <r>
    <n v="24"/>
    <x v="24"/>
    <s v="Cross-platform intermediate frame"/>
    <n v="92400"/>
    <n v="104257"/>
    <n v="12.832251082251082"/>
    <x v="1"/>
    <n v="43011.893442622953"/>
    <n v="2673"/>
    <x v="1"/>
    <s v="USD"/>
    <n v="1403326800"/>
    <n v="1403499600"/>
    <b v="0"/>
    <b v="0"/>
    <x v="2"/>
    <x v="8"/>
  </r>
  <r>
    <n v="25"/>
    <x v="25"/>
    <s v="Monitored impactful analyzer"/>
    <n v="5500"/>
    <n v="11904"/>
    <n v="116.43636363636362"/>
    <x v="1"/>
    <n v="42949.077948717946"/>
    <n v="163"/>
    <x v="1"/>
    <s v="USD"/>
    <n v="1305694800"/>
    <n v="1307422800"/>
    <b v="0"/>
    <b v="1"/>
    <x v="6"/>
    <x v="11"/>
  </r>
  <r>
    <n v="26"/>
    <x v="26"/>
    <s v="Optional responsive customer loyalty"/>
    <n v="107500"/>
    <n v="51814"/>
    <n v="-51.800930232558137"/>
    <x v="3"/>
    <n v="42980.951745379876"/>
    <n v="1480"/>
    <x v="1"/>
    <s v="USD"/>
    <n v="1533013200"/>
    <n v="1535346000"/>
    <b v="0"/>
    <b v="0"/>
    <x v="3"/>
    <x v="3"/>
  </r>
  <r>
    <n v="27"/>
    <x v="27"/>
    <s v="Diverse transitional migration"/>
    <n v="2000"/>
    <n v="1599"/>
    <n v="-20.05"/>
    <x v="0"/>
    <n v="42971.873586844813"/>
    <n v="15"/>
    <x v="1"/>
    <s v="USD"/>
    <n v="1443848400"/>
    <n v="1444539600"/>
    <b v="0"/>
    <b v="0"/>
    <x v="1"/>
    <x v="1"/>
  </r>
  <r>
    <n v="28"/>
    <x v="28"/>
    <s v="Synchronized global task-force"/>
    <n v="130800"/>
    <n v="137635"/>
    <n v="5.2255351681957185"/>
    <x v="1"/>
    <n v="43014.438271604937"/>
    <n v="2220"/>
    <x v="1"/>
    <s v="USD"/>
    <n v="1265695200"/>
    <n v="1267682400"/>
    <b v="0"/>
    <b v="1"/>
    <x v="3"/>
    <x v="3"/>
  </r>
  <r>
    <n v="29"/>
    <x v="29"/>
    <s v="Focused 6thgeneration forecast"/>
    <n v="45900"/>
    <n v="150965"/>
    <n v="228.89978213507626"/>
    <x v="1"/>
    <n v="42916.991761071062"/>
    <n v="1606"/>
    <x v="5"/>
    <s v="CHF"/>
    <n v="1532062800"/>
    <n v="1535518800"/>
    <b v="0"/>
    <b v="0"/>
    <x v="4"/>
    <x v="12"/>
  </r>
  <r>
    <n v="30"/>
    <x v="30"/>
    <s v="Down-sized analyzing challenge"/>
    <n v="9000"/>
    <n v="14455"/>
    <n v="60.611111111111114"/>
    <x v="1"/>
    <n v="42805.602061855672"/>
    <n v="129"/>
    <x v="1"/>
    <s v="USD"/>
    <n v="1558674000"/>
    <n v="1559106000"/>
    <b v="0"/>
    <b v="0"/>
    <x v="4"/>
    <x v="10"/>
  </r>
  <r>
    <n v="31"/>
    <x v="31"/>
    <s v="Progressive needs-based focus group"/>
    <n v="3500"/>
    <n v="10850"/>
    <n v="210"/>
    <x v="1"/>
    <n v="42834.859649122809"/>
    <n v="226"/>
    <x v="4"/>
    <s v="GBP"/>
    <n v="1451973600"/>
    <n v="1454392800"/>
    <b v="0"/>
    <b v="0"/>
    <x v="6"/>
    <x v="11"/>
  </r>
  <r>
    <n v="32"/>
    <x v="32"/>
    <s v="Ergonomic 6thgeneration success"/>
    <n v="101000"/>
    <n v="87676"/>
    <n v="-13.192079207920793"/>
    <x v="0"/>
    <n v="42867.901859504134"/>
    <n v="2307"/>
    <x v="6"/>
    <s v="EUR"/>
    <n v="1515564000"/>
    <n v="1517896800"/>
    <b v="0"/>
    <b v="0"/>
    <x v="4"/>
    <x v="4"/>
  </r>
  <r>
    <n v="33"/>
    <x v="33"/>
    <s v="Exclusive interactive approach"/>
    <n v="50200"/>
    <n v="189666"/>
    <n v="277.82071713147411"/>
    <x v="1"/>
    <n v="42821.564632885209"/>
    <n v="5419"/>
    <x v="1"/>
    <s v="USD"/>
    <n v="1412485200"/>
    <n v="1415685600"/>
    <b v="0"/>
    <b v="0"/>
    <x v="3"/>
    <x v="3"/>
  </r>
  <r>
    <n v="34"/>
    <x v="34"/>
    <s v="Reverse-engineered asynchronous archive"/>
    <n v="9300"/>
    <n v="14025"/>
    <n v="50.806451612903224"/>
    <x v="1"/>
    <n v="42669.551759834365"/>
    <n v="165"/>
    <x v="1"/>
    <s v="USD"/>
    <n v="1490245200"/>
    <n v="1490677200"/>
    <b v="0"/>
    <b v="0"/>
    <x v="4"/>
    <x v="4"/>
  </r>
  <r>
    <n v="35"/>
    <x v="35"/>
    <s v="Synergized intangible challenge"/>
    <n v="125500"/>
    <n v="188628"/>
    <n v="50.301195219123507"/>
    <x v="1"/>
    <n v="42699.235233160623"/>
    <n v="1965"/>
    <x v="3"/>
    <s v="DKK"/>
    <n v="1547877600"/>
    <n v="1551506400"/>
    <b v="0"/>
    <b v="1"/>
    <x v="4"/>
    <x v="6"/>
  </r>
  <r>
    <n v="36"/>
    <x v="36"/>
    <s v="Monitored multi-state encryption"/>
    <n v="700"/>
    <n v="1101"/>
    <n v="57.285714285714285"/>
    <x v="1"/>
    <n v="42547.856846473027"/>
    <n v="16"/>
    <x v="1"/>
    <s v="USD"/>
    <n v="1298700000"/>
    <n v="1300856400"/>
    <b v="0"/>
    <b v="0"/>
    <x v="3"/>
    <x v="3"/>
  </r>
  <r>
    <n v="37"/>
    <x v="37"/>
    <s v="Profound attitude-oriented functionalities"/>
    <n v="8100"/>
    <n v="11339"/>
    <n v="39.987654320987652"/>
    <x v="1"/>
    <n v="42590.896157840085"/>
    <n v="107"/>
    <x v="1"/>
    <s v="USD"/>
    <n v="1570338000"/>
    <n v="1573192800"/>
    <b v="0"/>
    <b v="1"/>
    <x v="5"/>
    <x v="13"/>
  </r>
  <r>
    <n v="38"/>
    <x v="38"/>
    <s v="Digitized client-driven database"/>
    <n v="3100"/>
    <n v="10085"/>
    <n v="225.32258064516131"/>
    <x v="1"/>
    <n v="42623.382536382538"/>
    <n v="134"/>
    <x v="1"/>
    <s v="USD"/>
    <n v="1287378000"/>
    <n v="1287810000"/>
    <b v="0"/>
    <b v="0"/>
    <x v="7"/>
    <x v="14"/>
  </r>
  <r>
    <n v="39"/>
    <x v="39"/>
    <s v="Organized bi-directional function"/>
    <n v="9900"/>
    <n v="5027"/>
    <n v="-49.222222222222221"/>
    <x v="0"/>
    <n v="42657.241415192511"/>
    <n v="88"/>
    <x v="3"/>
    <s v="DKK"/>
    <n v="1361772000"/>
    <n v="1362978000"/>
    <b v="0"/>
    <b v="0"/>
    <x v="3"/>
    <x v="3"/>
  </r>
  <r>
    <n v="40"/>
    <x v="40"/>
    <s v="Reduced stable middleware"/>
    <n v="8800"/>
    <n v="14878"/>
    <n v="69.068181818181813"/>
    <x v="1"/>
    <n v="42696.439583333333"/>
    <n v="198"/>
    <x v="1"/>
    <s v="USD"/>
    <n v="1275714000"/>
    <n v="1277355600"/>
    <b v="0"/>
    <b v="1"/>
    <x v="2"/>
    <x v="8"/>
  </r>
  <r>
    <n v="41"/>
    <x v="41"/>
    <s v="Universal 5thgeneration neural-net"/>
    <n v="5600"/>
    <n v="11924"/>
    <n v="112.92857142857142"/>
    <x v="1"/>
    <n v="42725.447340980187"/>
    <n v="111"/>
    <x v="6"/>
    <s v="EUR"/>
    <n v="1346734800"/>
    <n v="1348981200"/>
    <b v="0"/>
    <b v="1"/>
    <x v="1"/>
    <x v="1"/>
  </r>
  <r>
    <n v="42"/>
    <x v="42"/>
    <s v="Virtual uniform frame"/>
    <n v="1800"/>
    <n v="7991"/>
    <n v="343.94444444444446"/>
    <x v="1"/>
    <n v="42757.599164926934"/>
    <n v="222"/>
    <x v="1"/>
    <s v="USD"/>
    <n v="1309755600"/>
    <n v="1310533200"/>
    <b v="0"/>
    <b v="0"/>
    <x v="0"/>
    <x v="0"/>
  </r>
  <r>
    <n v="43"/>
    <x v="43"/>
    <s v="Profound explicit paradigm"/>
    <n v="90200"/>
    <n v="167717"/>
    <n v="85.939024390243901"/>
    <x v="1"/>
    <n v="42793.927899686518"/>
    <n v="6212"/>
    <x v="1"/>
    <s v="USD"/>
    <n v="1406178000"/>
    <n v="1407560400"/>
    <b v="0"/>
    <b v="0"/>
    <x v="5"/>
    <x v="15"/>
  </r>
  <r>
    <n v="44"/>
    <x v="44"/>
    <s v="Visionary real-time groupware"/>
    <n v="1600"/>
    <n v="10541"/>
    <n v="558.8125"/>
    <x v="1"/>
    <n v="42663.25523012552"/>
    <n v="98"/>
    <x v="3"/>
    <s v="DKK"/>
    <n v="1552798800"/>
    <n v="1552885200"/>
    <b v="0"/>
    <b v="0"/>
    <x v="5"/>
    <x v="13"/>
  </r>
  <r>
    <n v="45"/>
    <x v="45"/>
    <s v="Networked tertiary Graphical User Interface"/>
    <n v="9500"/>
    <n v="4530"/>
    <n v="-52.315789473684212"/>
    <x v="0"/>
    <n v="42696.891099476437"/>
    <n v="48"/>
    <x v="1"/>
    <s v="USD"/>
    <n v="1478062800"/>
    <n v="1479362400"/>
    <b v="0"/>
    <b v="1"/>
    <x v="3"/>
    <x v="3"/>
  </r>
  <r>
    <n v="46"/>
    <x v="46"/>
    <s v="Virtual grid-enabled task-force"/>
    <n v="3700"/>
    <n v="4247"/>
    <n v="14.783783783783782"/>
    <x v="1"/>
    <n v="42736.89832285115"/>
    <n v="92"/>
    <x v="1"/>
    <s v="USD"/>
    <n v="1278565200"/>
    <n v="1280552400"/>
    <b v="0"/>
    <b v="0"/>
    <x v="1"/>
    <x v="1"/>
  </r>
  <r>
    <n v="47"/>
    <x v="47"/>
    <s v="Function-based multi-state software"/>
    <n v="1500"/>
    <n v="7129"/>
    <n v="375.26666666666671"/>
    <x v="1"/>
    <n v="42777.286463798533"/>
    <n v="149"/>
    <x v="1"/>
    <s v="USD"/>
    <n v="1396069200"/>
    <n v="1398661200"/>
    <b v="0"/>
    <b v="0"/>
    <x v="3"/>
    <x v="3"/>
  </r>
  <r>
    <n v="48"/>
    <x v="48"/>
    <s v="Optimized leadingedge concept"/>
    <n v="33300"/>
    <n v="128862"/>
    <n v="286.97297297297297"/>
    <x v="1"/>
    <n v="42814.732142857145"/>
    <n v="2431"/>
    <x v="1"/>
    <s v="USD"/>
    <n v="1435208400"/>
    <n v="1436245200"/>
    <b v="0"/>
    <b v="0"/>
    <x v="3"/>
    <x v="3"/>
  </r>
  <r>
    <n v="49"/>
    <x v="49"/>
    <s v="Sharable holistic interface"/>
    <n v="7200"/>
    <n v="13653"/>
    <n v="89.625"/>
    <x v="1"/>
    <n v="42724.25131440589"/>
    <n v="303"/>
    <x v="1"/>
    <s v="USD"/>
    <n v="1571547600"/>
    <n v="1575439200"/>
    <b v="0"/>
    <b v="0"/>
    <x v="1"/>
    <x v="1"/>
  </r>
  <r>
    <n v="50"/>
    <x v="50"/>
    <s v="Down-sized system-worthy secured line"/>
    <n v="100"/>
    <n v="2"/>
    <n v="-98"/>
    <x v="0"/>
    <n v="42754.85263157895"/>
    <n v="1"/>
    <x v="6"/>
    <s v="EUR"/>
    <n v="1375333200"/>
    <n v="1377752400"/>
    <b v="0"/>
    <b v="0"/>
    <x v="1"/>
    <x v="16"/>
  </r>
  <r>
    <n v="51"/>
    <x v="51"/>
    <s v="Inverse secondary infrastructure"/>
    <n v="158100"/>
    <n v="145243"/>
    <n v="-8.1321948134092352"/>
    <x v="0"/>
    <n v="42799.903055848263"/>
    <n v="1467"/>
    <x v="4"/>
    <s v="GBP"/>
    <n v="1332824400"/>
    <n v="1334206800"/>
    <b v="0"/>
    <b v="1"/>
    <x v="2"/>
    <x v="8"/>
  </r>
  <r>
    <n v="52"/>
    <x v="52"/>
    <s v="Organic foreground leverage"/>
    <n v="7200"/>
    <n v="2459"/>
    <n v="-65.847222222222229"/>
    <x v="0"/>
    <n v="42691.840717299579"/>
    <n v="75"/>
    <x v="1"/>
    <s v="USD"/>
    <n v="1284526800"/>
    <n v="1284872400"/>
    <b v="0"/>
    <b v="0"/>
    <x v="3"/>
    <x v="3"/>
  </r>
  <r>
    <n v="53"/>
    <x v="53"/>
    <s v="Reverse-engineered static concept"/>
    <n v="8800"/>
    <n v="12356"/>
    <n v="40.409090909090914"/>
    <x v="1"/>
    <n v="42734.325237592398"/>
    <n v="209"/>
    <x v="1"/>
    <s v="USD"/>
    <n v="1400562000"/>
    <n v="1403931600"/>
    <b v="0"/>
    <b v="0"/>
    <x v="4"/>
    <x v="6"/>
  </r>
  <r>
    <n v="54"/>
    <x v="54"/>
    <s v="Multi-channeled neutral customer loyalty"/>
    <n v="6000"/>
    <n v="5392"/>
    <n v="-10.133333333333333"/>
    <x v="0"/>
    <n v="42766.437632135305"/>
    <n v="120"/>
    <x v="1"/>
    <s v="USD"/>
    <n v="1520748000"/>
    <n v="1521262800"/>
    <b v="0"/>
    <b v="0"/>
    <x v="2"/>
    <x v="8"/>
  </r>
  <r>
    <n v="55"/>
    <x v="55"/>
    <s v="Reverse-engineered bifurcated strategy"/>
    <n v="6600"/>
    <n v="11746"/>
    <n v="77.969696969696969"/>
    <x v="1"/>
    <n v="42805.987301587302"/>
    <n v="131"/>
    <x v="1"/>
    <s v="USD"/>
    <n v="1532926800"/>
    <n v="1533358800"/>
    <b v="0"/>
    <b v="0"/>
    <x v="1"/>
    <x v="17"/>
  </r>
  <r>
    <n v="56"/>
    <x v="56"/>
    <s v="Horizontal context-sensitive knowledge user"/>
    <n v="8000"/>
    <n v="11493"/>
    <n v="43.662500000000001"/>
    <x v="1"/>
    <n v="42838.889830508473"/>
    <n v="164"/>
    <x v="1"/>
    <s v="USD"/>
    <n v="1420869600"/>
    <n v="1421474400"/>
    <b v="0"/>
    <b v="0"/>
    <x v="2"/>
    <x v="8"/>
  </r>
  <r>
    <n v="57"/>
    <x v="57"/>
    <s v="Cross-group multi-state task-force"/>
    <n v="2900"/>
    <n v="6243"/>
    <n v="115.27586206896552"/>
    <x v="1"/>
    <n v="42872.130434782608"/>
    <n v="201"/>
    <x v="1"/>
    <s v="USD"/>
    <n v="1504242000"/>
    <n v="1505278800"/>
    <b v="0"/>
    <b v="0"/>
    <x v="6"/>
    <x v="11"/>
  </r>
  <r>
    <n v="58"/>
    <x v="58"/>
    <s v="Expanded 3rdgeneration strategy"/>
    <n v="2700"/>
    <n v="6132"/>
    <n v="127.11111111111111"/>
    <x v="1"/>
    <n v="42911.014861995754"/>
    <n v="211"/>
    <x v="1"/>
    <s v="USD"/>
    <n v="1442811600"/>
    <n v="1443934800"/>
    <b v="0"/>
    <b v="0"/>
    <x v="3"/>
    <x v="3"/>
  </r>
  <r>
    <n v="59"/>
    <x v="59"/>
    <s v="Assimilated real-time support"/>
    <n v="1400"/>
    <n v="3851"/>
    <n v="175.07142857142856"/>
    <x v="1"/>
    <n v="42950.099893730076"/>
    <n v="128"/>
    <x v="1"/>
    <s v="USD"/>
    <n v="1497243600"/>
    <n v="1498539600"/>
    <b v="0"/>
    <b v="1"/>
    <x v="3"/>
    <x v="3"/>
  </r>
  <r>
    <n v="60"/>
    <x v="60"/>
    <s v="User-centric regional database"/>
    <n v="94200"/>
    <n v="135997"/>
    <n v="44.37048832271762"/>
    <x v="1"/>
    <n v="42991.694680851062"/>
    <n v="1600"/>
    <x v="0"/>
    <s v="CAD"/>
    <n v="1342501200"/>
    <n v="1342760400"/>
    <b v="0"/>
    <b v="0"/>
    <x v="3"/>
    <x v="3"/>
  </r>
  <r>
    <n v="61"/>
    <x v="61"/>
    <s v="Open-source zero administration complexity"/>
    <n v="199200"/>
    <n v="184750"/>
    <n v="-7.2540160642570282"/>
    <x v="0"/>
    <n v="42892.647497337595"/>
    <n v="2253"/>
    <x v="0"/>
    <s v="CAD"/>
    <n v="1298268000"/>
    <n v="1301720400"/>
    <b v="0"/>
    <b v="0"/>
    <x v="3"/>
    <x v="3"/>
  </r>
  <r>
    <n v="62"/>
    <x v="62"/>
    <s v="Organized incremental standardization"/>
    <n v="2000"/>
    <n v="14452"/>
    <n v="622.6"/>
    <x v="1"/>
    <n v="42741.413646055436"/>
    <n v="249"/>
    <x v="1"/>
    <s v="USD"/>
    <n v="1433480400"/>
    <n v="1433566800"/>
    <b v="0"/>
    <b v="0"/>
    <x v="2"/>
    <x v="2"/>
  </r>
  <r>
    <n v="63"/>
    <x v="63"/>
    <s v="Assimilated didactic open system"/>
    <n v="4700"/>
    <n v="557"/>
    <n v="-88.148936170212764"/>
    <x v="0"/>
    <n v="42771.605122732122"/>
    <n v="5"/>
    <x v="1"/>
    <s v="USD"/>
    <n v="1493355600"/>
    <n v="1493874000"/>
    <b v="0"/>
    <b v="0"/>
    <x v="3"/>
    <x v="3"/>
  </r>
  <r>
    <n v="64"/>
    <x v="64"/>
    <s v="Vision-oriented logistical intranet"/>
    <n v="2800"/>
    <n v="2734"/>
    <n v="-2.3571428571428572"/>
    <x v="0"/>
    <n v="42816.706196581195"/>
    <n v="38"/>
    <x v="1"/>
    <s v="USD"/>
    <n v="1530507600"/>
    <n v="1531803600"/>
    <b v="0"/>
    <b v="1"/>
    <x v="2"/>
    <x v="2"/>
  </r>
  <r>
    <n v="65"/>
    <x v="65"/>
    <s v="Mandatory incremental projection"/>
    <n v="6100"/>
    <n v="14405"/>
    <n v="136.14754098360655"/>
    <x v="1"/>
    <n v="42859.575401069516"/>
    <n v="236"/>
    <x v="1"/>
    <s v="USD"/>
    <n v="1296108000"/>
    <n v="1296712800"/>
    <b v="0"/>
    <b v="0"/>
    <x v="3"/>
    <x v="3"/>
  </r>
  <r>
    <n v="66"/>
    <x v="66"/>
    <s v="Grass-roots needs-based encryption"/>
    <n v="2900"/>
    <n v="1307"/>
    <n v="-54.931034482758619"/>
    <x v="0"/>
    <n v="42890.040685224842"/>
    <n v="12"/>
    <x v="1"/>
    <s v="USD"/>
    <n v="1428469200"/>
    <n v="1428901200"/>
    <b v="0"/>
    <b v="1"/>
    <x v="3"/>
    <x v="3"/>
  </r>
  <r>
    <n v="67"/>
    <x v="67"/>
    <s v="Team-oriented 6thgeneration middleware"/>
    <n v="72600"/>
    <n v="117892"/>
    <n v="62.385674931129472"/>
    <x v="1"/>
    <n v="42934.609860664525"/>
    <n v="4065"/>
    <x v="4"/>
    <s v="GBP"/>
    <n v="1264399200"/>
    <n v="1264831200"/>
    <b v="0"/>
    <b v="1"/>
    <x v="2"/>
    <x v="8"/>
  </r>
  <r>
    <n v="68"/>
    <x v="68"/>
    <s v="Inverse multi-tasking installation"/>
    <n v="5700"/>
    <n v="14508"/>
    <n v="154.5263157894737"/>
    <x v="1"/>
    <n v="42854.18347639485"/>
    <n v="246"/>
    <x v="6"/>
    <s v="EUR"/>
    <n v="1501131600"/>
    <n v="1505192400"/>
    <b v="0"/>
    <b v="1"/>
    <x v="3"/>
    <x v="3"/>
  </r>
  <r>
    <n v="69"/>
    <x v="69"/>
    <s v="Switchable disintermediate moderator"/>
    <n v="7900"/>
    <n v="1901"/>
    <n v="-75.936708860759495"/>
    <x v="3"/>
    <n v="42884.630504833513"/>
    <n v="17"/>
    <x v="1"/>
    <s v="USD"/>
    <n v="1292738400"/>
    <n v="1295676000"/>
    <b v="0"/>
    <b v="0"/>
    <x v="3"/>
    <x v="3"/>
  </r>
  <r>
    <n v="70"/>
    <x v="70"/>
    <s v="Re-engineered 24/7 task-force"/>
    <n v="128000"/>
    <n v="158389"/>
    <n v="23.741406250000001"/>
    <x v="1"/>
    <n v="42928.698924731179"/>
    <n v="2475"/>
    <x v="6"/>
    <s v="EUR"/>
    <n v="1288674000"/>
    <n v="1292911200"/>
    <b v="0"/>
    <b v="1"/>
    <x v="3"/>
    <x v="3"/>
  </r>
  <r>
    <n v="71"/>
    <x v="71"/>
    <s v="Organic object-oriented budgetary management"/>
    <n v="6000"/>
    <n v="6484"/>
    <n v="8.0666666666666664"/>
    <x v="1"/>
    <n v="42804.41442411195"/>
    <n v="76"/>
    <x v="1"/>
    <s v="USD"/>
    <n v="1575093600"/>
    <n v="1575439200"/>
    <b v="0"/>
    <b v="0"/>
    <x v="3"/>
    <x v="3"/>
  </r>
  <r>
    <n v="72"/>
    <x v="72"/>
    <s v="Seamless coherent parallelism"/>
    <n v="600"/>
    <n v="4022"/>
    <n v="570.33333333333326"/>
    <x v="1"/>
    <n v="42843.552801724138"/>
    <n v="54"/>
    <x v="1"/>
    <s v="USD"/>
    <n v="1435726800"/>
    <n v="1438837200"/>
    <b v="0"/>
    <b v="0"/>
    <x v="4"/>
    <x v="10"/>
  </r>
  <r>
    <n v="73"/>
    <x v="73"/>
    <s v="Cross-platform even-keeled initiative"/>
    <n v="1400"/>
    <n v="9253"/>
    <n v="560.92857142857144"/>
    <x v="1"/>
    <n v="42885.431499460625"/>
    <n v="88"/>
    <x v="1"/>
    <s v="USD"/>
    <n v="1480226400"/>
    <n v="1480485600"/>
    <b v="0"/>
    <b v="0"/>
    <x v="1"/>
    <x v="17"/>
  </r>
  <r>
    <n v="74"/>
    <x v="74"/>
    <s v="Progressive tertiary framework"/>
    <n v="3900"/>
    <n v="4776"/>
    <n v="22.46153846153846"/>
    <x v="1"/>
    <n v="42921.751619870411"/>
    <n v="85"/>
    <x v="4"/>
    <s v="GBP"/>
    <n v="1459054800"/>
    <n v="1459141200"/>
    <b v="0"/>
    <b v="0"/>
    <x v="1"/>
    <x v="16"/>
  </r>
  <r>
    <n v="75"/>
    <x v="75"/>
    <s v="Multi-layered dynamic protocol"/>
    <n v="9700"/>
    <n v="14606"/>
    <n v="50.577319587628864"/>
    <x v="1"/>
    <n v="42962.990270270268"/>
    <n v="170"/>
    <x v="1"/>
    <s v="USD"/>
    <n v="1531630800"/>
    <n v="1532322000"/>
    <b v="0"/>
    <b v="0"/>
    <x v="7"/>
    <x v="14"/>
  </r>
  <r>
    <n v="76"/>
    <x v="76"/>
    <s v="Horizontal next generation function"/>
    <n v="122900"/>
    <n v="95993"/>
    <n v="-21.89340927583401"/>
    <x v="0"/>
    <n v="42993.679653679654"/>
    <n v="1684"/>
    <x v="1"/>
    <s v="USD"/>
    <n v="1421992800"/>
    <n v="1426222800"/>
    <b v="1"/>
    <b v="1"/>
    <x v="3"/>
    <x v="3"/>
  </r>
  <r>
    <n v="77"/>
    <x v="77"/>
    <s v="Pre-emptive impactful model"/>
    <n v="9500"/>
    <n v="4460"/>
    <n v="-53.05263157894737"/>
    <x v="0"/>
    <n v="42936.258938244857"/>
    <n v="56"/>
    <x v="1"/>
    <s v="USD"/>
    <n v="1285563600"/>
    <n v="1286773200"/>
    <b v="0"/>
    <b v="1"/>
    <x v="4"/>
    <x v="10"/>
  </r>
  <r>
    <n v="78"/>
    <x v="78"/>
    <s v="User-centric bifurcated knowledge user"/>
    <n v="4500"/>
    <n v="13536"/>
    <n v="200.8"/>
    <x v="1"/>
    <n v="42977.99023861171"/>
    <n v="330"/>
    <x v="1"/>
    <s v="USD"/>
    <n v="1523854800"/>
    <n v="1523941200"/>
    <b v="0"/>
    <b v="0"/>
    <x v="5"/>
    <x v="18"/>
  </r>
  <r>
    <n v="79"/>
    <x v="79"/>
    <s v="Triple-buffered reciprocal project"/>
    <n v="57800"/>
    <n v="40228"/>
    <n v="-30.401384083044981"/>
    <x v="0"/>
    <n v="43009.957654723126"/>
    <n v="838"/>
    <x v="1"/>
    <s v="USD"/>
    <n v="1529125200"/>
    <n v="1529557200"/>
    <b v="0"/>
    <b v="0"/>
    <x v="3"/>
    <x v="3"/>
  </r>
  <r>
    <n v="80"/>
    <x v="80"/>
    <s v="Cross-platform needs-based approach"/>
    <n v="1100"/>
    <n v="7012"/>
    <n v="537.4545454545455"/>
    <x v="1"/>
    <n v="43012.98152173913"/>
    <n v="127"/>
    <x v="1"/>
    <s v="USD"/>
    <n v="1503982800"/>
    <n v="1506574800"/>
    <b v="0"/>
    <b v="0"/>
    <x v="6"/>
    <x v="11"/>
  </r>
  <r>
    <n v="81"/>
    <x v="81"/>
    <s v="User-friendly static contingency"/>
    <n v="16800"/>
    <n v="37857"/>
    <n v="125.33928571428572"/>
    <x v="1"/>
    <n v="43052.155603917301"/>
    <n v="411"/>
    <x v="1"/>
    <s v="USD"/>
    <n v="1511416800"/>
    <n v="1513576800"/>
    <b v="0"/>
    <b v="0"/>
    <x v="1"/>
    <x v="1"/>
  </r>
  <r>
    <n v="82"/>
    <x v="82"/>
    <s v="Reactive content-based framework"/>
    <n v="1000"/>
    <n v="14973"/>
    <n v="1397.3000000000002"/>
    <x v="1"/>
    <n v="43057.814814814818"/>
    <n v="180"/>
    <x v="4"/>
    <s v="GBP"/>
    <n v="1547704800"/>
    <n v="1548309600"/>
    <b v="0"/>
    <b v="1"/>
    <x v="6"/>
    <x v="11"/>
  </r>
  <r>
    <n v="83"/>
    <x v="83"/>
    <s v="Realigned user-facing concept"/>
    <n v="106400"/>
    <n v="39996"/>
    <n v="-62.409774436090224"/>
    <x v="0"/>
    <n v="43088.44165757906"/>
    <n v="1000"/>
    <x v="1"/>
    <s v="USD"/>
    <n v="1469682000"/>
    <n v="1471582800"/>
    <b v="0"/>
    <b v="0"/>
    <x v="1"/>
    <x v="5"/>
  </r>
  <r>
    <n v="84"/>
    <x v="84"/>
    <s v="Public-key zero tolerance orchestration"/>
    <n v="31400"/>
    <n v="41564"/>
    <n v="32.369426751592357"/>
    <x v="1"/>
    <n v="43091.817685589522"/>
    <n v="374"/>
    <x v="1"/>
    <s v="USD"/>
    <n v="1343451600"/>
    <n v="1344315600"/>
    <b v="0"/>
    <b v="0"/>
    <x v="2"/>
    <x v="8"/>
  </r>
  <r>
    <n v="85"/>
    <x v="85"/>
    <s v="Multi-tiered eco-centric architecture"/>
    <n v="4900"/>
    <n v="6430"/>
    <n v="31.22448979591837"/>
    <x v="1"/>
    <n v="43093.487431693989"/>
    <n v="71"/>
    <x v="2"/>
    <s v="AUD"/>
    <n v="1315717200"/>
    <n v="1316408400"/>
    <b v="0"/>
    <b v="0"/>
    <x v="1"/>
    <x v="7"/>
  </r>
  <r>
    <n v="86"/>
    <x v="86"/>
    <s v="Organic motivating firmware"/>
    <n v="7400"/>
    <n v="12405"/>
    <n v="67.635135135135144"/>
    <x v="1"/>
    <n v="43133.600656455143"/>
    <n v="203"/>
    <x v="1"/>
    <s v="USD"/>
    <n v="1430715600"/>
    <n v="1431838800"/>
    <b v="1"/>
    <b v="0"/>
    <x v="3"/>
    <x v="3"/>
  </r>
  <r>
    <n v="87"/>
    <x v="87"/>
    <s v="Synergized 4thgeneration conglomeration"/>
    <n v="198500"/>
    <n v="123040"/>
    <n v="-38.015113350125944"/>
    <x v="0"/>
    <n v="43167.257393209198"/>
    <n v="1482"/>
    <x v="2"/>
    <s v="AUD"/>
    <n v="1299564000"/>
    <n v="1300510800"/>
    <b v="0"/>
    <b v="1"/>
    <x v="1"/>
    <x v="1"/>
  </r>
  <r>
    <n v="88"/>
    <x v="88"/>
    <s v="Grass-roots fault-tolerant policy"/>
    <n v="4800"/>
    <n v="12516"/>
    <n v="160.75"/>
    <x v="1"/>
    <n v="43079.677631578947"/>
    <n v="113"/>
    <x v="1"/>
    <s v="USD"/>
    <n v="1429160400"/>
    <n v="1431061200"/>
    <b v="0"/>
    <b v="0"/>
    <x v="5"/>
    <x v="18"/>
  </r>
  <r>
    <n v="89"/>
    <x v="89"/>
    <s v="Monitored scalable knowledgebase"/>
    <n v="3400"/>
    <n v="8588"/>
    <n v="152.58823529411765"/>
    <x v="1"/>
    <n v="43113.227222832051"/>
    <n v="96"/>
    <x v="1"/>
    <s v="USD"/>
    <n v="1271307600"/>
    <n v="1271480400"/>
    <b v="0"/>
    <b v="0"/>
    <x v="3"/>
    <x v="3"/>
  </r>
  <r>
    <n v="90"/>
    <x v="90"/>
    <s v="Synergistic explicit parallelism"/>
    <n v="7800"/>
    <n v="6132"/>
    <n v="-21.384615384615387"/>
    <x v="0"/>
    <n v="43151.167032967031"/>
    <n v="106"/>
    <x v="1"/>
    <s v="USD"/>
    <n v="1456380000"/>
    <n v="1456380000"/>
    <b v="0"/>
    <b v="1"/>
    <x v="3"/>
    <x v="3"/>
  </r>
  <r>
    <n v="91"/>
    <x v="91"/>
    <s v="Enhanced systemic analyzer"/>
    <n v="154300"/>
    <n v="74688"/>
    <n v="-51.595593000648087"/>
    <x v="0"/>
    <n v="43191.892189218925"/>
    <n v="679"/>
    <x v="6"/>
    <s v="EUR"/>
    <n v="1470459600"/>
    <n v="1472878800"/>
    <b v="0"/>
    <b v="0"/>
    <x v="5"/>
    <x v="18"/>
  </r>
  <r>
    <n v="92"/>
    <x v="92"/>
    <s v="Object-based analyzing knowledge user"/>
    <n v="20000"/>
    <n v="51775"/>
    <n v="158.875"/>
    <x v="1"/>
    <n v="43157.20484581498"/>
    <n v="498"/>
    <x v="5"/>
    <s v="CHF"/>
    <n v="1277269200"/>
    <n v="1277355600"/>
    <b v="0"/>
    <b v="1"/>
    <x v="6"/>
    <x v="11"/>
  </r>
  <r>
    <n v="93"/>
    <x v="93"/>
    <s v="Pre-emptive radical architecture"/>
    <n v="108800"/>
    <n v="65877"/>
    <n v="-39.451286764705884"/>
    <x v="3"/>
    <n v="43147.703417861077"/>
    <n v="610"/>
    <x v="1"/>
    <s v="USD"/>
    <n v="1350709200"/>
    <n v="1351054800"/>
    <b v="0"/>
    <b v="1"/>
    <x v="3"/>
    <x v="3"/>
  </r>
  <r>
    <n v="94"/>
    <x v="94"/>
    <s v="Grass-roots web-enabled contingency"/>
    <n v="2900"/>
    <n v="8807"/>
    <n v="203.68965517241381"/>
    <x v="1"/>
    <n v="43122.615894039736"/>
    <n v="180"/>
    <x v="4"/>
    <s v="GBP"/>
    <n v="1554613200"/>
    <n v="1555563600"/>
    <b v="0"/>
    <b v="0"/>
    <x v="2"/>
    <x v="2"/>
  </r>
  <r>
    <n v="95"/>
    <x v="95"/>
    <s v="Stand-alone system-worthy standardization"/>
    <n v="900"/>
    <n v="1017"/>
    <n v="13"/>
    <x v="1"/>
    <n v="43160.533701657456"/>
    <n v="27"/>
    <x v="1"/>
    <s v="USD"/>
    <n v="1571029200"/>
    <n v="1571634000"/>
    <b v="0"/>
    <b v="0"/>
    <x v="4"/>
    <x v="4"/>
  </r>
  <r>
    <n v="96"/>
    <x v="96"/>
    <s v="Down-sized systematic policy"/>
    <n v="69700"/>
    <n v="151513"/>
    <n v="117.37876614060258"/>
    <x v="1"/>
    <n v="43207.152654867255"/>
    <n v="2331"/>
    <x v="1"/>
    <s v="USD"/>
    <n v="1299736800"/>
    <n v="1300856400"/>
    <b v="0"/>
    <b v="0"/>
    <x v="3"/>
    <x v="3"/>
  </r>
  <r>
    <n v="97"/>
    <x v="97"/>
    <s v="Cloned bi-directional architecture"/>
    <n v="1300"/>
    <n v="12047"/>
    <n v="826.69230769230762"/>
    <x v="1"/>
    <n v="43087.212624584718"/>
    <n v="113"/>
    <x v="1"/>
    <s v="USD"/>
    <n v="1435208400"/>
    <n v="1439874000"/>
    <b v="0"/>
    <b v="0"/>
    <x v="0"/>
    <x v="0"/>
  </r>
  <r>
    <n v="98"/>
    <x v="98"/>
    <s v="Seamless transitional portal"/>
    <n v="97800"/>
    <n v="32951"/>
    <n v="-66.307770961145195"/>
    <x v="0"/>
    <n v="43121.62527716186"/>
    <n v="1220"/>
    <x v="2"/>
    <s v="AUD"/>
    <n v="1437973200"/>
    <n v="1438318800"/>
    <b v="0"/>
    <b v="0"/>
    <x v="6"/>
    <x v="11"/>
  </r>
  <r>
    <n v="99"/>
    <x v="99"/>
    <s v="Fully-configurable motivating approach"/>
    <n v="7600"/>
    <n v="14951"/>
    <n v="96.723684210526315"/>
    <x v="1"/>
    <n v="43132.913429522756"/>
    <n v="164"/>
    <x v="1"/>
    <s v="USD"/>
    <n v="1416895200"/>
    <n v="1419400800"/>
    <b v="0"/>
    <b v="0"/>
    <x v="3"/>
    <x v="3"/>
  </r>
  <r>
    <n v="100"/>
    <x v="100"/>
    <s v="Upgradable fault-tolerant approach"/>
    <n v="100"/>
    <n v="1"/>
    <n v="-99"/>
    <x v="0"/>
    <n v="43164.226666666669"/>
    <n v="1"/>
    <x v="1"/>
    <s v="USD"/>
    <n v="1319000400"/>
    <n v="1320555600"/>
    <b v="0"/>
    <b v="0"/>
    <x v="3"/>
    <x v="3"/>
  </r>
  <r>
    <n v="101"/>
    <x v="101"/>
    <s v="Reduced heuristic moratorium"/>
    <n v="900"/>
    <n v="9193"/>
    <n v="921.44444444444446"/>
    <x v="1"/>
    <n v="43212.23915461624"/>
    <n v="164"/>
    <x v="1"/>
    <s v="USD"/>
    <n v="1424498400"/>
    <n v="1425103200"/>
    <b v="0"/>
    <b v="1"/>
    <x v="1"/>
    <x v="5"/>
  </r>
  <r>
    <n v="102"/>
    <x v="102"/>
    <s v="Front-line web-enabled model"/>
    <n v="3700"/>
    <n v="10422"/>
    <n v="181.67567567567568"/>
    <x v="1"/>
    <n v="43250.122494432071"/>
    <n v="336"/>
    <x v="1"/>
    <s v="USD"/>
    <n v="1526274000"/>
    <n v="1526878800"/>
    <b v="0"/>
    <b v="1"/>
    <x v="2"/>
    <x v="8"/>
  </r>
  <r>
    <n v="103"/>
    <x v="103"/>
    <s v="Polarized incremental emulation"/>
    <n v="10000"/>
    <n v="2461"/>
    <n v="-75.39"/>
    <x v="0"/>
    <n v="43286.72017837235"/>
    <n v="37"/>
    <x v="6"/>
    <s v="EUR"/>
    <n v="1287896400"/>
    <n v="1288674000"/>
    <b v="0"/>
    <b v="0"/>
    <x v="1"/>
    <x v="5"/>
  </r>
  <r>
    <n v="104"/>
    <x v="104"/>
    <s v="Self-enabling grid-enabled initiative"/>
    <n v="119200"/>
    <n v="170623"/>
    <n v="43.140100671140942"/>
    <x v="1"/>
    <n v="43332.284598214283"/>
    <n v="1917"/>
    <x v="1"/>
    <s v="USD"/>
    <n v="1495515600"/>
    <n v="1495602000"/>
    <b v="0"/>
    <b v="0"/>
    <x v="1"/>
    <x v="7"/>
  </r>
  <r>
    <n v="105"/>
    <x v="105"/>
    <s v="Total fresh-thinking system engine"/>
    <n v="6800"/>
    <n v="9829"/>
    <n v="44.544117647058826"/>
    <x v="1"/>
    <n v="43190.060335195529"/>
    <n v="95"/>
    <x v="1"/>
    <s v="USD"/>
    <n v="1364878800"/>
    <n v="1366434000"/>
    <b v="0"/>
    <b v="0"/>
    <x v="2"/>
    <x v="2"/>
  </r>
  <r>
    <n v="106"/>
    <x v="106"/>
    <s v="Ameliorated clear-thinking circuit"/>
    <n v="3900"/>
    <n v="14006"/>
    <n v="259.12820512820514"/>
    <x v="1"/>
    <n v="43227.376957494409"/>
    <n v="147"/>
    <x v="1"/>
    <s v="USD"/>
    <n v="1567918800"/>
    <n v="1568350800"/>
    <b v="0"/>
    <b v="0"/>
    <x v="3"/>
    <x v="3"/>
  </r>
  <r>
    <n v="107"/>
    <x v="107"/>
    <s v="Multi-layered encompassing installation"/>
    <n v="3500"/>
    <n v="6527"/>
    <n v="86.485714285714295"/>
    <x v="1"/>
    <n v="43260.099664053749"/>
    <n v="86"/>
    <x v="1"/>
    <s v="USD"/>
    <n v="1524459600"/>
    <n v="1525928400"/>
    <b v="0"/>
    <b v="1"/>
    <x v="3"/>
    <x v="3"/>
  </r>
  <r>
    <n v="108"/>
    <x v="108"/>
    <s v="Universal encompassing implementation"/>
    <n v="1500"/>
    <n v="8929"/>
    <n v="495.26666666666665"/>
    <x v="1"/>
    <n v="43301.280269058298"/>
    <n v="83"/>
    <x v="1"/>
    <s v="USD"/>
    <n v="1333688400"/>
    <n v="1336885200"/>
    <b v="0"/>
    <b v="0"/>
    <x v="4"/>
    <x v="4"/>
  </r>
  <r>
    <n v="109"/>
    <x v="109"/>
    <s v="Object-based client-server application"/>
    <n v="5200"/>
    <n v="3079"/>
    <n v="-40.78846153846154"/>
    <x v="0"/>
    <n v="43339.857463524131"/>
    <n v="60"/>
    <x v="1"/>
    <s v="USD"/>
    <n v="1389506400"/>
    <n v="1389679200"/>
    <b v="0"/>
    <b v="0"/>
    <x v="4"/>
    <x v="19"/>
  </r>
  <r>
    <n v="110"/>
    <x v="110"/>
    <s v="Cross-platform solution-oriented process improvement"/>
    <n v="142400"/>
    <n v="21307"/>
    <n v="-85.037219101123597"/>
    <x v="0"/>
    <n v="43385.094382022471"/>
    <n v="296"/>
    <x v="1"/>
    <s v="USD"/>
    <n v="1536642000"/>
    <n v="1538283600"/>
    <b v="0"/>
    <b v="0"/>
    <x v="0"/>
    <x v="0"/>
  </r>
  <r>
    <n v="111"/>
    <x v="111"/>
    <s v="Re-engineered user-facing approach"/>
    <n v="61400"/>
    <n v="73653"/>
    <n v="19.95602605863192"/>
    <x v="1"/>
    <n v="43409.92913385827"/>
    <n v="676"/>
    <x v="1"/>
    <s v="USD"/>
    <n v="1348290000"/>
    <n v="1348808400"/>
    <b v="0"/>
    <b v="0"/>
    <x v="5"/>
    <x v="15"/>
  </r>
  <r>
    <n v="112"/>
    <x v="112"/>
    <s v="Re-engineered client-driven hub"/>
    <n v="4700"/>
    <n v="12635"/>
    <n v="168.82978723404256"/>
    <x v="1"/>
    <n v="43375.87162162162"/>
    <n v="361"/>
    <x v="2"/>
    <s v="AUD"/>
    <n v="1408856400"/>
    <n v="1410152400"/>
    <b v="0"/>
    <b v="0"/>
    <x v="2"/>
    <x v="2"/>
  </r>
  <r>
    <n v="113"/>
    <x v="113"/>
    <s v="User-friendly tertiary array"/>
    <n v="3300"/>
    <n v="12437"/>
    <n v="276.87878787878788"/>
    <x v="1"/>
    <n v="43410.528748590754"/>
    <n v="131"/>
    <x v="1"/>
    <s v="USD"/>
    <n v="1505192400"/>
    <n v="1505797200"/>
    <b v="0"/>
    <b v="0"/>
    <x v="0"/>
    <x v="0"/>
  </r>
  <r>
    <n v="114"/>
    <x v="114"/>
    <s v="Robust heuristic encoding"/>
    <n v="1900"/>
    <n v="13816"/>
    <n v="627.15789473684208"/>
    <x v="1"/>
    <n v="43445.487584650116"/>
    <n v="126"/>
    <x v="1"/>
    <s v="USD"/>
    <n v="1554786000"/>
    <n v="1554872400"/>
    <b v="0"/>
    <b v="1"/>
    <x v="2"/>
    <x v="8"/>
  </r>
  <r>
    <n v="115"/>
    <x v="115"/>
    <s v="Team-oriented clear-thinking capacity"/>
    <n v="166700"/>
    <n v="145382"/>
    <n v="-12.788242351529695"/>
    <x v="0"/>
    <n v="43478.967231638417"/>
    <n v="3304"/>
    <x v="6"/>
    <s v="EUR"/>
    <n v="1510898400"/>
    <n v="1513922400"/>
    <b v="0"/>
    <b v="0"/>
    <x v="5"/>
    <x v="13"/>
  </r>
  <r>
    <n v="116"/>
    <x v="116"/>
    <s v="De-engineered motivating standardization"/>
    <n v="7200"/>
    <n v="6336"/>
    <n v="-12"/>
    <x v="0"/>
    <n v="43363.692307692305"/>
    <n v="73"/>
    <x v="1"/>
    <s v="USD"/>
    <n v="1442552400"/>
    <n v="1442638800"/>
    <b v="0"/>
    <b v="0"/>
    <x v="3"/>
    <x v="3"/>
  </r>
  <r>
    <n v="117"/>
    <x v="117"/>
    <s v="Business-focused 24hour groupware"/>
    <n v="4900"/>
    <n v="8523"/>
    <n v="73.938775510204081"/>
    <x v="1"/>
    <n v="43405.626274065682"/>
    <n v="275"/>
    <x v="1"/>
    <s v="USD"/>
    <n v="1316667600"/>
    <n v="1317186000"/>
    <b v="0"/>
    <b v="0"/>
    <x v="4"/>
    <x v="19"/>
  </r>
  <r>
    <n v="118"/>
    <x v="118"/>
    <s v="Organic next generation protocol"/>
    <n v="5400"/>
    <n v="6351"/>
    <n v="17.611111111111111"/>
    <x v="1"/>
    <n v="43445.17573696145"/>
    <n v="67"/>
    <x v="1"/>
    <s v="USD"/>
    <n v="1390716000"/>
    <n v="1391234400"/>
    <b v="0"/>
    <b v="0"/>
    <x v="7"/>
    <x v="14"/>
  </r>
  <r>
    <n v="119"/>
    <x v="119"/>
    <s v="Reverse-engineered full-range Internet solution"/>
    <n v="5000"/>
    <n v="10748"/>
    <n v="114.96"/>
    <x v="1"/>
    <n v="43487.28036322361"/>
    <n v="154"/>
    <x v="1"/>
    <s v="USD"/>
    <n v="1402894800"/>
    <n v="1404363600"/>
    <b v="0"/>
    <b v="1"/>
    <x v="4"/>
    <x v="4"/>
  </r>
  <r>
    <n v="120"/>
    <x v="120"/>
    <s v="Synchronized regional synergy"/>
    <n v="75100"/>
    <n v="112272"/>
    <n v="49.496671105193073"/>
    <x v="1"/>
    <n v="43524.484090909093"/>
    <n v="1782"/>
    <x v="1"/>
    <s v="USD"/>
    <n v="1429246800"/>
    <n v="1429592400"/>
    <b v="0"/>
    <b v="1"/>
    <x v="6"/>
    <x v="20"/>
  </r>
  <r>
    <n v="121"/>
    <x v="121"/>
    <s v="Multi-lateral homogeneous success"/>
    <n v="45300"/>
    <n v="99361"/>
    <n v="119.33995584988963"/>
    <x v="1"/>
    <n v="43446.273037542662"/>
    <n v="903"/>
    <x v="1"/>
    <s v="USD"/>
    <n v="1412485200"/>
    <n v="1413608400"/>
    <b v="0"/>
    <b v="0"/>
    <x v="6"/>
    <x v="11"/>
  </r>
  <r>
    <n v="122"/>
    <x v="122"/>
    <s v="Seamless zero-defect solution"/>
    <n v="136800"/>
    <n v="88055"/>
    <n v="-35.632309941520468"/>
    <x v="0"/>
    <n v="43382.588838268792"/>
    <n v="3387"/>
    <x v="1"/>
    <s v="USD"/>
    <n v="1417068000"/>
    <n v="1419400800"/>
    <b v="0"/>
    <b v="0"/>
    <x v="5"/>
    <x v="13"/>
  </r>
  <r>
    <n v="123"/>
    <x v="123"/>
    <s v="Enhanced scalable concept"/>
    <n v="177700"/>
    <n v="33092"/>
    <n v="-81.377602701181758"/>
    <x v="0"/>
    <n v="43331.651083238314"/>
    <n v="662"/>
    <x v="0"/>
    <s v="CAD"/>
    <n v="1448344800"/>
    <n v="1448604000"/>
    <b v="1"/>
    <b v="0"/>
    <x v="3"/>
    <x v="3"/>
  </r>
  <r>
    <n v="124"/>
    <x v="124"/>
    <s v="Polarized uniform software"/>
    <n v="2600"/>
    <n v="9562"/>
    <n v="267.76923076923077"/>
    <x v="1"/>
    <n v="43343.340182648404"/>
    <n v="94"/>
    <x v="6"/>
    <s v="EUR"/>
    <n v="1557723600"/>
    <n v="1562302800"/>
    <b v="0"/>
    <b v="0"/>
    <x v="7"/>
    <x v="14"/>
  </r>
  <r>
    <n v="125"/>
    <x v="125"/>
    <s v="Stand-alone web-enabled moderator"/>
    <n v="5300"/>
    <n v="8475"/>
    <n v="59.905660377358494"/>
    <x v="1"/>
    <n v="43381.947428571431"/>
    <n v="180"/>
    <x v="1"/>
    <s v="USD"/>
    <n v="1537333200"/>
    <n v="1537678800"/>
    <b v="0"/>
    <b v="0"/>
    <x v="3"/>
    <x v="3"/>
  </r>
  <r>
    <n v="126"/>
    <x v="126"/>
    <s v="Proactive methodical benchmark"/>
    <n v="180200"/>
    <n v="69617"/>
    <n v="-61.366814650388456"/>
    <x v="0"/>
    <n v="43421.88672768879"/>
    <n v="774"/>
    <x v="1"/>
    <s v="USD"/>
    <n v="1471150800"/>
    <n v="1473570000"/>
    <b v="0"/>
    <b v="1"/>
    <x v="3"/>
    <x v="3"/>
  </r>
  <r>
    <n v="127"/>
    <x v="127"/>
    <s v="Team-oriented 6thgeneration matrix"/>
    <n v="103200"/>
    <n v="53067"/>
    <n v="-48.57848837209302"/>
    <x v="0"/>
    <n v="43391.880870561283"/>
    <n v="672"/>
    <x v="0"/>
    <s v="CAD"/>
    <n v="1273640400"/>
    <n v="1273899600"/>
    <b v="0"/>
    <b v="0"/>
    <x v="3"/>
    <x v="3"/>
  </r>
  <r>
    <n v="128"/>
    <x v="128"/>
    <s v="Phased human-resource core"/>
    <n v="70600"/>
    <n v="42596"/>
    <n v="-39.665722379603402"/>
    <x v="3"/>
    <n v="43380.785550458713"/>
    <n v="532"/>
    <x v="1"/>
    <s v="USD"/>
    <n v="1282885200"/>
    <n v="1284008400"/>
    <b v="0"/>
    <b v="0"/>
    <x v="1"/>
    <x v="1"/>
  </r>
  <r>
    <n v="129"/>
    <x v="129"/>
    <s v="Mandatory tertiary implementation"/>
    <n v="148500"/>
    <n v="4756"/>
    <n v="-96.797306397306386"/>
    <x v="3"/>
    <n v="43381.686567164179"/>
    <n v="55"/>
    <x v="2"/>
    <s v="AUD"/>
    <n v="1422943200"/>
    <n v="1425103200"/>
    <b v="0"/>
    <b v="0"/>
    <x v="0"/>
    <x v="0"/>
  </r>
  <r>
    <n v="130"/>
    <x v="130"/>
    <s v="Secured directional encryption"/>
    <n v="9600"/>
    <n v="14925"/>
    <n v="55.46875"/>
    <x v="1"/>
    <n v="43426.083908045977"/>
    <n v="533"/>
    <x v="3"/>
    <s v="DKK"/>
    <n v="1319605200"/>
    <n v="1320991200"/>
    <b v="0"/>
    <b v="0"/>
    <x v="4"/>
    <x v="6"/>
  </r>
  <r>
    <n v="131"/>
    <x v="131"/>
    <s v="Distributed 5thgeneration implementation"/>
    <n v="164700"/>
    <n v="166116"/>
    <n v="0.85974499089253187"/>
    <x v="1"/>
    <n v="43458.881472957422"/>
    <n v="2443"/>
    <x v="4"/>
    <s v="GBP"/>
    <n v="1385704800"/>
    <n v="1386828000"/>
    <b v="0"/>
    <b v="0"/>
    <x v="2"/>
    <x v="2"/>
  </r>
  <r>
    <n v="132"/>
    <x v="132"/>
    <s v="Virtual static core"/>
    <n v="3300"/>
    <n v="3834"/>
    <n v="16.18181818181818"/>
    <x v="1"/>
    <n v="43317.571428571428"/>
    <n v="89"/>
    <x v="1"/>
    <s v="USD"/>
    <n v="1515736800"/>
    <n v="1517119200"/>
    <b v="0"/>
    <b v="1"/>
    <x v="3"/>
    <x v="3"/>
  </r>
  <r>
    <n v="133"/>
    <x v="133"/>
    <s v="Secured content-based product"/>
    <n v="4500"/>
    <n v="13985"/>
    <n v="210.77777777777777"/>
    <x v="1"/>
    <n v="43363.111880046134"/>
    <n v="159"/>
    <x v="1"/>
    <s v="USD"/>
    <n v="1313125200"/>
    <n v="1315026000"/>
    <b v="0"/>
    <b v="0"/>
    <x v="1"/>
    <x v="21"/>
  </r>
  <r>
    <n v="134"/>
    <x v="134"/>
    <s v="Secured executive concept"/>
    <n v="99500"/>
    <n v="89288"/>
    <n v="-10.263316582914573"/>
    <x v="0"/>
    <n v="43397.035796766744"/>
    <n v="940"/>
    <x v="5"/>
    <s v="CHF"/>
    <n v="1308459600"/>
    <n v="1312693200"/>
    <b v="0"/>
    <b v="1"/>
    <x v="4"/>
    <x v="4"/>
  </r>
  <r>
    <n v="135"/>
    <x v="135"/>
    <s v="Balanced zero-defect software"/>
    <n v="7700"/>
    <n v="5488"/>
    <n v="-28.72727272727273"/>
    <x v="0"/>
    <n v="43343.98265895954"/>
    <n v="117"/>
    <x v="1"/>
    <s v="USD"/>
    <n v="1362636000"/>
    <n v="1363064400"/>
    <b v="0"/>
    <b v="1"/>
    <x v="3"/>
    <x v="3"/>
  </r>
  <r>
    <n v="136"/>
    <x v="136"/>
    <s v="Distributed context-sensitive flexibility"/>
    <n v="82800"/>
    <n v="2721"/>
    <n v="-96.713768115942031"/>
    <x v="3"/>
    <n v="43387.797453703701"/>
    <n v="58"/>
    <x v="1"/>
    <s v="USD"/>
    <n v="1402117200"/>
    <n v="1403154000"/>
    <b v="0"/>
    <b v="1"/>
    <x v="4"/>
    <x v="6"/>
  </r>
  <r>
    <n v="137"/>
    <x v="137"/>
    <s v="Down-sized disintermediate support"/>
    <n v="1800"/>
    <n v="4712"/>
    <n v="161.77777777777777"/>
    <x v="1"/>
    <n v="43434.920046349944"/>
    <n v="50"/>
    <x v="1"/>
    <s v="USD"/>
    <n v="1286341200"/>
    <n v="1286859600"/>
    <b v="0"/>
    <b v="0"/>
    <x v="5"/>
    <x v="9"/>
  </r>
  <r>
    <n v="138"/>
    <x v="138"/>
    <s v="Stand-alone mission-critical moratorium"/>
    <n v="9600"/>
    <n v="9216"/>
    <n v="-4"/>
    <x v="0"/>
    <n v="43479.842227378191"/>
    <n v="115"/>
    <x v="1"/>
    <s v="USD"/>
    <n v="1348808400"/>
    <n v="1349326800"/>
    <b v="0"/>
    <b v="0"/>
    <x v="6"/>
    <x v="20"/>
  </r>
  <r>
    <n v="139"/>
    <x v="139"/>
    <s v="Down-sized empowering protocol"/>
    <n v="92100"/>
    <n v="19246"/>
    <n v="-79.103148751357224"/>
    <x v="0"/>
    <n v="43519.637630662022"/>
    <n v="326"/>
    <x v="1"/>
    <s v="USD"/>
    <n v="1429592400"/>
    <n v="1430974800"/>
    <b v="0"/>
    <b v="1"/>
    <x v="2"/>
    <x v="8"/>
  </r>
  <r>
    <n v="140"/>
    <x v="140"/>
    <s v="Fully-configurable coherent Internet solution"/>
    <n v="5500"/>
    <n v="12274"/>
    <n v="123.16363636363636"/>
    <x v="1"/>
    <n v="43547.862790697676"/>
    <n v="186"/>
    <x v="1"/>
    <s v="USD"/>
    <n v="1519538400"/>
    <n v="1519970400"/>
    <b v="0"/>
    <b v="0"/>
    <x v="4"/>
    <x v="4"/>
  </r>
  <r>
    <n v="141"/>
    <x v="141"/>
    <s v="Distributed motivating algorithm"/>
    <n v="64300"/>
    <n v="65323"/>
    <n v="1.5909797822706067"/>
    <x v="1"/>
    <n v="43584.270081490104"/>
    <n v="1071"/>
    <x v="1"/>
    <s v="USD"/>
    <n v="1434085200"/>
    <n v="1434603600"/>
    <b v="0"/>
    <b v="0"/>
    <x v="2"/>
    <x v="2"/>
  </r>
  <r>
    <n v="142"/>
    <x v="142"/>
    <s v="Expanded solution-oriented benchmark"/>
    <n v="5000"/>
    <n v="11502"/>
    <n v="130.04"/>
    <x v="1"/>
    <n v="43558.933566433567"/>
    <n v="117"/>
    <x v="1"/>
    <s v="USD"/>
    <n v="1333688400"/>
    <n v="1337230800"/>
    <b v="0"/>
    <b v="0"/>
    <x v="2"/>
    <x v="2"/>
  </r>
  <r>
    <n v="143"/>
    <x v="143"/>
    <s v="Implemented discrete secured line"/>
    <n v="5400"/>
    <n v="7322"/>
    <n v="35.592592592592595"/>
    <x v="1"/>
    <n v="43596.339556592764"/>
    <n v="70"/>
    <x v="1"/>
    <s v="USD"/>
    <n v="1277701200"/>
    <n v="1279429200"/>
    <b v="0"/>
    <b v="0"/>
    <x v="1"/>
    <x v="7"/>
  </r>
  <r>
    <n v="144"/>
    <x v="144"/>
    <s v="Multi-lateral actuating installation"/>
    <n v="9000"/>
    <n v="11619"/>
    <n v="29.099999999999998"/>
    <x v="1"/>
    <n v="43638.71612149533"/>
    <n v="135"/>
    <x v="1"/>
    <s v="USD"/>
    <n v="1560747600"/>
    <n v="1561438800"/>
    <b v="0"/>
    <b v="0"/>
    <x v="3"/>
    <x v="3"/>
  </r>
  <r>
    <n v="145"/>
    <x v="145"/>
    <s v="Secured reciprocal array"/>
    <n v="25000"/>
    <n v="59128"/>
    <n v="136.512"/>
    <x v="1"/>
    <n v="43676.166081871343"/>
    <n v="768"/>
    <x v="5"/>
    <s v="CHF"/>
    <n v="1410066000"/>
    <n v="1410498000"/>
    <b v="0"/>
    <b v="0"/>
    <x v="2"/>
    <x v="8"/>
  </r>
  <r>
    <n v="146"/>
    <x v="146"/>
    <s v="Optional bandwidth-monitored middleware"/>
    <n v="8800"/>
    <n v="1518"/>
    <n v="-82.75"/>
    <x v="3"/>
    <n v="43658.072599531617"/>
    <n v="51"/>
    <x v="1"/>
    <s v="USD"/>
    <n v="1320732000"/>
    <n v="1322460000"/>
    <b v="0"/>
    <b v="0"/>
    <x v="3"/>
    <x v="3"/>
  </r>
  <r>
    <n v="147"/>
    <x v="147"/>
    <s v="Upgradable upward-trending workforce"/>
    <n v="8300"/>
    <n v="9337"/>
    <n v="12.493975903614459"/>
    <x v="1"/>
    <n v="43707.474794841735"/>
    <n v="199"/>
    <x v="1"/>
    <s v="USD"/>
    <n v="1465794000"/>
    <n v="1466312400"/>
    <b v="0"/>
    <b v="1"/>
    <x v="3"/>
    <x v="3"/>
  </r>
  <r>
    <n v="148"/>
    <x v="148"/>
    <s v="Upgradable hybrid capability"/>
    <n v="9300"/>
    <n v="11255"/>
    <n v="21.021505376344084"/>
    <x v="1"/>
    <n v="43747.815727699533"/>
    <n v="107"/>
    <x v="1"/>
    <s v="USD"/>
    <n v="1500958800"/>
    <n v="1501736400"/>
    <b v="0"/>
    <b v="0"/>
    <x v="2"/>
    <x v="8"/>
  </r>
  <r>
    <n v="149"/>
    <x v="149"/>
    <s v="Managed fresh-thinking flexibility"/>
    <n v="6200"/>
    <n v="13632"/>
    <n v="119.87096774193549"/>
    <x v="1"/>
    <n v="43785.997649823737"/>
    <n v="195"/>
    <x v="1"/>
    <s v="USD"/>
    <n v="1357020000"/>
    <n v="1361512800"/>
    <b v="0"/>
    <b v="0"/>
    <x v="1"/>
    <x v="7"/>
  </r>
  <r>
    <n v="150"/>
    <x v="150"/>
    <s v="Networked stable workforce"/>
    <n v="100"/>
    <n v="1"/>
    <n v="-99"/>
    <x v="0"/>
    <n v="43821.472941176471"/>
    <n v="1"/>
    <x v="1"/>
    <s v="USD"/>
    <n v="1544940000"/>
    <n v="1545026400"/>
    <b v="0"/>
    <b v="0"/>
    <x v="1"/>
    <x v="1"/>
  </r>
  <r>
    <n v="151"/>
    <x v="151"/>
    <s v="Customizable intermediate extranet"/>
    <n v="137200"/>
    <n v="88037"/>
    <n v="-35.833090379008745"/>
    <x v="0"/>
    <n v="43873.087161366311"/>
    <n v="1467"/>
    <x v="1"/>
    <s v="USD"/>
    <n v="1402290000"/>
    <n v="1406696400"/>
    <b v="0"/>
    <b v="0"/>
    <x v="1"/>
    <x v="5"/>
  </r>
  <r>
    <n v="152"/>
    <x v="152"/>
    <s v="User-centric fault-tolerant task-force"/>
    <n v="41500"/>
    <n v="175573"/>
    <n v="323.06746987951811"/>
    <x v="1"/>
    <n v="43821.007075471702"/>
    <n v="3376"/>
    <x v="1"/>
    <s v="USD"/>
    <n v="1487311200"/>
    <n v="1487916000"/>
    <b v="0"/>
    <b v="0"/>
    <x v="1"/>
    <x v="7"/>
  </r>
  <r>
    <n v="153"/>
    <x v="153"/>
    <s v="Multi-tiered radical definition"/>
    <n v="189400"/>
    <n v="176112"/>
    <n v="-7.0158394931362196"/>
    <x v="0"/>
    <n v="43665.455726092092"/>
    <n v="5681"/>
    <x v="1"/>
    <s v="USD"/>
    <n v="1350622800"/>
    <n v="1351141200"/>
    <b v="0"/>
    <b v="0"/>
    <x v="3"/>
    <x v="3"/>
  </r>
  <r>
    <n v="154"/>
    <x v="154"/>
    <s v="Devolved foreground benchmark"/>
    <n v="171300"/>
    <n v="100650"/>
    <n v="-41.24343257443082"/>
    <x v="0"/>
    <n v="43508.899527186761"/>
    <n v="1059"/>
    <x v="1"/>
    <s v="USD"/>
    <n v="1463029200"/>
    <n v="1465016400"/>
    <b v="0"/>
    <b v="1"/>
    <x v="1"/>
    <x v="7"/>
  </r>
  <r>
    <n v="155"/>
    <x v="155"/>
    <s v="Distributed eco-centric methodology"/>
    <n v="139500"/>
    <n v="90706"/>
    <n v="-34.977777777777781"/>
    <x v="0"/>
    <n v="43441.276923076926"/>
    <n v="1194"/>
    <x v="1"/>
    <s v="USD"/>
    <n v="1269493200"/>
    <n v="1270789200"/>
    <b v="0"/>
    <b v="0"/>
    <x v="3"/>
    <x v="3"/>
  </r>
  <r>
    <n v="156"/>
    <x v="156"/>
    <s v="Streamlined encompassing encryption"/>
    <n v="36400"/>
    <n v="26914"/>
    <n v="-26.060439560439558"/>
    <x v="3"/>
    <n v="43385.276066350714"/>
    <n v="379"/>
    <x v="2"/>
    <s v="AUD"/>
    <n v="1570251600"/>
    <n v="1572325200"/>
    <b v="0"/>
    <b v="0"/>
    <x v="1"/>
    <x v="1"/>
  </r>
  <r>
    <n v="157"/>
    <x v="157"/>
    <s v="User-friendly reciprocal initiative"/>
    <n v="4200"/>
    <n v="2212"/>
    <n v="-47.333333333333336"/>
    <x v="0"/>
    <n v="43404.814946619219"/>
    <n v="30"/>
    <x v="2"/>
    <s v="AUD"/>
    <n v="1388383200"/>
    <n v="1389420000"/>
    <b v="0"/>
    <b v="0"/>
    <x v="7"/>
    <x v="14"/>
  </r>
  <r>
    <n v="158"/>
    <x v="158"/>
    <s v="Ergonomic fresh-thinking installation"/>
    <n v="2100"/>
    <n v="4640"/>
    <n v="120.95238095238095"/>
    <x v="1"/>
    <n v="43453.737529691214"/>
    <n v="41"/>
    <x v="1"/>
    <s v="USD"/>
    <n v="1449554400"/>
    <n v="1449640800"/>
    <b v="0"/>
    <b v="0"/>
    <x v="1"/>
    <x v="1"/>
  </r>
  <r>
    <n v="159"/>
    <x v="159"/>
    <s v="Robust explicit hardware"/>
    <n v="191200"/>
    <n v="191222"/>
    <n v="1.1506276150627614E-2"/>
    <x v="1"/>
    <n v="43499.889417360282"/>
    <n v="1821"/>
    <x v="1"/>
    <s v="USD"/>
    <n v="1553662800"/>
    <n v="1555218000"/>
    <b v="0"/>
    <b v="1"/>
    <x v="3"/>
    <x v="3"/>
  </r>
  <r>
    <n v="160"/>
    <x v="160"/>
    <s v="Stand-alone actuating support"/>
    <n v="8000"/>
    <n v="12985"/>
    <n v="62.312500000000007"/>
    <x v="1"/>
    <n v="43324.029761904763"/>
    <n v="164"/>
    <x v="1"/>
    <s v="USD"/>
    <n v="1556341200"/>
    <n v="1557723600"/>
    <b v="0"/>
    <b v="0"/>
    <x v="2"/>
    <x v="8"/>
  </r>
  <r>
    <n v="161"/>
    <x v="161"/>
    <s v="Cross-platform methodical process improvement"/>
    <n v="5500"/>
    <n v="4300"/>
    <n v="-21.818181818181817"/>
    <x v="0"/>
    <n v="43360.190703218119"/>
    <n v="75"/>
    <x v="1"/>
    <s v="USD"/>
    <n v="1442984400"/>
    <n v="1443502800"/>
    <b v="0"/>
    <b v="1"/>
    <x v="2"/>
    <x v="2"/>
  </r>
  <r>
    <n v="162"/>
    <x v="162"/>
    <s v="Extended bottom-line open architecture"/>
    <n v="6100"/>
    <n v="9134"/>
    <n v="49.73770491803279"/>
    <x v="1"/>
    <n v="43406.801909307876"/>
    <n v="157"/>
    <x v="5"/>
    <s v="CHF"/>
    <n v="1544248800"/>
    <n v="1546840800"/>
    <b v="0"/>
    <b v="0"/>
    <x v="1"/>
    <x v="1"/>
  </r>
  <r>
    <n v="163"/>
    <x v="163"/>
    <s v="Extended reciprocal circuit"/>
    <n v="3500"/>
    <n v="8864"/>
    <n v="153.25714285714284"/>
    <x v="1"/>
    <n v="43447.749103942653"/>
    <n v="246"/>
    <x v="1"/>
    <s v="USD"/>
    <n v="1508475600"/>
    <n v="1512712800"/>
    <b v="0"/>
    <b v="1"/>
    <x v="7"/>
    <x v="14"/>
  </r>
  <r>
    <n v="164"/>
    <x v="164"/>
    <s v="Polarized human-resource protocol"/>
    <n v="150500"/>
    <n v="150755"/>
    <n v="0.16943521594684385"/>
    <x v="1"/>
    <n v="43489.117224880385"/>
    <n v="1396"/>
    <x v="1"/>
    <s v="USD"/>
    <n v="1507438800"/>
    <n v="1507525200"/>
    <b v="0"/>
    <b v="0"/>
    <x v="3"/>
    <x v="3"/>
  </r>
  <r>
    <n v="165"/>
    <x v="165"/>
    <s v="Synergized radical product"/>
    <n v="90400"/>
    <n v="110279"/>
    <n v="21.990044247787608"/>
    <x v="1"/>
    <n v="43360.655089820357"/>
    <n v="2506"/>
    <x v="1"/>
    <s v="USD"/>
    <n v="1501563600"/>
    <n v="1504328400"/>
    <b v="0"/>
    <b v="0"/>
    <x v="2"/>
    <x v="2"/>
  </r>
  <r>
    <n v="166"/>
    <x v="166"/>
    <s v="Robust heuristic artificial intelligence"/>
    <n v="9800"/>
    <n v="13439"/>
    <n v="37.132653061224488"/>
    <x v="1"/>
    <n v="43280.417266187047"/>
    <n v="244"/>
    <x v="1"/>
    <s v="USD"/>
    <n v="1292997600"/>
    <n v="1293343200"/>
    <b v="0"/>
    <b v="0"/>
    <x v="7"/>
    <x v="14"/>
  </r>
  <r>
    <n v="167"/>
    <x v="167"/>
    <s v="Robust content-based emulation"/>
    <n v="2600"/>
    <n v="10804"/>
    <n v="315.53846153846155"/>
    <x v="1"/>
    <n v="43316.241296518609"/>
    <n v="146"/>
    <x v="2"/>
    <s v="AUD"/>
    <n v="1370840400"/>
    <n v="1371704400"/>
    <b v="0"/>
    <b v="0"/>
    <x v="3"/>
    <x v="3"/>
  </r>
  <r>
    <n v="168"/>
    <x v="168"/>
    <s v="Ergonomic uniform open system"/>
    <n v="128100"/>
    <n v="40107"/>
    <n v="-68.69086651053864"/>
    <x v="0"/>
    <n v="43355.318509615383"/>
    <n v="955"/>
    <x v="3"/>
    <s v="DKK"/>
    <n v="1550815200"/>
    <n v="1552798800"/>
    <b v="0"/>
    <b v="1"/>
    <x v="1"/>
    <x v="7"/>
  </r>
  <r>
    <n v="169"/>
    <x v="169"/>
    <s v="Profit-focused modular product"/>
    <n v="23300"/>
    <n v="98811"/>
    <n v="324.08154506437768"/>
    <x v="1"/>
    <n v="43359.227436823108"/>
    <n v="1267"/>
    <x v="1"/>
    <s v="USD"/>
    <n v="1339909200"/>
    <n v="1342328400"/>
    <b v="0"/>
    <b v="1"/>
    <x v="4"/>
    <x v="12"/>
  </r>
  <r>
    <n v="170"/>
    <x v="170"/>
    <s v="Mandatory mobile product"/>
    <n v="188100"/>
    <n v="5528"/>
    <n v="-97.061137692716642"/>
    <x v="0"/>
    <n v="43292.418072289154"/>
    <n v="67"/>
    <x v="1"/>
    <s v="USD"/>
    <n v="1501736400"/>
    <n v="1502341200"/>
    <b v="0"/>
    <b v="0"/>
    <x v="1"/>
    <x v="7"/>
  </r>
  <r>
    <n v="171"/>
    <x v="171"/>
    <s v="Public-key 3rdgeneration budgetary management"/>
    <n v="4900"/>
    <n v="521"/>
    <n v="-89.367346938775512"/>
    <x v="0"/>
    <n v="43337.972255729794"/>
    <n v="5"/>
    <x v="1"/>
    <s v="USD"/>
    <n v="1395291600"/>
    <n v="1397192400"/>
    <b v="0"/>
    <b v="0"/>
    <x v="5"/>
    <x v="18"/>
  </r>
  <r>
    <n v="172"/>
    <x v="172"/>
    <s v="Centralized national firmware"/>
    <n v="800"/>
    <n v="663"/>
    <n v="-17.125"/>
    <x v="0"/>
    <n v="43389.683574879229"/>
    <n v="26"/>
    <x v="1"/>
    <s v="USD"/>
    <n v="1405746000"/>
    <n v="1407042000"/>
    <b v="0"/>
    <b v="1"/>
    <x v="4"/>
    <x v="4"/>
  </r>
  <r>
    <n v="173"/>
    <x v="173"/>
    <s v="Cross-group 4thgeneration middleware"/>
    <n v="96700"/>
    <n v="157635"/>
    <n v="63.014477766287492"/>
    <x v="1"/>
    <n v="43441.34824667473"/>
    <n v="1561"/>
    <x v="1"/>
    <s v="USD"/>
    <n v="1368853200"/>
    <n v="1369371600"/>
    <b v="0"/>
    <b v="0"/>
    <x v="3"/>
    <x v="3"/>
  </r>
  <r>
    <n v="174"/>
    <x v="174"/>
    <s v="Pre-emptive scalable access"/>
    <n v="600"/>
    <n v="5368"/>
    <n v="794.66666666666663"/>
    <x v="1"/>
    <n v="43303.099273607746"/>
    <n v="48"/>
    <x v="1"/>
    <s v="USD"/>
    <n v="1444021200"/>
    <n v="1444107600"/>
    <b v="0"/>
    <b v="1"/>
    <x v="2"/>
    <x v="8"/>
  </r>
  <r>
    <n v="175"/>
    <x v="175"/>
    <s v="Sharable intangible migration"/>
    <n v="181200"/>
    <n v="47459"/>
    <n v="-73.808498896247244"/>
    <x v="0"/>
    <n v="43349.081212121215"/>
    <n v="1130"/>
    <x v="1"/>
    <s v="USD"/>
    <n v="1472619600"/>
    <n v="1474261200"/>
    <b v="0"/>
    <b v="0"/>
    <x v="3"/>
    <x v="3"/>
  </r>
  <r>
    <n v="176"/>
    <x v="176"/>
    <s v="Proactive scalable Graphical User Interface"/>
    <n v="115000"/>
    <n v="86060"/>
    <n v="-25.165217391304346"/>
    <x v="0"/>
    <n v="43344.093446601939"/>
    <n v="782"/>
    <x v="1"/>
    <s v="USD"/>
    <n v="1472878800"/>
    <n v="1473656400"/>
    <b v="0"/>
    <b v="0"/>
    <x v="3"/>
    <x v="3"/>
  </r>
  <r>
    <n v="177"/>
    <x v="177"/>
    <s v="Digitized solution-oriented product"/>
    <n v="38800"/>
    <n v="161593"/>
    <n v="316.4768041237113"/>
    <x v="1"/>
    <n v="43292.190765492101"/>
    <n v="2739"/>
    <x v="1"/>
    <s v="USD"/>
    <n v="1289800800"/>
    <n v="1291960800"/>
    <b v="0"/>
    <b v="0"/>
    <x v="3"/>
    <x v="3"/>
  </r>
  <r>
    <n v="178"/>
    <x v="178"/>
    <s v="Triple-buffered cohesive structure"/>
    <n v="7200"/>
    <n v="6927"/>
    <n v="-3.791666666666667"/>
    <x v="0"/>
    <n v="43148.272506082722"/>
    <n v="210"/>
    <x v="1"/>
    <s v="USD"/>
    <n v="1505970000"/>
    <n v="1506747600"/>
    <b v="0"/>
    <b v="0"/>
    <x v="0"/>
    <x v="0"/>
  </r>
  <r>
    <n v="179"/>
    <x v="179"/>
    <s v="Realigned human-resource orchestration"/>
    <n v="44500"/>
    <n v="159185"/>
    <n v="257.71910112359546"/>
    <x v="1"/>
    <n v="43192.390986601706"/>
    <n v="3537"/>
    <x v="0"/>
    <s v="CAD"/>
    <n v="1363496400"/>
    <n v="1363582800"/>
    <b v="0"/>
    <b v="1"/>
    <x v="3"/>
    <x v="3"/>
  </r>
  <r>
    <n v="180"/>
    <x v="180"/>
    <s v="Optional clear-thinking software"/>
    <n v="56000"/>
    <n v="172736"/>
    <n v="208.45714285714286"/>
    <x v="1"/>
    <n v="43050.936585365853"/>
    <n v="2107"/>
    <x v="2"/>
    <s v="AUD"/>
    <n v="1269234000"/>
    <n v="1269666000"/>
    <b v="0"/>
    <b v="0"/>
    <x v="2"/>
    <x v="8"/>
  </r>
  <r>
    <n v="181"/>
    <x v="181"/>
    <s v="Centralized global approach"/>
    <n v="8600"/>
    <n v="5315"/>
    <n v="-38.197674418604649"/>
    <x v="0"/>
    <n v="42892.590964590963"/>
    <n v="136"/>
    <x v="1"/>
    <s v="USD"/>
    <n v="1507093200"/>
    <n v="1508648400"/>
    <b v="0"/>
    <b v="0"/>
    <x v="2"/>
    <x v="2"/>
  </r>
  <r>
    <n v="182"/>
    <x v="182"/>
    <s v="Reverse-engineered bandwidth-monitored contingency"/>
    <n v="27100"/>
    <n v="195750"/>
    <n v="622.32472324723244"/>
    <x v="1"/>
    <n v="42938.529339853303"/>
    <n v="3318"/>
    <x v="3"/>
    <s v="DKK"/>
    <n v="1560574800"/>
    <n v="1561957200"/>
    <b v="0"/>
    <b v="0"/>
    <x v="3"/>
    <x v="3"/>
  </r>
  <r>
    <n v="183"/>
    <x v="183"/>
    <s v="Pre-emptive bandwidth-monitored instruction set"/>
    <n v="5100"/>
    <n v="3525"/>
    <n v="-30.882352941176471"/>
    <x v="0"/>
    <n v="42751.489596083229"/>
    <n v="86"/>
    <x v="0"/>
    <s v="CAD"/>
    <n v="1284008400"/>
    <n v="1285131600"/>
    <b v="0"/>
    <b v="0"/>
    <x v="1"/>
    <x v="1"/>
  </r>
  <r>
    <n v="184"/>
    <x v="184"/>
    <s v="Adaptive asynchronous emulation"/>
    <n v="3600"/>
    <n v="10550"/>
    <n v="193.05555555555557"/>
    <x v="1"/>
    <n v="42799.561274509804"/>
    <n v="340"/>
    <x v="1"/>
    <s v="USD"/>
    <n v="1556859600"/>
    <n v="1556946000"/>
    <b v="0"/>
    <b v="0"/>
    <x v="3"/>
    <x v="3"/>
  </r>
  <r>
    <n v="185"/>
    <x v="185"/>
    <s v="Innovative actuating conglomeration"/>
    <n v="1000"/>
    <n v="718"/>
    <n v="-28.199999999999996"/>
    <x v="0"/>
    <n v="42839.13128834356"/>
    <n v="19"/>
    <x v="1"/>
    <s v="USD"/>
    <n v="1526187600"/>
    <n v="1527138000"/>
    <b v="0"/>
    <b v="0"/>
    <x v="4"/>
    <x v="19"/>
  </r>
  <r>
    <n v="186"/>
    <x v="186"/>
    <s v="Grass-roots foreground policy"/>
    <n v="88800"/>
    <n v="28358"/>
    <n v="-68.065315315315317"/>
    <x v="0"/>
    <n v="42890.877149877153"/>
    <n v="886"/>
    <x v="1"/>
    <s v="USD"/>
    <n v="1400821200"/>
    <n v="1402117200"/>
    <b v="0"/>
    <b v="0"/>
    <x v="3"/>
    <x v="3"/>
  </r>
  <r>
    <n v="187"/>
    <x v="187"/>
    <s v="Horizontal transitional paradigm"/>
    <n v="60200"/>
    <n v="138384"/>
    <n v="129.87375415282392"/>
    <x v="1"/>
    <n v="42908.752767527672"/>
    <n v="1442"/>
    <x v="0"/>
    <s v="CAD"/>
    <n v="1361599200"/>
    <n v="1364014800"/>
    <b v="0"/>
    <b v="1"/>
    <x v="4"/>
    <x v="12"/>
  </r>
  <r>
    <n v="188"/>
    <x v="188"/>
    <s v="Networked didactic info-mediaries"/>
    <n v="8200"/>
    <n v="2625"/>
    <n v="-67.987804878048792"/>
    <x v="0"/>
    <n v="42791.172413793101"/>
    <n v="35"/>
    <x v="6"/>
    <s v="EUR"/>
    <n v="1417500000"/>
    <n v="1417586400"/>
    <b v="0"/>
    <b v="0"/>
    <x v="3"/>
    <x v="3"/>
  </r>
  <r>
    <n v="189"/>
    <x v="189"/>
    <s v="Switchable contextually-based access"/>
    <n v="191300"/>
    <n v="45004"/>
    <n v="-76.474647151071622"/>
    <x v="3"/>
    <n v="42840.699136868061"/>
    <n v="441"/>
    <x v="1"/>
    <s v="USD"/>
    <n v="1457071200"/>
    <n v="1457071200"/>
    <b v="0"/>
    <b v="0"/>
    <x v="3"/>
    <x v="3"/>
  </r>
  <r>
    <n v="190"/>
    <x v="190"/>
    <s v="Up-sized dynamic throughput"/>
    <n v="3700"/>
    <n v="2538"/>
    <n v="-31.405405405405407"/>
    <x v="0"/>
    <n v="42838.02839506173"/>
    <n v="24"/>
    <x v="1"/>
    <s v="USD"/>
    <n v="1370322000"/>
    <n v="1370408400"/>
    <b v="0"/>
    <b v="1"/>
    <x v="3"/>
    <x v="3"/>
  </r>
  <r>
    <n v="191"/>
    <x v="191"/>
    <s v="Mandatory reciprocal superstructure"/>
    <n v="8400"/>
    <n v="3188"/>
    <n v="-62.047619047619051"/>
    <x v="0"/>
    <n v="42887.843016069222"/>
    <n v="86"/>
    <x v="6"/>
    <s v="EUR"/>
    <n v="1552366800"/>
    <n v="1552626000"/>
    <b v="0"/>
    <b v="0"/>
    <x v="3"/>
    <x v="3"/>
  </r>
  <r>
    <n v="192"/>
    <x v="192"/>
    <s v="Upgradable 4thgeneration productivity"/>
    <n v="42600"/>
    <n v="8517"/>
    <n v="-80.007042253521135"/>
    <x v="0"/>
    <n v="42936.976485148516"/>
    <n v="243"/>
    <x v="1"/>
    <s v="USD"/>
    <n v="1403845200"/>
    <n v="1404190800"/>
    <b v="0"/>
    <b v="0"/>
    <x v="1"/>
    <x v="1"/>
  </r>
  <r>
    <n v="193"/>
    <x v="193"/>
    <s v="Progressive discrete hub"/>
    <n v="6600"/>
    <n v="3012"/>
    <n v="-54.36363636363636"/>
    <x v="0"/>
    <n v="42979.628252788105"/>
    <n v="65"/>
    <x v="1"/>
    <s v="USD"/>
    <n v="1523163600"/>
    <n v="1523509200"/>
    <b v="1"/>
    <b v="0"/>
    <x v="1"/>
    <x v="7"/>
  </r>
  <r>
    <n v="194"/>
    <x v="194"/>
    <s v="Assimilated multi-tasking archive"/>
    <n v="7100"/>
    <n v="8716"/>
    <n v="22.760563380281688"/>
    <x v="1"/>
    <n v="43029.215880893302"/>
    <n v="126"/>
    <x v="1"/>
    <s v="USD"/>
    <n v="1442206800"/>
    <n v="1443589200"/>
    <b v="0"/>
    <b v="0"/>
    <x v="1"/>
    <x v="16"/>
  </r>
  <r>
    <n v="195"/>
    <x v="195"/>
    <s v="Upgradable high-level solution"/>
    <n v="15800"/>
    <n v="57157"/>
    <n v="261.75316455696202"/>
    <x v="1"/>
    <n v="43071.840993788821"/>
    <n v="524"/>
    <x v="1"/>
    <s v="USD"/>
    <n v="1532840400"/>
    <n v="1533445200"/>
    <b v="0"/>
    <b v="0"/>
    <x v="1"/>
    <x v="5"/>
  </r>
  <r>
    <n v="196"/>
    <x v="196"/>
    <s v="Organic bandwidth-monitored frame"/>
    <n v="8200"/>
    <n v="5178"/>
    <n v="-36.853658536585364"/>
    <x v="0"/>
    <n v="43054.322139303484"/>
    <n v="100"/>
    <x v="3"/>
    <s v="DKK"/>
    <n v="1472878800"/>
    <n v="1474520400"/>
    <b v="0"/>
    <b v="0"/>
    <x v="2"/>
    <x v="8"/>
  </r>
  <r>
    <n v="197"/>
    <x v="197"/>
    <s v="Business-focused logistical framework"/>
    <n v="54700"/>
    <n v="163118"/>
    <n v="198.20475319926874"/>
    <x v="1"/>
    <n v="43101.490660024909"/>
    <n v="1989"/>
    <x v="1"/>
    <s v="USD"/>
    <n v="1498194000"/>
    <n v="1499403600"/>
    <b v="0"/>
    <b v="0"/>
    <x v="4"/>
    <x v="6"/>
  </r>
  <r>
    <n v="198"/>
    <x v="198"/>
    <s v="Universal multi-state capability"/>
    <n v="63200"/>
    <n v="6041"/>
    <n v="-90.441455696202539"/>
    <x v="0"/>
    <n v="42951.844139650872"/>
    <n v="168"/>
    <x v="1"/>
    <s v="USD"/>
    <n v="1281070800"/>
    <n v="1283576400"/>
    <b v="0"/>
    <b v="0"/>
    <x v="1"/>
    <x v="5"/>
  </r>
  <r>
    <n v="199"/>
    <x v="199"/>
    <s v="Digitized reciprocal infrastructure"/>
    <n v="1800"/>
    <n v="968"/>
    <n v="-46.222222222222221"/>
    <x v="0"/>
    <n v="42997.925093632955"/>
    <n v="13"/>
    <x v="1"/>
    <s v="USD"/>
    <n v="1436245200"/>
    <n v="1436590800"/>
    <b v="0"/>
    <b v="0"/>
    <x v="1"/>
    <x v="1"/>
  </r>
  <r>
    <n v="200"/>
    <x v="200"/>
    <s v="Reduced dedicated capability"/>
    <n v="100"/>
    <n v="2"/>
    <n v="-98"/>
    <x v="0"/>
    <n v="43050.462500000001"/>
    <n v="1"/>
    <x v="0"/>
    <s v="CAD"/>
    <n v="1269493200"/>
    <n v="1270443600"/>
    <b v="0"/>
    <b v="0"/>
    <x v="3"/>
    <x v="3"/>
  </r>
  <r>
    <n v="201"/>
    <x v="201"/>
    <s v="Cross-platform bi-directional workforce"/>
    <n v="2100"/>
    <n v="14305"/>
    <n v="581.19047619047615"/>
    <x v="1"/>
    <n v="43104.340425531918"/>
    <n v="157"/>
    <x v="1"/>
    <s v="USD"/>
    <n v="1406264400"/>
    <n v="1407819600"/>
    <b v="0"/>
    <b v="0"/>
    <x v="2"/>
    <x v="2"/>
  </r>
  <r>
    <n v="202"/>
    <x v="202"/>
    <s v="Upgradable scalable methodology"/>
    <n v="8300"/>
    <n v="6543"/>
    <n v="-21.168674698795183"/>
    <x v="3"/>
    <n v="43140.429824561405"/>
    <n v="82"/>
    <x v="1"/>
    <s v="USD"/>
    <n v="1317531600"/>
    <n v="1317877200"/>
    <b v="0"/>
    <b v="0"/>
    <x v="0"/>
    <x v="0"/>
  </r>
  <r>
    <n v="203"/>
    <x v="203"/>
    <s v="Customer-focused client-server service-desk"/>
    <n v="143900"/>
    <n v="193413"/>
    <n v="34.407922168172348"/>
    <x v="1"/>
    <n v="43186.34880803011"/>
    <n v="4498"/>
    <x v="2"/>
    <s v="AUD"/>
    <n v="1484632800"/>
    <n v="1484805600"/>
    <b v="0"/>
    <b v="0"/>
    <x v="3"/>
    <x v="3"/>
  </r>
  <r>
    <n v="204"/>
    <x v="204"/>
    <s v="Mandatory multimedia leverage"/>
    <n v="75000"/>
    <n v="2529"/>
    <n v="-96.628"/>
    <x v="0"/>
    <n v="42997.62185929648"/>
    <n v="40"/>
    <x v="1"/>
    <s v="USD"/>
    <n v="1301806800"/>
    <n v="1302670800"/>
    <b v="0"/>
    <b v="0"/>
    <x v="1"/>
    <x v="17"/>
  </r>
  <r>
    <n v="205"/>
    <x v="205"/>
    <s v="Focused analyzing circuit"/>
    <n v="1300"/>
    <n v="5614"/>
    <n v="331.84615384615387"/>
    <x v="1"/>
    <n v="43048.525786163525"/>
    <n v="80"/>
    <x v="1"/>
    <s v="USD"/>
    <n v="1539752400"/>
    <n v="1540789200"/>
    <b v="1"/>
    <b v="0"/>
    <x v="3"/>
    <x v="3"/>
  </r>
  <r>
    <n v="206"/>
    <x v="206"/>
    <s v="Fundamental grid-enabled strategy"/>
    <n v="9000"/>
    <n v="3496"/>
    <n v="-61.155555555555551"/>
    <x v="3"/>
    <n v="43095.672544080604"/>
    <n v="57"/>
    <x v="1"/>
    <s v="USD"/>
    <n v="1267250400"/>
    <n v="1268028000"/>
    <b v="0"/>
    <b v="0"/>
    <x v="5"/>
    <x v="13"/>
  </r>
  <r>
    <n v="207"/>
    <x v="207"/>
    <s v="Digitized 5thgeneration knowledgebase"/>
    <n v="1000"/>
    <n v="4257"/>
    <n v="325.7"/>
    <x v="1"/>
    <n v="43145.609079445145"/>
    <n v="43"/>
    <x v="1"/>
    <s v="USD"/>
    <n v="1535432400"/>
    <n v="1537160400"/>
    <b v="0"/>
    <b v="1"/>
    <x v="1"/>
    <x v="1"/>
  </r>
  <r>
    <n v="208"/>
    <x v="208"/>
    <s v="Mandatory multi-tasking encryption"/>
    <n v="196900"/>
    <n v="199110"/>
    <n v="1.122397155916709"/>
    <x v="1"/>
    <n v="43194.710858585859"/>
    <n v="2053"/>
    <x v="1"/>
    <s v="USD"/>
    <n v="1510207200"/>
    <n v="1512280800"/>
    <b v="0"/>
    <b v="0"/>
    <x v="4"/>
    <x v="4"/>
  </r>
  <r>
    <n v="209"/>
    <x v="209"/>
    <s v="Distributed system-worthy application"/>
    <n v="194500"/>
    <n v="41212"/>
    <n v="-78.811311053984582"/>
    <x v="2"/>
    <n v="42997.599241466502"/>
    <n v="808"/>
    <x v="2"/>
    <s v="AUD"/>
    <n v="1462510800"/>
    <n v="1463115600"/>
    <b v="0"/>
    <b v="0"/>
    <x v="4"/>
    <x v="4"/>
  </r>
  <r>
    <n v="210"/>
    <x v="210"/>
    <s v="Synergistic tertiary time-frame"/>
    <n v="9400"/>
    <n v="6338"/>
    <n v="-32.574468085106382"/>
    <x v="0"/>
    <n v="42999.859493670883"/>
    <n v="226"/>
    <x v="3"/>
    <s v="DKK"/>
    <n v="1488520800"/>
    <n v="1490850000"/>
    <b v="0"/>
    <b v="0"/>
    <x v="4"/>
    <x v="22"/>
  </r>
  <r>
    <n v="211"/>
    <x v="211"/>
    <s v="Customer-focused impactful benchmark"/>
    <n v="104400"/>
    <n v="99100"/>
    <n v="-5.0766283524904212"/>
    <x v="0"/>
    <n v="43046.325728770593"/>
    <n v="1625"/>
    <x v="1"/>
    <s v="USD"/>
    <n v="1377579600"/>
    <n v="1379653200"/>
    <b v="0"/>
    <b v="0"/>
    <x v="3"/>
    <x v="3"/>
  </r>
  <r>
    <n v="212"/>
    <x v="212"/>
    <s v="Profound next generation infrastructure"/>
    <n v="8100"/>
    <n v="12300"/>
    <n v="51.851851851851848"/>
    <x v="1"/>
    <n v="42975.191624365485"/>
    <n v="168"/>
    <x v="1"/>
    <s v="USD"/>
    <n v="1576389600"/>
    <n v="1580364000"/>
    <b v="0"/>
    <b v="0"/>
    <x v="3"/>
    <x v="3"/>
  </r>
  <r>
    <n v="213"/>
    <x v="213"/>
    <s v="Face-to-face encompassing info-mediaries"/>
    <n v="87900"/>
    <n v="171549"/>
    <n v="95.163822525597269"/>
    <x v="1"/>
    <n v="43014.168996188055"/>
    <n v="4289"/>
    <x v="1"/>
    <s v="USD"/>
    <n v="1289019600"/>
    <n v="1289714400"/>
    <b v="0"/>
    <b v="1"/>
    <x v="1"/>
    <x v="7"/>
  </r>
  <r>
    <n v="214"/>
    <x v="214"/>
    <s v="Open-source fresh-thinking policy"/>
    <n v="1400"/>
    <n v="14324"/>
    <n v="923.14285714285711"/>
    <x v="1"/>
    <n v="42850.638676844785"/>
    <n v="165"/>
    <x v="1"/>
    <s v="USD"/>
    <n v="1282194000"/>
    <n v="1282712400"/>
    <b v="0"/>
    <b v="0"/>
    <x v="1"/>
    <x v="1"/>
  </r>
  <r>
    <n v="215"/>
    <x v="215"/>
    <s v="Extended 24/7 implementation"/>
    <n v="156800"/>
    <n v="6024"/>
    <n v="-96.158163265306115"/>
    <x v="0"/>
    <n v="42886.978343949042"/>
    <n v="143"/>
    <x v="1"/>
    <s v="USD"/>
    <n v="1550037600"/>
    <n v="1550210400"/>
    <b v="0"/>
    <b v="0"/>
    <x v="3"/>
    <x v="3"/>
  </r>
  <r>
    <n v="216"/>
    <x v="216"/>
    <s v="Organic dynamic algorithm"/>
    <n v="121700"/>
    <n v="188721"/>
    <n v="55.070665571076418"/>
    <x v="1"/>
    <n v="42933.997448979593"/>
    <n v="1815"/>
    <x v="1"/>
    <s v="USD"/>
    <n v="1321941600"/>
    <n v="1322114400"/>
    <b v="0"/>
    <b v="0"/>
    <x v="3"/>
    <x v="3"/>
  </r>
  <r>
    <n v="217"/>
    <x v="217"/>
    <s v="Organic multi-tasking focus group"/>
    <n v="129400"/>
    <n v="57911"/>
    <n v="-55.246522411128282"/>
    <x v="0"/>
    <n v="42747.807151979563"/>
    <n v="934"/>
    <x v="1"/>
    <s v="USD"/>
    <n v="1556427600"/>
    <n v="1557205200"/>
    <b v="0"/>
    <b v="0"/>
    <x v="4"/>
    <x v="22"/>
  </r>
  <r>
    <n v="218"/>
    <x v="218"/>
    <s v="Adaptive logistical initiative"/>
    <n v="5700"/>
    <n v="12309"/>
    <n v="115.94736842105262"/>
    <x v="1"/>
    <n v="42728.416879795397"/>
    <n v="397"/>
    <x v="4"/>
    <s v="GBP"/>
    <n v="1320991200"/>
    <n v="1323928800"/>
    <b v="0"/>
    <b v="1"/>
    <x v="4"/>
    <x v="12"/>
  </r>
  <r>
    <n v="219"/>
    <x v="219"/>
    <s v="Stand-alone mobile customer loyalty"/>
    <n v="41700"/>
    <n v="138497"/>
    <n v="232.12709832134291"/>
    <x v="1"/>
    <n v="42767.366197183095"/>
    <n v="1539"/>
    <x v="1"/>
    <s v="USD"/>
    <n v="1345093200"/>
    <n v="1346130000"/>
    <b v="0"/>
    <b v="0"/>
    <x v="4"/>
    <x v="10"/>
  </r>
  <r>
    <n v="220"/>
    <x v="220"/>
    <s v="Focused composite approach"/>
    <n v="7900"/>
    <n v="667"/>
    <n v="-91.556962025316452"/>
    <x v="0"/>
    <n v="42644.635897435895"/>
    <n v="17"/>
    <x v="1"/>
    <s v="USD"/>
    <n v="1309496400"/>
    <n v="1311051600"/>
    <b v="1"/>
    <b v="0"/>
    <x v="3"/>
    <x v="3"/>
  </r>
  <r>
    <n v="221"/>
    <x v="221"/>
    <s v="Face-to-face clear-thinking Local Area Network"/>
    <n v="121500"/>
    <n v="119830"/>
    <n v="-1.3744855967078189"/>
    <x v="0"/>
    <n v="42698.522464698333"/>
    <n v="2179"/>
    <x v="1"/>
    <s v="USD"/>
    <n v="1340254800"/>
    <n v="1340427600"/>
    <b v="1"/>
    <b v="0"/>
    <x v="0"/>
    <x v="0"/>
  </r>
  <r>
    <n v="222"/>
    <x v="222"/>
    <s v="Cross-group cohesive circuit"/>
    <n v="4800"/>
    <n v="6623"/>
    <n v="37.979166666666671"/>
    <x v="1"/>
    <n v="42599.381748071981"/>
    <n v="138"/>
    <x v="1"/>
    <s v="USD"/>
    <n v="1412226000"/>
    <n v="1412312400"/>
    <b v="0"/>
    <b v="0"/>
    <x v="7"/>
    <x v="14"/>
  </r>
  <r>
    <n v="223"/>
    <x v="223"/>
    <s v="Synergistic explicit capability"/>
    <n v="87300"/>
    <n v="81897"/>
    <n v="-6.1890034364261171"/>
    <x v="0"/>
    <n v="42645.683397683395"/>
    <n v="931"/>
    <x v="1"/>
    <s v="USD"/>
    <n v="1458104400"/>
    <n v="1459314000"/>
    <b v="0"/>
    <b v="0"/>
    <x v="3"/>
    <x v="3"/>
  </r>
  <r>
    <n v="224"/>
    <x v="224"/>
    <s v="Diverse analyzing definition"/>
    <n v="46300"/>
    <n v="186885"/>
    <n v="303.63930885529157"/>
    <x v="1"/>
    <n v="42595.101804123711"/>
    <n v="3594"/>
    <x v="1"/>
    <s v="USD"/>
    <n v="1411534800"/>
    <n v="1415426400"/>
    <b v="0"/>
    <b v="0"/>
    <x v="4"/>
    <x v="22"/>
  </r>
  <r>
    <n v="225"/>
    <x v="225"/>
    <s v="Enterprise-wide reciprocal success"/>
    <n v="67800"/>
    <n v="176398"/>
    <n v="160.1740412979351"/>
    <x v="1"/>
    <n v="42408.921290322578"/>
    <n v="5880"/>
    <x v="1"/>
    <s v="USD"/>
    <n v="1399093200"/>
    <n v="1399093200"/>
    <b v="1"/>
    <b v="0"/>
    <x v="1"/>
    <x v="1"/>
  </r>
  <r>
    <n v="226"/>
    <x v="102"/>
    <s v="Progressive neutral middleware"/>
    <n v="3000"/>
    <n v="10999"/>
    <n v="266.63333333333333"/>
    <x v="1"/>
    <n v="42235.808785529713"/>
    <n v="112"/>
    <x v="1"/>
    <s v="USD"/>
    <n v="1270702800"/>
    <n v="1273899600"/>
    <b v="0"/>
    <b v="0"/>
    <x v="7"/>
    <x v="14"/>
  </r>
  <r>
    <n v="227"/>
    <x v="226"/>
    <s v="Intuitive exuding process improvement"/>
    <n v="60900"/>
    <n v="102751"/>
    <n v="68.720853858784892"/>
    <x v="1"/>
    <n v="42276.218628719274"/>
    <n v="943"/>
    <x v="1"/>
    <s v="USD"/>
    <n v="1431666000"/>
    <n v="1432184400"/>
    <b v="0"/>
    <b v="0"/>
    <x v="6"/>
    <x v="20"/>
  </r>
  <r>
    <n v="228"/>
    <x v="227"/>
    <s v="Exclusive real-time protocol"/>
    <n v="137900"/>
    <n v="165352"/>
    <n v="19.907179115300945"/>
    <x v="1"/>
    <n v="42197.883419689118"/>
    <n v="2468"/>
    <x v="1"/>
    <s v="USD"/>
    <n v="1472619600"/>
    <n v="1474779600"/>
    <b v="0"/>
    <b v="0"/>
    <x v="4"/>
    <x v="10"/>
  </r>
  <r>
    <n v="229"/>
    <x v="228"/>
    <s v="Extended encompassing application"/>
    <n v="85600"/>
    <n v="165798"/>
    <n v="93.689252336448604"/>
    <x v="1"/>
    <n v="42038.150453955903"/>
    <n v="2551"/>
    <x v="1"/>
    <s v="USD"/>
    <n v="1496293200"/>
    <n v="1500440400"/>
    <b v="0"/>
    <b v="1"/>
    <x v="6"/>
    <x v="20"/>
  </r>
  <r>
    <n v="230"/>
    <x v="229"/>
    <s v="Progressive value-added ability"/>
    <n v="2400"/>
    <n v="10084"/>
    <n v="320.16666666666669"/>
    <x v="1"/>
    <n v="41877.423376623374"/>
    <n v="101"/>
    <x v="1"/>
    <s v="USD"/>
    <n v="1575612000"/>
    <n v="1575612000"/>
    <b v="0"/>
    <b v="0"/>
    <x v="6"/>
    <x v="11"/>
  </r>
  <r>
    <n v="231"/>
    <x v="230"/>
    <s v="Cross-platform uniform hardware"/>
    <n v="7200"/>
    <n v="5523"/>
    <n v="-23.291666666666664"/>
    <x v="3"/>
    <n v="41918.767230169047"/>
    <n v="67"/>
    <x v="1"/>
    <s v="USD"/>
    <n v="1369112400"/>
    <n v="1374123600"/>
    <b v="0"/>
    <b v="0"/>
    <x v="3"/>
    <x v="3"/>
  </r>
  <r>
    <n v="232"/>
    <x v="231"/>
    <s v="Progressive secondary portal"/>
    <n v="3400"/>
    <n v="5823"/>
    <n v="71.264705882352942"/>
    <x v="1"/>
    <n v="41966.157552083336"/>
    <n v="92"/>
    <x v="1"/>
    <s v="USD"/>
    <n v="1469422800"/>
    <n v="1469509200"/>
    <b v="0"/>
    <b v="0"/>
    <x v="3"/>
    <x v="3"/>
  </r>
  <r>
    <n v="233"/>
    <x v="232"/>
    <s v="Multi-lateral national adapter"/>
    <n v="3800"/>
    <n v="6000"/>
    <n v="57.894736842105267"/>
    <x v="1"/>
    <n v="42013.280312907431"/>
    <n v="62"/>
    <x v="1"/>
    <s v="USD"/>
    <n v="1307854800"/>
    <n v="1309237200"/>
    <b v="0"/>
    <b v="0"/>
    <x v="4"/>
    <x v="10"/>
  </r>
  <r>
    <n v="234"/>
    <x v="233"/>
    <s v="Enterprise-wide motivating matrices"/>
    <n v="7500"/>
    <n v="8181"/>
    <n v="9.08"/>
    <x v="1"/>
    <n v="42060.295039164492"/>
    <n v="149"/>
    <x v="6"/>
    <s v="EUR"/>
    <n v="1503378000"/>
    <n v="1503982800"/>
    <b v="0"/>
    <b v="1"/>
    <x v="6"/>
    <x v="11"/>
  </r>
  <r>
    <n v="235"/>
    <x v="234"/>
    <s v="Polarized upward-trending Local Area Network"/>
    <n v="8600"/>
    <n v="3589"/>
    <n v="-58.267441860465119"/>
    <x v="0"/>
    <n v="42104.581699346403"/>
    <n v="92"/>
    <x v="1"/>
    <s v="USD"/>
    <n v="1486965600"/>
    <n v="1487397600"/>
    <b v="0"/>
    <b v="0"/>
    <x v="4"/>
    <x v="10"/>
  </r>
  <r>
    <n v="236"/>
    <x v="235"/>
    <s v="Object-based directional function"/>
    <n v="39500"/>
    <n v="4323"/>
    <n v="-89.055696202531635"/>
    <x v="0"/>
    <n v="42154.994764397903"/>
    <n v="57"/>
    <x v="2"/>
    <s v="AUD"/>
    <n v="1561438800"/>
    <n v="1562043600"/>
    <b v="0"/>
    <b v="1"/>
    <x v="1"/>
    <x v="1"/>
  </r>
  <r>
    <n v="237"/>
    <x v="236"/>
    <s v="Re-contextualized tangible open architecture"/>
    <n v="9300"/>
    <n v="14822"/>
    <n v="59.376344086021504"/>
    <x v="1"/>
    <n v="42204.577981651375"/>
    <n v="329"/>
    <x v="1"/>
    <s v="USD"/>
    <n v="1398402000"/>
    <n v="1398574800"/>
    <b v="0"/>
    <b v="0"/>
    <x v="4"/>
    <x v="10"/>
  </r>
  <r>
    <n v="238"/>
    <x v="237"/>
    <s v="Distributed systemic adapter"/>
    <n v="2400"/>
    <n v="10138"/>
    <n v="322.41666666666669"/>
    <x v="1"/>
    <n v="42240.513123359582"/>
    <n v="97"/>
    <x v="3"/>
    <s v="DKK"/>
    <n v="1513231200"/>
    <n v="1515391200"/>
    <b v="0"/>
    <b v="1"/>
    <x v="3"/>
    <x v="3"/>
  </r>
  <r>
    <n v="239"/>
    <x v="238"/>
    <s v="Networked web-enabled instruction set"/>
    <n v="3200"/>
    <n v="3127"/>
    <n v="-2.28125"/>
    <x v="0"/>
    <n v="42282.697766097241"/>
    <n v="41"/>
    <x v="1"/>
    <s v="USD"/>
    <n v="1440824400"/>
    <n v="1441170000"/>
    <b v="0"/>
    <b v="0"/>
    <x v="2"/>
    <x v="8"/>
  </r>
  <r>
    <n v="240"/>
    <x v="239"/>
    <s v="Vision-oriented dynamic service-desk"/>
    <n v="29400"/>
    <n v="123124"/>
    <n v="318.78911564625849"/>
    <x v="1"/>
    <n v="42334.218421052632"/>
    <n v="1784"/>
    <x v="1"/>
    <s v="USD"/>
    <n v="1281070800"/>
    <n v="1281157200"/>
    <b v="0"/>
    <b v="0"/>
    <x v="3"/>
    <x v="3"/>
  </r>
  <r>
    <n v="241"/>
    <x v="240"/>
    <s v="Vision-oriented actuating open system"/>
    <n v="168500"/>
    <n v="171729"/>
    <n v="1.916320474777448"/>
    <x v="1"/>
    <n v="42227.776021080368"/>
    <n v="1684"/>
    <x v="2"/>
    <s v="AUD"/>
    <n v="1397365200"/>
    <n v="1398229200"/>
    <b v="0"/>
    <b v="1"/>
    <x v="5"/>
    <x v="9"/>
  </r>
  <r>
    <n v="242"/>
    <x v="241"/>
    <s v="Sharable scalable core"/>
    <n v="8400"/>
    <n v="10729"/>
    <n v="27.726190476190478"/>
    <x v="1"/>
    <n v="42056.930079155674"/>
    <n v="250"/>
    <x v="1"/>
    <s v="USD"/>
    <n v="1494392400"/>
    <n v="1495256400"/>
    <b v="0"/>
    <b v="1"/>
    <x v="1"/>
    <x v="1"/>
  </r>
  <r>
    <n v="243"/>
    <x v="242"/>
    <s v="Customer-focused attitude-oriented function"/>
    <n v="2300"/>
    <n v="10240"/>
    <n v="345.21739130434781"/>
    <x v="1"/>
    <n v="42098.314398943199"/>
    <n v="238"/>
    <x v="1"/>
    <s v="USD"/>
    <n v="1520143200"/>
    <n v="1520402400"/>
    <b v="0"/>
    <b v="0"/>
    <x v="3"/>
    <x v="3"/>
  </r>
  <r>
    <n v="244"/>
    <x v="243"/>
    <s v="Reverse-engineered system-worthy extranet"/>
    <n v="700"/>
    <n v="3988"/>
    <n v="469.71428571428578"/>
    <x v="1"/>
    <n v="42140.455026455027"/>
    <n v="53"/>
    <x v="1"/>
    <s v="USD"/>
    <n v="1405314000"/>
    <n v="1409806800"/>
    <b v="0"/>
    <b v="0"/>
    <x v="3"/>
    <x v="3"/>
  </r>
  <r>
    <n v="245"/>
    <x v="244"/>
    <s v="Re-engineered systematic monitoring"/>
    <n v="2900"/>
    <n v="14771"/>
    <n v="409.34482758620686"/>
    <x v="1"/>
    <n v="42190.988079470197"/>
    <n v="214"/>
    <x v="1"/>
    <s v="USD"/>
    <n v="1396846800"/>
    <n v="1396933200"/>
    <b v="0"/>
    <b v="0"/>
    <x v="3"/>
    <x v="3"/>
  </r>
  <r>
    <n v="246"/>
    <x v="245"/>
    <s v="Seamless value-added standardization"/>
    <n v="4500"/>
    <n v="14649"/>
    <n v="225.53333333333333"/>
    <x v="1"/>
    <n v="42227.354111405839"/>
    <n v="222"/>
    <x v="1"/>
    <s v="USD"/>
    <n v="1375678800"/>
    <n v="1376024400"/>
    <b v="0"/>
    <b v="0"/>
    <x v="2"/>
    <x v="2"/>
  </r>
  <r>
    <n v="247"/>
    <x v="246"/>
    <s v="Triple-buffered fresh-thinking frame"/>
    <n v="19800"/>
    <n v="184658"/>
    <n v="832.61616161616166"/>
    <x v="1"/>
    <n v="42263.978751660026"/>
    <n v="1884"/>
    <x v="1"/>
    <s v="USD"/>
    <n v="1482386400"/>
    <n v="1483682400"/>
    <b v="0"/>
    <b v="1"/>
    <x v="5"/>
    <x v="13"/>
  </r>
  <r>
    <n v="248"/>
    <x v="247"/>
    <s v="Streamlined holistic knowledgebase"/>
    <n v="6200"/>
    <n v="13103"/>
    <n v="111.33870967741935"/>
    <x v="1"/>
    <n v="42074.625"/>
    <n v="218"/>
    <x v="2"/>
    <s v="AUD"/>
    <n v="1420005600"/>
    <n v="1420437600"/>
    <b v="0"/>
    <b v="0"/>
    <x v="6"/>
    <x v="20"/>
  </r>
  <r>
    <n v="249"/>
    <x v="248"/>
    <s v="Up-sized intermediate website"/>
    <n v="61500"/>
    <n v="168095"/>
    <n v="173.32520325203251"/>
    <x v="1"/>
    <n v="42113.202396804263"/>
    <n v="6465"/>
    <x v="1"/>
    <s v="USD"/>
    <n v="1420178400"/>
    <n v="1420783200"/>
    <b v="0"/>
    <b v="0"/>
    <x v="5"/>
    <x v="18"/>
  </r>
  <r>
    <n v="250"/>
    <x v="249"/>
    <s v="Future-proofed directional synergy"/>
    <n v="100"/>
    <n v="3"/>
    <n v="-97"/>
    <x v="0"/>
    <n v="41945.226666666669"/>
    <n v="1"/>
    <x v="1"/>
    <s v="USD"/>
    <n v="1264399200"/>
    <n v="1267423200"/>
    <b v="0"/>
    <b v="0"/>
    <x v="1"/>
    <x v="1"/>
  </r>
  <r>
    <n v="251"/>
    <x v="250"/>
    <s v="Enhanced user-facing function"/>
    <n v="7100"/>
    <n v="3840"/>
    <n v="-45.91549295774648"/>
    <x v="0"/>
    <n v="42001.224299065419"/>
    <n v="101"/>
    <x v="1"/>
    <s v="USD"/>
    <n v="1355032800"/>
    <n v="1355205600"/>
    <b v="0"/>
    <b v="0"/>
    <x v="3"/>
    <x v="3"/>
  </r>
  <r>
    <n v="252"/>
    <x v="251"/>
    <s v="Operative bandwidth-monitored interface"/>
    <n v="1000"/>
    <n v="6263"/>
    <n v="526.29999999999995"/>
    <x v="1"/>
    <n v="42052.241978609629"/>
    <n v="59"/>
    <x v="1"/>
    <s v="USD"/>
    <n v="1382677200"/>
    <n v="1383109200"/>
    <b v="0"/>
    <b v="0"/>
    <x v="3"/>
    <x v="3"/>
  </r>
  <r>
    <n v="253"/>
    <x v="252"/>
    <s v="Upgradable multi-state instruction set"/>
    <n v="121500"/>
    <n v="108161"/>
    <n v="-10.978600823045268"/>
    <x v="0"/>
    <n v="42100.152610441764"/>
    <n v="1335"/>
    <x v="0"/>
    <s v="CAD"/>
    <n v="1302238800"/>
    <n v="1303275600"/>
    <b v="0"/>
    <b v="0"/>
    <x v="4"/>
    <x v="6"/>
  </r>
  <r>
    <n v="254"/>
    <x v="253"/>
    <s v="De-engineered static Local Area Network"/>
    <n v="4600"/>
    <n v="8505"/>
    <n v="84.891304347826093"/>
    <x v="1"/>
    <n v="42011.599195710456"/>
    <n v="88"/>
    <x v="1"/>
    <s v="USD"/>
    <n v="1487656800"/>
    <n v="1487829600"/>
    <b v="0"/>
    <b v="0"/>
    <x v="5"/>
    <x v="9"/>
  </r>
  <r>
    <n v="255"/>
    <x v="254"/>
    <s v="Upgradable grid-enabled superstructure"/>
    <n v="80500"/>
    <n v="96735"/>
    <n v="20.167701863354036"/>
    <x v="1"/>
    <n v="42056.574496644294"/>
    <n v="1697"/>
    <x v="1"/>
    <s v="USD"/>
    <n v="1297836000"/>
    <n v="1298268000"/>
    <b v="0"/>
    <b v="1"/>
    <x v="1"/>
    <x v="1"/>
  </r>
  <r>
    <n v="256"/>
    <x v="255"/>
    <s v="Optimized actuating toolset"/>
    <n v="4100"/>
    <n v="959"/>
    <n v="-76.609756097560975"/>
    <x v="0"/>
    <n v="41983.081989247308"/>
    <n v="15"/>
    <x v="4"/>
    <s v="GBP"/>
    <n v="1453615200"/>
    <n v="1456812000"/>
    <b v="0"/>
    <b v="0"/>
    <x v="1"/>
    <x v="1"/>
  </r>
  <r>
    <n v="257"/>
    <x v="256"/>
    <s v="Decentralized exuding strategy"/>
    <n v="5700"/>
    <n v="8322"/>
    <n v="46"/>
    <x v="1"/>
    <n v="42038.296096904443"/>
    <n v="92"/>
    <x v="1"/>
    <s v="USD"/>
    <n v="1362463200"/>
    <n v="1363669200"/>
    <b v="0"/>
    <b v="0"/>
    <x v="3"/>
    <x v="3"/>
  </r>
  <r>
    <n v="258"/>
    <x v="257"/>
    <s v="Assimilated coherent hardware"/>
    <n v="5000"/>
    <n v="13424"/>
    <n v="168.48000000000002"/>
    <x v="1"/>
    <n v="42083.735849056604"/>
    <n v="186"/>
    <x v="1"/>
    <s v="USD"/>
    <n v="1481176800"/>
    <n v="1482904800"/>
    <b v="0"/>
    <b v="1"/>
    <x v="3"/>
    <x v="3"/>
  </r>
  <r>
    <n v="259"/>
    <x v="258"/>
    <s v="Multi-channeled responsive implementation"/>
    <n v="1800"/>
    <n v="10755"/>
    <n v="497.49999999999994"/>
    <x v="1"/>
    <n v="42122.412955465588"/>
    <n v="138"/>
    <x v="1"/>
    <s v="USD"/>
    <n v="1354946400"/>
    <n v="1356588000"/>
    <b v="1"/>
    <b v="0"/>
    <x v="7"/>
    <x v="14"/>
  </r>
  <r>
    <n v="260"/>
    <x v="259"/>
    <s v="Centralized modular initiative"/>
    <n v="6300"/>
    <n v="9935"/>
    <n v="57.698412698412696"/>
    <x v="1"/>
    <n v="42164.801351351351"/>
    <n v="261"/>
    <x v="1"/>
    <s v="USD"/>
    <n v="1348808400"/>
    <n v="1349845200"/>
    <b v="0"/>
    <b v="0"/>
    <x v="1"/>
    <x v="1"/>
  </r>
  <r>
    <n v="261"/>
    <x v="260"/>
    <s v="Reverse-engineered cohesive migration"/>
    <n v="84300"/>
    <n v="26303"/>
    <n v="-68.798339264531435"/>
    <x v="0"/>
    <n v="42208.414073071719"/>
    <n v="454"/>
    <x v="1"/>
    <s v="USD"/>
    <n v="1282712400"/>
    <n v="1283058000"/>
    <b v="0"/>
    <b v="1"/>
    <x v="1"/>
    <x v="1"/>
  </r>
  <r>
    <n v="262"/>
    <x v="261"/>
    <s v="Compatible multimedia hub"/>
    <n v="1700"/>
    <n v="5328"/>
    <n v="213.41176470588238"/>
    <x v="1"/>
    <n v="42229.966124661245"/>
    <n v="107"/>
    <x v="1"/>
    <s v="USD"/>
    <n v="1301979600"/>
    <n v="1304226000"/>
    <b v="0"/>
    <b v="1"/>
    <x v="1"/>
    <x v="7"/>
  </r>
  <r>
    <n v="263"/>
    <x v="262"/>
    <s v="Organic eco-centric success"/>
    <n v="2900"/>
    <n v="10756"/>
    <n v="270.89655172413791"/>
    <x v="1"/>
    <n v="42280.036635006785"/>
    <n v="199"/>
    <x v="1"/>
    <s v="USD"/>
    <n v="1263016800"/>
    <n v="1263016800"/>
    <b v="0"/>
    <b v="0"/>
    <x v="7"/>
    <x v="14"/>
  </r>
  <r>
    <n v="264"/>
    <x v="263"/>
    <s v="Virtual reciprocal policy"/>
    <n v="45600"/>
    <n v="165375"/>
    <n v="262.66447368421052"/>
    <x v="1"/>
    <n v="42322.868206521736"/>
    <n v="5512"/>
    <x v="1"/>
    <s v="USD"/>
    <n v="1360648800"/>
    <n v="1362031200"/>
    <b v="0"/>
    <b v="0"/>
    <x v="3"/>
    <x v="3"/>
  </r>
  <r>
    <n v="265"/>
    <x v="264"/>
    <s v="Persevering interactive emulation"/>
    <n v="4900"/>
    <n v="6031"/>
    <n v="23.081632653061224"/>
    <x v="1"/>
    <n v="42155.450340136056"/>
    <n v="86"/>
    <x v="1"/>
    <s v="USD"/>
    <n v="1451800800"/>
    <n v="1455602400"/>
    <b v="0"/>
    <b v="0"/>
    <x v="3"/>
    <x v="3"/>
  </r>
  <r>
    <n v="266"/>
    <x v="265"/>
    <s v="Proactive responsive emulation"/>
    <n v="111900"/>
    <n v="85902"/>
    <n v="-23.233243967828418"/>
    <x v="0"/>
    <n v="42204.666212534059"/>
    <n v="3182"/>
    <x v="6"/>
    <s v="EUR"/>
    <n v="1415340000"/>
    <n v="1418191200"/>
    <b v="0"/>
    <b v="1"/>
    <x v="1"/>
    <x v="17"/>
  </r>
  <r>
    <n v="267"/>
    <x v="266"/>
    <s v="Extended eco-centric function"/>
    <n v="61600"/>
    <n v="143910"/>
    <n v="133.62012987012989"/>
    <x v="1"/>
    <n v="42145.051841746252"/>
    <n v="2768"/>
    <x v="2"/>
    <s v="AUD"/>
    <n v="1351054800"/>
    <n v="1352440800"/>
    <b v="0"/>
    <b v="0"/>
    <x v="3"/>
    <x v="3"/>
  </r>
  <r>
    <n v="268"/>
    <x v="267"/>
    <s v="Networked optimal productivity"/>
    <n v="1500"/>
    <n v="2708"/>
    <n v="80.533333333333331"/>
    <x v="1"/>
    <n v="42006.028688524588"/>
    <n v="48"/>
    <x v="1"/>
    <s v="USD"/>
    <n v="1349326800"/>
    <n v="1353304800"/>
    <b v="0"/>
    <b v="0"/>
    <x v="4"/>
    <x v="4"/>
  </r>
  <r>
    <n v="269"/>
    <x v="268"/>
    <s v="Persistent attitude-oriented approach"/>
    <n v="3500"/>
    <n v="8842"/>
    <n v="152.62857142857143"/>
    <x v="1"/>
    <n v="42059.787961696304"/>
    <n v="87"/>
    <x v="1"/>
    <s v="USD"/>
    <n v="1548914400"/>
    <n v="1550728800"/>
    <b v="0"/>
    <b v="0"/>
    <x v="4"/>
    <x v="19"/>
  </r>
  <r>
    <n v="270"/>
    <x v="269"/>
    <s v="Triple-buffered 4thgeneration toolset"/>
    <n v="173900"/>
    <n v="47260"/>
    <n v="-72.823461759631968"/>
    <x v="3"/>
    <n v="42105.291780821921"/>
    <n v="1890"/>
    <x v="1"/>
    <s v="USD"/>
    <n v="1291269600"/>
    <n v="1291442400"/>
    <b v="0"/>
    <b v="0"/>
    <x v="6"/>
    <x v="11"/>
  </r>
  <r>
    <n v="271"/>
    <x v="270"/>
    <s v="Progressive zero administration leverage"/>
    <n v="153700"/>
    <n v="1953"/>
    <n v="-98.729342875731945"/>
    <x v="2"/>
    <n v="42098.220850480109"/>
    <n v="61"/>
    <x v="1"/>
    <s v="USD"/>
    <n v="1449468000"/>
    <n v="1452146400"/>
    <b v="0"/>
    <b v="0"/>
    <x v="7"/>
    <x v="14"/>
  </r>
  <r>
    <n v="272"/>
    <x v="271"/>
    <s v="Networked radical neural-net"/>
    <n v="51100"/>
    <n v="155349"/>
    <n v="204.00978473581213"/>
    <x v="1"/>
    <n v="42153.365384615383"/>
    <n v="1894"/>
    <x v="1"/>
    <s v="USD"/>
    <n v="1562734800"/>
    <n v="1564894800"/>
    <b v="0"/>
    <b v="1"/>
    <x v="3"/>
    <x v="3"/>
  </r>
  <r>
    <n v="273"/>
    <x v="272"/>
    <s v="Re-engineered heuristic forecast"/>
    <n v="7800"/>
    <n v="10704"/>
    <n v="37.230769230769226"/>
    <x v="1"/>
    <n v="41997.662998624481"/>
    <n v="282"/>
    <x v="0"/>
    <s v="CAD"/>
    <n v="1505624400"/>
    <n v="1505883600"/>
    <b v="0"/>
    <b v="0"/>
    <x v="3"/>
    <x v="3"/>
  </r>
  <r>
    <n v="274"/>
    <x v="273"/>
    <s v="Fully-configurable background algorithm"/>
    <n v="2400"/>
    <n v="773"/>
    <n v="-67.791666666666657"/>
    <x v="0"/>
    <n v="42040.767217630855"/>
    <n v="15"/>
    <x v="1"/>
    <s v="USD"/>
    <n v="1509948000"/>
    <n v="1510380000"/>
    <b v="0"/>
    <b v="0"/>
    <x v="3"/>
    <x v="3"/>
  </r>
  <r>
    <n v="275"/>
    <x v="274"/>
    <s v="Stand-alone discrete Graphical User Interface"/>
    <n v="3900"/>
    <n v="9419"/>
    <n v="141.5128205128205"/>
    <x v="1"/>
    <n v="42097.68827586207"/>
    <n v="116"/>
    <x v="1"/>
    <s v="USD"/>
    <n v="1554526800"/>
    <n v="1555218000"/>
    <b v="0"/>
    <b v="0"/>
    <x v="5"/>
    <x v="18"/>
  </r>
  <r>
    <n v="276"/>
    <x v="275"/>
    <s v="Front-line foreground project"/>
    <n v="5500"/>
    <n v="5324"/>
    <n v="-3.2"/>
    <x v="0"/>
    <n v="42142.824585635361"/>
    <n v="133"/>
    <x v="1"/>
    <s v="USD"/>
    <n v="1334811600"/>
    <n v="1335243600"/>
    <b v="0"/>
    <b v="1"/>
    <x v="6"/>
    <x v="11"/>
  </r>
  <r>
    <n v="277"/>
    <x v="276"/>
    <s v="Persevering system-worthy info-mediaries"/>
    <n v="700"/>
    <n v="7465"/>
    <n v="966.42857142857144"/>
    <x v="1"/>
    <n v="42193.749654218533"/>
    <n v="83"/>
    <x v="1"/>
    <s v="USD"/>
    <n v="1279515600"/>
    <n v="1279688400"/>
    <b v="0"/>
    <b v="0"/>
    <x v="3"/>
    <x v="3"/>
  </r>
  <r>
    <n v="278"/>
    <x v="277"/>
    <s v="Distributed multi-tasking strategy"/>
    <n v="2700"/>
    <n v="8799"/>
    <n v="225.88888888888889"/>
    <x v="1"/>
    <n v="42241.850415512468"/>
    <n v="91"/>
    <x v="1"/>
    <s v="USD"/>
    <n v="1353909600"/>
    <n v="1356069600"/>
    <b v="0"/>
    <b v="0"/>
    <x v="2"/>
    <x v="2"/>
  </r>
  <r>
    <n v="279"/>
    <x v="278"/>
    <s v="Vision-oriented methodical application"/>
    <n v="8000"/>
    <n v="13656"/>
    <n v="70.7"/>
    <x v="1"/>
    <n v="42288.234396671287"/>
    <n v="546"/>
    <x v="1"/>
    <s v="USD"/>
    <n v="1535950800"/>
    <n v="1536210000"/>
    <b v="0"/>
    <b v="0"/>
    <x v="3"/>
    <x v="3"/>
  </r>
  <r>
    <n v="280"/>
    <x v="279"/>
    <s v="Function-based high-level infrastructure"/>
    <n v="2500"/>
    <n v="14536"/>
    <n v="481.44"/>
    <x v="1"/>
    <n v="42328.001388888886"/>
    <n v="393"/>
    <x v="1"/>
    <s v="USD"/>
    <n v="1511244000"/>
    <n v="1511762400"/>
    <b v="0"/>
    <b v="0"/>
    <x v="4"/>
    <x v="10"/>
  </r>
  <r>
    <n v="281"/>
    <x v="280"/>
    <s v="Profound object-oriented paradigm"/>
    <n v="164500"/>
    <n v="150552"/>
    <n v="-8.4790273556231011"/>
    <x v="0"/>
    <n v="42366.655076495132"/>
    <n v="2062"/>
    <x v="1"/>
    <s v="USD"/>
    <n v="1331445600"/>
    <n v="1333256400"/>
    <b v="0"/>
    <b v="1"/>
    <x v="3"/>
    <x v="3"/>
  </r>
  <r>
    <n v="282"/>
    <x v="281"/>
    <s v="Virtual contextually-based circuit"/>
    <n v="8400"/>
    <n v="9076"/>
    <n v="8.0476190476190474"/>
    <x v="1"/>
    <n v="42215.979108635096"/>
    <n v="133"/>
    <x v="1"/>
    <s v="USD"/>
    <n v="1480226400"/>
    <n v="1480744800"/>
    <b v="0"/>
    <b v="1"/>
    <x v="4"/>
    <x v="19"/>
  </r>
  <r>
    <n v="283"/>
    <x v="282"/>
    <s v="Business-focused dynamic instruction set"/>
    <n v="8100"/>
    <n v="1517"/>
    <n v="-81.271604938271608"/>
    <x v="0"/>
    <n v="42262.199442119942"/>
    <n v="29"/>
    <x v="3"/>
    <s v="DKK"/>
    <n v="1464584400"/>
    <n v="1465016400"/>
    <b v="0"/>
    <b v="0"/>
    <x v="1"/>
    <x v="1"/>
  </r>
  <r>
    <n v="284"/>
    <x v="283"/>
    <s v="Ameliorated fresh-thinking protocol"/>
    <n v="9800"/>
    <n v="8153"/>
    <n v="-16.80612244897959"/>
    <x v="0"/>
    <n v="42319.106145251397"/>
    <n v="132"/>
    <x v="1"/>
    <s v="USD"/>
    <n v="1335848400"/>
    <n v="1336280400"/>
    <b v="0"/>
    <b v="0"/>
    <x v="2"/>
    <x v="2"/>
  </r>
  <r>
    <n v="285"/>
    <x v="284"/>
    <s v="Front-line optimizing emulation"/>
    <n v="900"/>
    <n v="6357"/>
    <n v="606.33333333333337"/>
    <x v="1"/>
    <n v="42366.890909090907"/>
    <n v="254"/>
    <x v="1"/>
    <s v="USD"/>
    <n v="1473483600"/>
    <n v="1476766800"/>
    <b v="0"/>
    <b v="0"/>
    <x v="3"/>
    <x v="3"/>
  </r>
  <r>
    <n v="286"/>
    <x v="285"/>
    <s v="Devolved uniform complexity"/>
    <n v="112100"/>
    <n v="19557"/>
    <n v="-82.553969669937558"/>
    <x v="3"/>
    <n v="42417.32492997199"/>
    <n v="184"/>
    <x v="1"/>
    <s v="USD"/>
    <n v="1479880800"/>
    <n v="1480485600"/>
    <b v="0"/>
    <b v="0"/>
    <x v="3"/>
    <x v="3"/>
  </r>
  <r>
    <n v="287"/>
    <x v="286"/>
    <s v="Public-key intangible superstructure"/>
    <n v="6300"/>
    <n v="13213"/>
    <n v="109.73015873015872"/>
    <x v="1"/>
    <n v="42449.387096774197"/>
    <n v="176"/>
    <x v="1"/>
    <s v="USD"/>
    <n v="1430197200"/>
    <n v="1430197200"/>
    <b v="0"/>
    <b v="0"/>
    <x v="1"/>
    <x v="5"/>
  </r>
  <r>
    <n v="288"/>
    <x v="287"/>
    <s v="Secured global success"/>
    <n v="5600"/>
    <n v="5476"/>
    <n v="-2.214285714285714"/>
    <x v="0"/>
    <n v="42490.449438202246"/>
    <n v="137"/>
    <x v="3"/>
    <s v="DKK"/>
    <n v="1331701200"/>
    <n v="1331787600"/>
    <b v="0"/>
    <b v="1"/>
    <x v="1"/>
    <x v="16"/>
  </r>
  <r>
    <n v="289"/>
    <x v="288"/>
    <s v="Grass-roots mission-critical capability"/>
    <n v="800"/>
    <n v="13474"/>
    <n v="1584.25"/>
    <x v="1"/>
    <n v="42542.509142053445"/>
    <n v="337"/>
    <x v="0"/>
    <s v="CAD"/>
    <n v="1438578000"/>
    <n v="1438837200"/>
    <b v="0"/>
    <b v="0"/>
    <x v="3"/>
    <x v="3"/>
  </r>
  <r>
    <n v="290"/>
    <x v="289"/>
    <s v="Advanced global data-warehouse"/>
    <n v="168600"/>
    <n v="91722"/>
    <n v="-45.597864768683273"/>
    <x v="0"/>
    <n v="42583.450704225354"/>
    <n v="908"/>
    <x v="1"/>
    <s v="USD"/>
    <n v="1368162000"/>
    <n v="1370926800"/>
    <b v="0"/>
    <b v="1"/>
    <x v="4"/>
    <x v="4"/>
  </r>
  <r>
    <n v="291"/>
    <x v="290"/>
    <s v="Self-enabling uniform complexity"/>
    <n v="1800"/>
    <n v="8219"/>
    <n v="356.61111111111114"/>
    <x v="1"/>
    <n v="42514.143864598023"/>
    <n v="107"/>
    <x v="1"/>
    <s v="USD"/>
    <n v="1318654800"/>
    <n v="1319000400"/>
    <b v="1"/>
    <b v="0"/>
    <x v="2"/>
    <x v="2"/>
  </r>
  <r>
    <n v="292"/>
    <x v="291"/>
    <s v="Versatile cohesive encoding"/>
    <n v="7300"/>
    <n v="717"/>
    <n v="-90.178082191780817"/>
    <x v="0"/>
    <n v="42562.583333333336"/>
    <n v="10"/>
    <x v="1"/>
    <s v="USD"/>
    <n v="1331874000"/>
    <n v="1333429200"/>
    <b v="0"/>
    <b v="0"/>
    <x v="0"/>
    <x v="0"/>
  </r>
  <r>
    <n v="293"/>
    <x v="292"/>
    <s v="Organized executive solution"/>
    <n v="6500"/>
    <n v="1065"/>
    <n v="-83.615384615384613"/>
    <x v="3"/>
    <n v="42621.770862800564"/>
    <n v="32"/>
    <x v="6"/>
    <s v="EUR"/>
    <n v="1286254800"/>
    <n v="1287032400"/>
    <b v="0"/>
    <b v="0"/>
    <x v="3"/>
    <x v="3"/>
  </r>
  <r>
    <n v="294"/>
    <x v="293"/>
    <s v="Automated local emulation"/>
    <n v="600"/>
    <n v="8038"/>
    <n v="1239.6666666666667"/>
    <x v="1"/>
    <n v="42680.63314447592"/>
    <n v="183"/>
    <x v="1"/>
    <s v="USD"/>
    <n v="1540530000"/>
    <n v="1541570400"/>
    <b v="0"/>
    <b v="0"/>
    <x v="3"/>
    <x v="3"/>
  </r>
  <r>
    <n v="295"/>
    <x v="294"/>
    <s v="Enterprise-wide intermediate middleware"/>
    <n v="192900"/>
    <n v="68769"/>
    <n v="-64.349922239502334"/>
    <x v="0"/>
    <n v="42729.771631205673"/>
    <n v="1910"/>
    <x v="5"/>
    <s v="CHF"/>
    <n v="1381813200"/>
    <n v="1383976800"/>
    <b v="0"/>
    <b v="0"/>
    <x v="3"/>
    <x v="3"/>
  </r>
  <r>
    <n v="296"/>
    <x v="295"/>
    <s v="Grass-roots real-time Local Area Network"/>
    <n v="6100"/>
    <n v="3352"/>
    <n v="-45.049180327868854"/>
    <x v="0"/>
    <n v="42692.784090909088"/>
    <n v="38"/>
    <x v="2"/>
    <s v="AUD"/>
    <n v="1548655200"/>
    <n v="1550556000"/>
    <b v="0"/>
    <b v="0"/>
    <x v="3"/>
    <x v="3"/>
  </r>
  <r>
    <n v="297"/>
    <x v="296"/>
    <s v="Organized client-driven capacity"/>
    <n v="7200"/>
    <n v="6785"/>
    <n v="-5.7638888888888893"/>
    <x v="0"/>
    <n v="42748.7453769559"/>
    <n v="104"/>
    <x v="2"/>
    <s v="AUD"/>
    <n v="1389679200"/>
    <n v="1390456800"/>
    <b v="0"/>
    <b v="1"/>
    <x v="3"/>
    <x v="3"/>
  </r>
  <r>
    <n v="298"/>
    <x v="297"/>
    <s v="Adaptive intangible database"/>
    <n v="3500"/>
    <n v="5037"/>
    <n v="43.914285714285718"/>
    <x v="1"/>
    <n v="42799.975783475784"/>
    <n v="72"/>
    <x v="1"/>
    <s v="USD"/>
    <n v="1456466400"/>
    <n v="1458018000"/>
    <b v="0"/>
    <b v="1"/>
    <x v="1"/>
    <x v="1"/>
  </r>
  <r>
    <n v="299"/>
    <x v="298"/>
    <s v="Grass-roots contextually-based algorithm"/>
    <n v="3800"/>
    <n v="1954"/>
    <n v="-48.578947368421055"/>
    <x v="0"/>
    <n v="42853.84593437946"/>
    <n v="49"/>
    <x v="1"/>
    <s v="USD"/>
    <n v="1456984800"/>
    <n v="1461819600"/>
    <b v="0"/>
    <b v="0"/>
    <x v="0"/>
    <x v="0"/>
  </r>
  <r>
    <n v="300"/>
    <x v="299"/>
    <s v="Focused executive core"/>
    <n v="100"/>
    <n v="5"/>
    <n v="-95"/>
    <x v="0"/>
    <n v="42912.274285714288"/>
    <n v="1"/>
    <x v="3"/>
    <s v="DKK"/>
    <n v="1504069200"/>
    <n v="1504155600"/>
    <b v="0"/>
    <b v="1"/>
    <x v="5"/>
    <x v="9"/>
  </r>
  <r>
    <n v="301"/>
    <x v="300"/>
    <s v="Multi-channeled disintermediate policy"/>
    <n v="900"/>
    <n v="12102"/>
    <n v="1244.6666666666667"/>
    <x v="1"/>
    <n v="42973.658082975679"/>
    <n v="295"/>
    <x v="1"/>
    <s v="USD"/>
    <n v="1424930400"/>
    <n v="1426395600"/>
    <b v="0"/>
    <b v="0"/>
    <x v="4"/>
    <x v="4"/>
  </r>
  <r>
    <n v="302"/>
    <x v="301"/>
    <s v="Customizable bi-directional hardware"/>
    <n v="76100"/>
    <n v="24234"/>
    <n v="-68.155059132720112"/>
    <x v="0"/>
    <n v="43017.886819484243"/>
    <n v="245"/>
    <x v="1"/>
    <s v="USD"/>
    <n v="1535864400"/>
    <n v="1537074000"/>
    <b v="0"/>
    <b v="0"/>
    <x v="3"/>
    <x v="3"/>
  </r>
  <r>
    <n v="303"/>
    <x v="302"/>
    <s v="Networked optimal architecture"/>
    <n v="3400"/>
    <n v="2809"/>
    <n v="-17.382352941176471"/>
    <x v="0"/>
    <n v="43044.836441893829"/>
    <n v="32"/>
    <x v="1"/>
    <s v="USD"/>
    <n v="1452146400"/>
    <n v="1452578400"/>
    <b v="0"/>
    <b v="0"/>
    <x v="1"/>
    <x v="7"/>
  </r>
  <r>
    <n v="304"/>
    <x v="303"/>
    <s v="User-friendly discrete benchmark"/>
    <n v="2100"/>
    <n v="11469"/>
    <n v="446.14285714285717"/>
    <x v="1"/>
    <n v="43102.646551724138"/>
    <n v="142"/>
    <x v="1"/>
    <s v="USD"/>
    <n v="1470546000"/>
    <n v="1474088400"/>
    <b v="0"/>
    <b v="0"/>
    <x v="4"/>
    <x v="4"/>
  </r>
  <r>
    <n v="305"/>
    <x v="304"/>
    <s v="Grass-roots actuating policy"/>
    <n v="2800"/>
    <n v="8014"/>
    <n v="186.21428571428572"/>
    <x v="1"/>
    <n v="43148.162589928055"/>
    <n v="85"/>
    <x v="1"/>
    <s v="USD"/>
    <n v="1458363600"/>
    <n v="1461906000"/>
    <b v="0"/>
    <b v="0"/>
    <x v="3"/>
    <x v="3"/>
  </r>
  <r>
    <n v="306"/>
    <x v="305"/>
    <s v="Enterprise-wide 3rdgeneration knowledge user"/>
    <n v="6500"/>
    <n v="514"/>
    <n v="-92.092307692307699"/>
    <x v="0"/>
    <n v="43198.788184438039"/>
    <n v="7"/>
    <x v="1"/>
    <s v="USD"/>
    <n v="1500008400"/>
    <n v="1500267600"/>
    <b v="0"/>
    <b v="1"/>
    <x v="3"/>
    <x v="3"/>
  </r>
  <r>
    <n v="307"/>
    <x v="306"/>
    <s v="Face-to-face zero tolerance moderator"/>
    <n v="32900"/>
    <n v="43473"/>
    <n v="32.136778115501521"/>
    <x v="1"/>
    <n v="43260.382395382396"/>
    <n v="659"/>
    <x v="3"/>
    <s v="DKK"/>
    <n v="1338958800"/>
    <n v="1340686800"/>
    <b v="0"/>
    <b v="1"/>
    <x v="5"/>
    <x v="13"/>
  </r>
  <r>
    <n v="308"/>
    <x v="307"/>
    <s v="Grass-roots optimizing projection"/>
    <n v="118200"/>
    <n v="87560"/>
    <n v="-25.922165820642977"/>
    <x v="0"/>
    <n v="43260.075144508672"/>
    <n v="803"/>
    <x v="1"/>
    <s v="USD"/>
    <n v="1303102800"/>
    <n v="1303189200"/>
    <b v="0"/>
    <b v="0"/>
    <x v="3"/>
    <x v="3"/>
  </r>
  <r>
    <n v="309"/>
    <x v="308"/>
    <s v="User-centric 6thgeneration attitude"/>
    <n v="4100"/>
    <n v="3087"/>
    <n v="-24.707317073170731"/>
    <x v="3"/>
    <n v="43195.96526772793"/>
    <n v="75"/>
    <x v="1"/>
    <s v="USD"/>
    <n v="1316581200"/>
    <n v="1318309200"/>
    <b v="0"/>
    <b v="1"/>
    <x v="1"/>
    <x v="7"/>
  </r>
  <r>
    <n v="310"/>
    <x v="309"/>
    <s v="Switchable zero tolerance website"/>
    <n v="7800"/>
    <n v="1586"/>
    <n v="-79.666666666666657"/>
    <x v="0"/>
    <n v="43254.094202898552"/>
    <n v="16"/>
    <x v="1"/>
    <s v="USD"/>
    <n v="1270789200"/>
    <n v="1272171600"/>
    <b v="0"/>
    <b v="0"/>
    <x v="6"/>
    <x v="11"/>
  </r>
  <r>
    <n v="311"/>
    <x v="310"/>
    <s v="Focused real-time help-desk"/>
    <n v="6300"/>
    <n v="12812"/>
    <n v="103.36507936507937"/>
    <x v="1"/>
    <n v="43314.570391872279"/>
    <n v="121"/>
    <x v="1"/>
    <s v="USD"/>
    <n v="1297836000"/>
    <n v="1298872800"/>
    <b v="0"/>
    <b v="0"/>
    <x v="3"/>
    <x v="3"/>
  </r>
  <r>
    <n v="312"/>
    <x v="311"/>
    <s v="Robust impactful approach"/>
    <n v="59100"/>
    <n v="183345"/>
    <n v="210.2284263959391"/>
    <x v="1"/>
    <n v="43358.905523255817"/>
    <n v="3742"/>
    <x v="1"/>
    <s v="USD"/>
    <n v="1382677200"/>
    <n v="1383282000"/>
    <b v="0"/>
    <b v="0"/>
    <x v="3"/>
    <x v="3"/>
  </r>
  <r>
    <n v="313"/>
    <x v="312"/>
    <s v="Secured maximized policy"/>
    <n v="2200"/>
    <n v="8697"/>
    <n v="295.31818181818181"/>
    <x v="1"/>
    <n v="43155.141193595344"/>
    <n v="223"/>
    <x v="1"/>
    <s v="USD"/>
    <n v="1330322400"/>
    <n v="1330495200"/>
    <b v="0"/>
    <b v="0"/>
    <x v="1"/>
    <x v="1"/>
  </r>
  <r>
    <n v="314"/>
    <x v="313"/>
    <s v="Realigned upward-trending strategy"/>
    <n v="1400"/>
    <n v="4126"/>
    <n v="194.71428571428569"/>
    <x v="1"/>
    <n v="43205.371720116615"/>
    <n v="133"/>
    <x v="1"/>
    <s v="USD"/>
    <n v="1552366800"/>
    <n v="1552798800"/>
    <b v="0"/>
    <b v="1"/>
    <x v="4"/>
    <x v="4"/>
  </r>
  <r>
    <n v="315"/>
    <x v="314"/>
    <s v="Open-source interactive knowledge user"/>
    <n v="9500"/>
    <n v="3220"/>
    <n v="-66.10526315789474"/>
    <x v="0"/>
    <n v="43262.421897810222"/>
    <n v="31"/>
    <x v="1"/>
    <s v="USD"/>
    <n v="1400907600"/>
    <n v="1403413200"/>
    <b v="0"/>
    <b v="0"/>
    <x v="3"/>
    <x v="3"/>
  </r>
  <r>
    <n v="316"/>
    <x v="315"/>
    <s v="Configurable demand-driven matrix"/>
    <n v="9600"/>
    <n v="6401"/>
    <n v="-33.322916666666671"/>
    <x v="0"/>
    <n v="43320.963450292395"/>
    <n v="108"/>
    <x v="6"/>
    <s v="EUR"/>
    <n v="1574143200"/>
    <n v="1574229600"/>
    <b v="0"/>
    <b v="1"/>
    <x v="0"/>
    <x v="0"/>
  </r>
  <r>
    <n v="317"/>
    <x v="316"/>
    <s v="Cross-group coherent hierarchy"/>
    <n v="6600"/>
    <n v="1269"/>
    <n v="-80.77272727272728"/>
    <x v="0"/>
    <n v="43375.019033674966"/>
    <n v="30"/>
    <x v="1"/>
    <s v="USD"/>
    <n v="1494738000"/>
    <n v="1495861200"/>
    <b v="0"/>
    <b v="0"/>
    <x v="3"/>
    <x v="3"/>
  </r>
  <r>
    <n v="318"/>
    <x v="317"/>
    <s v="Decentralized demand-driven open system"/>
    <n v="5700"/>
    <n v="903"/>
    <n v="-84.15789473684211"/>
    <x v="0"/>
    <n v="43436.758064516129"/>
    <n v="17"/>
    <x v="1"/>
    <s v="USD"/>
    <n v="1392357600"/>
    <n v="1392530400"/>
    <b v="0"/>
    <b v="0"/>
    <x v="1"/>
    <x v="1"/>
  </r>
  <r>
    <n v="319"/>
    <x v="318"/>
    <s v="Advanced empowering matrix"/>
    <n v="8400"/>
    <n v="3251"/>
    <n v="-61.297619047619044"/>
    <x v="3"/>
    <n v="43499.215859030839"/>
    <n v="64"/>
    <x v="1"/>
    <s v="USD"/>
    <n v="1281589200"/>
    <n v="1283662800"/>
    <b v="0"/>
    <b v="0"/>
    <x v="2"/>
    <x v="2"/>
  </r>
  <r>
    <n v="320"/>
    <x v="319"/>
    <s v="Phased holistic implementation"/>
    <n v="84400"/>
    <n v="8092"/>
    <n v="-90.412322274881518"/>
    <x v="0"/>
    <n v="43558.404411764706"/>
    <n v="80"/>
    <x v="1"/>
    <s v="USD"/>
    <n v="1305003600"/>
    <n v="1305781200"/>
    <b v="0"/>
    <b v="0"/>
    <x v="5"/>
    <x v="13"/>
  </r>
  <r>
    <n v="321"/>
    <x v="320"/>
    <s v="Proactive attitude-oriented knowledge user"/>
    <n v="170400"/>
    <n v="160422"/>
    <n v="-5.8556338028169019"/>
    <x v="0"/>
    <n v="43610.637702503685"/>
    <n v="2468"/>
    <x v="1"/>
    <s v="USD"/>
    <n v="1301634000"/>
    <n v="1302325200"/>
    <b v="0"/>
    <b v="0"/>
    <x v="4"/>
    <x v="12"/>
  </r>
  <r>
    <n v="322"/>
    <x v="321"/>
    <s v="Visionary asymmetric Graphical User Interface"/>
    <n v="117900"/>
    <n v="196377"/>
    <n v="66.562340966921113"/>
    <x v="1"/>
    <n v="43438.349557522124"/>
    <n v="5168"/>
    <x v="1"/>
    <s v="USD"/>
    <n v="1290664800"/>
    <n v="1291788000"/>
    <b v="0"/>
    <b v="0"/>
    <x v="3"/>
    <x v="3"/>
  </r>
  <r>
    <n v="323"/>
    <x v="322"/>
    <s v="Integrated zero-defect help-desk"/>
    <n v="8900"/>
    <n v="2148"/>
    <n v="-75.86516853932585"/>
    <x v="0"/>
    <n v="43212.443131462336"/>
    <n v="26"/>
    <x v="4"/>
    <s v="GBP"/>
    <n v="1395896400"/>
    <n v="1396069200"/>
    <b v="0"/>
    <b v="0"/>
    <x v="4"/>
    <x v="4"/>
  </r>
  <r>
    <n v="324"/>
    <x v="323"/>
    <s v="Inverse analyzing matrices"/>
    <n v="7100"/>
    <n v="11648"/>
    <n v="64.056338028169009"/>
    <x v="1"/>
    <n v="43273.189349112428"/>
    <n v="307"/>
    <x v="1"/>
    <s v="USD"/>
    <n v="1434862800"/>
    <n v="1435899600"/>
    <b v="0"/>
    <b v="1"/>
    <x v="3"/>
    <x v="3"/>
  </r>
  <r>
    <n v="325"/>
    <x v="324"/>
    <s v="Programmable systemic implementation"/>
    <n v="6500"/>
    <n v="5897"/>
    <n v="-9.2769230769230777"/>
    <x v="0"/>
    <n v="43320.041481481479"/>
    <n v="73"/>
    <x v="1"/>
    <s v="USD"/>
    <n v="1529125200"/>
    <n v="1531112400"/>
    <b v="0"/>
    <b v="1"/>
    <x v="3"/>
    <x v="3"/>
  </r>
  <r>
    <n v="326"/>
    <x v="325"/>
    <s v="Multi-channeled next generation architecture"/>
    <n v="7200"/>
    <n v="3326"/>
    <n v="-53.80555555555555"/>
    <x v="0"/>
    <n v="43375.565281899108"/>
    <n v="128"/>
    <x v="1"/>
    <s v="USD"/>
    <n v="1451109600"/>
    <n v="1451628000"/>
    <b v="0"/>
    <b v="0"/>
    <x v="4"/>
    <x v="10"/>
  </r>
  <r>
    <n v="327"/>
    <x v="326"/>
    <s v="Digitized 3rdgeneration encoding"/>
    <n v="2600"/>
    <n v="1002"/>
    <n v="-61.461538461538453"/>
    <x v="0"/>
    <n v="43435.074294205049"/>
    <n v="33"/>
    <x v="1"/>
    <s v="USD"/>
    <n v="1566968400"/>
    <n v="1567314000"/>
    <b v="0"/>
    <b v="1"/>
    <x v="3"/>
    <x v="3"/>
  </r>
  <r>
    <n v="328"/>
    <x v="327"/>
    <s v="Innovative well-modulated functionalities"/>
    <n v="98700"/>
    <n v="131826"/>
    <n v="33.562310030395139"/>
    <x v="1"/>
    <n v="43498.21875"/>
    <n v="2441"/>
    <x v="1"/>
    <s v="USD"/>
    <n v="1543557600"/>
    <n v="1544508000"/>
    <b v="0"/>
    <b v="0"/>
    <x v="1"/>
    <x v="1"/>
  </r>
  <r>
    <n v="329"/>
    <x v="328"/>
    <s v="Fundamental incremental database"/>
    <n v="93800"/>
    <n v="21477"/>
    <n v="-77.103411513859271"/>
    <x v="2"/>
    <n v="43366.5827123696"/>
    <n v="211"/>
    <x v="1"/>
    <s v="USD"/>
    <n v="1481522400"/>
    <n v="1482472800"/>
    <b v="0"/>
    <b v="0"/>
    <x v="6"/>
    <x v="11"/>
  </r>
  <r>
    <n v="330"/>
    <x v="329"/>
    <s v="Expanded encompassing open architecture"/>
    <n v="33700"/>
    <n v="62330"/>
    <n v="84.955489614243319"/>
    <x v="1"/>
    <n v="43399.253731343284"/>
    <n v="1385"/>
    <x v="4"/>
    <s v="GBP"/>
    <n v="1512712800"/>
    <n v="1512799200"/>
    <b v="0"/>
    <b v="0"/>
    <x v="4"/>
    <x v="4"/>
  </r>
  <r>
    <n v="331"/>
    <x v="330"/>
    <s v="Intuitive static portal"/>
    <n v="3300"/>
    <n v="14643"/>
    <n v="343.72727272727275"/>
    <x v="1"/>
    <n v="43370.956651718981"/>
    <n v="190"/>
    <x v="1"/>
    <s v="USD"/>
    <n v="1324274400"/>
    <n v="1324360800"/>
    <b v="0"/>
    <b v="0"/>
    <x v="0"/>
    <x v="0"/>
  </r>
  <r>
    <n v="332"/>
    <x v="331"/>
    <s v="Optional bandwidth-monitored definition"/>
    <n v="20700"/>
    <n v="41396"/>
    <n v="99.980676328502412"/>
    <x v="1"/>
    <n v="43413.962574850302"/>
    <n v="470"/>
    <x v="1"/>
    <s v="USD"/>
    <n v="1364446800"/>
    <n v="1364533200"/>
    <b v="0"/>
    <b v="0"/>
    <x v="2"/>
    <x v="8"/>
  </r>
  <r>
    <n v="333"/>
    <x v="332"/>
    <s v="Persistent well-modulated synergy"/>
    <n v="9600"/>
    <n v="11900"/>
    <n v="23.958333333333336"/>
    <x v="1"/>
    <n v="43416.988005997002"/>
    <n v="253"/>
    <x v="1"/>
    <s v="USD"/>
    <n v="1542693600"/>
    <n v="1545112800"/>
    <b v="0"/>
    <b v="0"/>
    <x v="3"/>
    <x v="3"/>
  </r>
  <r>
    <n v="334"/>
    <x v="333"/>
    <s v="Assimilated discrete algorithm"/>
    <n v="66200"/>
    <n v="123538"/>
    <n v="86.61329305135952"/>
    <x v="1"/>
    <n v="43464.310810810814"/>
    <n v="1113"/>
    <x v="1"/>
    <s v="USD"/>
    <n v="1515564000"/>
    <n v="1516168800"/>
    <b v="0"/>
    <b v="0"/>
    <x v="1"/>
    <x v="1"/>
  </r>
  <r>
    <n v="335"/>
    <x v="334"/>
    <s v="Operative uniform hub"/>
    <n v="173800"/>
    <n v="198628"/>
    <n v="14.285385500575373"/>
    <x v="1"/>
    <n v="43343.899248120302"/>
    <n v="2283"/>
    <x v="1"/>
    <s v="USD"/>
    <n v="1573797600"/>
    <n v="1574920800"/>
    <b v="0"/>
    <b v="0"/>
    <x v="1"/>
    <x v="1"/>
  </r>
  <r>
    <n v="336"/>
    <x v="335"/>
    <s v="Customizable intangible capability"/>
    <n v="70700"/>
    <n v="68602"/>
    <n v="-2.9674681753889676"/>
    <x v="0"/>
    <n v="43110.037650602411"/>
    <n v="1072"/>
    <x v="1"/>
    <s v="USD"/>
    <n v="1292392800"/>
    <n v="1292479200"/>
    <b v="0"/>
    <b v="1"/>
    <x v="1"/>
    <x v="1"/>
  </r>
  <r>
    <n v="337"/>
    <x v="336"/>
    <s v="Innovative didactic analyzer"/>
    <n v="94500"/>
    <n v="116064"/>
    <n v="22.81904761904762"/>
    <x v="1"/>
    <n v="43071.588235294119"/>
    <n v="1095"/>
    <x v="1"/>
    <s v="USD"/>
    <n v="1573452000"/>
    <n v="1573538400"/>
    <b v="0"/>
    <b v="0"/>
    <x v="3"/>
    <x v="3"/>
  </r>
  <r>
    <n v="338"/>
    <x v="337"/>
    <s v="Decentralized intangible encoding"/>
    <n v="69800"/>
    <n v="125042"/>
    <n v="79.143266475644708"/>
    <x v="1"/>
    <n v="42961.327794561934"/>
    <n v="1690"/>
    <x v="1"/>
    <s v="USD"/>
    <n v="1317790800"/>
    <n v="1320382800"/>
    <b v="0"/>
    <b v="0"/>
    <x v="3"/>
    <x v="3"/>
  </r>
  <r>
    <n v="339"/>
    <x v="338"/>
    <s v="Front-line transitional algorithm"/>
    <n v="136300"/>
    <n v="108974"/>
    <n v="-20.048422597212031"/>
    <x v="3"/>
    <n v="42837.151285930406"/>
    <n v="1297"/>
    <x v="0"/>
    <s v="CAD"/>
    <n v="1501650000"/>
    <n v="1502859600"/>
    <b v="0"/>
    <b v="0"/>
    <x v="3"/>
    <x v="3"/>
  </r>
  <r>
    <n v="340"/>
    <x v="339"/>
    <s v="Switchable didactic matrices"/>
    <n v="37100"/>
    <n v="34964"/>
    <n v="-5.7574123989218329"/>
    <x v="0"/>
    <n v="42736.943939393939"/>
    <n v="393"/>
    <x v="1"/>
    <s v="USD"/>
    <n v="1323669600"/>
    <n v="1323756000"/>
    <b v="0"/>
    <b v="0"/>
    <x v="7"/>
    <x v="14"/>
  </r>
  <r>
    <n v="341"/>
    <x v="340"/>
    <s v="Ameliorated disintermediate utilization"/>
    <n v="114300"/>
    <n v="96777"/>
    <n v="-15.330708661417322"/>
    <x v="0"/>
    <n v="42748.73899848255"/>
    <n v="1257"/>
    <x v="1"/>
    <s v="USD"/>
    <n v="1440738000"/>
    <n v="1441342800"/>
    <b v="0"/>
    <b v="0"/>
    <x v="1"/>
    <x v="7"/>
  </r>
  <r>
    <n v="342"/>
    <x v="341"/>
    <s v="Visionary foreground middleware"/>
    <n v="47900"/>
    <n v="31864"/>
    <n v="-33.478079331941544"/>
    <x v="0"/>
    <n v="42666.629179331307"/>
    <n v="328"/>
    <x v="1"/>
    <s v="USD"/>
    <n v="1374296400"/>
    <n v="1375333200"/>
    <b v="0"/>
    <b v="0"/>
    <x v="3"/>
    <x v="3"/>
  </r>
  <r>
    <n v="343"/>
    <x v="342"/>
    <s v="Optional zero-defect task-force"/>
    <n v="9000"/>
    <n v="4853"/>
    <n v="-46.077777777777776"/>
    <x v="0"/>
    <n v="42683.071537290714"/>
    <n v="147"/>
    <x v="1"/>
    <s v="USD"/>
    <n v="1384840800"/>
    <n v="1389420000"/>
    <b v="0"/>
    <b v="0"/>
    <x v="3"/>
    <x v="3"/>
  </r>
  <r>
    <n v="344"/>
    <x v="343"/>
    <s v="Devolved exuding emulation"/>
    <n v="197600"/>
    <n v="82959"/>
    <n v="-58.016700404858298"/>
    <x v="0"/>
    <n v="42740.73932926829"/>
    <n v="830"/>
    <x v="1"/>
    <s v="USD"/>
    <n v="1516600800"/>
    <n v="1520056800"/>
    <b v="0"/>
    <b v="0"/>
    <x v="6"/>
    <x v="11"/>
  </r>
  <r>
    <n v="345"/>
    <x v="344"/>
    <s v="Open-source neutral task-force"/>
    <n v="157600"/>
    <n v="23159"/>
    <n v="-85.305203045685275"/>
    <x v="0"/>
    <n v="42679.337404580154"/>
    <n v="331"/>
    <x v="4"/>
    <s v="GBP"/>
    <n v="1436418000"/>
    <n v="1436504400"/>
    <b v="0"/>
    <b v="0"/>
    <x v="4"/>
    <x v="6"/>
  </r>
  <r>
    <n v="346"/>
    <x v="345"/>
    <s v="Virtual attitude-oriented migration"/>
    <n v="8000"/>
    <n v="2758"/>
    <n v="-65.525000000000006"/>
    <x v="0"/>
    <n v="42709.185015290517"/>
    <n v="25"/>
    <x v="1"/>
    <s v="USD"/>
    <n v="1503550800"/>
    <n v="1508302800"/>
    <b v="0"/>
    <b v="1"/>
    <x v="1"/>
    <x v="7"/>
  </r>
  <r>
    <n v="347"/>
    <x v="346"/>
    <s v="Open-source full-range portal"/>
    <n v="900"/>
    <n v="12607"/>
    <n v="1300.7777777777778"/>
    <x v="1"/>
    <n v="42770.366003062787"/>
    <n v="191"/>
    <x v="1"/>
    <s v="USD"/>
    <n v="1423634400"/>
    <n v="1425708000"/>
    <b v="0"/>
    <b v="0"/>
    <x v="2"/>
    <x v="2"/>
  </r>
  <r>
    <n v="348"/>
    <x v="347"/>
    <s v="Versatile cohesive open system"/>
    <n v="199000"/>
    <n v="142823"/>
    <n v="-28.229648241206029"/>
    <x v="0"/>
    <n v="42816.628834355826"/>
    <n v="3483"/>
    <x v="1"/>
    <s v="USD"/>
    <n v="1487224800"/>
    <n v="1488348000"/>
    <b v="0"/>
    <b v="0"/>
    <x v="0"/>
    <x v="0"/>
  </r>
  <r>
    <n v="349"/>
    <x v="348"/>
    <s v="Multi-layered bottom-line frame"/>
    <n v="180800"/>
    <n v="95958"/>
    <n v="-46.92588495575221"/>
    <x v="0"/>
    <n v="42663.00921658986"/>
    <n v="923"/>
    <x v="1"/>
    <s v="USD"/>
    <n v="1500008400"/>
    <n v="1502600400"/>
    <b v="0"/>
    <b v="0"/>
    <x v="3"/>
    <x v="3"/>
  </r>
  <r>
    <n v="350"/>
    <x v="349"/>
    <s v="Pre-emptive neutral capacity"/>
    <n v="100"/>
    <n v="5"/>
    <n v="-95"/>
    <x v="0"/>
    <n v="42581.016923076924"/>
    <n v="1"/>
    <x v="1"/>
    <s v="USD"/>
    <n v="1432098000"/>
    <n v="1433653200"/>
    <b v="0"/>
    <b v="1"/>
    <x v="1"/>
    <x v="17"/>
  </r>
  <r>
    <n v="351"/>
    <x v="350"/>
    <s v="Universal maximized methodology"/>
    <n v="74100"/>
    <n v="94631"/>
    <n v="27.707152496626179"/>
    <x v="1"/>
    <n v="42646.619414483823"/>
    <n v="2013"/>
    <x v="1"/>
    <s v="USD"/>
    <n v="1440392400"/>
    <n v="1441602000"/>
    <b v="0"/>
    <b v="0"/>
    <x v="1"/>
    <x v="1"/>
  </r>
  <r>
    <n v="352"/>
    <x v="351"/>
    <s v="Expanded hybrid hardware"/>
    <n v="2800"/>
    <n v="977"/>
    <n v="-65.107142857142847"/>
    <x v="0"/>
    <n v="42566.396604938273"/>
    <n v="33"/>
    <x v="0"/>
    <s v="CAD"/>
    <n v="1446876000"/>
    <n v="1447567200"/>
    <b v="0"/>
    <b v="0"/>
    <x v="3"/>
    <x v="3"/>
  </r>
  <r>
    <n v="353"/>
    <x v="352"/>
    <s v="Profit-focused multi-tasking access"/>
    <n v="33600"/>
    <n v="137961"/>
    <n v="310.59821428571428"/>
    <x v="1"/>
    <n v="42630.676970633693"/>
    <n v="1703"/>
    <x v="1"/>
    <s v="USD"/>
    <n v="1562302800"/>
    <n v="1562389200"/>
    <b v="0"/>
    <b v="0"/>
    <x v="3"/>
    <x v="3"/>
  </r>
  <r>
    <n v="354"/>
    <x v="353"/>
    <s v="Profit-focused transitional capability"/>
    <n v="6100"/>
    <n v="7548"/>
    <n v="23.737704918032787"/>
    <x v="1"/>
    <n v="42483.10681114551"/>
    <n v="80"/>
    <x v="3"/>
    <s v="DKK"/>
    <n v="1378184400"/>
    <n v="1378789200"/>
    <b v="0"/>
    <b v="0"/>
    <x v="4"/>
    <x v="4"/>
  </r>
  <r>
    <n v="355"/>
    <x v="354"/>
    <s v="Front-line scalable definition"/>
    <n v="3800"/>
    <n v="2241"/>
    <n v="-41.026315789473685"/>
    <x v="2"/>
    <n v="42537.26976744186"/>
    <n v="86"/>
    <x v="1"/>
    <s v="USD"/>
    <n v="1485064800"/>
    <n v="1488520800"/>
    <b v="0"/>
    <b v="0"/>
    <x v="2"/>
    <x v="8"/>
  </r>
  <r>
    <n v="356"/>
    <x v="355"/>
    <s v="Open-source systematic protocol"/>
    <n v="9300"/>
    <n v="3431"/>
    <n v="-63.107526881720432"/>
    <x v="0"/>
    <n v="42599.841614906829"/>
    <n v="40"/>
    <x v="6"/>
    <s v="EUR"/>
    <n v="1326520800"/>
    <n v="1327298400"/>
    <b v="0"/>
    <b v="0"/>
    <x v="3"/>
    <x v="3"/>
  </r>
  <r>
    <n v="357"/>
    <x v="356"/>
    <s v="Implemented tangible algorithm"/>
    <n v="2300"/>
    <n v="4253"/>
    <n v="84.913043478260875"/>
    <x v="1"/>
    <n v="42660.757387247279"/>
    <n v="41"/>
    <x v="1"/>
    <s v="USD"/>
    <n v="1441256400"/>
    <n v="1443416400"/>
    <b v="0"/>
    <b v="0"/>
    <x v="6"/>
    <x v="11"/>
  </r>
  <r>
    <n v="358"/>
    <x v="357"/>
    <s v="Profit-focused 3rdgeneration circuit"/>
    <n v="9700"/>
    <n v="1146"/>
    <n v="-88.185567010309271"/>
    <x v="0"/>
    <n v="42720.582554517132"/>
    <n v="23"/>
    <x v="0"/>
    <s v="CAD"/>
    <n v="1533877200"/>
    <n v="1534136400"/>
    <b v="1"/>
    <b v="0"/>
    <x v="7"/>
    <x v="14"/>
  </r>
  <r>
    <n v="359"/>
    <x v="358"/>
    <s v="Compatible needs-based architecture"/>
    <n v="4000"/>
    <n v="11948"/>
    <n v="198.70000000000002"/>
    <x v="1"/>
    <n v="42785.441497659907"/>
    <n v="187"/>
    <x v="1"/>
    <s v="USD"/>
    <n v="1314421200"/>
    <n v="1315026000"/>
    <b v="0"/>
    <b v="0"/>
    <x v="4"/>
    <x v="10"/>
  </r>
  <r>
    <n v="360"/>
    <x v="359"/>
    <s v="Right-sized zero tolerance migration"/>
    <n v="59700"/>
    <n v="135132"/>
    <n v="126.35175879396985"/>
    <x v="1"/>
    <n v="42833.625"/>
    <n v="2875"/>
    <x v="4"/>
    <s v="GBP"/>
    <n v="1293861600"/>
    <n v="1295071200"/>
    <b v="0"/>
    <b v="1"/>
    <x v="3"/>
    <x v="3"/>
  </r>
  <r>
    <n v="361"/>
    <x v="360"/>
    <s v="Quality-focused reciprocal structure"/>
    <n v="5500"/>
    <n v="9546"/>
    <n v="73.563636363636363"/>
    <x v="1"/>
    <n v="42689.183098591551"/>
    <n v="88"/>
    <x v="1"/>
    <s v="USD"/>
    <n v="1507352400"/>
    <n v="1509426000"/>
    <b v="0"/>
    <b v="0"/>
    <x v="3"/>
    <x v="3"/>
  </r>
  <r>
    <n v="362"/>
    <x v="361"/>
    <s v="Automated actuating conglomeration"/>
    <n v="3700"/>
    <n v="13755"/>
    <n v="271.75675675675677"/>
    <x v="1"/>
    <n v="42741.131661442007"/>
    <n v="191"/>
    <x v="1"/>
    <s v="USD"/>
    <n v="1296108000"/>
    <n v="1299391200"/>
    <b v="0"/>
    <b v="0"/>
    <x v="1"/>
    <x v="1"/>
  </r>
  <r>
    <n v="363"/>
    <x v="362"/>
    <s v="Re-contextualized local initiative"/>
    <n v="5200"/>
    <n v="8330"/>
    <n v="60.192307692307686"/>
    <x v="1"/>
    <n v="42786.635792778652"/>
    <n v="139"/>
    <x v="1"/>
    <s v="USD"/>
    <n v="1324965600"/>
    <n v="1325052000"/>
    <b v="0"/>
    <b v="0"/>
    <x v="1"/>
    <x v="1"/>
  </r>
  <r>
    <n v="364"/>
    <x v="363"/>
    <s v="Switchable intangible definition"/>
    <n v="900"/>
    <n v="14547"/>
    <n v="1516.3333333333335"/>
    <x v="1"/>
    <n v="42840.812893081762"/>
    <n v="186"/>
    <x v="1"/>
    <s v="USD"/>
    <n v="1520229600"/>
    <n v="1522818000"/>
    <b v="0"/>
    <b v="0"/>
    <x v="1"/>
    <x v="7"/>
  </r>
  <r>
    <n v="365"/>
    <x v="364"/>
    <s v="Networked bottom-line initiative"/>
    <n v="1600"/>
    <n v="11735"/>
    <n v="633.4375"/>
    <x v="1"/>
    <n v="42885.370078740154"/>
    <n v="112"/>
    <x v="2"/>
    <s v="AUD"/>
    <n v="1482991200"/>
    <n v="1485324000"/>
    <b v="0"/>
    <b v="0"/>
    <x v="3"/>
    <x v="3"/>
  </r>
  <r>
    <n v="366"/>
    <x v="365"/>
    <s v="Robust directional system engine"/>
    <n v="1800"/>
    <n v="10658"/>
    <n v="492.11111111111114"/>
    <x v="1"/>
    <n v="42934.503154574129"/>
    <n v="101"/>
    <x v="1"/>
    <s v="USD"/>
    <n v="1294034400"/>
    <n v="1294120800"/>
    <b v="0"/>
    <b v="1"/>
    <x v="3"/>
    <x v="3"/>
  </r>
  <r>
    <n v="367"/>
    <x v="366"/>
    <s v="Triple-buffered explicit methodology"/>
    <n v="9900"/>
    <n v="1870"/>
    <n v="-81.111111111111114"/>
    <x v="0"/>
    <n v="42985.492890995258"/>
    <n v="75"/>
    <x v="1"/>
    <s v="USD"/>
    <n v="1413608400"/>
    <n v="1415685600"/>
    <b v="0"/>
    <b v="1"/>
    <x v="3"/>
    <x v="3"/>
  </r>
  <r>
    <n v="368"/>
    <x v="367"/>
    <s v="Reactive directional capacity"/>
    <n v="5200"/>
    <n v="14394"/>
    <n v="176.80769230769232"/>
    <x v="1"/>
    <n v="43050.549050632908"/>
    <n v="206"/>
    <x v="4"/>
    <s v="GBP"/>
    <n v="1286946000"/>
    <n v="1288933200"/>
    <b v="0"/>
    <b v="1"/>
    <x v="4"/>
    <x v="4"/>
  </r>
  <r>
    <n v="369"/>
    <x v="368"/>
    <s v="Polarized needs-based approach"/>
    <n v="5400"/>
    <n v="14743"/>
    <n v="173.01851851851853"/>
    <x v="1"/>
    <n v="43095.963549920758"/>
    <n v="154"/>
    <x v="1"/>
    <s v="USD"/>
    <n v="1359871200"/>
    <n v="1363237200"/>
    <b v="0"/>
    <b v="1"/>
    <x v="4"/>
    <x v="19"/>
  </r>
  <r>
    <n v="370"/>
    <x v="369"/>
    <s v="Intuitive well-modulated middleware"/>
    <n v="112300"/>
    <n v="178965"/>
    <n v="59.363312555654502"/>
    <x v="1"/>
    <n v="43140.968253968254"/>
    <n v="5966"/>
    <x v="1"/>
    <s v="USD"/>
    <n v="1555304400"/>
    <n v="1555822800"/>
    <b v="0"/>
    <b v="0"/>
    <x v="3"/>
    <x v="3"/>
  </r>
  <r>
    <n v="371"/>
    <x v="370"/>
    <s v="Multi-channeled logistical matrices"/>
    <n v="189200"/>
    <n v="128410"/>
    <n v="-32.130021141649053"/>
    <x v="0"/>
    <n v="42925.031796502386"/>
    <n v="2176"/>
    <x v="1"/>
    <s v="USD"/>
    <n v="1423375200"/>
    <n v="1427778000"/>
    <b v="0"/>
    <b v="0"/>
    <x v="3"/>
    <x v="3"/>
  </r>
  <r>
    <n v="372"/>
    <x v="371"/>
    <s v="Pre-emptive bifurcated artificial intelligence"/>
    <n v="900"/>
    <n v="14324"/>
    <n v="1491.5555555555554"/>
    <x v="1"/>
    <n v="42788.909235668791"/>
    <n v="169"/>
    <x v="1"/>
    <s v="USD"/>
    <n v="1420696800"/>
    <n v="1422424800"/>
    <b v="0"/>
    <b v="1"/>
    <x v="4"/>
    <x v="4"/>
  </r>
  <r>
    <n v="373"/>
    <x v="372"/>
    <s v="Down-sized coherent toolset"/>
    <n v="22500"/>
    <n v="164291"/>
    <n v="630.18222222222221"/>
    <x v="1"/>
    <n v="42834.307814992026"/>
    <n v="2106"/>
    <x v="1"/>
    <s v="USD"/>
    <n v="1502946000"/>
    <n v="1503637200"/>
    <b v="0"/>
    <b v="0"/>
    <x v="3"/>
    <x v="3"/>
  </r>
  <r>
    <n v="374"/>
    <x v="373"/>
    <s v="Open-source multi-tasking data-warehouse"/>
    <n v="167400"/>
    <n v="22073"/>
    <n v="-86.814217443249703"/>
    <x v="0"/>
    <n v="42640.2875399361"/>
    <n v="441"/>
    <x v="1"/>
    <s v="USD"/>
    <n v="1547186400"/>
    <n v="1547618400"/>
    <b v="0"/>
    <b v="1"/>
    <x v="4"/>
    <x v="4"/>
  </r>
  <r>
    <n v="375"/>
    <x v="374"/>
    <s v="Future-proofed upward-trending contingency"/>
    <n v="2700"/>
    <n v="1479"/>
    <n v="-45.222222222222221"/>
    <x v="0"/>
    <n v="42673.195200000002"/>
    <n v="25"/>
    <x v="1"/>
    <s v="USD"/>
    <n v="1444971600"/>
    <n v="1449900000"/>
    <b v="0"/>
    <b v="0"/>
    <x v="1"/>
    <x v="7"/>
  </r>
  <r>
    <n v="376"/>
    <x v="375"/>
    <s v="Mandatory uniform matrix"/>
    <n v="3400"/>
    <n v="12275"/>
    <n v="261.02941176470591"/>
    <x v="1"/>
    <n v="42739.211538461539"/>
    <n v="131"/>
    <x v="1"/>
    <s v="USD"/>
    <n v="1404622800"/>
    <n v="1405141200"/>
    <b v="0"/>
    <b v="0"/>
    <x v="1"/>
    <x v="1"/>
  </r>
  <r>
    <n v="377"/>
    <x v="376"/>
    <s v="Phased methodical initiative"/>
    <n v="49700"/>
    <n v="5098"/>
    <n v="-89.74245472837022"/>
    <x v="0"/>
    <n v="42788.110754414127"/>
    <n v="127"/>
    <x v="1"/>
    <s v="USD"/>
    <n v="1571720400"/>
    <n v="1572933600"/>
    <b v="0"/>
    <b v="0"/>
    <x v="3"/>
    <x v="3"/>
  </r>
  <r>
    <n v="378"/>
    <x v="377"/>
    <s v="Managed stable function"/>
    <n v="178200"/>
    <n v="24882"/>
    <n v="-86.037037037037038"/>
    <x v="0"/>
    <n v="42848.705787781349"/>
    <n v="355"/>
    <x v="1"/>
    <s v="USD"/>
    <n v="1526878800"/>
    <n v="1530162000"/>
    <b v="0"/>
    <b v="0"/>
    <x v="4"/>
    <x v="4"/>
  </r>
  <r>
    <n v="379"/>
    <x v="378"/>
    <s v="Realigned clear-thinking migration"/>
    <n v="7200"/>
    <n v="2912"/>
    <n v="-59.55555555555555"/>
    <x v="0"/>
    <n v="42877.637681159424"/>
    <n v="44"/>
    <x v="4"/>
    <s v="GBP"/>
    <n v="1319691600"/>
    <n v="1320904800"/>
    <b v="0"/>
    <b v="0"/>
    <x v="3"/>
    <x v="3"/>
  </r>
  <r>
    <n v="380"/>
    <x v="379"/>
    <s v="Optional clear-thinking process improvement"/>
    <n v="2500"/>
    <n v="4008"/>
    <n v="60.319999999999993"/>
    <x v="1"/>
    <n v="42942.098387096776"/>
    <n v="84"/>
    <x v="1"/>
    <s v="USD"/>
    <n v="1371963600"/>
    <n v="1372395600"/>
    <b v="0"/>
    <b v="0"/>
    <x v="3"/>
    <x v="3"/>
  </r>
  <r>
    <n v="381"/>
    <x v="380"/>
    <s v="Cross-group global moratorium"/>
    <n v="5300"/>
    <n v="9749"/>
    <n v="83.943396226415089"/>
    <x v="1"/>
    <n v="43004.99676898223"/>
    <n v="155"/>
    <x v="1"/>
    <s v="USD"/>
    <n v="1433739600"/>
    <n v="1437714000"/>
    <b v="0"/>
    <b v="0"/>
    <x v="3"/>
    <x v="3"/>
  </r>
  <r>
    <n v="382"/>
    <x v="381"/>
    <s v="Visionary systemic process improvement"/>
    <n v="9100"/>
    <n v="5803"/>
    <n v="-36.230769230769234"/>
    <x v="0"/>
    <n v="43058.809061488675"/>
    <n v="67"/>
    <x v="1"/>
    <s v="USD"/>
    <n v="1508130000"/>
    <n v="1509771600"/>
    <b v="0"/>
    <b v="0"/>
    <x v="7"/>
    <x v="14"/>
  </r>
  <r>
    <n v="383"/>
    <x v="382"/>
    <s v="Progressive intangible flexibility"/>
    <n v="6300"/>
    <n v="14199"/>
    <n v="125.38095238095237"/>
    <x v="1"/>
    <n v="43119.191247974071"/>
    <n v="189"/>
    <x v="1"/>
    <s v="USD"/>
    <n v="1550037600"/>
    <n v="1550556000"/>
    <b v="0"/>
    <b v="1"/>
    <x v="0"/>
    <x v="0"/>
  </r>
  <r>
    <n v="384"/>
    <x v="383"/>
    <s v="Reactive real-time software"/>
    <n v="114400"/>
    <n v="196779"/>
    <n v="72.009615384615387"/>
    <x v="1"/>
    <n v="43166.139610389611"/>
    <n v="4799"/>
    <x v="1"/>
    <s v="USD"/>
    <n v="1486706400"/>
    <n v="1489039200"/>
    <b v="1"/>
    <b v="1"/>
    <x v="4"/>
    <x v="4"/>
  </r>
  <r>
    <n v="385"/>
    <x v="384"/>
    <s v="Programmable incremental knowledge user"/>
    <n v="38900"/>
    <n v="56859"/>
    <n v="46.167095115681235"/>
    <x v="1"/>
    <n v="42916.362601626017"/>
    <n v="1137"/>
    <x v="1"/>
    <s v="USD"/>
    <n v="1553835600"/>
    <n v="1556600400"/>
    <b v="0"/>
    <b v="0"/>
    <x v="5"/>
    <x v="9"/>
  </r>
  <r>
    <n v="386"/>
    <x v="385"/>
    <s v="Progressive 5thgeneration customer loyalty"/>
    <n v="135500"/>
    <n v="103554"/>
    <n v="-23.57638376383764"/>
    <x v="0"/>
    <n v="42893.654723127038"/>
    <n v="1068"/>
    <x v="1"/>
    <s v="USD"/>
    <n v="1277528400"/>
    <n v="1278565200"/>
    <b v="0"/>
    <b v="0"/>
    <x v="3"/>
    <x v="3"/>
  </r>
  <r>
    <n v="387"/>
    <x v="386"/>
    <s v="Triple-buffered logistical frame"/>
    <n v="109000"/>
    <n v="42795"/>
    <n v="-60.738532110091747"/>
    <x v="0"/>
    <n v="42794.69820554649"/>
    <n v="424"/>
    <x v="1"/>
    <s v="USD"/>
    <n v="1339477200"/>
    <n v="1339909200"/>
    <b v="0"/>
    <b v="0"/>
    <x v="2"/>
    <x v="8"/>
  </r>
  <r>
    <n v="388"/>
    <x v="387"/>
    <s v="Exclusive dynamic adapter"/>
    <n v="114800"/>
    <n v="12938"/>
    <n v="-88.729965156794421"/>
    <x v="3"/>
    <n v="42794.697712418303"/>
    <n v="145"/>
    <x v="5"/>
    <s v="CHF"/>
    <n v="1325656800"/>
    <n v="1325829600"/>
    <b v="0"/>
    <b v="0"/>
    <x v="1"/>
    <x v="7"/>
  </r>
  <r>
    <n v="389"/>
    <x v="388"/>
    <s v="Automated systemic hierarchy"/>
    <n v="83000"/>
    <n v="101352"/>
    <n v="22.110843373493978"/>
    <x v="1"/>
    <n v="42843.56301145663"/>
    <n v="1152"/>
    <x v="1"/>
    <s v="USD"/>
    <n v="1288242000"/>
    <n v="1290578400"/>
    <b v="0"/>
    <b v="0"/>
    <x v="3"/>
    <x v="3"/>
  </r>
  <r>
    <n v="390"/>
    <x v="389"/>
    <s v="Digitized eco-centric core"/>
    <n v="2400"/>
    <n v="4477"/>
    <n v="86.541666666666657"/>
    <x v="1"/>
    <n v="42747.647540983606"/>
    <n v="50"/>
    <x v="1"/>
    <s v="USD"/>
    <n v="1379048400"/>
    <n v="1380344400"/>
    <b v="0"/>
    <b v="0"/>
    <x v="7"/>
    <x v="14"/>
  </r>
  <r>
    <n v="391"/>
    <x v="390"/>
    <s v="Mandatory uniform strategy"/>
    <n v="60400"/>
    <n v="4393"/>
    <n v="-92.726821192052981"/>
    <x v="0"/>
    <n v="42810.489326765186"/>
    <n v="151"/>
    <x v="1"/>
    <s v="USD"/>
    <n v="1389679200"/>
    <n v="1389852000"/>
    <b v="0"/>
    <b v="0"/>
    <x v="5"/>
    <x v="9"/>
  </r>
  <r>
    <n v="392"/>
    <x v="391"/>
    <s v="Profit-focused zero administration forecast"/>
    <n v="102900"/>
    <n v="67546"/>
    <n v="-34.357628765792029"/>
    <x v="0"/>
    <n v="42873.675986842107"/>
    <n v="1608"/>
    <x v="1"/>
    <s v="USD"/>
    <n v="1294293600"/>
    <n v="1294466400"/>
    <b v="0"/>
    <b v="0"/>
    <x v="2"/>
    <x v="8"/>
  </r>
  <r>
    <n v="393"/>
    <x v="392"/>
    <s v="De-engineered static orchestration"/>
    <n v="62800"/>
    <n v="143788"/>
    <n v="128.96178343949046"/>
    <x v="1"/>
    <n v="42833.029654036247"/>
    <n v="3059"/>
    <x v="0"/>
    <s v="CAD"/>
    <n v="1500267600"/>
    <n v="1500354000"/>
    <b v="0"/>
    <b v="0"/>
    <x v="1"/>
    <x v="17"/>
  </r>
  <r>
    <n v="394"/>
    <x v="393"/>
    <s v="Customizable dynamic info-mediaries"/>
    <n v="800"/>
    <n v="3755"/>
    <n v="369.375"/>
    <x v="1"/>
    <n v="42666.437293729374"/>
    <n v="34"/>
    <x v="1"/>
    <s v="USD"/>
    <n v="1375074000"/>
    <n v="1375938000"/>
    <b v="0"/>
    <b v="1"/>
    <x v="4"/>
    <x v="4"/>
  </r>
  <r>
    <n v="395"/>
    <x v="122"/>
    <s v="Enhanced incremental budgetary management"/>
    <n v="7100"/>
    <n v="9238"/>
    <n v="30.112676056338028"/>
    <x v="1"/>
    <n v="42730.753719008266"/>
    <n v="220"/>
    <x v="1"/>
    <s v="USD"/>
    <n v="1323324000"/>
    <n v="1323410400"/>
    <b v="1"/>
    <b v="0"/>
    <x v="3"/>
    <x v="3"/>
  </r>
  <r>
    <n v="396"/>
    <x v="394"/>
    <s v="Digitized local info-mediaries"/>
    <n v="46100"/>
    <n v="77012"/>
    <n v="67.054229934924081"/>
    <x v="1"/>
    <n v="42786.205298013243"/>
    <n v="1604"/>
    <x v="2"/>
    <s v="AUD"/>
    <n v="1538715600"/>
    <n v="1539406800"/>
    <b v="0"/>
    <b v="0"/>
    <x v="4"/>
    <x v="6"/>
  </r>
  <r>
    <n v="397"/>
    <x v="395"/>
    <s v="Virtual systematic monitoring"/>
    <n v="8100"/>
    <n v="14083"/>
    <n v="73.864197530864189"/>
    <x v="1"/>
    <n v="42729.446102819238"/>
    <n v="454"/>
    <x v="1"/>
    <s v="USD"/>
    <n v="1369285200"/>
    <n v="1369803600"/>
    <b v="0"/>
    <b v="0"/>
    <x v="1"/>
    <x v="1"/>
  </r>
  <r>
    <n v="398"/>
    <x v="396"/>
    <s v="Reactive bottom-line open architecture"/>
    <n v="1700"/>
    <n v="12202"/>
    <n v="617.76470588235293"/>
    <x v="1"/>
    <n v="42777.031561461794"/>
    <n v="123"/>
    <x v="6"/>
    <s v="EUR"/>
    <n v="1525755600"/>
    <n v="1525928400"/>
    <b v="0"/>
    <b v="1"/>
    <x v="4"/>
    <x v="10"/>
  </r>
  <r>
    <n v="399"/>
    <x v="397"/>
    <s v="Pre-emptive interactive model"/>
    <n v="97300"/>
    <n v="62127"/>
    <n v="-36.149023638232272"/>
    <x v="0"/>
    <n v="42827.905158069887"/>
    <n v="941"/>
    <x v="1"/>
    <s v="USD"/>
    <n v="1296626400"/>
    <n v="1297231200"/>
    <b v="0"/>
    <b v="0"/>
    <x v="1"/>
    <x v="7"/>
  </r>
  <r>
    <n v="400"/>
    <x v="398"/>
    <s v="Ergonomic eco-centric open architecture"/>
    <n v="100"/>
    <n v="2"/>
    <n v="-98"/>
    <x v="0"/>
    <n v="42795.74"/>
    <n v="1"/>
    <x v="1"/>
    <s v="USD"/>
    <n v="1376629200"/>
    <n v="1378530000"/>
    <b v="0"/>
    <b v="1"/>
    <x v="7"/>
    <x v="14"/>
  </r>
  <r>
    <n v="401"/>
    <x v="399"/>
    <s v="Inverse radical hierarchy"/>
    <n v="900"/>
    <n v="13772"/>
    <n v="1430.2222222222222"/>
    <x v="1"/>
    <n v="42867.181969949917"/>
    <n v="299"/>
    <x v="1"/>
    <s v="USD"/>
    <n v="1572152400"/>
    <n v="1572152400"/>
    <b v="0"/>
    <b v="0"/>
    <x v="3"/>
    <x v="3"/>
  </r>
  <r>
    <n v="402"/>
    <x v="400"/>
    <s v="Team-oriented static interface"/>
    <n v="7300"/>
    <n v="2946"/>
    <n v="-59.643835616438359"/>
    <x v="0"/>
    <n v="42915.836120401334"/>
    <n v="40"/>
    <x v="1"/>
    <s v="USD"/>
    <n v="1325829600"/>
    <n v="1329890400"/>
    <b v="0"/>
    <b v="1"/>
    <x v="4"/>
    <x v="12"/>
  </r>
  <r>
    <n v="403"/>
    <x v="401"/>
    <s v="Virtual foreground throughput"/>
    <n v="195800"/>
    <n v="168820"/>
    <n v="-13.779366700715014"/>
    <x v="0"/>
    <n v="42982.787269681743"/>
    <n v="3015"/>
    <x v="0"/>
    <s v="CAD"/>
    <n v="1273640400"/>
    <n v="1276750800"/>
    <b v="0"/>
    <b v="1"/>
    <x v="3"/>
    <x v="3"/>
  </r>
  <r>
    <n v="404"/>
    <x v="402"/>
    <s v="Visionary exuding Internet solution"/>
    <n v="48900"/>
    <n v="154321"/>
    <n v="215.58486707566465"/>
    <x v="1"/>
    <n v="42771.651006711407"/>
    <n v="2237"/>
    <x v="1"/>
    <s v="USD"/>
    <n v="1510639200"/>
    <n v="1510898400"/>
    <b v="0"/>
    <b v="0"/>
    <x v="3"/>
    <x v="3"/>
  </r>
  <r>
    <n v="405"/>
    <x v="403"/>
    <s v="Synchronized secondary analyzer"/>
    <n v="29600"/>
    <n v="26527"/>
    <n v="-10.381756756756756"/>
    <x v="0"/>
    <n v="42584.173109243697"/>
    <n v="435"/>
    <x v="1"/>
    <s v="USD"/>
    <n v="1528088400"/>
    <n v="1532408400"/>
    <b v="0"/>
    <b v="0"/>
    <x v="3"/>
    <x v="3"/>
  </r>
  <r>
    <n v="406"/>
    <x v="404"/>
    <s v="Balanced attitude-oriented parallelism"/>
    <n v="39300"/>
    <n v="71583"/>
    <n v="82.145038167938935"/>
    <x v="1"/>
    <n v="42611.205387205388"/>
    <n v="645"/>
    <x v="1"/>
    <s v="USD"/>
    <n v="1359525600"/>
    <n v="1360562400"/>
    <b v="1"/>
    <b v="0"/>
    <x v="4"/>
    <x v="4"/>
  </r>
  <r>
    <n v="407"/>
    <x v="405"/>
    <s v="Organized bandwidth-monitored core"/>
    <n v="3400"/>
    <n v="12100"/>
    <n v="255.88235294117646"/>
    <x v="1"/>
    <n v="42562.349072512647"/>
    <n v="484"/>
    <x v="3"/>
    <s v="DKK"/>
    <n v="1570942800"/>
    <n v="1571547600"/>
    <b v="0"/>
    <b v="0"/>
    <x v="3"/>
    <x v="3"/>
  </r>
  <r>
    <n v="408"/>
    <x v="406"/>
    <s v="Cloned leadingedge utilization"/>
    <n v="9200"/>
    <n v="12129"/>
    <n v="31.836956521739129"/>
    <x v="1"/>
    <n v="42613.80574324324"/>
    <n v="154"/>
    <x v="0"/>
    <s v="CAD"/>
    <n v="1466398800"/>
    <n v="1468126800"/>
    <b v="0"/>
    <b v="0"/>
    <x v="4"/>
    <x v="4"/>
  </r>
  <r>
    <n v="409"/>
    <x v="97"/>
    <s v="Secured asymmetric projection"/>
    <n v="135600"/>
    <n v="62804"/>
    <n v="-53.684365781710916"/>
    <x v="0"/>
    <n v="42665.387478849407"/>
    <n v="714"/>
    <x v="1"/>
    <s v="USD"/>
    <n v="1492491600"/>
    <n v="1492837200"/>
    <b v="0"/>
    <b v="0"/>
    <x v="1"/>
    <x v="1"/>
  </r>
  <r>
    <n v="410"/>
    <x v="407"/>
    <s v="Advanced cohesive Graphic Interface"/>
    <n v="153700"/>
    <n v="55536"/>
    <n v="-63.867273910214706"/>
    <x v="2"/>
    <n v="42631.254237288136"/>
    <n v="1111"/>
    <x v="1"/>
    <s v="USD"/>
    <n v="1430197200"/>
    <n v="1430197200"/>
    <b v="0"/>
    <b v="0"/>
    <x v="6"/>
    <x v="20"/>
  </r>
  <r>
    <n v="411"/>
    <x v="408"/>
    <s v="Down-sized maximized function"/>
    <n v="7800"/>
    <n v="8161"/>
    <n v="4.6282051282051286"/>
    <x v="1"/>
    <n v="42609.344651952459"/>
    <n v="82"/>
    <x v="1"/>
    <s v="USD"/>
    <n v="1496034000"/>
    <n v="1496206800"/>
    <b v="0"/>
    <b v="0"/>
    <x v="3"/>
    <x v="3"/>
  </r>
  <r>
    <n v="412"/>
    <x v="409"/>
    <s v="Realigned zero tolerance software"/>
    <n v="2100"/>
    <n v="14046"/>
    <n v="568.85714285714289"/>
    <x v="1"/>
    <n v="42667.930272108846"/>
    <n v="134"/>
    <x v="1"/>
    <s v="USD"/>
    <n v="1388728800"/>
    <n v="1389592800"/>
    <b v="0"/>
    <b v="0"/>
    <x v="5"/>
    <x v="13"/>
  </r>
  <r>
    <n v="413"/>
    <x v="410"/>
    <s v="Persevering analyzing extranet"/>
    <n v="189500"/>
    <n v="117628"/>
    <n v="-37.927176781002636"/>
    <x v="2"/>
    <n v="42716.689948892672"/>
    <n v="1089"/>
    <x v="1"/>
    <s v="USD"/>
    <n v="1543298400"/>
    <n v="1545631200"/>
    <b v="0"/>
    <b v="0"/>
    <x v="4"/>
    <x v="10"/>
  </r>
  <r>
    <n v="414"/>
    <x v="411"/>
    <s v="Innovative human-resource migration"/>
    <n v="188200"/>
    <n v="159405"/>
    <n v="-15.300212539851222"/>
    <x v="0"/>
    <n v="42588.854948805463"/>
    <n v="5497"/>
    <x v="1"/>
    <s v="USD"/>
    <n v="1271739600"/>
    <n v="1272430800"/>
    <b v="0"/>
    <b v="1"/>
    <x v="0"/>
    <x v="0"/>
  </r>
  <r>
    <n v="415"/>
    <x v="412"/>
    <s v="Intuitive needs-based monitoring"/>
    <n v="113500"/>
    <n v="12552"/>
    <n v="-88.9409691629956"/>
    <x v="0"/>
    <n v="42389.169230769228"/>
    <n v="418"/>
    <x v="1"/>
    <s v="USD"/>
    <n v="1326434400"/>
    <n v="1327903200"/>
    <b v="0"/>
    <b v="0"/>
    <x v="3"/>
    <x v="3"/>
  </r>
  <r>
    <n v="416"/>
    <x v="413"/>
    <s v="Customer-focused disintermediate toolset"/>
    <n v="134600"/>
    <n v="59007"/>
    <n v="-56.161218424962854"/>
    <x v="0"/>
    <n v="42440.260273972606"/>
    <n v="1439"/>
    <x v="1"/>
    <s v="USD"/>
    <n v="1295244000"/>
    <n v="1296021600"/>
    <b v="0"/>
    <b v="1"/>
    <x v="4"/>
    <x v="4"/>
  </r>
  <r>
    <n v="417"/>
    <x v="414"/>
    <s v="Upgradable 24/7 emulation"/>
    <n v="1700"/>
    <n v="943"/>
    <n v="-44.529411764705884"/>
    <x v="0"/>
    <n v="42411.843910806172"/>
    <n v="15"/>
    <x v="1"/>
    <s v="USD"/>
    <n v="1541221200"/>
    <n v="1543298400"/>
    <b v="0"/>
    <b v="0"/>
    <x v="3"/>
    <x v="3"/>
  </r>
  <r>
    <n v="418"/>
    <x v="32"/>
    <s v="Quality-focused client-server core"/>
    <n v="163700"/>
    <n v="93963"/>
    <n v="-42.600488698839342"/>
    <x v="0"/>
    <n v="42483.096219931271"/>
    <n v="1999"/>
    <x v="0"/>
    <s v="CAD"/>
    <n v="1336280400"/>
    <n v="1336366800"/>
    <b v="0"/>
    <b v="0"/>
    <x v="4"/>
    <x v="4"/>
  </r>
  <r>
    <n v="419"/>
    <x v="415"/>
    <s v="Upgradable maximized protocol"/>
    <n v="113800"/>
    <n v="140469"/>
    <n v="23.434973637961335"/>
    <x v="1"/>
    <n v="42394.490533562821"/>
    <n v="5203"/>
    <x v="1"/>
    <s v="USD"/>
    <n v="1324533600"/>
    <n v="1325052000"/>
    <b v="0"/>
    <b v="0"/>
    <x v="2"/>
    <x v="2"/>
  </r>
  <r>
    <n v="420"/>
    <x v="416"/>
    <s v="Cross-platform interactive synergy"/>
    <n v="5000"/>
    <n v="6423"/>
    <n v="28.46"/>
    <x v="1"/>
    <n v="42225.396551724138"/>
    <n v="94"/>
    <x v="1"/>
    <s v="USD"/>
    <n v="1498366800"/>
    <n v="1499576400"/>
    <b v="0"/>
    <b v="0"/>
    <x v="3"/>
    <x v="3"/>
  </r>
  <r>
    <n v="421"/>
    <x v="417"/>
    <s v="User-centric fault-tolerant archive"/>
    <n v="9400"/>
    <n v="6015"/>
    <n v="-36.01063829787234"/>
    <x v="0"/>
    <n v="42287.231433506044"/>
    <n v="118"/>
    <x v="1"/>
    <s v="USD"/>
    <n v="1498712400"/>
    <n v="1501304400"/>
    <b v="0"/>
    <b v="1"/>
    <x v="2"/>
    <x v="8"/>
  </r>
  <r>
    <n v="422"/>
    <x v="418"/>
    <s v="Reverse-engineered regional knowledge user"/>
    <n v="8700"/>
    <n v="11075"/>
    <n v="27.298850574712645"/>
    <x v="1"/>
    <n v="42349.986159169552"/>
    <n v="205"/>
    <x v="1"/>
    <s v="USD"/>
    <n v="1271480400"/>
    <n v="1273208400"/>
    <b v="0"/>
    <b v="1"/>
    <x v="3"/>
    <x v="3"/>
  </r>
  <r>
    <n v="423"/>
    <x v="419"/>
    <s v="Self-enabling real-time definition"/>
    <n v="147800"/>
    <n v="15723"/>
    <n v="-89.361975642760484"/>
    <x v="0"/>
    <n v="42404.188908145581"/>
    <n v="162"/>
    <x v="1"/>
    <s v="USD"/>
    <n v="1316667600"/>
    <n v="1316840400"/>
    <b v="0"/>
    <b v="1"/>
    <x v="0"/>
    <x v="0"/>
  </r>
  <r>
    <n v="424"/>
    <x v="420"/>
    <s v="User-centric impactful projection"/>
    <n v="5100"/>
    <n v="2064"/>
    <n v="-59.529411764705884"/>
    <x v="0"/>
    <n v="42450.510416666664"/>
    <n v="83"/>
    <x v="1"/>
    <s v="USD"/>
    <n v="1524027600"/>
    <n v="1524546000"/>
    <b v="0"/>
    <b v="0"/>
    <x v="1"/>
    <x v="7"/>
  </r>
  <r>
    <n v="425"/>
    <x v="421"/>
    <s v="Vision-oriented actuating hardware"/>
    <n v="2700"/>
    <n v="7767"/>
    <n v="187.66666666666666"/>
    <x v="1"/>
    <n v="42520.747826086954"/>
    <n v="92"/>
    <x v="1"/>
    <s v="USD"/>
    <n v="1438059600"/>
    <n v="1438578000"/>
    <b v="0"/>
    <b v="0"/>
    <x v="7"/>
    <x v="14"/>
  </r>
  <r>
    <n v="426"/>
    <x v="422"/>
    <s v="Virtual leadingedge framework"/>
    <n v="1800"/>
    <n v="10313"/>
    <n v="472.94444444444446"/>
    <x v="1"/>
    <n v="42581.294425087108"/>
    <n v="219"/>
    <x v="1"/>
    <s v="USD"/>
    <n v="1361944800"/>
    <n v="1362549600"/>
    <b v="0"/>
    <b v="0"/>
    <x v="3"/>
    <x v="3"/>
  </r>
  <r>
    <n v="427"/>
    <x v="423"/>
    <s v="Managed discrete framework"/>
    <n v="174500"/>
    <n v="197018"/>
    <n v="12.90429799426934"/>
    <x v="1"/>
    <n v="42637.609075043627"/>
    <n v="2526"/>
    <x v="1"/>
    <s v="USD"/>
    <n v="1410584400"/>
    <n v="1413349200"/>
    <b v="0"/>
    <b v="1"/>
    <x v="3"/>
    <x v="3"/>
  </r>
  <r>
    <n v="428"/>
    <x v="424"/>
    <s v="Progressive zero-defect capability"/>
    <n v="101400"/>
    <n v="47037"/>
    <n v="-53.612426035502956"/>
    <x v="0"/>
    <n v="42367.71328671329"/>
    <n v="747"/>
    <x v="1"/>
    <s v="USD"/>
    <n v="1297404000"/>
    <n v="1298008800"/>
    <b v="0"/>
    <b v="0"/>
    <x v="4"/>
    <x v="10"/>
  </r>
  <r>
    <n v="429"/>
    <x v="425"/>
    <s v="Right-sized demand-driven adapter"/>
    <n v="191000"/>
    <n v="173191"/>
    <n v="-9.3240837696335088"/>
    <x v="3"/>
    <n v="42359.535901926443"/>
    <n v="2138"/>
    <x v="1"/>
    <s v="USD"/>
    <n v="1392012000"/>
    <n v="1394427600"/>
    <b v="0"/>
    <b v="1"/>
    <x v="7"/>
    <x v="14"/>
  </r>
  <r>
    <n v="430"/>
    <x v="426"/>
    <s v="Re-engineered attitude-oriented frame"/>
    <n v="8100"/>
    <n v="5487"/>
    <n v="-32.25925925925926"/>
    <x v="0"/>
    <n v="42130.00701754386"/>
    <n v="84"/>
    <x v="1"/>
    <s v="USD"/>
    <n v="1569733200"/>
    <n v="1572670800"/>
    <b v="0"/>
    <b v="0"/>
    <x v="3"/>
    <x v="3"/>
  </r>
  <r>
    <n v="431"/>
    <x v="427"/>
    <s v="Compatible multimedia utilization"/>
    <n v="5100"/>
    <n v="9817"/>
    <n v="92.490196078431381"/>
    <x v="1"/>
    <n v="42194.405975395428"/>
    <n v="94"/>
    <x v="1"/>
    <s v="USD"/>
    <n v="1529643600"/>
    <n v="1531112400"/>
    <b v="1"/>
    <b v="0"/>
    <x v="3"/>
    <x v="3"/>
  </r>
  <r>
    <n v="432"/>
    <x v="428"/>
    <s v="Re-contextualized dedicated hardware"/>
    <n v="7700"/>
    <n v="6369"/>
    <n v="-17.285714285714285"/>
    <x v="0"/>
    <n v="42251.408450704228"/>
    <n v="91"/>
    <x v="1"/>
    <s v="USD"/>
    <n v="1399006800"/>
    <n v="1400734800"/>
    <b v="0"/>
    <b v="0"/>
    <x v="3"/>
    <x v="3"/>
  </r>
  <r>
    <n v="433"/>
    <x v="429"/>
    <s v="Decentralized composite paradigm"/>
    <n v="121400"/>
    <n v="65755"/>
    <n v="-45.836079077429979"/>
    <x v="0"/>
    <n v="42314.693121693119"/>
    <n v="792"/>
    <x v="1"/>
    <s v="USD"/>
    <n v="1385359200"/>
    <n v="1386741600"/>
    <b v="0"/>
    <b v="1"/>
    <x v="4"/>
    <x v="4"/>
  </r>
  <r>
    <n v="434"/>
    <x v="430"/>
    <s v="Cloned transitional hierarchy"/>
    <n v="5400"/>
    <n v="903"/>
    <n v="-83.277777777777771"/>
    <x v="3"/>
    <n v="42273.279151943461"/>
    <n v="10"/>
    <x v="0"/>
    <s v="CAD"/>
    <n v="1480572000"/>
    <n v="1481781600"/>
    <b v="1"/>
    <b v="0"/>
    <x v="3"/>
    <x v="3"/>
  </r>
  <r>
    <n v="435"/>
    <x v="431"/>
    <s v="Advanced discrete leverage"/>
    <n v="152400"/>
    <n v="178120"/>
    <n v="16.876640419947506"/>
    <x v="1"/>
    <n v="42346.500884955749"/>
    <n v="1713"/>
    <x v="6"/>
    <s v="EUR"/>
    <n v="1418623200"/>
    <n v="1419660000"/>
    <b v="0"/>
    <b v="1"/>
    <x v="3"/>
    <x v="3"/>
  </r>
  <r>
    <n v="436"/>
    <x v="432"/>
    <s v="Open-source incremental throughput"/>
    <n v="1300"/>
    <n v="13678"/>
    <n v="952.15384615384619"/>
    <x v="1"/>
    <n v="42105.767730496453"/>
    <n v="249"/>
    <x v="1"/>
    <s v="USD"/>
    <n v="1555736400"/>
    <n v="1555822800"/>
    <b v="0"/>
    <b v="0"/>
    <x v="1"/>
    <x v="17"/>
  </r>
  <r>
    <n v="437"/>
    <x v="433"/>
    <s v="Centralized regional interface"/>
    <n v="8100"/>
    <n v="9969"/>
    <n v="23.074074074074076"/>
    <x v="1"/>
    <n v="42156.261101243341"/>
    <n v="192"/>
    <x v="1"/>
    <s v="USD"/>
    <n v="1442120400"/>
    <n v="1442379600"/>
    <b v="0"/>
    <b v="1"/>
    <x v="4"/>
    <x v="10"/>
  </r>
  <r>
    <n v="438"/>
    <x v="434"/>
    <s v="Streamlined web-enabled knowledgebase"/>
    <n v="8300"/>
    <n v="14827"/>
    <n v="78.638554216867476"/>
    <x v="1"/>
    <n v="42213.533807829182"/>
    <n v="247"/>
    <x v="1"/>
    <s v="USD"/>
    <n v="1362376800"/>
    <n v="1364965200"/>
    <b v="0"/>
    <b v="0"/>
    <x v="3"/>
    <x v="3"/>
  </r>
  <r>
    <n v="439"/>
    <x v="435"/>
    <s v="Digitized transitional monitoring"/>
    <n v="28400"/>
    <n v="100900"/>
    <n v="255.28169014084506"/>
    <x v="1"/>
    <n v="42262.351158645273"/>
    <n v="2293"/>
    <x v="1"/>
    <s v="USD"/>
    <n v="1478408400"/>
    <n v="1479016800"/>
    <b v="0"/>
    <b v="0"/>
    <x v="4"/>
    <x v="22"/>
  </r>
  <r>
    <n v="440"/>
    <x v="436"/>
    <s v="Networked optimal adapter"/>
    <n v="102500"/>
    <n v="165954"/>
    <n v="61.906341463414641"/>
    <x v="1"/>
    <n v="42157.641071428574"/>
    <n v="3131"/>
    <x v="1"/>
    <s v="USD"/>
    <n v="1498798800"/>
    <n v="1499662800"/>
    <b v="0"/>
    <b v="0"/>
    <x v="4"/>
    <x v="19"/>
  </r>
  <r>
    <n v="441"/>
    <x v="437"/>
    <s v="Automated optimal function"/>
    <n v="7000"/>
    <n v="1744"/>
    <n v="-75.085714285714289"/>
    <x v="0"/>
    <n v="41936.180679785328"/>
    <n v="32"/>
    <x v="1"/>
    <s v="USD"/>
    <n v="1335416400"/>
    <n v="1337835600"/>
    <b v="0"/>
    <b v="0"/>
    <x v="2"/>
    <x v="8"/>
  </r>
  <r>
    <n v="442"/>
    <x v="438"/>
    <s v="Devolved system-worthy framework"/>
    <n v="5400"/>
    <n v="10731"/>
    <n v="98.722222222222229"/>
    <x v="1"/>
    <n v="42008.209677419356"/>
    <n v="143"/>
    <x v="6"/>
    <s v="EUR"/>
    <n v="1504328400"/>
    <n v="1505710800"/>
    <b v="0"/>
    <b v="0"/>
    <x v="3"/>
    <x v="3"/>
  </r>
  <r>
    <n v="443"/>
    <x v="439"/>
    <s v="Stand-alone user-facing service-desk"/>
    <n v="9300"/>
    <n v="3232"/>
    <n v="-65.247311827956992"/>
    <x v="3"/>
    <n v="42064.362657091559"/>
    <n v="90"/>
    <x v="1"/>
    <s v="USD"/>
    <n v="1285822800"/>
    <n v="1287464400"/>
    <b v="0"/>
    <b v="0"/>
    <x v="3"/>
    <x v="3"/>
  </r>
  <r>
    <n v="444"/>
    <x v="347"/>
    <s v="Versatile global attitude"/>
    <n v="6200"/>
    <n v="10938"/>
    <n v="76.41935483870968"/>
    <x v="1"/>
    <n v="42134.205035971223"/>
    <n v="296"/>
    <x v="1"/>
    <s v="USD"/>
    <n v="1311483600"/>
    <n v="1311656400"/>
    <b v="0"/>
    <b v="1"/>
    <x v="1"/>
    <x v="7"/>
  </r>
  <r>
    <n v="445"/>
    <x v="440"/>
    <s v="Intuitive demand-driven Local Area Network"/>
    <n v="2100"/>
    <n v="10739"/>
    <n v="411.38095238095235"/>
    <x v="1"/>
    <n v="42190.414414414416"/>
    <n v="170"/>
    <x v="1"/>
    <s v="USD"/>
    <n v="1291356000"/>
    <n v="1293170400"/>
    <b v="0"/>
    <b v="1"/>
    <x v="3"/>
    <x v="3"/>
  </r>
  <r>
    <n v="446"/>
    <x v="441"/>
    <s v="Assimilated uniform methodology"/>
    <n v="6800"/>
    <n v="5579"/>
    <n v="-17.955882352941178"/>
    <x v="0"/>
    <n v="42247.18592057762"/>
    <n v="186"/>
    <x v="1"/>
    <s v="USD"/>
    <n v="1355810400"/>
    <n v="1355983200"/>
    <b v="0"/>
    <b v="0"/>
    <x v="2"/>
    <x v="8"/>
  </r>
  <r>
    <n v="447"/>
    <x v="442"/>
    <s v="Self-enabling next generation algorithm"/>
    <n v="155200"/>
    <n v="37754"/>
    <n v="-75.673969072164951"/>
    <x v="3"/>
    <n v="42313.493670886077"/>
    <n v="439"/>
    <x v="4"/>
    <s v="GBP"/>
    <n v="1513663200"/>
    <n v="1515045600"/>
    <b v="0"/>
    <b v="0"/>
    <x v="4"/>
    <x v="19"/>
  </r>
  <r>
    <n v="448"/>
    <x v="443"/>
    <s v="Object-based demand-driven strategy"/>
    <n v="89900"/>
    <n v="45384"/>
    <n v="-49.517241379310342"/>
    <x v="0"/>
    <n v="42321.753623188408"/>
    <n v="605"/>
    <x v="1"/>
    <s v="USD"/>
    <n v="1365915600"/>
    <n v="1366088400"/>
    <b v="0"/>
    <b v="1"/>
    <x v="6"/>
    <x v="11"/>
  </r>
  <r>
    <n v="449"/>
    <x v="444"/>
    <s v="Public-key coherent ability"/>
    <n v="900"/>
    <n v="8703"/>
    <n v="867"/>
    <x v="1"/>
    <n v="42316.196007259525"/>
    <n v="86"/>
    <x v="3"/>
    <s v="DKK"/>
    <n v="1551852000"/>
    <n v="1553317200"/>
    <b v="0"/>
    <b v="0"/>
    <x v="6"/>
    <x v="11"/>
  </r>
  <r>
    <n v="450"/>
    <x v="445"/>
    <s v="Up-sized composite success"/>
    <n v="100"/>
    <n v="4"/>
    <n v="-96"/>
    <x v="0"/>
    <n v="42377.310909090906"/>
    <n v="1"/>
    <x v="0"/>
    <s v="CAD"/>
    <n v="1540098000"/>
    <n v="1542088800"/>
    <b v="0"/>
    <b v="0"/>
    <x v="4"/>
    <x v="10"/>
  </r>
  <r>
    <n v="451"/>
    <x v="446"/>
    <s v="Innovative exuding matrix"/>
    <n v="148400"/>
    <n v="182302"/>
    <n v="22.845013477088948"/>
    <x v="1"/>
    <n v="42454.493624772316"/>
    <n v="6286"/>
    <x v="1"/>
    <s v="USD"/>
    <n v="1500440400"/>
    <n v="1503118800"/>
    <b v="0"/>
    <b v="0"/>
    <x v="1"/>
    <x v="1"/>
  </r>
  <r>
    <n v="452"/>
    <x v="447"/>
    <s v="Realigned impactful artificial intelligence"/>
    <n v="4800"/>
    <n v="3045"/>
    <n v="-36.5625"/>
    <x v="0"/>
    <n v="42199.297445255477"/>
    <n v="31"/>
    <x v="1"/>
    <s v="USD"/>
    <n v="1278392400"/>
    <n v="1278478800"/>
    <b v="0"/>
    <b v="0"/>
    <x v="4"/>
    <x v="6"/>
  </r>
  <r>
    <n v="453"/>
    <x v="448"/>
    <s v="Multi-layered multi-tasking secured line"/>
    <n v="182400"/>
    <n v="102749"/>
    <n v="-43.668311403508767"/>
    <x v="0"/>
    <n v="42270.877513711152"/>
    <n v="1181"/>
    <x v="1"/>
    <s v="USD"/>
    <n v="1480572000"/>
    <n v="1484114400"/>
    <b v="0"/>
    <b v="0"/>
    <x v="4"/>
    <x v="22"/>
  </r>
  <r>
    <n v="454"/>
    <x v="449"/>
    <s v="Upgradable upward-trending portal"/>
    <n v="4000"/>
    <n v="1763"/>
    <n v="-55.925000000000004"/>
    <x v="0"/>
    <n v="42160.11172161172"/>
    <n v="39"/>
    <x v="1"/>
    <s v="USD"/>
    <n v="1382331600"/>
    <n v="1385445600"/>
    <b v="0"/>
    <b v="1"/>
    <x v="4"/>
    <x v="6"/>
  </r>
  <r>
    <n v="455"/>
    <x v="450"/>
    <s v="Profit-focused global product"/>
    <n v="116500"/>
    <n v="137904"/>
    <n v="18.372532188841202"/>
    <x v="1"/>
    <n v="42234.234862385318"/>
    <n v="3727"/>
    <x v="1"/>
    <s v="USD"/>
    <n v="1316754000"/>
    <n v="1318741200"/>
    <b v="0"/>
    <b v="0"/>
    <x v="3"/>
    <x v="3"/>
  </r>
  <r>
    <n v="456"/>
    <x v="451"/>
    <s v="Operative well-modulated data-warehouse"/>
    <n v="146400"/>
    <n v="152438"/>
    <n v="4.1243169398907105"/>
    <x v="1"/>
    <n v="42058.371323529413"/>
    <n v="1605"/>
    <x v="1"/>
    <s v="USD"/>
    <n v="1518242400"/>
    <n v="1518242400"/>
    <b v="0"/>
    <b v="1"/>
    <x v="1"/>
    <x v="7"/>
  </r>
  <r>
    <n v="457"/>
    <x v="452"/>
    <s v="Cloned asymmetric functionalities"/>
    <n v="5000"/>
    <n v="1332"/>
    <n v="-73.36"/>
    <x v="0"/>
    <n v="41855.093922651933"/>
    <n v="46"/>
    <x v="1"/>
    <s v="USD"/>
    <n v="1476421200"/>
    <n v="1476594000"/>
    <b v="0"/>
    <b v="0"/>
    <x v="3"/>
    <x v="3"/>
  </r>
  <r>
    <n v="458"/>
    <x v="453"/>
    <s v="Pre-emptive neutral portal"/>
    <n v="33800"/>
    <n v="118706"/>
    <n v="251.20118343195264"/>
    <x v="1"/>
    <n v="41929.859778597784"/>
    <n v="2120"/>
    <x v="1"/>
    <s v="USD"/>
    <n v="1269752400"/>
    <n v="1273554000"/>
    <b v="0"/>
    <b v="0"/>
    <x v="3"/>
    <x v="3"/>
  </r>
  <r>
    <n v="459"/>
    <x v="454"/>
    <s v="Switchable demand-driven help-desk"/>
    <n v="6300"/>
    <n v="5674"/>
    <n v="-9.9365079365079367"/>
    <x v="0"/>
    <n v="41787.944547134932"/>
    <n v="105"/>
    <x v="1"/>
    <s v="USD"/>
    <n v="1419746400"/>
    <n v="1421906400"/>
    <b v="0"/>
    <b v="0"/>
    <x v="4"/>
    <x v="4"/>
  </r>
  <r>
    <n v="460"/>
    <x v="455"/>
    <s v="Business-focused static ability"/>
    <n v="2400"/>
    <n v="4119"/>
    <n v="71.625"/>
    <x v="1"/>
    <n v="41854.822222222225"/>
    <n v="50"/>
    <x v="1"/>
    <s v="USD"/>
    <n v="1281330000"/>
    <n v="1281589200"/>
    <b v="0"/>
    <b v="0"/>
    <x v="3"/>
    <x v="3"/>
  </r>
  <r>
    <n v="461"/>
    <x v="456"/>
    <s v="Networked secondary structure"/>
    <n v="98800"/>
    <n v="139354"/>
    <n v="41.046558704453439"/>
    <x v="1"/>
    <n v="41924.833024118736"/>
    <n v="2080"/>
    <x v="1"/>
    <s v="USD"/>
    <n v="1398661200"/>
    <n v="1400389200"/>
    <b v="0"/>
    <b v="0"/>
    <x v="4"/>
    <x v="6"/>
  </r>
  <r>
    <n v="462"/>
    <x v="457"/>
    <s v="Total multimedia website"/>
    <n v="188800"/>
    <n v="57734"/>
    <n v="-69.420550847457633"/>
    <x v="0"/>
    <n v="41743.737918215615"/>
    <n v="535"/>
    <x v="1"/>
    <s v="USD"/>
    <n v="1359525600"/>
    <n v="1362808800"/>
    <b v="0"/>
    <b v="0"/>
    <x v="6"/>
    <x v="20"/>
  </r>
  <r>
    <n v="463"/>
    <x v="458"/>
    <s v="Cross-platform upward-trending parallelism"/>
    <n v="134300"/>
    <n v="145265"/>
    <n v="8.1645569620253173"/>
    <x v="1"/>
    <n v="41713.960893854746"/>
    <n v="2105"/>
    <x v="1"/>
    <s v="USD"/>
    <n v="1388469600"/>
    <n v="1388815200"/>
    <b v="0"/>
    <b v="0"/>
    <x v="4"/>
    <x v="10"/>
  </r>
  <r>
    <n v="464"/>
    <x v="459"/>
    <s v="Pre-emptive mission-critical hardware"/>
    <n v="71200"/>
    <n v="95020"/>
    <n v="33.455056179775283"/>
    <x v="1"/>
    <n v="41520.76865671642"/>
    <n v="2436"/>
    <x v="1"/>
    <s v="USD"/>
    <n v="1518328800"/>
    <n v="1519538400"/>
    <b v="0"/>
    <b v="0"/>
    <x v="3"/>
    <x v="3"/>
  </r>
  <r>
    <n v="465"/>
    <x v="460"/>
    <s v="Up-sized responsive protocol"/>
    <n v="4700"/>
    <n v="8829"/>
    <n v="87.851063829787236"/>
    <x v="1"/>
    <n v="41420.770093457941"/>
    <n v="80"/>
    <x v="1"/>
    <s v="USD"/>
    <n v="1517032800"/>
    <n v="1517810400"/>
    <b v="0"/>
    <b v="0"/>
    <x v="5"/>
    <x v="18"/>
  </r>
  <r>
    <n v="466"/>
    <x v="461"/>
    <s v="Pre-emptive transitional frame"/>
    <n v="1200"/>
    <n v="3984"/>
    <n v="231.99999999999997"/>
    <x v="1"/>
    <n v="41481.803370786518"/>
    <n v="42"/>
    <x v="1"/>
    <s v="USD"/>
    <n v="1368594000"/>
    <n v="1370581200"/>
    <b v="0"/>
    <b v="1"/>
    <x v="2"/>
    <x v="8"/>
  </r>
  <r>
    <n v="467"/>
    <x v="462"/>
    <s v="Profit-focused content-based application"/>
    <n v="1400"/>
    <n v="8053"/>
    <n v="475.21428571428572"/>
    <x v="1"/>
    <n v="41552.155722326454"/>
    <n v="139"/>
    <x v="0"/>
    <s v="CAD"/>
    <n v="1448258400"/>
    <n v="1448863200"/>
    <b v="0"/>
    <b v="1"/>
    <x v="2"/>
    <x v="2"/>
  </r>
  <r>
    <n v="468"/>
    <x v="463"/>
    <s v="Streamlined neutral analyzer"/>
    <n v="4000"/>
    <n v="1620"/>
    <n v="-59.5"/>
    <x v="0"/>
    <n v="41615.124060150374"/>
    <n v="16"/>
    <x v="1"/>
    <s v="USD"/>
    <n v="1555218000"/>
    <n v="1556600400"/>
    <b v="0"/>
    <b v="0"/>
    <x v="3"/>
    <x v="3"/>
  </r>
  <r>
    <n v="469"/>
    <x v="464"/>
    <s v="Assimilated neutral utilization"/>
    <n v="5600"/>
    <n v="10328"/>
    <n v="84.428571428571431"/>
    <x v="1"/>
    <n v="41690.444444444445"/>
    <n v="159"/>
    <x v="1"/>
    <s v="USD"/>
    <n v="1431925200"/>
    <n v="1432098000"/>
    <b v="0"/>
    <b v="0"/>
    <x v="4"/>
    <x v="6"/>
  </r>
  <r>
    <n v="470"/>
    <x v="465"/>
    <s v="Extended dedicated archive"/>
    <n v="3600"/>
    <n v="10289"/>
    <n v="185.80555555555554"/>
    <x v="1"/>
    <n v="41749.618867924532"/>
    <n v="381"/>
    <x v="1"/>
    <s v="USD"/>
    <n v="1481522400"/>
    <n v="1482127200"/>
    <b v="0"/>
    <b v="0"/>
    <x v="2"/>
    <x v="8"/>
  </r>
  <r>
    <n v="471"/>
    <x v="197"/>
    <s v="Configurable static help-desk"/>
    <n v="3100"/>
    <n v="9889"/>
    <n v="219"/>
    <x v="1"/>
    <n v="41809.090737240076"/>
    <n v="194"/>
    <x v="4"/>
    <s v="GBP"/>
    <n v="1335934800"/>
    <n v="1335934800"/>
    <b v="0"/>
    <b v="1"/>
    <x v="0"/>
    <x v="0"/>
  </r>
  <r>
    <n v="472"/>
    <x v="466"/>
    <s v="Self-enabling clear-thinking framework"/>
    <n v="153800"/>
    <n v="60342"/>
    <n v="-60.765929778933682"/>
    <x v="0"/>
    <n v="41869.545454545456"/>
    <n v="575"/>
    <x v="1"/>
    <s v="USD"/>
    <n v="1552280400"/>
    <n v="1556946000"/>
    <b v="0"/>
    <b v="0"/>
    <x v="1"/>
    <x v="1"/>
  </r>
  <r>
    <n v="473"/>
    <x v="467"/>
    <s v="Assimilated fault-tolerant capacity"/>
    <n v="5000"/>
    <n v="8907"/>
    <n v="78.14"/>
    <x v="1"/>
    <n v="41834.493358633779"/>
    <n v="106"/>
    <x v="1"/>
    <s v="USD"/>
    <n v="1529989200"/>
    <n v="1530075600"/>
    <b v="0"/>
    <b v="0"/>
    <x v="1"/>
    <x v="5"/>
  </r>
  <r>
    <n v="474"/>
    <x v="468"/>
    <s v="Enhanced neutral ability"/>
    <n v="4000"/>
    <n v="14606"/>
    <n v="265.14999999999998"/>
    <x v="1"/>
    <n v="41897.093155893534"/>
    <n v="142"/>
    <x v="1"/>
    <s v="USD"/>
    <n v="1418709600"/>
    <n v="1418796000"/>
    <b v="0"/>
    <b v="0"/>
    <x v="4"/>
    <x v="19"/>
  </r>
  <r>
    <n v="475"/>
    <x v="469"/>
    <s v="Function-based attitude-oriented groupware"/>
    <n v="7400"/>
    <n v="8432"/>
    <n v="13.945945945945946"/>
    <x v="1"/>
    <n v="41949.076190476189"/>
    <n v="211"/>
    <x v="1"/>
    <s v="USD"/>
    <n v="1372136400"/>
    <n v="1372482000"/>
    <b v="0"/>
    <b v="1"/>
    <x v="5"/>
    <x v="18"/>
  </r>
  <r>
    <n v="476"/>
    <x v="470"/>
    <s v="Optional solution-oriented instruction set"/>
    <n v="191500"/>
    <n v="57122"/>
    <n v="-70.171279373368151"/>
    <x v="0"/>
    <n v="42013.040076335878"/>
    <n v="1120"/>
    <x v="1"/>
    <s v="USD"/>
    <n v="1533877200"/>
    <n v="1534395600"/>
    <b v="0"/>
    <b v="0"/>
    <x v="5"/>
    <x v="13"/>
  </r>
  <r>
    <n v="477"/>
    <x v="471"/>
    <s v="Organic object-oriented core"/>
    <n v="8500"/>
    <n v="4613"/>
    <n v="-45.729411764705887"/>
    <x v="0"/>
    <n v="41984.151051625238"/>
    <n v="113"/>
    <x v="1"/>
    <s v="USD"/>
    <n v="1309064400"/>
    <n v="1311397200"/>
    <b v="0"/>
    <b v="0"/>
    <x v="4"/>
    <x v="22"/>
  </r>
  <r>
    <n v="478"/>
    <x v="472"/>
    <s v="Balanced impactful circuit"/>
    <n v="68800"/>
    <n v="162603"/>
    <n v="136.34156976744185"/>
    <x v="1"/>
    <n v="42055.743295019158"/>
    <n v="2756"/>
    <x v="1"/>
    <s v="USD"/>
    <n v="1425877200"/>
    <n v="1426914000"/>
    <b v="0"/>
    <b v="0"/>
    <x v="2"/>
    <x v="8"/>
  </r>
  <r>
    <n v="479"/>
    <x v="473"/>
    <s v="Future-proofed heuristic encryption"/>
    <n v="2400"/>
    <n v="12310"/>
    <n v="412.91666666666663"/>
    <x v="1"/>
    <n v="41824.366602687143"/>
    <n v="173"/>
    <x v="4"/>
    <s v="GBP"/>
    <n v="1501304400"/>
    <n v="1501477200"/>
    <b v="0"/>
    <b v="0"/>
    <x v="0"/>
    <x v="0"/>
  </r>
  <r>
    <n v="480"/>
    <x v="474"/>
    <s v="Balanced bifurcated leverage"/>
    <n v="8600"/>
    <n v="8656"/>
    <n v="0.65116279069767447"/>
    <x v="1"/>
    <n v="41881.125"/>
    <n v="87"/>
    <x v="1"/>
    <s v="USD"/>
    <n v="1268287200"/>
    <n v="1269061200"/>
    <b v="0"/>
    <b v="1"/>
    <x v="7"/>
    <x v="14"/>
  </r>
  <r>
    <n v="481"/>
    <x v="475"/>
    <s v="Sharable discrete budgetary management"/>
    <n v="196600"/>
    <n v="159931"/>
    <n v="-18.651576805696845"/>
    <x v="0"/>
    <n v="41945.142581888249"/>
    <n v="1538"/>
    <x v="1"/>
    <s v="USD"/>
    <n v="1412139600"/>
    <n v="1415772000"/>
    <b v="0"/>
    <b v="1"/>
    <x v="3"/>
    <x v="3"/>
  </r>
  <r>
    <n v="482"/>
    <x v="476"/>
    <s v="Focused solution-oriented instruction set"/>
    <n v="4200"/>
    <n v="689"/>
    <n v="-83.595238095238102"/>
    <x v="0"/>
    <n v="41717.370656370658"/>
    <n v="9"/>
    <x v="1"/>
    <s v="USD"/>
    <n v="1330063200"/>
    <n v="1331013600"/>
    <b v="0"/>
    <b v="1"/>
    <x v="5"/>
    <x v="13"/>
  </r>
  <r>
    <n v="483"/>
    <x v="477"/>
    <s v="Down-sized actuating infrastructure"/>
    <n v="91400"/>
    <n v="48236"/>
    <n v="-47.225382932166305"/>
    <x v="0"/>
    <n v="41796.729206963253"/>
    <n v="554"/>
    <x v="1"/>
    <s v="USD"/>
    <n v="1576130400"/>
    <n v="1576735200"/>
    <b v="0"/>
    <b v="0"/>
    <x v="3"/>
    <x v="3"/>
  </r>
  <r>
    <n v="484"/>
    <x v="478"/>
    <s v="Synergistic cohesive adapter"/>
    <n v="29600"/>
    <n v="77021"/>
    <n v="160.20608108108107"/>
    <x v="1"/>
    <n v="41784.25"/>
    <n v="1572"/>
    <x v="4"/>
    <s v="GBP"/>
    <n v="1407128400"/>
    <n v="1411362000"/>
    <b v="0"/>
    <b v="1"/>
    <x v="0"/>
    <x v="0"/>
  </r>
  <r>
    <n v="485"/>
    <x v="479"/>
    <s v="Quality-focused mission-critical structure"/>
    <n v="90600"/>
    <n v="27844"/>
    <n v="-69.267108167770417"/>
    <x v="0"/>
    <n v="41715.82912621359"/>
    <n v="648"/>
    <x v="4"/>
    <s v="GBP"/>
    <n v="1560142800"/>
    <n v="1563685200"/>
    <b v="0"/>
    <b v="0"/>
    <x v="3"/>
    <x v="3"/>
  </r>
  <r>
    <n v="486"/>
    <x v="480"/>
    <s v="Compatible exuding Graphical User Interface"/>
    <n v="5200"/>
    <n v="702"/>
    <n v="-86.5"/>
    <x v="0"/>
    <n v="41742.817120622567"/>
    <n v="21"/>
    <x v="4"/>
    <s v="GBP"/>
    <n v="1520575200"/>
    <n v="1521867600"/>
    <b v="0"/>
    <b v="1"/>
    <x v="5"/>
    <x v="18"/>
  </r>
  <r>
    <n v="487"/>
    <x v="481"/>
    <s v="Monitored 24/7 time-frame"/>
    <n v="110300"/>
    <n v="197024"/>
    <n v="78.625566636446052"/>
    <x v="1"/>
    <n v="41822.818713450295"/>
    <n v="2346"/>
    <x v="1"/>
    <s v="USD"/>
    <n v="1492664400"/>
    <n v="1495515600"/>
    <b v="0"/>
    <b v="0"/>
    <x v="3"/>
    <x v="3"/>
  </r>
  <r>
    <n v="488"/>
    <x v="482"/>
    <s v="Virtual secondary open architecture"/>
    <n v="5300"/>
    <n v="11663"/>
    <n v="120.05660377358491"/>
    <x v="1"/>
    <n v="41519.69140625"/>
    <n v="115"/>
    <x v="1"/>
    <s v="USD"/>
    <n v="1454479200"/>
    <n v="1455948000"/>
    <b v="0"/>
    <b v="0"/>
    <x v="3"/>
    <x v="3"/>
  </r>
  <r>
    <n v="489"/>
    <x v="483"/>
    <s v="Down-sized mobile time-frame"/>
    <n v="9200"/>
    <n v="9339"/>
    <n v="1.5108695652173911"/>
    <x v="1"/>
    <n v="41578.119373776906"/>
    <n v="85"/>
    <x v="6"/>
    <s v="EUR"/>
    <n v="1281934800"/>
    <n v="1282366800"/>
    <b v="0"/>
    <b v="0"/>
    <x v="2"/>
    <x v="8"/>
  </r>
  <r>
    <n v="490"/>
    <x v="484"/>
    <s v="Innovative disintermediate encryption"/>
    <n v="2400"/>
    <n v="4596"/>
    <n v="91.5"/>
    <x v="1"/>
    <n v="41641.333333333336"/>
    <n v="144"/>
    <x v="1"/>
    <s v="USD"/>
    <n v="1573970400"/>
    <n v="1574575200"/>
    <b v="0"/>
    <b v="0"/>
    <x v="8"/>
    <x v="23"/>
  </r>
  <r>
    <n v="491"/>
    <x v="485"/>
    <s v="Universal contextually-based knowledgebase"/>
    <n v="56800"/>
    <n v="173437"/>
    <n v="205.34683098591549"/>
    <x v="1"/>
    <n v="41714.113948919447"/>
    <n v="2443"/>
    <x v="1"/>
    <s v="USD"/>
    <n v="1372654800"/>
    <n v="1374901200"/>
    <b v="0"/>
    <b v="1"/>
    <x v="0"/>
    <x v="0"/>
  </r>
  <r>
    <n v="492"/>
    <x v="486"/>
    <s v="Persevering interactive matrix"/>
    <n v="191000"/>
    <n v="45831"/>
    <n v="-76.004712041884815"/>
    <x v="3"/>
    <n v="41454.816929133856"/>
    <n v="595"/>
    <x v="1"/>
    <s v="USD"/>
    <n v="1275886800"/>
    <n v="1278910800"/>
    <b v="1"/>
    <b v="1"/>
    <x v="4"/>
    <x v="12"/>
  </r>
  <r>
    <n v="493"/>
    <x v="487"/>
    <s v="Seamless background framework"/>
    <n v="900"/>
    <n v="6514"/>
    <n v="623.77777777777771"/>
    <x v="1"/>
    <n v="41446.185404339252"/>
    <n v="64"/>
    <x v="1"/>
    <s v="USD"/>
    <n v="1561784400"/>
    <n v="1562907600"/>
    <b v="0"/>
    <b v="0"/>
    <x v="7"/>
    <x v="14"/>
  </r>
  <r>
    <n v="494"/>
    <x v="488"/>
    <s v="Balanced upward-trending productivity"/>
    <n v="2500"/>
    <n v="13684"/>
    <n v="447.36"/>
    <x v="1"/>
    <n v="41515.22134387352"/>
    <n v="268"/>
    <x v="1"/>
    <s v="USD"/>
    <n v="1332392400"/>
    <n v="1332478800"/>
    <b v="0"/>
    <b v="0"/>
    <x v="2"/>
    <x v="8"/>
  </r>
  <r>
    <n v="495"/>
    <x v="489"/>
    <s v="Centralized clear-thinking solution"/>
    <n v="3200"/>
    <n v="13264"/>
    <n v="314.5"/>
    <x v="1"/>
    <n v="41570.332673267323"/>
    <n v="195"/>
    <x v="3"/>
    <s v="DKK"/>
    <n v="1402376400"/>
    <n v="1402722000"/>
    <b v="0"/>
    <b v="0"/>
    <x v="3"/>
    <x v="3"/>
  </r>
  <r>
    <n v="496"/>
    <x v="490"/>
    <s v="Optimized bi-directional extranet"/>
    <n v="183800"/>
    <n v="1667"/>
    <n v="-99.093035908596306"/>
    <x v="0"/>
    <n v="41626.496031746028"/>
    <n v="54"/>
    <x v="1"/>
    <s v="USD"/>
    <n v="1495342800"/>
    <n v="1496811600"/>
    <b v="0"/>
    <b v="0"/>
    <x v="4"/>
    <x v="10"/>
  </r>
  <r>
    <n v="497"/>
    <x v="491"/>
    <s v="Intuitive actuating benchmark"/>
    <n v="9800"/>
    <n v="3349"/>
    <n v="-65.826530612244895"/>
    <x v="0"/>
    <n v="41705.93836978131"/>
    <n v="120"/>
    <x v="1"/>
    <s v="USD"/>
    <n v="1482213600"/>
    <n v="1482213600"/>
    <b v="0"/>
    <b v="1"/>
    <x v="2"/>
    <x v="8"/>
  </r>
  <r>
    <n v="498"/>
    <x v="492"/>
    <s v="Devolved background project"/>
    <n v="193400"/>
    <n v="46317"/>
    <n v="-76.051189245087897"/>
    <x v="0"/>
    <n v="41782.346613545815"/>
    <n v="579"/>
    <x v="3"/>
    <s v="DKK"/>
    <n v="1420092000"/>
    <n v="1420264800"/>
    <b v="0"/>
    <b v="0"/>
    <x v="2"/>
    <x v="2"/>
  </r>
  <r>
    <n v="499"/>
    <x v="493"/>
    <s v="Reverse-engineered executive emulation"/>
    <n v="163800"/>
    <n v="78743"/>
    <n v="-51.927350427350426"/>
    <x v="0"/>
    <n v="41773.295409181635"/>
    <n v="2072"/>
    <x v="1"/>
    <s v="USD"/>
    <n v="1458018000"/>
    <n v="1458450000"/>
    <b v="0"/>
    <b v="1"/>
    <x v="4"/>
    <x v="4"/>
  </r>
  <r>
    <n v="500"/>
    <x v="494"/>
    <s v="Team-oriented clear-thinking matrix"/>
    <n v="100"/>
    <n v="0"/>
    <n v="-100"/>
    <x v="0"/>
    <n v="41699.356"/>
    <n v="0"/>
    <x v="1"/>
    <s v="USD"/>
    <n v="1367384400"/>
    <n v="1369803600"/>
    <b v="0"/>
    <b v="1"/>
    <x v="3"/>
    <x v="3"/>
  </r>
  <r>
    <n v="501"/>
    <x v="495"/>
    <s v="Focused coherent methodology"/>
    <n v="153600"/>
    <n v="107743"/>
    <n v="-29.854817708333332"/>
    <x v="0"/>
    <n v="41782.921843687378"/>
    <n v="1796"/>
    <x v="1"/>
    <s v="USD"/>
    <n v="1363064400"/>
    <n v="1363237200"/>
    <b v="0"/>
    <b v="0"/>
    <x v="4"/>
    <x v="4"/>
  </r>
  <r>
    <n v="502"/>
    <x v="212"/>
    <s v="Reduced context-sensitive complexity"/>
    <n v="1300"/>
    <n v="6889"/>
    <n v="429.92307692307696"/>
    <x v="1"/>
    <n v="41650.4718875502"/>
    <n v="186"/>
    <x v="2"/>
    <s v="AUD"/>
    <n v="1343365200"/>
    <n v="1345870800"/>
    <b v="0"/>
    <b v="1"/>
    <x v="6"/>
    <x v="11"/>
  </r>
  <r>
    <n v="503"/>
    <x v="496"/>
    <s v="Decentralized 4thgeneration time-frame"/>
    <n v="25500"/>
    <n v="45983"/>
    <n v="80.325490196078434"/>
    <x v="1"/>
    <n v="41720.414486921531"/>
    <n v="460"/>
    <x v="1"/>
    <s v="USD"/>
    <n v="1435726800"/>
    <n v="1437454800"/>
    <b v="0"/>
    <b v="0"/>
    <x v="4"/>
    <x v="6"/>
  </r>
  <r>
    <n v="504"/>
    <x v="497"/>
    <s v="De-engineered cohesive moderator"/>
    <n v="7500"/>
    <n v="6924"/>
    <n v="-7.68"/>
    <x v="0"/>
    <n v="41711.820564516129"/>
    <n v="62"/>
    <x v="6"/>
    <s v="EUR"/>
    <n v="1431925200"/>
    <n v="1432011600"/>
    <b v="0"/>
    <b v="0"/>
    <x v="1"/>
    <x v="1"/>
  </r>
  <r>
    <n v="505"/>
    <x v="498"/>
    <s v="Ameliorated explicit parallelism"/>
    <n v="89900"/>
    <n v="12497"/>
    <n v="-86.09899888765294"/>
    <x v="0"/>
    <n v="41782.098989898986"/>
    <n v="347"/>
    <x v="1"/>
    <s v="USD"/>
    <n v="1362722400"/>
    <n v="1366347600"/>
    <b v="0"/>
    <b v="1"/>
    <x v="5"/>
    <x v="15"/>
  </r>
  <r>
    <n v="506"/>
    <x v="499"/>
    <s v="Customizable background monitoring"/>
    <n v="18000"/>
    <n v="166874"/>
    <n v="827.07777777777767"/>
    <x v="1"/>
    <n v="41841.380566801621"/>
    <n v="2528"/>
    <x v="1"/>
    <s v="USD"/>
    <n v="1511416800"/>
    <n v="1512885600"/>
    <b v="0"/>
    <b v="1"/>
    <x v="3"/>
    <x v="3"/>
  </r>
  <r>
    <n v="507"/>
    <x v="500"/>
    <s v="Compatible well-modulated budgetary management"/>
    <n v="2100"/>
    <n v="837"/>
    <n v="-60.142857142857139"/>
    <x v="0"/>
    <n v="41587.76470588235"/>
    <n v="19"/>
    <x v="1"/>
    <s v="USD"/>
    <n v="1365483600"/>
    <n v="1369717200"/>
    <b v="0"/>
    <b v="1"/>
    <x v="2"/>
    <x v="2"/>
  </r>
  <r>
    <n v="508"/>
    <x v="501"/>
    <s v="Up-sized radical pricing structure"/>
    <n v="172700"/>
    <n v="193820"/>
    <n v="12.229299363057326"/>
    <x v="1"/>
    <n v="41670.591463414632"/>
    <n v="3657"/>
    <x v="1"/>
    <s v="USD"/>
    <n v="1532840400"/>
    <n v="1534654800"/>
    <b v="0"/>
    <b v="0"/>
    <x v="3"/>
    <x v="3"/>
  </r>
  <r>
    <n v="509"/>
    <x v="173"/>
    <s v="Robust zero-defect project"/>
    <n v="168500"/>
    <n v="119510"/>
    <n v="-29.074183976261125"/>
    <x v="0"/>
    <n v="41360.714867617105"/>
    <n v="1258"/>
    <x v="1"/>
    <s v="USD"/>
    <n v="1336194000"/>
    <n v="1337058000"/>
    <b v="0"/>
    <b v="0"/>
    <x v="3"/>
    <x v="3"/>
  </r>
  <r>
    <n v="510"/>
    <x v="502"/>
    <s v="Re-engineered mobile task-force"/>
    <n v="7800"/>
    <n v="9289"/>
    <n v="19.089743589743591"/>
    <x v="1"/>
    <n v="41201.226530612243"/>
    <n v="131"/>
    <x v="2"/>
    <s v="AUD"/>
    <n v="1527742800"/>
    <n v="1529816400"/>
    <b v="0"/>
    <b v="0"/>
    <x v="4"/>
    <x v="6"/>
  </r>
  <r>
    <n v="511"/>
    <x v="503"/>
    <s v="User-centric intangible neural-net"/>
    <n v="147800"/>
    <n v="35498"/>
    <n v="-75.982408660351837"/>
    <x v="0"/>
    <n v="41266.486707566459"/>
    <n v="362"/>
    <x v="1"/>
    <s v="USD"/>
    <n v="1564030800"/>
    <n v="1564894800"/>
    <b v="0"/>
    <b v="0"/>
    <x v="3"/>
    <x v="3"/>
  </r>
  <r>
    <n v="512"/>
    <x v="504"/>
    <s v="Organized explicit core"/>
    <n v="9100"/>
    <n v="12678"/>
    <n v="39.318681318681321"/>
    <x v="1"/>
    <n v="41278.307377049183"/>
    <n v="239"/>
    <x v="1"/>
    <s v="USD"/>
    <n v="1404536400"/>
    <n v="1404622800"/>
    <b v="0"/>
    <b v="1"/>
    <x v="6"/>
    <x v="11"/>
  </r>
  <r>
    <n v="513"/>
    <x v="505"/>
    <s v="Synchronized 6thgeneration adapter"/>
    <n v="8300"/>
    <n v="3260"/>
    <n v="-60.722891566265055"/>
    <x v="3"/>
    <n v="41337.034907597539"/>
    <n v="35"/>
    <x v="1"/>
    <s v="USD"/>
    <n v="1284008400"/>
    <n v="1284181200"/>
    <b v="0"/>
    <b v="0"/>
    <x v="4"/>
    <x v="19"/>
  </r>
  <r>
    <n v="514"/>
    <x v="506"/>
    <s v="Centralized motivating capacity"/>
    <n v="138700"/>
    <n v="31123"/>
    <n v="-77.560922855082907"/>
    <x v="3"/>
    <n v="41415.382716049382"/>
    <n v="528"/>
    <x v="5"/>
    <s v="CHF"/>
    <n v="1386309600"/>
    <n v="1386741600"/>
    <b v="0"/>
    <b v="1"/>
    <x v="1"/>
    <x v="1"/>
  </r>
  <r>
    <n v="515"/>
    <x v="507"/>
    <s v="Phased 24hour flexibility"/>
    <n v="8600"/>
    <n v="4797"/>
    <n v="-44.220930232558139"/>
    <x v="0"/>
    <n v="41436.604123711339"/>
    <n v="133"/>
    <x v="0"/>
    <s v="CAD"/>
    <n v="1324620000"/>
    <n v="1324792800"/>
    <b v="0"/>
    <b v="1"/>
    <x v="3"/>
    <x v="3"/>
  </r>
  <r>
    <n v="516"/>
    <x v="508"/>
    <s v="Exclusive 5thgeneration structure"/>
    <n v="125400"/>
    <n v="53324"/>
    <n v="-57.476874003189792"/>
    <x v="0"/>
    <n v="41512.305785123965"/>
    <n v="846"/>
    <x v="1"/>
    <s v="USD"/>
    <n v="1281070800"/>
    <n v="1284354000"/>
    <b v="0"/>
    <b v="0"/>
    <x v="5"/>
    <x v="9"/>
  </r>
  <r>
    <n v="517"/>
    <x v="509"/>
    <s v="Multi-tiered maximized orchestration"/>
    <n v="5900"/>
    <n v="6608"/>
    <n v="12"/>
    <x v="1"/>
    <n v="41487.850931677021"/>
    <n v="78"/>
    <x v="1"/>
    <s v="USD"/>
    <n v="1493960400"/>
    <n v="1494392400"/>
    <b v="0"/>
    <b v="0"/>
    <x v="0"/>
    <x v="0"/>
  </r>
  <r>
    <n v="518"/>
    <x v="510"/>
    <s v="Open-architected uniform instruction set"/>
    <n v="8800"/>
    <n v="622"/>
    <n v="-92.931818181818187"/>
    <x v="0"/>
    <n v="41560.215767634858"/>
    <n v="10"/>
    <x v="1"/>
    <s v="USD"/>
    <n v="1519365600"/>
    <n v="1519538400"/>
    <b v="0"/>
    <b v="1"/>
    <x v="4"/>
    <x v="10"/>
  </r>
  <r>
    <n v="519"/>
    <x v="511"/>
    <s v="Exclusive asymmetric analyzer"/>
    <n v="177700"/>
    <n v="180802"/>
    <n v="1.7456387169386605"/>
    <x v="1"/>
    <n v="41645.326403326406"/>
    <n v="1773"/>
    <x v="1"/>
    <s v="USD"/>
    <n v="1420696800"/>
    <n v="1421906400"/>
    <b v="0"/>
    <b v="1"/>
    <x v="1"/>
    <x v="1"/>
  </r>
  <r>
    <n v="520"/>
    <x v="512"/>
    <s v="Organic radical collaboration"/>
    <n v="800"/>
    <n v="3406"/>
    <n v="325.75"/>
    <x v="1"/>
    <n v="41355.416666666664"/>
    <n v="32"/>
    <x v="1"/>
    <s v="USD"/>
    <n v="1555650000"/>
    <n v="1555909200"/>
    <b v="0"/>
    <b v="0"/>
    <x v="3"/>
    <x v="3"/>
  </r>
  <r>
    <n v="521"/>
    <x v="513"/>
    <s v="Function-based multi-state software"/>
    <n v="7600"/>
    <n v="11061"/>
    <n v="45.539473684210527"/>
    <x v="1"/>
    <n v="41434.643006263046"/>
    <n v="369"/>
    <x v="1"/>
    <s v="USD"/>
    <n v="1471928400"/>
    <n v="1472446800"/>
    <b v="0"/>
    <b v="1"/>
    <x v="4"/>
    <x v="6"/>
  </r>
  <r>
    <n v="522"/>
    <x v="514"/>
    <s v="Innovative static budgetary management"/>
    <n v="50500"/>
    <n v="16389"/>
    <n v="-67.546534653465358"/>
    <x v="0"/>
    <n v="41498.186192468616"/>
    <n v="191"/>
    <x v="1"/>
    <s v="USD"/>
    <n v="1341291600"/>
    <n v="1342328400"/>
    <b v="0"/>
    <b v="0"/>
    <x v="4"/>
    <x v="12"/>
  </r>
  <r>
    <n v="523"/>
    <x v="515"/>
    <s v="Triple-buffered holistic ability"/>
    <n v="900"/>
    <n v="6303"/>
    <n v="600.33333333333326"/>
    <x v="1"/>
    <n v="41550.825995807128"/>
    <n v="89"/>
    <x v="1"/>
    <s v="USD"/>
    <n v="1267682400"/>
    <n v="1268114400"/>
    <b v="0"/>
    <b v="0"/>
    <x v="4"/>
    <x v="12"/>
  </r>
  <r>
    <n v="524"/>
    <x v="516"/>
    <s v="Diverse scalable superstructure"/>
    <n v="96700"/>
    <n v="81136"/>
    <n v="-16.095139607032056"/>
    <x v="0"/>
    <n v="41624.876050420171"/>
    <n v="1979"/>
    <x v="1"/>
    <s v="USD"/>
    <n v="1272258000"/>
    <n v="1273381200"/>
    <b v="0"/>
    <b v="0"/>
    <x v="3"/>
    <x v="3"/>
  </r>
  <r>
    <n v="525"/>
    <x v="517"/>
    <s v="Balanced leadingedge data-warehouse"/>
    <n v="2100"/>
    <n v="1768"/>
    <n v="-15.80952380952381"/>
    <x v="0"/>
    <n v="41541.694736842102"/>
    <n v="63"/>
    <x v="1"/>
    <s v="USD"/>
    <n v="1290492000"/>
    <n v="1290837600"/>
    <b v="0"/>
    <b v="0"/>
    <x v="2"/>
    <x v="8"/>
  </r>
  <r>
    <n v="526"/>
    <x v="518"/>
    <s v="Digitized bandwidth-monitored open architecture"/>
    <n v="8300"/>
    <n v="12944"/>
    <n v="55.951807228915662"/>
    <x v="1"/>
    <n v="41625.605485232067"/>
    <n v="147"/>
    <x v="1"/>
    <s v="USD"/>
    <n v="1451109600"/>
    <n v="1454306400"/>
    <b v="0"/>
    <b v="1"/>
    <x v="3"/>
    <x v="3"/>
  </r>
  <r>
    <n v="527"/>
    <x v="519"/>
    <s v="Enterprise-wide intermediate portal"/>
    <n v="189200"/>
    <n v="188480"/>
    <n v="-0.38054968287526425"/>
    <x v="0"/>
    <n v="41686.243128964059"/>
    <n v="6080"/>
    <x v="0"/>
    <s v="CAD"/>
    <n v="1454652000"/>
    <n v="1457762400"/>
    <b v="0"/>
    <b v="0"/>
    <x v="4"/>
    <x v="10"/>
  </r>
  <r>
    <n v="528"/>
    <x v="520"/>
    <s v="Focused leadingedge matrix"/>
    <n v="9000"/>
    <n v="7227"/>
    <n v="-19.7"/>
    <x v="0"/>
    <n v="41375.239406779663"/>
    <n v="80"/>
    <x v="4"/>
    <s v="GBP"/>
    <n v="1385186400"/>
    <n v="1389074400"/>
    <b v="0"/>
    <b v="0"/>
    <x v="1"/>
    <x v="7"/>
  </r>
  <r>
    <n v="529"/>
    <x v="521"/>
    <s v="Seamless logistical encryption"/>
    <n v="5100"/>
    <n v="574"/>
    <n v="-88.745098039215691"/>
    <x v="0"/>
    <n v="41447.740976645437"/>
    <n v="9"/>
    <x v="1"/>
    <s v="USD"/>
    <n v="1399698000"/>
    <n v="1402117200"/>
    <b v="0"/>
    <b v="0"/>
    <x v="6"/>
    <x v="11"/>
  </r>
  <r>
    <n v="530"/>
    <x v="522"/>
    <s v="Stand-alone human-resource workforce"/>
    <n v="105000"/>
    <n v="96328"/>
    <n v="-8.2590476190476192"/>
    <x v="0"/>
    <n v="41534.706382978722"/>
    <n v="1784"/>
    <x v="1"/>
    <s v="USD"/>
    <n v="1283230800"/>
    <n v="1284440400"/>
    <b v="0"/>
    <b v="1"/>
    <x v="5"/>
    <x v="13"/>
  </r>
  <r>
    <n v="531"/>
    <x v="523"/>
    <s v="Automated zero tolerance implementation"/>
    <n v="186700"/>
    <n v="178338"/>
    <n v="-4.4788430637386183"/>
    <x v="2"/>
    <n v="41417.876332622604"/>
    <n v="3640"/>
    <x v="5"/>
    <s v="CHF"/>
    <n v="1384149600"/>
    <n v="1388988000"/>
    <b v="0"/>
    <b v="0"/>
    <x v="6"/>
    <x v="11"/>
  </r>
  <r>
    <n v="532"/>
    <x v="524"/>
    <s v="Pre-emptive grid-enabled contingency"/>
    <n v="1600"/>
    <n v="8046"/>
    <n v="402.87499999999994"/>
    <x v="1"/>
    <n v="41125.311965811969"/>
    <n v="126"/>
    <x v="0"/>
    <s v="CAD"/>
    <n v="1516860000"/>
    <n v="1516946400"/>
    <b v="0"/>
    <b v="0"/>
    <x v="3"/>
    <x v="3"/>
  </r>
  <r>
    <n v="533"/>
    <x v="525"/>
    <s v="Multi-lateral didactic encoding"/>
    <n v="115600"/>
    <n v="184086"/>
    <n v="59.243944636678201"/>
    <x v="1"/>
    <n v="41196.14561027837"/>
    <n v="2218"/>
    <x v="4"/>
    <s v="GBP"/>
    <n v="1374642000"/>
    <n v="1377752400"/>
    <b v="0"/>
    <b v="0"/>
    <x v="1"/>
    <x v="7"/>
  </r>
  <r>
    <n v="534"/>
    <x v="526"/>
    <s v="Self-enabling didactic orchestration"/>
    <n v="89100"/>
    <n v="13385"/>
    <n v="-84.977553310886648"/>
    <x v="0"/>
    <n v="40889.515021459229"/>
    <n v="243"/>
    <x v="1"/>
    <s v="USD"/>
    <n v="1534482000"/>
    <n v="1534568400"/>
    <b v="0"/>
    <b v="1"/>
    <x v="4"/>
    <x v="6"/>
  </r>
  <r>
    <n v="535"/>
    <x v="527"/>
    <s v="Profit-focused 24/7 data-warehouse"/>
    <n v="2600"/>
    <n v="12533"/>
    <n v="382.03846153846155"/>
    <x v="1"/>
    <n v="40948.664516129029"/>
    <n v="202"/>
    <x v="6"/>
    <s v="EUR"/>
    <n v="1528434000"/>
    <n v="1528606800"/>
    <b v="0"/>
    <b v="1"/>
    <x v="3"/>
    <x v="3"/>
  </r>
  <r>
    <n v="536"/>
    <x v="528"/>
    <s v="Enhanced methodical middleware"/>
    <n v="9800"/>
    <n v="14697"/>
    <n v="49.969387755102041"/>
    <x v="1"/>
    <n v="41009.90517241379"/>
    <n v="140"/>
    <x v="6"/>
    <s v="EUR"/>
    <n v="1282626000"/>
    <n v="1284872400"/>
    <b v="0"/>
    <b v="0"/>
    <x v="5"/>
    <x v="13"/>
  </r>
  <r>
    <n v="537"/>
    <x v="529"/>
    <s v="Synchronized client-driven projection"/>
    <n v="84400"/>
    <n v="98935"/>
    <n v="17.221563981042653"/>
    <x v="1"/>
    <n v="41066.736501079911"/>
    <n v="1052"/>
    <x v="3"/>
    <s v="DKK"/>
    <n v="1535605200"/>
    <n v="1537592400"/>
    <b v="1"/>
    <b v="1"/>
    <x v="4"/>
    <x v="4"/>
  </r>
  <r>
    <n v="538"/>
    <x v="530"/>
    <s v="Networked didactic time-frame"/>
    <n v="151300"/>
    <n v="57034"/>
    <n v="-62.304031725049569"/>
    <x v="0"/>
    <n v="40941.480519480523"/>
    <n v="1296"/>
    <x v="1"/>
    <s v="USD"/>
    <n v="1379826000"/>
    <n v="1381208400"/>
    <b v="0"/>
    <b v="0"/>
    <x v="6"/>
    <x v="20"/>
  </r>
  <r>
    <n v="539"/>
    <x v="531"/>
    <s v="Assimilated exuding toolset"/>
    <n v="9800"/>
    <n v="7120"/>
    <n v="-27.346938775510203"/>
    <x v="0"/>
    <n v="40906.5726681128"/>
    <n v="77"/>
    <x v="1"/>
    <s v="USD"/>
    <n v="1561957200"/>
    <n v="1562475600"/>
    <b v="0"/>
    <b v="1"/>
    <x v="0"/>
    <x v="0"/>
  </r>
  <r>
    <n v="540"/>
    <x v="532"/>
    <s v="Front-line client-server secured line"/>
    <n v="5300"/>
    <n v="14097"/>
    <n v="165.98113207547169"/>
    <x v="1"/>
    <n v="40980.021739130432"/>
    <n v="247"/>
    <x v="1"/>
    <s v="USD"/>
    <n v="1525496400"/>
    <n v="1527397200"/>
    <b v="0"/>
    <b v="0"/>
    <x v="7"/>
    <x v="14"/>
  </r>
  <r>
    <n v="541"/>
    <x v="533"/>
    <s v="Polarized systemic Internet solution"/>
    <n v="178000"/>
    <n v="43086"/>
    <n v="-75.794382022471908"/>
    <x v="0"/>
    <n v="41038.590413943355"/>
    <n v="395"/>
    <x v="6"/>
    <s v="EUR"/>
    <n v="1433912400"/>
    <n v="1436158800"/>
    <b v="0"/>
    <b v="0"/>
    <x v="6"/>
    <x v="20"/>
  </r>
  <r>
    <n v="542"/>
    <x v="534"/>
    <s v="Profit-focused exuding moderator"/>
    <n v="77000"/>
    <n v="1930"/>
    <n v="-97.493506493506501"/>
    <x v="0"/>
    <n v="41034.120087336247"/>
    <n v="49"/>
    <x v="4"/>
    <s v="GBP"/>
    <n v="1453442400"/>
    <n v="1456034400"/>
    <b v="0"/>
    <b v="0"/>
    <x v="1"/>
    <x v="7"/>
  </r>
  <r>
    <n v="543"/>
    <x v="535"/>
    <s v="Cross-group high-level moderator"/>
    <n v="84900"/>
    <n v="13864"/>
    <n v="-83.670200235571258"/>
    <x v="0"/>
    <n v="41119.687089715539"/>
    <n v="180"/>
    <x v="1"/>
    <s v="USD"/>
    <n v="1378875600"/>
    <n v="1380171600"/>
    <b v="0"/>
    <b v="0"/>
    <x v="6"/>
    <x v="11"/>
  </r>
  <r>
    <n v="544"/>
    <x v="536"/>
    <s v="Public-key 3rdgeneration system engine"/>
    <n v="2800"/>
    <n v="7742"/>
    <n v="176.5"/>
    <x v="1"/>
    <n v="41179.458333333336"/>
    <n v="84"/>
    <x v="1"/>
    <s v="USD"/>
    <n v="1452232800"/>
    <n v="1453356000"/>
    <b v="0"/>
    <b v="0"/>
    <x v="1"/>
    <x v="1"/>
  </r>
  <r>
    <n v="545"/>
    <x v="537"/>
    <s v="Organized value-added access"/>
    <n v="184800"/>
    <n v="164109"/>
    <n v="-11.196428571428571"/>
    <x v="0"/>
    <n v="41252.947252747254"/>
    <n v="2690"/>
    <x v="1"/>
    <s v="USD"/>
    <n v="1577253600"/>
    <n v="1578981600"/>
    <b v="0"/>
    <b v="0"/>
    <x v="3"/>
    <x v="3"/>
  </r>
  <r>
    <n v="546"/>
    <x v="538"/>
    <s v="Cloned global Graphical User Interface"/>
    <n v="4200"/>
    <n v="6870"/>
    <n v="63.571428571428569"/>
    <x v="1"/>
    <n v="40982.339207048455"/>
    <n v="88"/>
    <x v="1"/>
    <s v="USD"/>
    <n v="1537160400"/>
    <n v="1537419600"/>
    <b v="0"/>
    <b v="1"/>
    <x v="3"/>
    <x v="3"/>
  </r>
  <r>
    <n v="547"/>
    <x v="539"/>
    <s v="Focused solution-oriented matrix"/>
    <n v="1300"/>
    <n v="12597"/>
    <n v="869"/>
    <x v="1"/>
    <n v="41057.642384105959"/>
    <n v="156"/>
    <x v="1"/>
    <s v="USD"/>
    <n v="1422165600"/>
    <n v="1423202400"/>
    <b v="0"/>
    <b v="0"/>
    <x v="4"/>
    <x v="6"/>
  </r>
  <r>
    <n v="548"/>
    <x v="540"/>
    <s v="Monitored discrete toolset"/>
    <n v="66100"/>
    <n v="179074"/>
    <n v="170.91376701966715"/>
    <x v="1"/>
    <n v="41120.60840707965"/>
    <n v="2985"/>
    <x v="1"/>
    <s v="USD"/>
    <n v="1459486800"/>
    <n v="1460610000"/>
    <b v="0"/>
    <b v="0"/>
    <x v="3"/>
    <x v="3"/>
  </r>
  <r>
    <n v="549"/>
    <x v="541"/>
    <s v="Business-focused intermediate system engine"/>
    <n v="29500"/>
    <n v="83843"/>
    <n v="184.21355932203389"/>
    <x v="1"/>
    <n v="40814.725055432369"/>
    <n v="762"/>
    <x v="1"/>
    <s v="USD"/>
    <n v="1369717200"/>
    <n v="1370494800"/>
    <b v="0"/>
    <b v="0"/>
    <x v="2"/>
    <x v="8"/>
  </r>
  <r>
    <n v="550"/>
    <x v="542"/>
    <s v="De-engineered disintermediate encoding"/>
    <n v="100"/>
    <n v="4"/>
    <n v="-96"/>
    <x v="3"/>
    <n v="40719.106666666667"/>
    <n v="1"/>
    <x v="5"/>
    <s v="CHF"/>
    <n v="1330495200"/>
    <n v="1332306000"/>
    <b v="0"/>
    <b v="0"/>
    <x v="1"/>
    <x v="7"/>
  </r>
  <r>
    <n v="551"/>
    <x v="543"/>
    <s v="Streamlined upward-trending analyzer"/>
    <n v="180100"/>
    <n v="105598"/>
    <n v="-41.3670183231538"/>
    <x v="0"/>
    <n v="40809.786191536747"/>
    <n v="2779"/>
    <x v="2"/>
    <s v="AUD"/>
    <n v="1419055200"/>
    <n v="1422511200"/>
    <b v="0"/>
    <b v="1"/>
    <x v="2"/>
    <x v="2"/>
  </r>
  <r>
    <n v="552"/>
    <x v="544"/>
    <s v="Distributed human-resource policy"/>
    <n v="9000"/>
    <n v="8866"/>
    <n v="-1.4888888888888889"/>
    <x v="0"/>
    <n v="40665.169642857145"/>
    <n v="92"/>
    <x v="1"/>
    <s v="USD"/>
    <n v="1480140000"/>
    <n v="1480312800"/>
    <b v="0"/>
    <b v="0"/>
    <x v="3"/>
    <x v="3"/>
  </r>
  <r>
    <n v="553"/>
    <x v="545"/>
    <s v="De-engineered 5thgeneration contingency"/>
    <n v="170600"/>
    <n v="75022"/>
    <n v="-56.024618991793673"/>
    <x v="0"/>
    <n v="40736.308724832212"/>
    <n v="1028"/>
    <x v="1"/>
    <s v="USD"/>
    <n v="1293948000"/>
    <n v="1294034400"/>
    <b v="0"/>
    <b v="0"/>
    <x v="1"/>
    <x v="1"/>
  </r>
  <r>
    <n v="554"/>
    <x v="546"/>
    <s v="Multi-channeled upward-trending application"/>
    <n v="9500"/>
    <n v="14408"/>
    <n v="51.663157894736841"/>
    <x v="1"/>
    <n v="40659.434977578472"/>
    <n v="554"/>
    <x v="0"/>
    <s v="CAD"/>
    <n v="1482127200"/>
    <n v="1482645600"/>
    <b v="0"/>
    <b v="0"/>
    <x v="1"/>
    <x v="7"/>
  </r>
  <r>
    <n v="555"/>
    <x v="547"/>
    <s v="Organic maximized database"/>
    <n v="6300"/>
    <n v="14089"/>
    <n v="123.63492063492063"/>
    <x v="1"/>
    <n v="40718.426966292136"/>
    <n v="135"/>
    <x v="3"/>
    <s v="DKK"/>
    <n v="1396414800"/>
    <n v="1399093200"/>
    <b v="0"/>
    <b v="0"/>
    <x v="1"/>
    <x v="1"/>
  </r>
  <r>
    <n v="556"/>
    <x v="195"/>
    <s v="Grass-roots 24/7 attitude"/>
    <n v="5200"/>
    <n v="12467"/>
    <n v="139.75"/>
    <x v="1"/>
    <n v="40778.403153153151"/>
    <n v="122"/>
    <x v="1"/>
    <s v="USD"/>
    <n v="1315285200"/>
    <n v="1315890000"/>
    <b v="0"/>
    <b v="1"/>
    <x v="5"/>
    <x v="18"/>
  </r>
  <r>
    <n v="557"/>
    <x v="548"/>
    <s v="Team-oriented global strategy"/>
    <n v="6000"/>
    <n v="11960"/>
    <n v="99.333333333333329"/>
    <x v="1"/>
    <n v="40842.311512415348"/>
    <n v="221"/>
    <x v="1"/>
    <s v="USD"/>
    <n v="1443762000"/>
    <n v="1444021200"/>
    <b v="0"/>
    <b v="1"/>
    <x v="4"/>
    <x v="22"/>
  </r>
  <r>
    <n v="558"/>
    <x v="549"/>
    <s v="Enhanced client-driven capacity"/>
    <n v="5800"/>
    <n v="7966"/>
    <n v="37.344827586206897"/>
    <x v="1"/>
    <n v="40907.656108597286"/>
    <n v="126"/>
    <x v="1"/>
    <s v="USD"/>
    <n v="1456293600"/>
    <n v="1460005200"/>
    <b v="0"/>
    <b v="0"/>
    <x v="3"/>
    <x v="3"/>
  </r>
  <r>
    <n v="559"/>
    <x v="550"/>
    <s v="Exclusive systematic productivity"/>
    <n v="105300"/>
    <n v="106321"/>
    <n v="0.96961063627730293"/>
    <x v="1"/>
    <n v="40982.353741496598"/>
    <n v="1022"/>
    <x v="1"/>
    <s v="USD"/>
    <n v="1470114000"/>
    <n v="1470718800"/>
    <b v="0"/>
    <b v="0"/>
    <x v="3"/>
    <x v="3"/>
  </r>
  <r>
    <n v="560"/>
    <x v="551"/>
    <s v="Re-engineered radical policy"/>
    <n v="20000"/>
    <n v="158832"/>
    <n v="694.16"/>
    <x v="1"/>
    <n v="40833.856818181819"/>
    <n v="3177"/>
    <x v="1"/>
    <s v="USD"/>
    <n v="1321596000"/>
    <n v="1325052000"/>
    <b v="0"/>
    <b v="0"/>
    <x v="4"/>
    <x v="10"/>
  </r>
  <r>
    <n v="561"/>
    <x v="552"/>
    <s v="Down-sized logistical adapter"/>
    <n v="3000"/>
    <n v="11091"/>
    <n v="269.7"/>
    <x v="1"/>
    <n v="40565.068337129844"/>
    <n v="198"/>
    <x v="5"/>
    <s v="CHF"/>
    <n v="1318827600"/>
    <n v="1319000400"/>
    <b v="0"/>
    <b v="0"/>
    <x v="3"/>
    <x v="3"/>
  </r>
  <r>
    <n v="562"/>
    <x v="553"/>
    <s v="Configurable bandwidth-monitored throughput"/>
    <n v="9900"/>
    <n v="1269"/>
    <n v="-87.181818181818187"/>
    <x v="0"/>
    <n v="40632.360730593609"/>
    <n v="26"/>
    <x v="5"/>
    <s v="CHF"/>
    <n v="1552366800"/>
    <n v="1552539600"/>
    <b v="0"/>
    <b v="0"/>
    <x v="1"/>
    <x v="1"/>
  </r>
  <r>
    <n v="563"/>
    <x v="554"/>
    <s v="Optional tangible pricing structure"/>
    <n v="3700"/>
    <n v="5107"/>
    <n v="38.027027027027025"/>
    <x v="1"/>
    <n v="40722.437070938213"/>
    <n v="85"/>
    <x v="2"/>
    <s v="AUD"/>
    <n v="1542088800"/>
    <n v="1543816800"/>
    <b v="0"/>
    <b v="0"/>
    <x v="4"/>
    <x v="4"/>
  </r>
  <r>
    <n v="564"/>
    <x v="555"/>
    <s v="Organic high-level implementation"/>
    <n v="168700"/>
    <n v="141393"/>
    <n v="-16.186721991701244"/>
    <x v="0"/>
    <n v="40804.123853211007"/>
    <n v="1790"/>
    <x v="1"/>
    <s v="USD"/>
    <n v="1426395600"/>
    <n v="1427086800"/>
    <b v="0"/>
    <b v="0"/>
    <x v="3"/>
    <x v="3"/>
  </r>
  <r>
    <n v="565"/>
    <x v="556"/>
    <s v="Decentralized logistical collaboration"/>
    <n v="94900"/>
    <n v="194166"/>
    <n v="104.60063224446785"/>
    <x v="1"/>
    <n v="40572.885057471263"/>
    <n v="3596"/>
    <x v="1"/>
    <s v="USD"/>
    <n v="1321336800"/>
    <n v="1323064800"/>
    <b v="0"/>
    <b v="0"/>
    <x v="3"/>
    <x v="3"/>
  </r>
  <r>
    <n v="566"/>
    <x v="557"/>
    <s v="Advanced content-based installation"/>
    <n v="9300"/>
    <n v="4124"/>
    <n v="-55.655913978494617"/>
    <x v="0"/>
    <n v="40218.983870967742"/>
    <n v="37"/>
    <x v="1"/>
    <s v="USD"/>
    <n v="1456293600"/>
    <n v="1458277200"/>
    <b v="0"/>
    <b v="1"/>
    <x v="1"/>
    <x v="5"/>
  </r>
  <r>
    <n v="567"/>
    <x v="558"/>
    <s v="Distributed high-level open architecture"/>
    <n v="6800"/>
    <n v="14865"/>
    <n v="118.60294117647059"/>
    <x v="1"/>
    <n v="40302.344110854501"/>
    <n v="244"/>
    <x v="1"/>
    <s v="USD"/>
    <n v="1404968400"/>
    <n v="1405141200"/>
    <b v="0"/>
    <b v="0"/>
    <x v="1"/>
    <x v="1"/>
  </r>
  <r>
    <n v="568"/>
    <x v="559"/>
    <s v="Synergized zero tolerance help-desk"/>
    <n v="72400"/>
    <n v="134688"/>
    <n v="86.033149171270722"/>
    <x v="1"/>
    <n v="40361.226851851854"/>
    <n v="5180"/>
    <x v="1"/>
    <s v="USD"/>
    <n v="1279170000"/>
    <n v="1283058000"/>
    <b v="0"/>
    <b v="0"/>
    <x v="3"/>
    <x v="3"/>
  </r>
  <r>
    <n v="569"/>
    <x v="560"/>
    <s v="Extended multi-tasking definition"/>
    <n v="20100"/>
    <n v="47705"/>
    <n v="137.33830845771143"/>
    <x v="1"/>
    <n v="40142.371229698379"/>
    <n v="589"/>
    <x v="6"/>
    <s v="EUR"/>
    <n v="1294725600"/>
    <n v="1295762400"/>
    <b v="0"/>
    <b v="0"/>
    <x v="4"/>
    <x v="10"/>
  </r>
  <r>
    <n v="570"/>
    <x v="561"/>
    <s v="Realigned uniform knowledge user"/>
    <n v="31200"/>
    <n v="95364"/>
    <n v="205.65384615384613"/>
    <x v="1"/>
    <n v="40124.783720930231"/>
    <n v="2725"/>
    <x v="1"/>
    <s v="USD"/>
    <n v="1419055200"/>
    <n v="1419573600"/>
    <b v="0"/>
    <b v="1"/>
    <x v="1"/>
    <x v="1"/>
  </r>
  <r>
    <n v="571"/>
    <x v="562"/>
    <s v="Monitored grid-enabled model"/>
    <n v="3500"/>
    <n v="3295"/>
    <n v="-5.8571428571428577"/>
    <x v="0"/>
    <n v="39996.020979020977"/>
    <n v="35"/>
    <x v="6"/>
    <s v="EUR"/>
    <n v="1434690000"/>
    <n v="1438750800"/>
    <b v="0"/>
    <b v="0"/>
    <x v="4"/>
    <x v="12"/>
  </r>
  <r>
    <n v="572"/>
    <x v="563"/>
    <s v="Assimilated actuating policy"/>
    <n v="9000"/>
    <n v="4896"/>
    <n v="-45.6"/>
    <x v="3"/>
    <n v="40081.771028037387"/>
    <n v="94"/>
    <x v="1"/>
    <s v="USD"/>
    <n v="1443416400"/>
    <n v="1444798800"/>
    <b v="0"/>
    <b v="1"/>
    <x v="1"/>
    <x v="1"/>
  </r>
  <r>
    <n v="573"/>
    <x v="564"/>
    <s v="Total incremental productivity"/>
    <n v="6700"/>
    <n v="7496"/>
    <n v="11.880597014925373"/>
    <x v="1"/>
    <n v="40164.173302107731"/>
    <n v="300"/>
    <x v="1"/>
    <s v="USD"/>
    <n v="1399006800"/>
    <n v="1399179600"/>
    <b v="0"/>
    <b v="0"/>
    <x v="8"/>
    <x v="23"/>
  </r>
  <r>
    <n v="574"/>
    <x v="565"/>
    <s v="Adaptive local task-force"/>
    <n v="2700"/>
    <n v="9967"/>
    <n v="269.14814814814815"/>
    <x v="1"/>
    <n v="40240.859154929574"/>
    <n v="144"/>
    <x v="1"/>
    <s v="USD"/>
    <n v="1575698400"/>
    <n v="1576562400"/>
    <b v="0"/>
    <b v="1"/>
    <x v="0"/>
    <x v="0"/>
  </r>
  <r>
    <n v="575"/>
    <x v="566"/>
    <s v="Universal zero-defect concept"/>
    <n v="83300"/>
    <n v="52421"/>
    <n v="-37.06962785114046"/>
    <x v="0"/>
    <n v="40312.091764705881"/>
    <n v="558"/>
    <x v="1"/>
    <s v="USD"/>
    <n v="1400562000"/>
    <n v="1400821200"/>
    <b v="0"/>
    <b v="1"/>
    <x v="3"/>
    <x v="3"/>
  </r>
  <r>
    <n v="576"/>
    <x v="567"/>
    <s v="Object-based bottom-line superstructure"/>
    <n v="9700"/>
    <n v="6298"/>
    <n v="-35.072164948453612"/>
    <x v="0"/>
    <n v="40283.533018867922"/>
    <n v="64"/>
    <x v="1"/>
    <s v="USD"/>
    <n v="1509512400"/>
    <n v="1510984800"/>
    <b v="0"/>
    <b v="0"/>
    <x v="3"/>
    <x v="3"/>
  </r>
  <r>
    <n v="577"/>
    <x v="568"/>
    <s v="Adaptive 24hour projection"/>
    <n v="8200"/>
    <n v="1546"/>
    <n v="-81.146341463414643"/>
    <x v="3"/>
    <n v="40363.877068557922"/>
    <n v="37"/>
    <x v="1"/>
    <s v="USD"/>
    <n v="1299823200"/>
    <n v="1302066000"/>
    <b v="0"/>
    <b v="0"/>
    <x v="1"/>
    <x v="17"/>
  </r>
  <r>
    <n v="578"/>
    <x v="569"/>
    <s v="Sharable radical toolset"/>
    <n v="96500"/>
    <n v="16168"/>
    <n v="-83.245595854922286"/>
    <x v="0"/>
    <n v="40455.862559241708"/>
    <n v="245"/>
    <x v="1"/>
    <s v="USD"/>
    <n v="1322719200"/>
    <n v="1322978400"/>
    <b v="0"/>
    <b v="0"/>
    <x v="4"/>
    <x v="22"/>
  </r>
  <r>
    <n v="579"/>
    <x v="570"/>
    <s v="Focused multimedia knowledgebase"/>
    <n v="6200"/>
    <n v="6269"/>
    <n v="1.1129032258064517"/>
    <x v="1"/>
    <n v="40513.553444180521"/>
    <n v="87"/>
    <x v="1"/>
    <s v="USD"/>
    <n v="1312693200"/>
    <n v="1313730000"/>
    <b v="0"/>
    <b v="0"/>
    <x v="1"/>
    <x v="17"/>
  </r>
  <r>
    <n v="580"/>
    <x v="251"/>
    <s v="Seamless 6thgeneration extranet"/>
    <n v="43800"/>
    <n v="149578"/>
    <n v="241.50228310502283"/>
    <x v="1"/>
    <n v="40595.088095238098"/>
    <n v="3116"/>
    <x v="1"/>
    <s v="USD"/>
    <n v="1393394400"/>
    <n v="1394085600"/>
    <b v="0"/>
    <b v="0"/>
    <x v="3"/>
    <x v="3"/>
  </r>
  <r>
    <n v="581"/>
    <x v="571"/>
    <s v="Sharable mobile knowledgebase"/>
    <n v="6000"/>
    <n v="3841"/>
    <n v="-35.983333333333334"/>
    <x v="0"/>
    <n v="40334.985680190934"/>
    <n v="71"/>
    <x v="1"/>
    <s v="USD"/>
    <n v="1304053200"/>
    <n v="1305349200"/>
    <b v="0"/>
    <b v="0"/>
    <x v="2"/>
    <x v="2"/>
  </r>
  <r>
    <n v="582"/>
    <x v="572"/>
    <s v="Cross-group global system engine"/>
    <n v="8700"/>
    <n v="4531"/>
    <n v="-47.919540229885058"/>
    <x v="0"/>
    <n v="40422.291866028711"/>
    <n v="42"/>
    <x v="1"/>
    <s v="USD"/>
    <n v="1433912400"/>
    <n v="1434344400"/>
    <b v="0"/>
    <b v="1"/>
    <x v="6"/>
    <x v="11"/>
  </r>
  <r>
    <n v="583"/>
    <x v="573"/>
    <s v="Centralized clear-thinking conglomeration"/>
    <n v="18900"/>
    <n v="60934"/>
    <n v="222.40211640211643"/>
    <x v="1"/>
    <n v="40508.362110311748"/>
    <n v="909"/>
    <x v="1"/>
    <s v="USD"/>
    <n v="1329717600"/>
    <n v="1331186400"/>
    <b v="0"/>
    <b v="0"/>
    <x v="4"/>
    <x v="4"/>
  </r>
  <r>
    <n v="584"/>
    <x v="8"/>
    <s v="De-engineered cohesive system engine"/>
    <n v="86400"/>
    <n v="103255"/>
    <n v="19.508101851851851"/>
    <x v="1"/>
    <n v="40459.262019230766"/>
    <n v="1613"/>
    <x v="1"/>
    <s v="USD"/>
    <n v="1335330000"/>
    <n v="1336539600"/>
    <b v="0"/>
    <b v="0"/>
    <x v="2"/>
    <x v="2"/>
  </r>
  <r>
    <n v="585"/>
    <x v="574"/>
    <s v="Reactive analyzing function"/>
    <n v="8900"/>
    <n v="13065"/>
    <n v="46.797752808988761"/>
    <x v="1"/>
    <n v="40307.946987951807"/>
    <n v="136"/>
    <x v="1"/>
    <s v="USD"/>
    <n v="1268888400"/>
    <n v="1269752400"/>
    <b v="0"/>
    <b v="0"/>
    <x v="5"/>
    <x v="18"/>
  </r>
  <r>
    <n v="586"/>
    <x v="575"/>
    <s v="Robust hybrid budgetary management"/>
    <n v="700"/>
    <n v="6654"/>
    <n v="850.57142857142856"/>
    <x v="1"/>
    <n v="40373.751207729467"/>
    <n v="130"/>
    <x v="1"/>
    <s v="USD"/>
    <n v="1289973600"/>
    <n v="1291615200"/>
    <b v="0"/>
    <b v="0"/>
    <x v="1"/>
    <x v="1"/>
  </r>
  <r>
    <n v="587"/>
    <x v="576"/>
    <s v="Open-source analyzing monitoring"/>
    <n v="9400"/>
    <n v="6852"/>
    <n v="-27.106382978723403"/>
    <x v="0"/>
    <n v="40455.397094430991"/>
    <n v="156"/>
    <x v="0"/>
    <s v="CAD"/>
    <n v="1547877600"/>
    <n v="1552366800"/>
    <b v="0"/>
    <b v="1"/>
    <x v="0"/>
    <x v="0"/>
  </r>
  <r>
    <n v="588"/>
    <x v="577"/>
    <s v="Up-sized discrete firmware"/>
    <n v="157600"/>
    <n v="124517"/>
    <n v="-20.991751269035532"/>
    <x v="0"/>
    <n v="40536.958737864079"/>
    <n v="1368"/>
    <x v="4"/>
    <s v="GBP"/>
    <n v="1269493200"/>
    <n v="1272171600"/>
    <b v="0"/>
    <b v="0"/>
    <x v="3"/>
    <x v="3"/>
  </r>
  <r>
    <n v="589"/>
    <x v="578"/>
    <s v="Exclusive intangible extranet"/>
    <n v="7900"/>
    <n v="5113"/>
    <n v="-35.278481012658233"/>
    <x v="0"/>
    <n v="40332.627737226278"/>
    <n v="102"/>
    <x v="1"/>
    <s v="USD"/>
    <n v="1436072400"/>
    <n v="1436677200"/>
    <b v="0"/>
    <b v="0"/>
    <x v="4"/>
    <x v="4"/>
  </r>
  <r>
    <n v="590"/>
    <x v="579"/>
    <s v="Synergized analyzing process improvement"/>
    <n v="7100"/>
    <n v="5824"/>
    <n v="-17.971830985915492"/>
    <x v="0"/>
    <n v="40418.529268292681"/>
    <n v="86"/>
    <x v="2"/>
    <s v="AUD"/>
    <n v="1419141600"/>
    <n v="1420092000"/>
    <b v="0"/>
    <b v="0"/>
    <x v="5"/>
    <x v="15"/>
  </r>
  <r>
    <n v="591"/>
    <x v="580"/>
    <s v="Realigned dedicated system engine"/>
    <n v="600"/>
    <n v="6226"/>
    <n v="937.66666666666674"/>
    <x v="1"/>
    <n v="40503.112469437656"/>
    <n v="102"/>
    <x v="1"/>
    <s v="USD"/>
    <n v="1279083600"/>
    <n v="1279947600"/>
    <b v="0"/>
    <b v="0"/>
    <x v="6"/>
    <x v="11"/>
  </r>
  <r>
    <n v="592"/>
    <x v="581"/>
    <s v="Object-based bandwidth-monitored concept"/>
    <n v="156800"/>
    <n v="20243"/>
    <n v="-87.089923469387756"/>
    <x v="0"/>
    <n v="40587.125"/>
    <n v="253"/>
    <x v="1"/>
    <s v="USD"/>
    <n v="1401426000"/>
    <n v="1402203600"/>
    <b v="0"/>
    <b v="0"/>
    <x v="3"/>
    <x v="3"/>
  </r>
  <r>
    <n v="593"/>
    <x v="582"/>
    <s v="Ameliorated client-driven open system"/>
    <n v="121600"/>
    <n v="188288"/>
    <n v="54.84210526315789"/>
    <x v="1"/>
    <n v="40637.110565110568"/>
    <n v="4006"/>
    <x v="1"/>
    <s v="USD"/>
    <n v="1395810000"/>
    <n v="1396933200"/>
    <b v="0"/>
    <b v="0"/>
    <x v="4"/>
    <x v="10"/>
  </r>
  <r>
    <n v="594"/>
    <x v="583"/>
    <s v="Upgradable leadingedge Local Area Network"/>
    <n v="157300"/>
    <n v="11167"/>
    <n v="-92.900826446280988"/>
    <x v="0"/>
    <n v="40273.438423645319"/>
    <n v="157"/>
    <x v="1"/>
    <s v="USD"/>
    <n v="1467003600"/>
    <n v="1467262800"/>
    <b v="0"/>
    <b v="1"/>
    <x v="3"/>
    <x v="3"/>
  </r>
  <r>
    <n v="595"/>
    <x v="584"/>
    <s v="Customizable intermediate data-warehouse"/>
    <n v="70300"/>
    <n v="146595"/>
    <n v="108.52773826458038"/>
    <x v="1"/>
    <n v="40345.306172839504"/>
    <n v="1629"/>
    <x v="1"/>
    <s v="USD"/>
    <n v="1268715600"/>
    <n v="1270530000"/>
    <b v="0"/>
    <b v="1"/>
    <x v="3"/>
    <x v="3"/>
  </r>
  <r>
    <n v="596"/>
    <x v="585"/>
    <s v="Managed optimizing archive"/>
    <n v="7900"/>
    <n v="7875"/>
    <n v="-0.31645569620253167"/>
    <x v="0"/>
    <n v="40082.311881188121"/>
    <n v="183"/>
    <x v="1"/>
    <s v="USD"/>
    <n v="1457157600"/>
    <n v="1457762400"/>
    <b v="0"/>
    <b v="1"/>
    <x v="4"/>
    <x v="6"/>
  </r>
  <r>
    <n v="597"/>
    <x v="586"/>
    <s v="Diverse systematic projection"/>
    <n v="73800"/>
    <n v="148779"/>
    <n v="101.59756097560975"/>
    <x v="1"/>
    <n v="40162.230769230766"/>
    <n v="2188"/>
    <x v="1"/>
    <s v="USD"/>
    <n v="1573970400"/>
    <n v="1575525600"/>
    <b v="0"/>
    <b v="0"/>
    <x v="3"/>
    <x v="3"/>
  </r>
  <r>
    <n v="598"/>
    <x v="587"/>
    <s v="Up-sized web-enabled info-mediaries"/>
    <n v="108500"/>
    <n v="175868"/>
    <n v="62.090322580645164"/>
    <x v="1"/>
    <n v="39892.039800995022"/>
    <n v="2409"/>
    <x v="6"/>
    <s v="EUR"/>
    <n v="1276578000"/>
    <n v="1279083600"/>
    <b v="0"/>
    <b v="0"/>
    <x v="1"/>
    <x v="1"/>
  </r>
  <r>
    <n v="599"/>
    <x v="588"/>
    <s v="Persevering optimizing Graphical User Interface"/>
    <n v="140300"/>
    <n v="5112"/>
    <n v="-96.35637918745546"/>
    <x v="0"/>
    <n v="39552.947630922696"/>
    <n v="82"/>
    <x v="3"/>
    <s v="DKK"/>
    <n v="1423720800"/>
    <n v="1424412000"/>
    <b v="0"/>
    <b v="0"/>
    <x v="4"/>
    <x v="4"/>
  </r>
  <r>
    <n v="600"/>
    <x v="589"/>
    <s v="Cross-platform tertiary array"/>
    <n v="100"/>
    <n v="5"/>
    <n v="-95"/>
    <x v="0"/>
    <n v="39639.050000000003"/>
    <n v="1"/>
    <x v="4"/>
    <s v="GBP"/>
    <n v="1375160400"/>
    <n v="1376197200"/>
    <b v="0"/>
    <b v="0"/>
    <x v="0"/>
    <x v="0"/>
  </r>
  <r>
    <n v="601"/>
    <x v="590"/>
    <s v="Inverse neutral structure"/>
    <n v="6300"/>
    <n v="13018"/>
    <n v="106.63492063492063"/>
    <x v="1"/>
    <n v="39738.383458646618"/>
    <n v="194"/>
    <x v="1"/>
    <s v="USD"/>
    <n v="1401426000"/>
    <n v="1402894800"/>
    <b v="1"/>
    <b v="0"/>
    <x v="2"/>
    <x v="8"/>
  </r>
  <r>
    <n v="602"/>
    <x v="591"/>
    <s v="Quality-focused system-worthy support"/>
    <n v="71100"/>
    <n v="91176"/>
    <n v="28.236286919831223"/>
    <x v="1"/>
    <n v="39805.520100502516"/>
    <n v="1140"/>
    <x v="1"/>
    <s v="USD"/>
    <n v="1433480400"/>
    <n v="1434430800"/>
    <b v="0"/>
    <b v="0"/>
    <x v="3"/>
    <x v="3"/>
  </r>
  <r>
    <n v="603"/>
    <x v="592"/>
    <s v="Vision-oriented 5thgeneration array"/>
    <n v="5300"/>
    <n v="6342"/>
    <n v="19.660377358490567"/>
    <x v="1"/>
    <n v="39676.123425692698"/>
    <n v="102"/>
    <x v="1"/>
    <s v="USD"/>
    <n v="1555563600"/>
    <n v="1557896400"/>
    <b v="0"/>
    <b v="0"/>
    <x v="3"/>
    <x v="3"/>
  </r>
  <r>
    <n v="604"/>
    <x v="593"/>
    <s v="Cross-platform logistical circuit"/>
    <n v="88700"/>
    <n v="151438"/>
    <n v="70.730552423900789"/>
    <x v="1"/>
    <n v="39760.300505050502"/>
    <n v="2857"/>
    <x v="1"/>
    <s v="USD"/>
    <n v="1295676000"/>
    <n v="1297490400"/>
    <b v="0"/>
    <b v="0"/>
    <x v="3"/>
    <x v="3"/>
  </r>
  <r>
    <n v="605"/>
    <x v="594"/>
    <s v="Profound solution-oriented matrix"/>
    <n v="3300"/>
    <n v="6178"/>
    <n v="87.212121212121204"/>
    <x v="1"/>
    <n v="39477.572151898734"/>
    <n v="107"/>
    <x v="1"/>
    <s v="USD"/>
    <n v="1443848400"/>
    <n v="1447394400"/>
    <b v="0"/>
    <b v="0"/>
    <x v="5"/>
    <x v="9"/>
  </r>
  <r>
    <n v="606"/>
    <x v="595"/>
    <s v="Extended asynchronous initiative"/>
    <n v="3400"/>
    <n v="6405"/>
    <n v="88.382352941176464"/>
    <x v="1"/>
    <n v="39562.088832487309"/>
    <n v="160"/>
    <x v="4"/>
    <s v="GBP"/>
    <n v="1457330400"/>
    <n v="1458277200"/>
    <b v="0"/>
    <b v="0"/>
    <x v="1"/>
    <x v="1"/>
  </r>
  <r>
    <n v="607"/>
    <x v="596"/>
    <s v="Fundamental needs-based frame"/>
    <n v="137600"/>
    <n v="180667"/>
    <n v="31.298691860465116"/>
    <x v="1"/>
    <n v="39646.458015267177"/>
    <n v="2230"/>
    <x v="1"/>
    <s v="USD"/>
    <n v="1395550800"/>
    <n v="1395723600"/>
    <b v="0"/>
    <b v="0"/>
    <x v="0"/>
    <x v="0"/>
  </r>
  <r>
    <n v="608"/>
    <x v="597"/>
    <s v="Compatible full-range leverage"/>
    <n v="3900"/>
    <n v="11075"/>
    <n v="183.97435897435898"/>
    <x v="1"/>
    <n v="39286.711734693876"/>
    <n v="316"/>
    <x v="1"/>
    <s v="USD"/>
    <n v="1551852000"/>
    <n v="1552197600"/>
    <b v="0"/>
    <b v="1"/>
    <x v="1"/>
    <x v="17"/>
  </r>
  <r>
    <n v="609"/>
    <x v="598"/>
    <s v="Upgradable holistic system engine"/>
    <n v="10000"/>
    <n v="12042"/>
    <n v="20.419999999999998"/>
    <x v="1"/>
    <n v="39358.864450127876"/>
    <n v="117"/>
    <x v="1"/>
    <s v="USD"/>
    <n v="1547618400"/>
    <n v="1549087200"/>
    <b v="0"/>
    <b v="0"/>
    <x v="4"/>
    <x v="22"/>
  </r>
  <r>
    <n v="610"/>
    <x v="599"/>
    <s v="Stand-alone multi-state data-warehouse"/>
    <n v="42800"/>
    <n v="179356"/>
    <n v="319.05607476635515"/>
    <x v="1"/>
    <n v="39428.907692307694"/>
    <n v="6406"/>
    <x v="1"/>
    <s v="USD"/>
    <n v="1355637600"/>
    <n v="1356847200"/>
    <b v="0"/>
    <b v="0"/>
    <x v="3"/>
    <x v="3"/>
  </r>
  <r>
    <n v="611"/>
    <x v="600"/>
    <s v="Multi-lateral maximized core"/>
    <n v="8200"/>
    <n v="1136"/>
    <n v="-86.146341463414629"/>
    <x v="3"/>
    <n v="39069.197943444728"/>
    <n v="15"/>
    <x v="1"/>
    <s v="USD"/>
    <n v="1374728400"/>
    <n v="1375765200"/>
    <b v="0"/>
    <b v="0"/>
    <x v="3"/>
    <x v="3"/>
  </r>
  <r>
    <n v="612"/>
    <x v="601"/>
    <s v="Innovative holistic hub"/>
    <n v="6200"/>
    <n v="8645"/>
    <n v="39.435483870967744"/>
    <x v="1"/>
    <n v="39166.963917525776"/>
    <n v="192"/>
    <x v="1"/>
    <s v="USD"/>
    <n v="1287810000"/>
    <n v="1289800800"/>
    <b v="0"/>
    <b v="0"/>
    <x v="1"/>
    <x v="5"/>
  </r>
  <r>
    <n v="613"/>
    <x v="602"/>
    <s v="Reverse-engineered 24/7 methodology"/>
    <n v="1100"/>
    <n v="1914"/>
    <n v="74"/>
    <x v="1"/>
    <n v="39245.832041343667"/>
    <n v="26"/>
    <x v="0"/>
    <s v="CAD"/>
    <n v="1503723600"/>
    <n v="1504501200"/>
    <b v="0"/>
    <b v="0"/>
    <x v="3"/>
    <x v="3"/>
  </r>
  <r>
    <n v="614"/>
    <x v="603"/>
    <s v="Business-focused dynamic info-mediaries"/>
    <n v="26500"/>
    <n v="41205"/>
    <n v="55.490566037735846"/>
    <x v="1"/>
    <n v="39342.546632124351"/>
    <n v="723"/>
    <x v="1"/>
    <s v="USD"/>
    <n v="1484114400"/>
    <n v="1485669600"/>
    <b v="0"/>
    <b v="0"/>
    <x v="3"/>
    <x v="3"/>
  </r>
  <r>
    <n v="615"/>
    <x v="604"/>
    <s v="Digitized clear-thinking installation"/>
    <n v="8500"/>
    <n v="14488"/>
    <n v="70.447058823529403"/>
    <x v="1"/>
    <n v="39337.709090909091"/>
    <n v="170"/>
    <x v="6"/>
    <s v="EUR"/>
    <n v="1461906000"/>
    <n v="1462770000"/>
    <b v="0"/>
    <b v="0"/>
    <x v="3"/>
    <x v="3"/>
  </r>
  <r>
    <n v="616"/>
    <x v="605"/>
    <s v="Quality-focused 24/7 superstructure"/>
    <n v="6400"/>
    <n v="12129"/>
    <n v="89.515625"/>
    <x v="1"/>
    <n v="39402.421875"/>
    <n v="238"/>
    <x v="4"/>
    <s v="GBP"/>
    <n v="1379653200"/>
    <n v="1379739600"/>
    <b v="0"/>
    <b v="1"/>
    <x v="1"/>
    <x v="7"/>
  </r>
  <r>
    <n v="617"/>
    <x v="606"/>
    <s v="Multi-channeled local intranet"/>
    <n v="1400"/>
    <n v="3496"/>
    <n v="149.71428571428572"/>
    <x v="1"/>
    <n v="39473.631853785904"/>
    <n v="55"/>
    <x v="1"/>
    <s v="USD"/>
    <n v="1401858000"/>
    <n v="1402722000"/>
    <b v="0"/>
    <b v="0"/>
    <x v="3"/>
    <x v="3"/>
  </r>
  <r>
    <n v="618"/>
    <x v="607"/>
    <s v="Open-architected mobile emulation"/>
    <n v="198600"/>
    <n v="97037"/>
    <n v="-51.139476334340387"/>
    <x v="0"/>
    <n v="39567.814136125657"/>
    <n v="1198"/>
    <x v="1"/>
    <s v="USD"/>
    <n v="1367470800"/>
    <n v="1369285200"/>
    <b v="0"/>
    <b v="0"/>
    <x v="5"/>
    <x v="9"/>
  </r>
  <r>
    <n v="619"/>
    <x v="608"/>
    <s v="Ameliorated foreground methodology"/>
    <n v="195900"/>
    <n v="55757"/>
    <n v="-71.538029606942317"/>
    <x v="0"/>
    <n v="39416.976377952757"/>
    <n v="648"/>
    <x v="1"/>
    <s v="USD"/>
    <n v="1304658000"/>
    <n v="1304744400"/>
    <b v="1"/>
    <b v="1"/>
    <x v="3"/>
    <x v="3"/>
  </r>
  <r>
    <n v="620"/>
    <x v="609"/>
    <s v="Synergized well-modulated project"/>
    <n v="4300"/>
    <n v="11525"/>
    <n v="168.02325581395351"/>
    <x v="1"/>
    <n v="39373.97631578947"/>
    <n v="128"/>
    <x v="2"/>
    <s v="AUD"/>
    <n v="1467954000"/>
    <n v="1468299600"/>
    <b v="0"/>
    <b v="0"/>
    <x v="7"/>
    <x v="14"/>
  </r>
  <r>
    <n v="621"/>
    <x v="610"/>
    <s v="Extended context-sensitive forecast"/>
    <n v="25600"/>
    <n v="158669"/>
    <n v="519.80078125"/>
    <x v="1"/>
    <n v="39447.456464379946"/>
    <n v="2144"/>
    <x v="1"/>
    <s v="USD"/>
    <n v="1473742800"/>
    <n v="1474174800"/>
    <b v="0"/>
    <b v="0"/>
    <x v="3"/>
    <x v="3"/>
  </r>
  <r>
    <n v="622"/>
    <x v="611"/>
    <s v="Total leadingedge neural-net"/>
    <n v="189000"/>
    <n v="5916"/>
    <n v="-96.869841269841274"/>
    <x v="0"/>
    <n v="39132.055555555555"/>
    <n v="64"/>
    <x v="1"/>
    <s v="USD"/>
    <n v="1523768400"/>
    <n v="1526014800"/>
    <b v="0"/>
    <b v="0"/>
    <x v="1"/>
    <x v="7"/>
  </r>
  <r>
    <n v="623"/>
    <x v="612"/>
    <s v="Organic actuating protocol"/>
    <n v="94300"/>
    <n v="150806"/>
    <n v="59.921527041357372"/>
    <x v="1"/>
    <n v="39220.161803713527"/>
    <n v="2693"/>
    <x v="4"/>
    <s v="GBP"/>
    <n v="1437022800"/>
    <n v="1437454800"/>
    <b v="0"/>
    <b v="0"/>
    <x v="3"/>
    <x v="3"/>
  </r>
  <r>
    <n v="624"/>
    <x v="613"/>
    <s v="Down-sized national software"/>
    <n v="5100"/>
    <n v="14249"/>
    <n v="179.39215686274511"/>
    <x v="1"/>
    <n v="38923.390957446805"/>
    <n v="432"/>
    <x v="1"/>
    <s v="USD"/>
    <n v="1422165600"/>
    <n v="1422684000"/>
    <b v="0"/>
    <b v="0"/>
    <x v="7"/>
    <x v="14"/>
  </r>
  <r>
    <n v="625"/>
    <x v="614"/>
    <s v="Organic upward-trending Graphical User Interface"/>
    <n v="7500"/>
    <n v="5803"/>
    <n v="-22.626666666666669"/>
    <x v="0"/>
    <n v="38989.189333333336"/>
    <n v="62"/>
    <x v="1"/>
    <s v="USD"/>
    <n v="1580104800"/>
    <n v="1581314400"/>
    <b v="0"/>
    <b v="0"/>
    <x v="3"/>
    <x v="3"/>
  </r>
  <r>
    <n v="626"/>
    <x v="615"/>
    <s v="Synergistic tertiary budgetary management"/>
    <n v="6400"/>
    <n v="13205"/>
    <n v="106.328125"/>
    <x v="1"/>
    <n v="39077.922459893045"/>
    <n v="189"/>
    <x v="1"/>
    <s v="USD"/>
    <n v="1285650000"/>
    <n v="1286427600"/>
    <b v="0"/>
    <b v="1"/>
    <x v="3"/>
    <x v="3"/>
  </r>
  <r>
    <n v="627"/>
    <x v="616"/>
    <s v="Open-architected incremental ability"/>
    <n v="1600"/>
    <n v="11108"/>
    <n v="594.25"/>
    <x v="1"/>
    <n v="39147.286863270776"/>
    <n v="154"/>
    <x v="4"/>
    <s v="GBP"/>
    <n v="1276664400"/>
    <n v="1278738000"/>
    <b v="1"/>
    <b v="0"/>
    <x v="0"/>
    <x v="0"/>
  </r>
  <r>
    <n v="628"/>
    <x v="617"/>
    <s v="Intuitive object-oriented task-force"/>
    <n v="1900"/>
    <n v="2884"/>
    <n v="51.789473684210527"/>
    <x v="1"/>
    <n v="39222.661290322583"/>
    <n v="96"/>
    <x v="1"/>
    <s v="USD"/>
    <n v="1286168400"/>
    <n v="1286427600"/>
    <b v="0"/>
    <b v="0"/>
    <x v="1"/>
    <x v="7"/>
  </r>
  <r>
    <n v="629"/>
    <x v="618"/>
    <s v="Multi-tiered executive toolset"/>
    <n v="85900"/>
    <n v="55476"/>
    <n v="-35.417927823050057"/>
    <x v="0"/>
    <n v="39320.609164420486"/>
    <n v="750"/>
    <x v="1"/>
    <s v="USD"/>
    <n v="1467781200"/>
    <n v="1467954000"/>
    <b v="0"/>
    <b v="1"/>
    <x v="3"/>
    <x v="3"/>
  </r>
  <r>
    <n v="630"/>
    <x v="619"/>
    <s v="Grass-roots directional workforce"/>
    <n v="9500"/>
    <n v="5973"/>
    <n v="-37.126315789473686"/>
    <x v="3"/>
    <n v="39276.945945945947"/>
    <n v="87"/>
    <x v="1"/>
    <s v="USD"/>
    <n v="1556686800"/>
    <n v="1557637200"/>
    <b v="0"/>
    <b v="1"/>
    <x v="3"/>
    <x v="3"/>
  </r>
  <r>
    <n v="631"/>
    <x v="620"/>
    <s v="Quality-focused real-time solution"/>
    <n v="59200"/>
    <n v="183756"/>
    <n v="210.39864864864865"/>
    <x v="1"/>
    <n v="39367.200542005419"/>
    <n v="3063"/>
    <x v="1"/>
    <s v="USD"/>
    <n v="1553576400"/>
    <n v="1553922000"/>
    <b v="0"/>
    <b v="0"/>
    <x v="3"/>
    <x v="3"/>
  </r>
  <r>
    <n v="632"/>
    <x v="621"/>
    <s v="Reduced interactive matrix"/>
    <n v="72100"/>
    <n v="30902"/>
    <n v="-57.140083217753123"/>
    <x v="2"/>
    <n v="38974.83967391304"/>
    <n v="278"/>
    <x v="1"/>
    <s v="USD"/>
    <n v="1414904400"/>
    <n v="1416463200"/>
    <b v="0"/>
    <b v="0"/>
    <x v="3"/>
    <x v="3"/>
  </r>
  <r>
    <n v="633"/>
    <x v="622"/>
    <s v="Adaptive context-sensitive architecture"/>
    <n v="6700"/>
    <n v="5569"/>
    <n v="-16.880597014925371"/>
    <x v="0"/>
    <n v="38996.83651226158"/>
    <n v="105"/>
    <x v="1"/>
    <s v="USD"/>
    <n v="1446876000"/>
    <n v="1447221600"/>
    <b v="0"/>
    <b v="0"/>
    <x v="4"/>
    <x v="10"/>
  </r>
  <r>
    <n v="634"/>
    <x v="623"/>
    <s v="Polarized incremental portal"/>
    <n v="118200"/>
    <n v="92824"/>
    <n v="-21.468697123519458"/>
    <x v="3"/>
    <n v="39088.169398907106"/>
    <n v="1658"/>
    <x v="1"/>
    <s v="USD"/>
    <n v="1490418000"/>
    <n v="1491627600"/>
    <b v="0"/>
    <b v="0"/>
    <x v="4"/>
    <x v="19"/>
  </r>
  <r>
    <n v="635"/>
    <x v="624"/>
    <s v="Reactive regional access"/>
    <n v="139000"/>
    <n v="158590"/>
    <n v="14.093525179856115"/>
    <x v="1"/>
    <n v="38940.94794520548"/>
    <n v="2266"/>
    <x v="1"/>
    <s v="USD"/>
    <n v="1360389600"/>
    <n v="1363150800"/>
    <b v="0"/>
    <b v="0"/>
    <x v="4"/>
    <x v="19"/>
  </r>
  <r>
    <n v="636"/>
    <x v="625"/>
    <s v="Stand-alone reciprocal frame"/>
    <n v="197700"/>
    <n v="127591"/>
    <n v="-35.462316641375821"/>
    <x v="0"/>
    <n v="38612.241758241755"/>
    <n v="2604"/>
    <x v="3"/>
    <s v="DKK"/>
    <n v="1326866400"/>
    <n v="1330754400"/>
    <b v="0"/>
    <b v="1"/>
    <x v="4"/>
    <x v="10"/>
  </r>
  <r>
    <n v="637"/>
    <x v="626"/>
    <s v="Open-architected 24/7 throughput"/>
    <n v="8500"/>
    <n v="6750"/>
    <n v="-20.588235294117645"/>
    <x v="0"/>
    <n v="38367.121212121216"/>
    <n v="65"/>
    <x v="1"/>
    <s v="USD"/>
    <n v="1479103200"/>
    <n v="1479794400"/>
    <b v="0"/>
    <b v="0"/>
    <x v="3"/>
    <x v="3"/>
  </r>
  <r>
    <n v="638"/>
    <x v="627"/>
    <s v="Monitored 24/7 approach"/>
    <n v="81600"/>
    <n v="9318"/>
    <n v="-88.580882352941188"/>
    <x v="0"/>
    <n v="38454.461325966848"/>
    <n v="94"/>
    <x v="1"/>
    <s v="USD"/>
    <n v="1280206800"/>
    <n v="1281243600"/>
    <b v="0"/>
    <b v="1"/>
    <x v="3"/>
    <x v="3"/>
  </r>
  <r>
    <n v="639"/>
    <x v="628"/>
    <s v="Upgradable explicit forecast"/>
    <n v="8600"/>
    <n v="4832"/>
    <n v="-43.813953488372093"/>
    <x v="2"/>
    <n v="38535.171745152358"/>
    <n v="45"/>
    <x v="1"/>
    <s v="USD"/>
    <n v="1532754000"/>
    <n v="1532754000"/>
    <b v="0"/>
    <b v="1"/>
    <x v="4"/>
    <x v="6"/>
  </r>
  <r>
    <n v="640"/>
    <x v="629"/>
    <s v="Pre-emptive context-sensitive support"/>
    <n v="119800"/>
    <n v="19769"/>
    <n v="-83.498330550918197"/>
    <x v="0"/>
    <n v="38628.791666666664"/>
    <n v="257"/>
    <x v="1"/>
    <s v="USD"/>
    <n v="1453096800"/>
    <n v="1453356000"/>
    <b v="0"/>
    <b v="0"/>
    <x v="3"/>
    <x v="3"/>
  </r>
  <r>
    <n v="641"/>
    <x v="630"/>
    <s v="Business-focused leadingedge instruction set"/>
    <n v="9400"/>
    <n v="11277"/>
    <n v="19.968085106382979"/>
    <x v="1"/>
    <n v="38681.325905292477"/>
    <n v="194"/>
    <x v="5"/>
    <s v="CHF"/>
    <n v="1487570400"/>
    <n v="1489986000"/>
    <b v="0"/>
    <b v="0"/>
    <x v="3"/>
    <x v="3"/>
  </r>
  <r>
    <n v="642"/>
    <x v="631"/>
    <s v="Extended multi-state knowledge user"/>
    <n v="9200"/>
    <n v="13382"/>
    <n v="45.456521739130437"/>
    <x v="1"/>
    <n v="38757.874301675976"/>
    <n v="129"/>
    <x v="0"/>
    <s v="CAD"/>
    <n v="1545026400"/>
    <n v="1545804000"/>
    <b v="0"/>
    <b v="0"/>
    <x v="2"/>
    <x v="8"/>
  </r>
  <r>
    <n v="643"/>
    <x v="632"/>
    <s v="Future-proofed modular groupware"/>
    <n v="14900"/>
    <n v="32986"/>
    <n v="121.38255033557046"/>
    <x v="1"/>
    <n v="38828.95518207283"/>
    <n v="375"/>
    <x v="1"/>
    <s v="USD"/>
    <n v="1488348000"/>
    <n v="1489899600"/>
    <b v="0"/>
    <b v="0"/>
    <x v="3"/>
    <x v="3"/>
  </r>
  <r>
    <n v="644"/>
    <x v="633"/>
    <s v="Distributed real-time algorithm"/>
    <n v="169400"/>
    <n v="81984"/>
    <n v="-51.603305785123965"/>
    <x v="0"/>
    <n v="38845.367977528091"/>
    <n v="2928"/>
    <x v="0"/>
    <s v="CAD"/>
    <n v="1545112800"/>
    <n v="1546495200"/>
    <b v="0"/>
    <b v="0"/>
    <x v="3"/>
    <x v="3"/>
  </r>
  <r>
    <n v="645"/>
    <x v="634"/>
    <s v="Multi-lateral heuristic throughput"/>
    <n v="192100"/>
    <n v="178483"/>
    <n v="-7.0884955752212386"/>
    <x v="0"/>
    <n v="38723.850704225355"/>
    <n v="4697"/>
    <x v="1"/>
    <s v="USD"/>
    <n v="1537938000"/>
    <n v="1539752400"/>
    <b v="0"/>
    <b v="1"/>
    <x v="1"/>
    <x v="1"/>
  </r>
  <r>
    <n v="646"/>
    <x v="635"/>
    <s v="Switchable reciprocal middleware"/>
    <n v="98700"/>
    <n v="87448"/>
    <n v="-11.400202634245188"/>
    <x v="0"/>
    <n v="38329.050847457627"/>
    <n v="2915"/>
    <x v="1"/>
    <s v="USD"/>
    <n v="1363150800"/>
    <n v="1364101200"/>
    <b v="0"/>
    <b v="0"/>
    <x v="6"/>
    <x v="11"/>
  </r>
  <r>
    <n v="647"/>
    <x v="636"/>
    <s v="Inverse multimedia Graphic Interface"/>
    <n v="4500"/>
    <n v="1863"/>
    <n v="-58.599999999999994"/>
    <x v="0"/>
    <n v="38189.903682719545"/>
    <n v="18"/>
    <x v="1"/>
    <s v="USD"/>
    <n v="1523250000"/>
    <n v="1525323600"/>
    <b v="0"/>
    <b v="0"/>
    <x v="5"/>
    <x v="18"/>
  </r>
  <r>
    <n v="648"/>
    <x v="637"/>
    <s v="Vision-oriented local contingency"/>
    <n v="98600"/>
    <n v="62174"/>
    <n v="-36.943204868154154"/>
    <x v="3"/>
    <n v="38293.10511363636"/>
    <n v="723"/>
    <x v="1"/>
    <s v="USD"/>
    <n v="1499317200"/>
    <n v="1500872400"/>
    <b v="1"/>
    <b v="0"/>
    <x v="0"/>
    <x v="0"/>
  </r>
  <r>
    <n v="649"/>
    <x v="638"/>
    <s v="Reactive 6thgeneration hub"/>
    <n v="121700"/>
    <n v="59003"/>
    <n v="-51.517666392769101"/>
    <x v="0"/>
    <n v="38225.068376068375"/>
    <n v="602"/>
    <x v="5"/>
    <s v="CHF"/>
    <n v="1287550800"/>
    <n v="1288501200"/>
    <b v="1"/>
    <b v="1"/>
    <x v="3"/>
    <x v="3"/>
  </r>
  <r>
    <n v="650"/>
    <x v="639"/>
    <s v="Optional asymmetric success"/>
    <n v="100"/>
    <n v="2"/>
    <n v="-98"/>
    <x v="0"/>
    <n v="38165.70285714286"/>
    <n v="1"/>
    <x v="1"/>
    <s v="USD"/>
    <n v="1404795600"/>
    <n v="1407128400"/>
    <b v="0"/>
    <b v="0"/>
    <x v="1"/>
    <x v="17"/>
  </r>
  <r>
    <n v="651"/>
    <x v="640"/>
    <s v="Digitized analyzing capacity"/>
    <n v="196700"/>
    <n v="174039"/>
    <n v="-11.520589730554143"/>
    <x v="0"/>
    <n v="38275.054441260741"/>
    <n v="3868"/>
    <x v="6"/>
    <s v="EUR"/>
    <n v="1393048800"/>
    <n v="1394344800"/>
    <b v="0"/>
    <b v="0"/>
    <x v="4"/>
    <x v="12"/>
  </r>
  <r>
    <n v="652"/>
    <x v="641"/>
    <s v="Vision-oriented regional hub"/>
    <n v="10000"/>
    <n v="12684"/>
    <n v="26.840000000000003"/>
    <x v="1"/>
    <n v="37884.928160919539"/>
    <n v="409"/>
    <x v="1"/>
    <s v="USD"/>
    <n v="1470373200"/>
    <n v="1474088400"/>
    <b v="0"/>
    <b v="0"/>
    <x v="2"/>
    <x v="2"/>
  </r>
  <r>
    <n v="653"/>
    <x v="642"/>
    <s v="Monitored incremental info-mediaries"/>
    <n v="600"/>
    <n v="14033"/>
    <n v="2238.833333333333"/>
    <x v="1"/>
    <n v="37957.55331412104"/>
    <n v="234"/>
    <x v="1"/>
    <s v="USD"/>
    <n v="1460091600"/>
    <n v="1460264400"/>
    <b v="0"/>
    <b v="0"/>
    <x v="2"/>
    <x v="2"/>
  </r>
  <r>
    <n v="654"/>
    <x v="643"/>
    <s v="Programmable static middleware"/>
    <n v="35000"/>
    <n v="177936"/>
    <n v="408.38857142857148"/>
    <x v="1"/>
    <n v="38026.699421965321"/>
    <n v="3016"/>
    <x v="1"/>
    <s v="USD"/>
    <n v="1440392400"/>
    <n v="1440824400"/>
    <b v="0"/>
    <b v="0"/>
    <x v="1"/>
    <x v="16"/>
  </r>
  <r>
    <n v="655"/>
    <x v="644"/>
    <s v="Multi-layered bottom-line encryption"/>
    <n v="6900"/>
    <n v="13212"/>
    <n v="91.478260869565219"/>
    <x v="1"/>
    <n v="37621.165217391303"/>
    <n v="264"/>
    <x v="1"/>
    <s v="USD"/>
    <n v="1488434400"/>
    <n v="1489554000"/>
    <b v="1"/>
    <b v="0"/>
    <x v="7"/>
    <x v="14"/>
  </r>
  <r>
    <n v="656"/>
    <x v="645"/>
    <s v="Vision-oriented systematic Graphical User Interface"/>
    <n v="118400"/>
    <n v="49879"/>
    <n v="-57.87246621621621"/>
    <x v="0"/>
    <n v="37692.122093023259"/>
    <n v="504"/>
    <x v="2"/>
    <s v="AUD"/>
    <n v="1514440800"/>
    <n v="1514872800"/>
    <b v="0"/>
    <b v="0"/>
    <x v="0"/>
    <x v="0"/>
  </r>
  <r>
    <n v="657"/>
    <x v="646"/>
    <s v="Balanced optimal hardware"/>
    <n v="10000"/>
    <n v="824"/>
    <n v="-91.759999999999991"/>
    <x v="0"/>
    <n v="37656.591836734697"/>
    <n v="14"/>
    <x v="1"/>
    <s v="USD"/>
    <n v="1514354400"/>
    <n v="1515736800"/>
    <b v="0"/>
    <b v="0"/>
    <x v="4"/>
    <x v="22"/>
  </r>
  <r>
    <n v="658"/>
    <x v="647"/>
    <s v="Self-enabling mission-critical success"/>
    <n v="52600"/>
    <n v="31594"/>
    <n v="-39.935361216730037"/>
    <x v="3"/>
    <n v="37764.289473684214"/>
    <n v="390"/>
    <x v="1"/>
    <s v="USD"/>
    <n v="1440910800"/>
    <n v="1442898000"/>
    <b v="0"/>
    <b v="0"/>
    <x v="1"/>
    <x v="1"/>
  </r>
  <r>
    <n v="659"/>
    <x v="648"/>
    <s v="Grass-roots dynamic emulation"/>
    <n v="120700"/>
    <n v="57010"/>
    <n v="-52.767191383595687"/>
    <x v="0"/>
    <n v="37782.384164222873"/>
    <n v="750"/>
    <x v="4"/>
    <s v="GBP"/>
    <n v="1296108000"/>
    <n v="1296194400"/>
    <b v="0"/>
    <b v="0"/>
    <x v="4"/>
    <x v="4"/>
  </r>
  <r>
    <n v="660"/>
    <x v="649"/>
    <s v="Fundamental disintermediate matrix"/>
    <n v="9100"/>
    <n v="7438"/>
    <n v="-18.263736263736263"/>
    <x v="0"/>
    <n v="37725.832352941179"/>
    <n v="77"/>
    <x v="1"/>
    <s v="USD"/>
    <n v="1440133200"/>
    <n v="1440910800"/>
    <b v="1"/>
    <b v="0"/>
    <x v="3"/>
    <x v="3"/>
  </r>
  <r>
    <n v="661"/>
    <x v="650"/>
    <s v="Right-sized secondary challenge"/>
    <n v="106800"/>
    <n v="57872"/>
    <n v="-45.812734082397007"/>
    <x v="0"/>
    <n v="37815.176991150445"/>
    <n v="752"/>
    <x v="3"/>
    <s v="DKK"/>
    <n v="1332910800"/>
    <n v="1335502800"/>
    <b v="0"/>
    <b v="0"/>
    <x v="1"/>
    <x v="17"/>
  </r>
  <r>
    <n v="662"/>
    <x v="651"/>
    <s v="Implemented exuding software"/>
    <n v="9100"/>
    <n v="8906"/>
    <n v="-2.1318681318681318"/>
    <x v="0"/>
    <n v="37755.837278106512"/>
    <n v="131"/>
    <x v="1"/>
    <s v="USD"/>
    <n v="1544335200"/>
    <n v="1544680800"/>
    <b v="0"/>
    <b v="0"/>
    <x v="3"/>
    <x v="3"/>
  </r>
  <r>
    <n v="663"/>
    <x v="652"/>
    <s v="Total optimizing software"/>
    <n v="10000"/>
    <n v="7724"/>
    <n v="-22.759999999999998"/>
    <x v="0"/>
    <n v="37841.445103857564"/>
    <n v="87"/>
    <x v="1"/>
    <s v="USD"/>
    <n v="1286427600"/>
    <n v="1288414800"/>
    <b v="0"/>
    <b v="0"/>
    <x v="3"/>
    <x v="3"/>
  </r>
  <r>
    <n v="664"/>
    <x v="327"/>
    <s v="Optional maximized attitude"/>
    <n v="79400"/>
    <n v="26571"/>
    <n v="-66.535264483627202"/>
    <x v="0"/>
    <n v="37931.080357142855"/>
    <n v="1063"/>
    <x v="1"/>
    <s v="USD"/>
    <n v="1329717600"/>
    <n v="1330581600"/>
    <b v="0"/>
    <b v="0"/>
    <x v="1"/>
    <x v="17"/>
  </r>
  <r>
    <n v="665"/>
    <x v="653"/>
    <s v="Customer-focused impactful extranet"/>
    <n v="5100"/>
    <n v="12219"/>
    <n v="139.58823529411765"/>
    <x v="1"/>
    <n v="37964.991044776121"/>
    <n v="272"/>
    <x v="1"/>
    <s v="USD"/>
    <n v="1310187600"/>
    <n v="1311397200"/>
    <b v="0"/>
    <b v="1"/>
    <x v="4"/>
    <x v="4"/>
  </r>
  <r>
    <n v="666"/>
    <x v="654"/>
    <s v="Cloned bottom-line success"/>
    <n v="3100"/>
    <n v="1985"/>
    <n v="-35.967741935483872"/>
    <x v="3"/>
    <n v="38042.074850299403"/>
    <n v="25"/>
    <x v="1"/>
    <s v="USD"/>
    <n v="1377838800"/>
    <n v="1378357200"/>
    <b v="0"/>
    <b v="1"/>
    <x v="3"/>
    <x v="3"/>
  </r>
  <r>
    <n v="667"/>
    <x v="655"/>
    <s v="Decentralized bandwidth-monitored ability"/>
    <n v="6900"/>
    <n v="12155"/>
    <n v="76.159420289855078"/>
    <x v="1"/>
    <n v="38150.354354354356"/>
    <n v="419"/>
    <x v="1"/>
    <s v="USD"/>
    <n v="1410325200"/>
    <n v="1411102800"/>
    <b v="0"/>
    <b v="0"/>
    <x v="8"/>
    <x v="23"/>
  </r>
  <r>
    <n v="668"/>
    <x v="656"/>
    <s v="Programmable leadingedge budgetary management"/>
    <n v="27500"/>
    <n v="5593"/>
    <n v="-79.661818181818177"/>
    <x v="0"/>
    <n v="38228.653614457835"/>
    <n v="76"/>
    <x v="1"/>
    <s v="USD"/>
    <n v="1343797200"/>
    <n v="1344834000"/>
    <b v="0"/>
    <b v="0"/>
    <x v="3"/>
    <x v="3"/>
  </r>
  <r>
    <n v="669"/>
    <x v="657"/>
    <s v="Upgradable bi-directional concept"/>
    <n v="48800"/>
    <n v="175020"/>
    <n v="258.64754098360658"/>
    <x v="1"/>
    <n v="38327.250755287008"/>
    <n v="1621"/>
    <x v="6"/>
    <s v="EUR"/>
    <n v="1498453200"/>
    <n v="1499230800"/>
    <b v="0"/>
    <b v="0"/>
    <x v="3"/>
    <x v="3"/>
  </r>
  <r>
    <n v="670"/>
    <x v="635"/>
    <s v="Re-contextualized homogeneous flexibility"/>
    <n v="16200"/>
    <n v="75955"/>
    <n v="368.85802469135803"/>
    <x v="1"/>
    <n v="37913.030303030304"/>
    <n v="1101"/>
    <x v="1"/>
    <s v="USD"/>
    <n v="1456380000"/>
    <n v="1457416800"/>
    <b v="0"/>
    <b v="0"/>
    <x v="1"/>
    <x v="7"/>
  </r>
  <r>
    <n v="671"/>
    <x v="658"/>
    <s v="Monitored bi-directional standardization"/>
    <n v="97600"/>
    <n v="119127"/>
    <n v="22.056352459016392"/>
    <x v="1"/>
    <n v="37797.401215805468"/>
    <n v="1073"/>
    <x v="1"/>
    <s v="USD"/>
    <n v="1280552400"/>
    <n v="1280898000"/>
    <b v="0"/>
    <b v="1"/>
    <x v="3"/>
    <x v="3"/>
  </r>
  <r>
    <n v="672"/>
    <x v="659"/>
    <s v="Stand-alone grid-enabled leverage"/>
    <n v="197900"/>
    <n v="110689"/>
    <n v="-44.068216270843863"/>
    <x v="0"/>
    <n v="37549.445121951219"/>
    <n v="4428"/>
    <x v="2"/>
    <s v="AUD"/>
    <n v="1521608400"/>
    <n v="1522472400"/>
    <b v="0"/>
    <b v="0"/>
    <x v="3"/>
    <x v="3"/>
  </r>
  <r>
    <n v="673"/>
    <x v="660"/>
    <s v="Assimilated regional groupware"/>
    <n v="5600"/>
    <n v="2445"/>
    <n v="-56.339285714285715"/>
    <x v="0"/>
    <n v="37325.776758409789"/>
    <n v="58"/>
    <x v="6"/>
    <s v="EUR"/>
    <n v="1460696400"/>
    <n v="1462510800"/>
    <b v="0"/>
    <b v="0"/>
    <x v="1"/>
    <x v="7"/>
  </r>
  <r>
    <n v="674"/>
    <x v="661"/>
    <s v="Up-sized 24hour instruction set"/>
    <n v="170700"/>
    <n v="57250"/>
    <n v="-66.461628588166377"/>
    <x v="3"/>
    <n v="37432.773006134972"/>
    <n v="1218"/>
    <x v="1"/>
    <s v="USD"/>
    <n v="1313730000"/>
    <n v="1317790800"/>
    <b v="0"/>
    <b v="0"/>
    <x v="7"/>
    <x v="14"/>
  </r>
  <r>
    <n v="675"/>
    <x v="662"/>
    <s v="Right-sized web-enabled intranet"/>
    <n v="9700"/>
    <n v="11929"/>
    <n v="22.979381443298969"/>
    <x v="1"/>
    <n v="37371.796923076923"/>
    <n v="331"/>
    <x v="1"/>
    <s v="USD"/>
    <n v="1568178000"/>
    <n v="1568782800"/>
    <b v="0"/>
    <b v="0"/>
    <x v="8"/>
    <x v="23"/>
  </r>
  <r>
    <n v="676"/>
    <x v="663"/>
    <s v="Expanded needs-based orchestration"/>
    <n v="62300"/>
    <n v="118214"/>
    <n v="89.749598715890855"/>
    <x v="1"/>
    <n v="37450.324074074073"/>
    <n v="1170"/>
    <x v="1"/>
    <s v="USD"/>
    <n v="1348635600"/>
    <n v="1349413200"/>
    <b v="0"/>
    <b v="0"/>
    <x v="7"/>
    <x v="14"/>
  </r>
  <r>
    <n v="677"/>
    <x v="664"/>
    <s v="Organic system-worthy orchestration"/>
    <n v="5300"/>
    <n v="4432"/>
    <n v="-16.377358490566039"/>
    <x v="0"/>
    <n v="37200.281733746131"/>
    <n v="111"/>
    <x v="1"/>
    <s v="USD"/>
    <n v="1468126800"/>
    <n v="1472446800"/>
    <b v="0"/>
    <b v="0"/>
    <x v="5"/>
    <x v="13"/>
  </r>
  <r>
    <n v="678"/>
    <x v="665"/>
    <s v="Inverse static standardization"/>
    <n v="99500"/>
    <n v="17879"/>
    <n v="-82.031155778894473"/>
    <x v="3"/>
    <n v="37302.046583850934"/>
    <n v="215"/>
    <x v="1"/>
    <s v="USD"/>
    <n v="1547877600"/>
    <n v="1548050400"/>
    <b v="0"/>
    <b v="0"/>
    <x v="4"/>
    <x v="6"/>
  </r>
  <r>
    <n v="679"/>
    <x v="307"/>
    <s v="Synchronized motivating solution"/>
    <n v="1400"/>
    <n v="14511"/>
    <n v="936.5"/>
    <x v="1"/>
    <n v="37362.554517133955"/>
    <n v="363"/>
    <x v="1"/>
    <s v="USD"/>
    <n v="1571374800"/>
    <n v="1571806800"/>
    <b v="0"/>
    <b v="1"/>
    <x v="0"/>
    <x v="0"/>
  </r>
  <r>
    <n v="680"/>
    <x v="666"/>
    <s v="Open-source 4thgeneration open system"/>
    <n v="145600"/>
    <n v="141822"/>
    <n v="-2.5947802197802199"/>
    <x v="0"/>
    <n v="37433.965624999997"/>
    <n v="2955"/>
    <x v="1"/>
    <s v="USD"/>
    <n v="1576303200"/>
    <n v="1576476000"/>
    <b v="0"/>
    <b v="1"/>
    <x v="6"/>
    <x v="20"/>
  </r>
  <r>
    <n v="681"/>
    <x v="667"/>
    <s v="Decentralized context-sensitive superstructure"/>
    <n v="184100"/>
    <n v="159037"/>
    <n v="-13.613796849538296"/>
    <x v="0"/>
    <n v="37106.730407523508"/>
    <n v="1657"/>
    <x v="1"/>
    <s v="USD"/>
    <n v="1324447200"/>
    <n v="1324965600"/>
    <b v="0"/>
    <b v="0"/>
    <x v="3"/>
    <x v="3"/>
  </r>
  <r>
    <n v="682"/>
    <x v="668"/>
    <s v="Compatible 5thgeneration concept"/>
    <n v="5400"/>
    <n v="8109"/>
    <n v="50.166666666666671"/>
    <x v="1"/>
    <n v="36723.301886792455"/>
    <n v="103"/>
    <x v="1"/>
    <s v="USD"/>
    <n v="1386741600"/>
    <n v="1387519200"/>
    <b v="0"/>
    <b v="0"/>
    <x v="3"/>
    <x v="3"/>
  </r>
  <r>
    <n v="683"/>
    <x v="669"/>
    <s v="Virtual systemic intranet"/>
    <n v="2300"/>
    <n v="8244"/>
    <n v="258.43478260869563"/>
    <x v="1"/>
    <n v="36813.567823343852"/>
    <n v="147"/>
    <x v="1"/>
    <s v="USD"/>
    <n v="1537074000"/>
    <n v="1537246800"/>
    <b v="0"/>
    <b v="0"/>
    <x v="3"/>
    <x v="3"/>
  </r>
  <r>
    <n v="684"/>
    <x v="670"/>
    <s v="Optimized systemic algorithm"/>
    <n v="1400"/>
    <n v="7600"/>
    <n v="442.85714285714289"/>
    <x v="1"/>
    <n v="36903.977848101269"/>
    <n v="110"/>
    <x v="0"/>
    <s v="CAD"/>
    <n v="1277787600"/>
    <n v="1279515600"/>
    <b v="0"/>
    <b v="0"/>
    <x v="5"/>
    <x v="9"/>
  </r>
  <r>
    <n v="685"/>
    <x v="671"/>
    <s v="Customizable homogeneous firmware"/>
    <n v="140000"/>
    <n v="94501"/>
    <n v="-32.499285714285712"/>
    <x v="0"/>
    <n v="36997.006349206349"/>
    <n v="926"/>
    <x v="0"/>
    <s v="CAD"/>
    <n v="1440306000"/>
    <n v="1442379600"/>
    <b v="0"/>
    <b v="0"/>
    <x v="3"/>
    <x v="3"/>
  </r>
  <r>
    <n v="686"/>
    <x v="672"/>
    <s v="Front-line cohesive extranet"/>
    <n v="7500"/>
    <n v="14381"/>
    <n v="91.74666666666667"/>
    <x v="1"/>
    <n v="36813.872611464969"/>
    <n v="134"/>
    <x v="1"/>
    <s v="USD"/>
    <n v="1522126800"/>
    <n v="1523077200"/>
    <b v="0"/>
    <b v="0"/>
    <x v="2"/>
    <x v="8"/>
  </r>
  <r>
    <n v="687"/>
    <x v="673"/>
    <s v="Distributed holistic neural-net"/>
    <n v="1500"/>
    <n v="13980"/>
    <n v="832"/>
    <x v="1"/>
    <n v="36885.543130990416"/>
    <n v="269"/>
    <x v="1"/>
    <s v="USD"/>
    <n v="1489298400"/>
    <n v="1489554000"/>
    <b v="0"/>
    <b v="0"/>
    <x v="3"/>
    <x v="3"/>
  </r>
  <r>
    <n v="688"/>
    <x v="674"/>
    <s v="Devolved client-server monitoring"/>
    <n v="2900"/>
    <n v="12449"/>
    <n v="329.27586206896552"/>
    <x v="1"/>
    <n v="36958.958333333336"/>
    <n v="175"/>
    <x v="1"/>
    <s v="USD"/>
    <n v="1547100000"/>
    <n v="1548482400"/>
    <b v="0"/>
    <b v="1"/>
    <x v="4"/>
    <x v="19"/>
  </r>
  <r>
    <n v="689"/>
    <x v="675"/>
    <s v="Seamless directional capacity"/>
    <n v="7300"/>
    <n v="7348"/>
    <n v="0.65753424657534254"/>
    <x v="1"/>
    <n v="37037.768488745984"/>
    <n v="69"/>
    <x v="1"/>
    <s v="USD"/>
    <n v="1383022800"/>
    <n v="1384063200"/>
    <b v="0"/>
    <b v="0"/>
    <x v="2"/>
    <x v="2"/>
  </r>
  <r>
    <n v="690"/>
    <x v="676"/>
    <s v="Polarized actuating implementation"/>
    <n v="3600"/>
    <n v="8158"/>
    <n v="126.61111111111111"/>
    <x v="1"/>
    <n v="37133.541935483874"/>
    <n v="190"/>
    <x v="1"/>
    <s v="USD"/>
    <n v="1322373600"/>
    <n v="1322892000"/>
    <b v="0"/>
    <b v="1"/>
    <x v="4"/>
    <x v="4"/>
  </r>
  <r>
    <n v="691"/>
    <x v="677"/>
    <s v="Front-line disintermediate hub"/>
    <n v="5000"/>
    <n v="7119"/>
    <n v="42.38"/>
    <x v="1"/>
    <n v="37227.313915857609"/>
    <n v="237"/>
    <x v="1"/>
    <s v="USD"/>
    <n v="1349240400"/>
    <n v="1350709200"/>
    <b v="1"/>
    <b v="1"/>
    <x v="4"/>
    <x v="4"/>
  </r>
  <r>
    <n v="692"/>
    <x v="678"/>
    <s v="Decentralized 4thgeneration challenge"/>
    <n v="6000"/>
    <n v="5438"/>
    <n v="-9.3666666666666654"/>
    <x v="0"/>
    <n v="37325.068181818184"/>
    <n v="77"/>
    <x v="4"/>
    <s v="GBP"/>
    <n v="1562648400"/>
    <n v="1564203600"/>
    <b v="0"/>
    <b v="0"/>
    <x v="1"/>
    <x v="1"/>
  </r>
  <r>
    <n v="693"/>
    <x v="679"/>
    <s v="Reverse-engineered composite hierarchy"/>
    <n v="180400"/>
    <n v="115396"/>
    <n v="-36.033259423503324"/>
    <x v="0"/>
    <n v="37428.934853420193"/>
    <n v="1748"/>
    <x v="1"/>
    <s v="USD"/>
    <n v="1508216400"/>
    <n v="1509685200"/>
    <b v="0"/>
    <b v="0"/>
    <x v="3"/>
    <x v="3"/>
  </r>
  <r>
    <n v="694"/>
    <x v="680"/>
    <s v="Programmable tangible ability"/>
    <n v="9100"/>
    <n v="7656"/>
    <n v="-15.868131868131869"/>
    <x v="0"/>
    <n v="37174.140522875816"/>
    <n v="79"/>
    <x v="1"/>
    <s v="USD"/>
    <n v="1511762400"/>
    <n v="1514959200"/>
    <b v="0"/>
    <b v="0"/>
    <x v="3"/>
    <x v="3"/>
  </r>
  <r>
    <n v="695"/>
    <x v="681"/>
    <s v="Configurable full-range emulation"/>
    <n v="9200"/>
    <n v="12322"/>
    <n v="33.934782608695649"/>
    <x v="1"/>
    <n v="37270.921311475409"/>
    <n v="196"/>
    <x v="6"/>
    <s v="EUR"/>
    <n v="1447480800"/>
    <n v="1448863200"/>
    <b v="1"/>
    <b v="0"/>
    <x v="1"/>
    <x v="1"/>
  </r>
  <r>
    <n v="696"/>
    <x v="682"/>
    <s v="Total real-time hardware"/>
    <n v="164100"/>
    <n v="96888"/>
    <n v="-40.957952468007313"/>
    <x v="0"/>
    <n v="37352.990131578947"/>
    <n v="889"/>
    <x v="1"/>
    <s v="USD"/>
    <n v="1429506000"/>
    <n v="1429592400"/>
    <b v="0"/>
    <b v="1"/>
    <x v="3"/>
    <x v="3"/>
  </r>
  <r>
    <n v="697"/>
    <x v="683"/>
    <s v="Profound system-worthy functionalities"/>
    <n v="128900"/>
    <n v="196960"/>
    <n v="52.800620636152054"/>
    <x v="1"/>
    <n v="37156.504950495051"/>
    <n v="7295"/>
    <x v="1"/>
    <s v="USD"/>
    <n v="1522472400"/>
    <n v="1522645200"/>
    <b v="0"/>
    <b v="0"/>
    <x v="1"/>
    <x v="5"/>
  </r>
  <r>
    <n v="698"/>
    <x v="684"/>
    <s v="Cloned hybrid focus group"/>
    <n v="42100"/>
    <n v="188057"/>
    <n v="346.69121140142516"/>
    <x v="1"/>
    <n v="36627.354304635759"/>
    <n v="2893"/>
    <x v="0"/>
    <s v="CAD"/>
    <n v="1322114400"/>
    <n v="1323324000"/>
    <b v="0"/>
    <b v="0"/>
    <x v="2"/>
    <x v="8"/>
  </r>
  <r>
    <n v="699"/>
    <x v="196"/>
    <s v="Ergonomic dedicated focus group"/>
    <n v="7400"/>
    <n v="6245"/>
    <n v="-15.608108108108107"/>
    <x v="0"/>
    <n v="36124.265780730901"/>
    <n v="56"/>
    <x v="1"/>
    <s v="USD"/>
    <n v="1561438800"/>
    <n v="1561525200"/>
    <b v="0"/>
    <b v="0"/>
    <x v="4"/>
    <x v="6"/>
  </r>
  <r>
    <n v="700"/>
    <x v="685"/>
    <s v="Realigned zero administration paradigm"/>
    <n v="100"/>
    <n v="3"/>
    <n v="-97"/>
    <x v="0"/>
    <n v="36223.863333333335"/>
    <n v="1"/>
    <x v="1"/>
    <s v="USD"/>
    <n v="1264399200"/>
    <n v="1265695200"/>
    <b v="0"/>
    <b v="0"/>
    <x v="2"/>
    <x v="8"/>
  </r>
  <r>
    <n v="701"/>
    <x v="686"/>
    <s v="Open-source multi-tasking methodology"/>
    <n v="52000"/>
    <n v="91014"/>
    <n v="75.026923076923083"/>
    <x v="1"/>
    <n v="36345.003344481607"/>
    <n v="820"/>
    <x v="1"/>
    <s v="USD"/>
    <n v="1301202000"/>
    <n v="1301806800"/>
    <b v="1"/>
    <b v="0"/>
    <x v="3"/>
    <x v="3"/>
  </r>
  <r>
    <n v="702"/>
    <x v="687"/>
    <s v="Object-based attitude-oriented analyzer"/>
    <n v="8700"/>
    <n v="4710"/>
    <n v="-45.862068965517238"/>
    <x v="0"/>
    <n v="36161.550335570471"/>
    <n v="83"/>
    <x v="1"/>
    <s v="USD"/>
    <n v="1374469200"/>
    <n v="1374901200"/>
    <b v="0"/>
    <b v="0"/>
    <x v="2"/>
    <x v="8"/>
  </r>
  <r>
    <n v="703"/>
    <x v="688"/>
    <s v="Cross-platform tertiary hub"/>
    <n v="63400"/>
    <n v="197728"/>
    <n v="211.87381703470032"/>
    <x v="1"/>
    <n v="36267.447811447812"/>
    <n v="2038"/>
    <x v="1"/>
    <s v="USD"/>
    <n v="1334984400"/>
    <n v="1336453200"/>
    <b v="1"/>
    <b v="1"/>
    <x v="5"/>
    <x v="18"/>
  </r>
  <r>
    <n v="704"/>
    <x v="689"/>
    <s v="Seamless clear-thinking artificial intelligence"/>
    <n v="8700"/>
    <n v="10682"/>
    <n v="22.7816091954023"/>
    <x v="1"/>
    <n v="35721.972972972973"/>
    <n v="116"/>
    <x v="1"/>
    <s v="USD"/>
    <n v="1467608400"/>
    <n v="1468904400"/>
    <b v="0"/>
    <b v="0"/>
    <x v="4"/>
    <x v="10"/>
  </r>
  <r>
    <n v="705"/>
    <x v="690"/>
    <s v="Centralized tangible success"/>
    <n v="169700"/>
    <n v="168048"/>
    <n v="-0.97348261638185019"/>
    <x v="0"/>
    <n v="35806.854237288135"/>
    <n v="2025"/>
    <x v="4"/>
    <s v="GBP"/>
    <n v="1386741600"/>
    <n v="1387087200"/>
    <b v="0"/>
    <b v="0"/>
    <x v="5"/>
    <x v="9"/>
  </r>
  <r>
    <n v="706"/>
    <x v="691"/>
    <s v="Customer-focused multimedia methodology"/>
    <n v="108400"/>
    <n v="138586"/>
    <n v="27.846863468634687"/>
    <x v="1"/>
    <n v="35357.054421768706"/>
    <n v="1345"/>
    <x v="2"/>
    <s v="AUD"/>
    <n v="1546754400"/>
    <n v="1547445600"/>
    <b v="0"/>
    <b v="1"/>
    <x v="2"/>
    <x v="2"/>
  </r>
  <r>
    <n v="707"/>
    <x v="692"/>
    <s v="Visionary maximized Local Area Network"/>
    <n v="7300"/>
    <n v="11579"/>
    <n v="58.61643835616438"/>
    <x v="1"/>
    <n v="35004.737201365191"/>
    <n v="168"/>
    <x v="1"/>
    <s v="USD"/>
    <n v="1544248800"/>
    <n v="1547359200"/>
    <b v="0"/>
    <b v="0"/>
    <x v="4"/>
    <x v="6"/>
  </r>
  <r>
    <n v="708"/>
    <x v="693"/>
    <s v="Secured bifurcated intranet"/>
    <n v="1700"/>
    <n v="12020"/>
    <n v="607.05882352941171"/>
    <x v="1"/>
    <n v="35084.96232876712"/>
    <n v="137"/>
    <x v="5"/>
    <s v="CHF"/>
    <n v="1495429200"/>
    <n v="1496293200"/>
    <b v="0"/>
    <b v="0"/>
    <x v="3"/>
    <x v="3"/>
  </r>
  <r>
    <n v="709"/>
    <x v="694"/>
    <s v="Grass-roots 4thgeneration product"/>
    <n v="9800"/>
    <n v="13954"/>
    <n v="42.387755102040813"/>
    <x v="1"/>
    <n v="35164.223367697596"/>
    <n v="186"/>
    <x v="6"/>
    <s v="EUR"/>
    <n v="1334811600"/>
    <n v="1335416400"/>
    <b v="0"/>
    <b v="0"/>
    <x v="3"/>
    <x v="3"/>
  </r>
  <r>
    <n v="710"/>
    <x v="695"/>
    <s v="Reduced next generation info-mediaries"/>
    <n v="4300"/>
    <n v="6358"/>
    <n v="47.860465116279073"/>
    <x v="1"/>
    <n v="35237.362068965514"/>
    <n v="125"/>
    <x v="1"/>
    <s v="USD"/>
    <n v="1531544400"/>
    <n v="1532149200"/>
    <b v="0"/>
    <b v="1"/>
    <x v="3"/>
    <x v="3"/>
  </r>
  <r>
    <n v="711"/>
    <x v="696"/>
    <s v="Customizable full-range artificial intelligence"/>
    <n v="6200"/>
    <n v="1260"/>
    <n v="-79.677419354838705"/>
    <x v="0"/>
    <n v="35337.290657439444"/>
    <n v="14"/>
    <x v="6"/>
    <s v="EUR"/>
    <n v="1453615200"/>
    <n v="1453788000"/>
    <b v="1"/>
    <b v="1"/>
    <x v="3"/>
    <x v="3"/>
  </r>
  <r>
    <n v="712"/>
    <x v="697"/>
    <s v="Programmable leadingedge contingency"/>
    <n v="800"/>
    <n v="14725"/>
    <n v="1740.625"/>
    <x v="1"/>
    <n v="35455.614583333336"/>
    <n v="202"/>
    <x v="1"/>
    <s v="USD"/>
    <n v="1467954000"/>
    <n v="1471496400"/>
    <b v="0"/>
    <b v="0"/>
    <x v="3"/>
    <x v="3"/>
  </r>
  <r>
    <n v="713"/>
    <x v="698"/>
    <s v="Multi-layered global groupware"/>
    <n v="6900"/>
    <n v="11174"/>
    <n v="61.94202898550725"/>
    <x v="1"/>
    <n v="35527.846689895472"/>
    <n v="103"/>
    <x v="1"/>
    <s v="USD"/>
    <n v="1471842000"/>
    <n v="1472878800"/>
    <b v="0"/>
    <b v="0"/>
    <x v="5"/>
    <x v="15"/>
  </r>
  <r>
    <n v="714"/>
    <x v="699"/>
    <s v="Switchable methodical superstructure"/>
    <n v="38500"/>
    <n v="182036"/>
    <n v="372.82077922077923"/>
    <x v="1"/>
    <n v="35613"/>
    <n v="1785"/>
    <x v="1"/>
    <s v="USD"/>
    <n v="1408424400"/>
    <n v="1408510800"/>
    <b v="0"/>
    <b v="0"/>
    <x v="1"/>
    <x v="1"/>
  </r>
  <r>
    <n v="715"/>
    <x v="700"/>
    <s v="Expanded even-keeled portal"/>
    <n v="118000"/>
    <n v="28870"/>
    <n v="-75.533898305084747"/>
    <x v="0"/>
    <n v="35099.235087719295"/>
    <n v="656"/>
    <x v="1"/>
    <s v="USD"/>
    <n v="1281157200"/>
    <n v="1281589200"/>
    <b v="0"/>
    <b v="0"/>
    <x v="6"/>
    <x v="20"/>
  </r>
  <r>
    <n v="716"/>
    <x v="701"/>
    <s v="Advanced modular moderator"/>
    <n v="2000"/>
    <n v="10353"/>
    <n v="417.65"/>
    <x v="1"/>
    <n v="35121.169014084509"/>
    <n v="157"/>
    <x v="1"/>
    <s v="USD"/>
    <n v="1373432400"/>
    <n v="1375851600"/>
    <b v="0"/>
    <b v="1"/>
    <x v="3"/>
    <x v="3"/>
  </r>
  <r>
    <n v="717"/>
    <x v="702"/>
    <s v="Reverse-engineered well-modulated ability"/>
    <n v="5600"/>
    <n v="13868"/>
    <n v="147.64285714285714"/>
    <x v="1"/>
    <n v="35208.689045936393"/>
    <n v="555"/>
    <x v="1"/>
    <s v="USD"/>
    <n v="1313989200"/>
    <n v="1315803600"/>
    <b v="0"/>
    <b v="0"/>
    <x v="4"/>
    <x v="4"/>
  </r>
  <r>
    <n v="718"/>
    <x v="703"/>
    <s v="Expanded optimal pricing structure"/>
    <n v="8300"/>
    <n v="8317"/>
    <n v="0.20481927710843373"/>
    <x v="1"/>
    <n v="35284.365248226954"/>
    <n v="297"/>
    <x v="1"/>
    <s v="USD"/>
    <n v="1371445200"/>
    <n v="1373691600"/>
    <b v="0"/>
    <b v="0"/>
    <x v="2"/>
    <x v="8"/>
  </r>
  <r>
    <n v="719"/>
    <x v="704"/>
    <s v="Down-sized uniform ability"/>
    <n v="6900"/>
    <n v="10557"/>
    <n v="53"/>
    <x v="1"/>
    <n v="35380.334519572956"/>
    <n v="123"/>
    <x v="1"/>
    <s v="USD"/>
    <n v="1338267600"/>
    <n v="1339218000"/>
    <b v="0"/>
    <b v="0"/>
    <x v="5"/>
    <x v="13"/>
  </r>
  <r>
    <n v="720"/>
    <x v="705"/>
    <s v="Multi-layered upward-trending conglomeration"/>
    <n v="8700"/>
    <n v="3227"/>
    <n v="-62.908045977011497"/>
    <x v="3"/>
    <n v="35468.989285714284"/>
    <n v="38"/>
    <x v="3"/>
    <s v="DKK"/>
    <n v="1519192800"/>
    <n v="1520402400"/>
    <b v="0"/>
    <b v="1"/>
    <x v="3"/>
    <x v="3"/>
  </r>
  <r>
    <n v="721"/>
    <x v="706"/>
    <s v="Open-architected systematic intranet"/>
    <n v="123600"/>
    <n v="5429"/>
    <n v="-95.60760517799352"/>
    <x v="3"/>
    <n v="35584.551971326167"/>
    <n v="60"/>
    <x v="1"/>
    <s v="USD"/>
    <n v="1522818000"/>
    <n v="1523336400"/>
    <b v="0"/>
    <b v="0"/>
    <x v="1"/>
    <x v="1"/>
  </r>
  <r>
    <n v="722"/>
    <x v="707"/>
    <s v="Proactive 24hour frame"/>
    <n v="48500"/>
    <n v="75906"/>
    <n v="56.507216494845359"/>
    <x v="1"/>
    <n v="35693.025179856115"/>
    <n v="3036"/>
    <x v="1"/>
    <s v="USD"/>
    <n v="1509948000"/>
    <n v="1512280800"/>
    <b v="0"/>
    <b v="0"/>
    <x v="4"/>
    <x v="4"/>
  </r>
  <r>
    <n v="723"/>
    <x v="708"/>
    <s v="Exclusive fresh-thinking model"/>
    <n v="4900"/>
    <n v="13250"/>
    <n v="170.40816326530611"/>
    <x v="1"/>
    <n v="35547.851985559566"/>
    <n v="144"/>
    <x v="2"/>
    <s v="AUD"/>
    <n v="1456898400"/>
    <n v="1458709200"/>
    <b v="0"/>
    <b v="0"/>
    <x v="3"/>
    <x v="3"/>
  </r>
  <r>
    <n v="724"/>
    <x v="709"/>
    <s v="Business-focused encompassing intranet"/>
    <n v="8400"/>
    <n v="11261"/>
    <n v="34.05952380952381"/>
    <x v="1"/>
    <n v="35628.641304347824"/>
    <n v="121"/>
    <x v="4"/>
    <s v="GBP"/>
    <n v="1413954000"/>
    <n v="1414126800"/>
    <b v="0"/>
    <b v="1"/>
    <x v="3"/>
    <x v="3"/>
  </r>
  <r>
    <n v="725"/>
    <x v="710"/>
    <s v="Optional 6thgeneration access"/>
    <n v="193200"/>
    <n v="97369"/>
    <n v="-49.601966873706004"/>
    <x v="0"/>
    <n v="35717.250909090908"/>
    <n v="1596"/>
    <x v="1"/>
    <s v="USD"/>
    <n v="1416031200"/>
    <n v="1416204000"/>
    <b v="0"/>
    <b v="0"/>
    <x v="6"/>
    <x v="20"/>
  </r>
  <r>
    <n v="726"/>
    <x v="711"/>
    <s v="Realigned web-enabled functionalities"/>
    <n v="54300"/>
    <n v="48227"/>
    <n v="-11.184162062615101"/>
    <x v="3"/>
    <n v="35492.244525547445"/>
    <n v="524"/>
    <x v="1"/>
    <s v="USD"/>
    <n v="1287982800"/>
    <n v="1288501200"/>
    <b v="0"/>
    <b v="1"/>
    <x v="3"/>
    <x v="3"/>
  </r>
  <r>
    <n v="727"/>
    <x v="712"/>
    <s v="Enterprise-wide multimedia software"/>
    <n v="8900"/>
    <n v="14685"/>
    <n v="65"/>
    <x v="1"/>
    <n v="35445.597069597068"/>
    <n v="181"/>
    <x v="1"/>
    <s v="USD"/>
    <n v="1547964000"/>
    <n v="1552971600"/>
    <b v="0"/>
    <b v="0"/>
    <x v="2"/>
    <x v="2"/>
  </r>
  <r>
    <n v="728"/>
    <x v="713"/>
    <s v="Versatile mission-critical knowledgebase"/>
    <n v="4200"/>
    <n v="735"/>
    <n v="-82.5"/>
    <x v="0"/>
    <n v="35521.92279411765"/>
    <n v="10"/>
    <x v="1"/>
    <s v="USD"/>
    <n v="1464152400"/>
    <n v="1465102800"/>
    <b v="0"/>
    <b v="0"/>
    <x v="3"/>
    <x v="3"/>
  </r>
  <r>
    <n v="729"/>
    <x v="714"/>
    <s v="Multi-lateral object-oriented open system"/>
    <n v="5600"/>
    <n v="10397"/>
    <n v="85.660714285714292"/>
    <x v="1"/>
    <n v="35650.287822878228"/>
    <n v="122"/>
    <x v="1"/>
    <s v="USD"/>
    <n v="1359957600"/>
    <n v="1360130400"/>
    <b v="0"/>
    <b v="0"/>
    <x v="4"/>
    <x v="6"/>
  </r>
  <r>
    <n v="730"/>
    <x v="715"/>
    <s v="Visionary system-worthy attitude"/>
    <n v="28800"/>
    <n v="118847"/>
    <n v="312.66319444444446"/>
    <x v="1"/>
    <n v="35743.818518518521"/>
    <n v="1071"/>
    <x v="0"/>
    <s v="CAD"/>
    <n v="1432357200"/>
    <n v="1432875600"/>
    <b v="0"/>
    <b v="0"/>
    <x v="2"/>
    <x v="8"/>
  </r>
  <r>
    <n v="731"/>
    <x v="716"/>
    <s v="Synergized content-based hierarchy"/>
    <n v="8000"/>
    <n v="7220"/>
    <n v="-9.75"/>
    <x v="3"/>
    <n v="35434.884758364315"/>
    <n v="219"/>
    <x v="1"/>
    <s v="USD"/>
    <n v="1500786000"/>
    <n v="1500872400"/>
    <b v="0"/>
    <b v="0"/>
    <x v="2"/>
    <x v="2"/>
  </r>
  <r>
    <n v="732"/>
    <x v="717"/>
    <s v="Business-focused 24hour access"/>
    <n v="117000"/>
    <n v="107622"/>
    <n v="-8.0153846153846153"/>
    <x v="0"/>
    <n v="35540.164179104475"/>
    <n v="1121"/>
    <x v="1"/>
    <s v="USD"/>
    <n v="1490158800"/>
    <n v="1492146000"/>
    <b v="0"/>
    <b v="1"/>
    <x v="1"/>
    <x v="1"/>
  </r>
  <r>
    <n v="733"/>
    <x v="718"/>
    <s v="Automated hybrid orchestration"/>
    <n v="15800"/>
    <n v="83267"/>
    <n v="427.00632911392404"/>
    <x v="1"/>
    <n v="35270.194756554309"/>
    <n v="980"/>
    <x v="1"/>
    <s v="USD"/>
    <n v="1406178000"/>
    <n v="1407301200"/>
    <b v="0"/>
    <b v="0"/>
    <x v="1"/>
    <x v="16"/>
  </r>
  <r>
    <n v="734"/>
    <x v="719"/>
    <s v="Exclusive 5thgeneration leverage"/>
    <n v="4200"/>
    <n v="13404"/>
    <n v="219.14285714285714"/>
    <x v="1"/>
    <n v="35089.755639097748"/>
    <n v="536"/>
    <x v="1"/>
    <s v="USD"/>
    <n v="1485583200"/>
    <n v="1486620000"/>
    <b v="0"/>
    <b v="1"/>
    <x v="3"/>
    <x v="3"/>
  </r>
  <r>
    <n v="735"/>
    <x v="720"/>
    <s v="Grass-roots zero administration alliance"/>
    <n v="37100"/>
    <n v="131404"/>
    <n v="254.18867924528303"/>
    <x v="1"/>
    <n v="35171.58867924528"/>
    <n v="1991"/>
    <x v="1"/>
    <s v="USD"/>
    <n v="1459314000"/>
    <n v="1459918800"/>
    <b v="0"/>
    <b v="0"/>
    <x v="7"/>
    <x v="14"/>
  </r>
  <r>
    <n v="736"/>
    <x v="721"/>
    <s v="Proactive heuristic orchestration"/>
    <n v="7700"/>
    <n v="2533"/>
    <n v="-67.103896103896105"/>
    <x v="3"/>
    <n v="34807.071969696968"/>
    <n v="29"/>
    <x v="1"/>
    <s v="USD"/>
    <n v="1424412000"/>
    <n v="1424757600"/>
    <b v="0"/>
    <b v="0"/>
    <x v="5"/>
    <x v="9"/>
  </r>
  <r>
    <n v="737"/>
    <x v="722"/>
    <s v="Function-based systematic Graphical User Interface"/>
    <n v="3700"/>
    <n v="5028"/>
    <n v="35.891891891891895"/>
    <x v="1"/>
    <n v="34929.787072243344"/>
    <n v="180"/>
    <x v="1"/>
    <s v="USD"/>
    <n v="1478844000"/>
    <n v="1479880800"/>
    <b v="0"/>
    <b v="0"/>
    <x v="1"/>
    <x v="7"/>
  </r>
  <r>
    <n v="738"/>
    <x v="486"/>
    <s v="Extended zero administration software"/>
    <n v="74700"/>
    <n v="1557"/>
    <n v="-97.915662650602414"/>
    <x v="0"/>
    <n v="35043.916030534354"/>
    <n v="15"/>
    <x v="1"/>
    <s v="USD"/>
    <n v="1416117600"/>
    <n v="1418018400"/>
    <b v="0"/>
    <b v="1"/>
    <x v="3"/>
    <x v="3"/>
  </r>
  <r>
    <n v="739"/>
    <x v="723"/>
    <s v="Multi-tiered discrete support"/>
    <n v="10000"/>
    <n v="6100"/>
    <n v="-39"/>
    <x v="0"/>
    <n v="35172.218390804599"/>
    <n v="191"/>
    <x v="1"/>
    <s v="USD"/>
    <n v="1340946000"/>
    <n v="1341032400"/>
    <b v="0"/>
    <b v="0"/>
    <x v="1"/>
    <x v="7"/>
  </r>
  <r>
    <n v="740"/>
    <x v="724"/>
    <s v="Phased system-worthy conglomeration"/>
    <n v="5300"/>
    <n v="1592"/>
    <n v="-69.962264150943398"/>
    <x v="0"/>
    <n v="35284.034615384619"/>
    <n v="16"/>
    <x v="1"/>
    <s v="USD"/>
    <n v="1486101600"/>
    <n v="1486360800"/>
    <b v="0"/>
    <b v="0"/>
    <x v="3"/>
    <x v="3"/>
  </r>
  <r>
    <n v="741"/>
    <x v="287"/>
    <s v="Balanced mobile alliance"/>
    <n v="1200"/>
    <n v="14150"/>
    <n v="1079.1666666666665"/>
    <x v="1"/>
    <n v="35414.119691119689"/>
    <n v="130"/>
    <x v="1"/>
    <s v="USD"/>
    <n v="1274590800"/>
    <n v="1274677200"/>
    <b v="0"/>
    <b v="0"/>
    <x v="3"/>
    <x v="3"/>
  </r>
  <r>
    <n v="742"/>
    <x v="725"/>
    <s v="Reactive solution-oriented groupware"/>
    <n v="1200"/>
    <n v="13513"/>
    <n v="1026.0833333333335"/>
    <x v="1"/>
    <n v="35496.538759689924"/>
    <n v="122"/>
    <x v="1"/>
    <s v="USD"/>
    <n v="1263880800"/>
    <n v="1267509600"/>
    <b v="0"/>
    <b v="0"/>
    <x v="1"/>
    <x v="5"/>
  </r>
  <r>
    <n v="743"/>
    <x v="726"/>
    <s v="Exclusive bandwidth-monitored orchestration"/>
    <n v="3900"/>
    <n v="504"/>
    <n v="-87.07692307692308"/>
    <x v="0"/>
    <n v="35582.07782101167"/>
    <n v="17"/>
    <x v="1"/>
    <s v="USD"/>
    <n v="1445403600"/>
    <n v="1445922000"/>
    <b v="0"/>
    <b v="1"/>
    <x v="3"/>
    <x v="3"/>
  </r>
  <r>
    <n v="744"/>
    <x v="727"/>
    <s v="Intuitive exuding initiative"/>
    <n v="2000"/>
    <n v="14240"/>
    <n v="612"/>
    <x v="1"/>
    <n v="35719.1015625"/>
    <n v="140"/>
    <x v="1"/>
    <s v="USD"/>
    <n v="1533877200"/>
    <n v="1534050000"/>
    <b v="0"/>
    <b v="1"/>
    <x v="3"/>
    <x v="3"/>
  </r>
  <r>
    <n v="745"/>
    <x v="728"/>
    <s v="Streamlined needs-based knowledge user"/>
    <n v="6900"/>
    <n v="2091"/>
    <n v="-69.695652173913047"/>
    <x v="0"/>
    <n v="35803.333333333336"/>
    <n v="34"/>
    <x v="1"/>
    <s v="USD"/>
    <n v="1275195600"/>
    <n v="1277528400"/>
    <b v="0"/>
    <b v="0"/>
    <x v="2"/>
    <x v="8"/>
  </r>
  <r>
    <n v="746"/>
    <x v="729"/>
    <s v="Automated system-worthy structure"/>
    <n v="55800"/>
    <n v="118580"/>
    <n v="112.5089605734767"/>
    <x v="1"/>
    <n v="35936.059055118109"/>
    <n v="3388"/>
    <x v="1"/>
    <s v="USD"/>
    <n v="1318136400"/>
    <n v="1318568400"/>
    <b v="0"/>
    <b v="0"/>
    <x v="2"/>
    <x v="2"/>
  </r>
  <r>
    <n v="747"/>
    <x v="730"/>
    <s v="Secured clear-thinking intranet"/>
    <n v="4900"/>
    <n v="11214"/>
    <n v="128.85714285714286"/>
    <x v="1"/>
    <n v="35609.403162055336"/>
    <n v="280"/>
    <x v="1"/>
    <s v="USD"/>
    <n v="1283403600"/>
    <n v="1284354000"/>
    <b v="0"/>
    <b v="0"/>
    <x v="3"/>
    <x v="3"/>
  </r>
  <r>
    <n v="748"/>
    <x v="731"/>
    <s v="Cloned actuating architecture"/>
    <n v="194900"/>
    <n v="68137"/>
    <n v="-65.040020523345305"/>
    <x v="3"/>
    <n v="35706.210317460318"/>
    <n v="614"/>
    <x v="1"/>
    <s v="USD"/>
    <n v="1267423200"/>
    <n v="1269579600"/>
    <b v="0"/>
    <b v="1"/>
    <x v="4"/>
    <x v="10"/>
  </r>
  <r>
    <n v="749"/>
    <x v="732"/>
    <s v="Down-sized needs-based task-force"/>
    <n v="8600"/>
    <n v="13527"/>
    <n v="57.290697674418603"/>
    <x v="1"/>
    <n v="35577.003984063747"/>
    <n v="366"/>
    <x v="6"/>
    <s v="EUR"/>
    <n v="1412744400"/>
    <n v="1413781200"/>
    <b v="0"/>
    <b v="1"/>
    <x v="2"/>
    <x v="8"/>
  </r>
  <r>
    <n v="750"/>
    <x v="733"/>
    <s v="Extended responsive Internet solution"/>
    <n v="100"/>
    <n v="1"/>
    <n v="-99"/>
    <x v="0"/>
    <n v="35665.203999999998"/>
    <n v="1"/>
    <x v="4"/>
    <s v="GBP"/>
    <n v="1277960400"/>
    <n v="1280120400"/>
    <b v="0"/>
    <b v="0"/>
    <x v="1"/>
    <x v="5"/>
  </r>
  <r>
    <n v="751"/>
    <x v="734"/>
    <s v="Universal value-added moderator"/>
    <n v="3600"/>
    <n v="8363"/>
    <n v="132.30555555555557"/>
    <x v="1"/>
    <n v="35808.433734939761"/>
    <n v="270"/>
    <x v="1"/>
    <s v="USD"/>
    <n v="1458190800"/>
    <n v="1459486800"/>
    <b v="1"/>
    <b v="1"/>
    <x v="5"/>
    <x v="9"/>
  </r>
  <r>
    <n v="752"/>
    <x v="735"/>
    <s v="Sharable motivating emulation"/>
    <n v="5800"/>
    <n v="5362"/>
    <n v="-7.5517241379310347"/>
    <x v="3"/>
    <n v="35919.100806451614"/>
    <n v="114"/>
    <x v="1"/>
    <s v="USD"/>
    <n v="1280984400"/>
    <n v="1282539600"/>
    <b v="0"/>
    <b v="1"/>
    <x v="3"/>
    <x v="3"/>
  </r>
  <r>
    <n v="753"/>
    <x v="736"/>
    <s v="Networked web-enabled product"/>
    <n v="4700"/>
    <n v="12065"/>
    <n v="156.70212765957447"/>
    <x v="1"/>
    <n v="36042.813765182189"/>
    <n v="137"/>
    <x v="1"/>
    <s v="USD"/>
    <n v="1274590800"/>
    <n v="1275886800"/>
    <b v="0"/>
    <b v="0"/>
    <x v="7"/>
    <x v="14"/>
  </r>
  <r>
    <n v="754"/>
    <x v="737"/>
    <s v="Advanced dedicated encoding"/>
    <n v="70400"/>
    <n v="118603"/>
    <n v="68.470170454545453"/>
    <x v="1"/>
    <n v="36140.284552845529"/>
    <n v="3205"/>
    <x v="1"/>
    <s v="USD"/>
    <n v="1351400400"/>
    <n v="1355983200"/>
    <b v="0"/>
    <b v="0"/>
    <x v="3"/>
    <x v="3"/>
  </r>
  <r>
    <n v="755"/>
    <x v="738"/>
    <s v="Stand-alone multi-state project"/>
    <n v="4500"/>
    <n v="7496"/>
    <n v="66.577777777777783"/>
    <x v="1"/>
    <n v="35803.70204081633"/>
    <n v="288"/>
    <x v="3"/>
    <s v="DKK"/>
    <n v="1514354400"/>
    <n v="1515391200"/>
    <b v="0"/>
    <b v="1"/>
    <x v="3"/>
    <x v="3"/>
  </r>
  <r>
    <n v="756"/>
    <x v="739"/>
    <s v="Customizable bi-directional monitoring"/>
    <n v="1300"/>
    <n v="10037"/>
    <n v="672.07692307692309"/>
    <x v="1"/>
    <n v="35919.717213114753"/>
    <n v="148"/>
    <x v="1"/>
    <s v="USD"/>
    <n v="1421733600"/>
    <n v="1422252000"/>
    <b v="0"/>
    <b v="0"/>
    <x v="3"/>
    <x v="3"/>
  </r>
  <r>
    <n v="757"/>
    <x v="740"/>
    <s v="Profit-focused motivating function"/>
    <n v="1400"/>
    <n v="5696"/>
    <n v="306.85714285714283"/>
    <x v="1"/>
    <n v="36026.230452674899"/>
    <n v="114"/>
    <x v="1"/>
    <s v="USD"/>
    <n v="1305176400"/>
    <n v="1305522000"/>
    <b v="0"/>
    <b v="0"/>
    <x v="4"/>
    <x v="6"/>
  </r>
  <r>
    <n v="758"/>
    <x v="741"/>
    <s v="Proactive systemic firmware"/>
    <n v="29600"/>
    <n v="167005"/>
    <n v="464.20608108108115"/>
    <x v="1"/>
    <n v="36151.561983471074"/>
    <n v="1518"/>
    <x v="0"/>
    <s v="CAD"/>
    <n v="1414126800"/>
    <n v="1414904400"/>
    <b v="0"/>
    <b v="0"/>
    <x v="1"/>
    <x v="1"/>
  </r>
  <r>
    <n v="759"/>
    <x v="742"/>
    <s v="Grass-roots upward-trending installation"/>
    <n v="167500"/>
    <n v="114615"/>
    <n v="-31.573134328358211"/>
    <x v="0"/>
    <n v="35608.601659751039"/>
    <n v="1274"/>
    <x v="1"/>
    <s v="USD"/>
    <n v="1517810400"/>
    <n v="1520402400"/>
    <b v="0"/>
    <b v="0"/>
    <x v="1"/>
    <x v="5"/>
  </r>
  <r>
    <n v="760"/>
    <x v="743"/>
    <s v="Virtual heuristic hub"/>
    <n v="48300"/>
    <n v="16592"/>
    <n v="-65.648033126293996"/>
    <x v="0"/>
    <n v="35279.408333333333"/>
    <n v="210"/>
    <x v="6"/>
    <s v="EUR"/>
    <n v="1564635600"/>
    <n v="1567141200"/>
    <b v="0"/>
    <b v="1"/>
    <x v="6"/>
    <x v="11"/>
  </r>
  <r>
    <n v="761"/>
    <x v="744"/>
    <s v="Customizable leadingedge model"/>
    <n v="2200"/>
    <n v="14420"/>
    <n v="555.4545454545455"/>
    <x v="1"/>
    <n v="35357.598326359832"/>
    <n v="166"/>
    <x v="1"/>
    <s v="USD"/>
    <n v="1500699600"/>
    <n v="1501131600"/>
    <b v="0"/>
    <b v="0"/>
    <x v="1"/>
    <x v="1"/>
  </r>
  <r>
    <n v="762"/>
    <x v="307"/>
    <s v="Upgradable uniform service-desk"/>
    <n v="3500"/>
    <n v="6204"/>
    <n v="77.257142857142853"/>
    <x v="1"/>
    <n v="35445.571428571428"/>
    <n v="100"/>
    <x v="2"/>
    <s v="AUD"/>
    <n v="1354082400"/>
    <n v="1355032800"/>
    <b v="0"/>
    <b v="0"/>
    <x v="1"/>
    <x v="17"/>
  </r>
  <r>
    <n v="763"/>
    <x v="745"/>
    <s v="Inverse client-driven product"/>
    <n v="5600"/>
    <n v="6338"/>
    <n v="13.178571428571429"/>
    <x v="1"/>
    <n v="35568.95358649789"/>
    <n v="235"/>
    <x v="1"/>
    <s v="USD"/>
    <n v="1336453200"/>
    <n v="1339477200"/>
    <b v="0"/>
    <b v="1"/>
    <x v="3"/>
    <x v="3"/>
  </r>
  <r>
    <n v="764"/>
    <x v="746"/>
    <s v="Managed bandwidth-monitored system engine"/>
    <n v="1100"/>
    <n v="8010"/>
    <n v="628.18181818181824"/>
    <x v="1"/>
    <n v="35692.813559322036"/>
    <n v="148"/>
    <x v="1"/>
    <s v="USD"/>
    <n v="1305262800"/>
    <n v="1305954000"/>
    <b v="0"/>
    <b v="0"/>
    <x v="1"/>
    <x v="1"/>
  </r>
  <r>
    <n v="765"/>
    <x v="747"/>
    <s v="Advanced transitional help-desk"/>
    <n v="3900"/>
    <n v="8125"/>
    <n v="108.33333333333333"/>
    <x v="1"/>
    <n v="35810.612765957449"/>
    <n v="198"/>
    <x v="1"/>
    <s v="USD"/>
    <n v="1492232400"/>
    <n v="1494392400"/>
    <b v="1"/>
    <b v="1"/>
    <x v="1"/>
    <x v="7"/>
  </r>
  <r>
    <n v="766"/>
    <x v="748"/>
    <s v="De-engineered disintermediate encryption"/>
    <n v="43800"/>
    <n v="13653"/>
    <n v="-68.828767123287676"/>
    <x v="0"/>
    <n v="35928.927350427351"/>
    <n v="248"/>
    <x v="2"/>
    <s v="AUD"/>
    <n v="1537333200"/>
    <n v="1537419600"/>
    <b v="0"/>
    <b v="0"/>
    <x v="4"/>
    <x v="22"/>
  </r>
  <r>
    <n v="767"/>
    <x v="749"/>
    <s v="Upgradable attitude-oriented project"/>
    <n v="97200"/>
    <n v="55372"/>
    <n v="-43.032921810699584"/>
    <x v="0"/>
    <n v="36024.5321888412"/>
    <n v="513"/>
    <x v="1"/>
    <s v="USD"/>
    <n v="1444107600"/>
    <n v="1447999200"/>
    <b v="0"/>
    <b v="0"/>
    <x v="5"/>
    <x v="18"/>
  </r>
  <r>
    <n v="768"/>
    <x v="750"/>
    <s v="Fundamental zero tolerance alliance"/>
    <n v="4800"/>
    <n v="11088"/>
    <n v="131"/>
    <x v="1"/>
    <n v="35941.137931034486"/>
    <n v="150"/>
    <x v="1"/>
    <s v="USD"/>
    <n v="1386741600"/>
    <n v="1388037600"/>
    <b v="0"/>
    <b v="0"/>
    <x v="3"/>
    <x v="3"/>
  </r>
  <r>
    <n v="769"/>
    <x v="751"/>
    <s v="Devolved 24hour forecast"/>
    <n v="125600"/>
    <n v="109106"/>
    <n v="-13.132165605095542"/>
    <x v="0"/>
    <n v="36048.727272727272"/>
    <n v="3410"/>
    <x v="1"/>
    <s v="USD"/>
    <n v="1376542800"/>
    <n v="1378789200"/>
    <b v="0"/>
    <b v="0"/>
    <x v="6"/>
    <x v="11"/>
  </r>
  <r>
    <n v="770"/>
    <x v="752"/>
    <s v="User-centric attitude-oriented intranet"/>
    <n v="4300"/>
    <n v="11642"/>
    <n v="170.74418604651163"/>
    <x v="1"/>
    <n v="35731.086956521736"/>
    <n v="216"/>
    <x v="6"/>
    <s v="EUR"/>
    <n v="1397451600"/>
    <n v="1398056400"/>
    <b v="0"/>
    <b v="1"/>
    <x v="3"/>
    <x v="3"/>
  </r>
  <r>
    <n v="771"/>
    <x v="753"/>
    <s v="Self-enabling 5thgeneration paradigm"/>
    <n v="5600"/>
    <n v="2769"/>
    <n v="-50.553571428571431"/>
    <x v="3"/>
    <n v="35836.279475982534"/>
    <n v="26"/>
    <x v="1"/>
    <s v="USD"/>
    <n v="1548482400"/>
    <n v="1550815200"/>
    <b v="0"/>
    <b v="0"/>
    <x v="3"/>
    <x v="3"/>
  </r>
  <r>
    <n v="772"/>
    <x v="754"/>
    <s v="Persistent 3rdgeneration moratorium"/>
    <n v="149600"/>
    <n v="169586"/>
    <n v="13.359625668449199"/>
    <x v="1"/>
    <n v="35981.311403508771"/>
    <n v="5139"/>
    <x v="1"/>
    <s v="USD"/>
    <n v="1549692000"/>
    <n v="1550037600"/>
    <b v="0"/>
    <b v="0"/>
    <x v="1"/>
    <x v="7"/>
  </r>
  <r>
    <n v="773"/>
    <x v="755"/>
    <s v="Cross-platform empowering project"/>
    <n v="53100"/>
    <n v="101185"/>
    <n v="90.555555555555557"/>
    <x v="1"/>
    <n v="35392.744493392071"/>
    <n v="2353"/>
    <x v="1"/>
    <s v="USD"/>
    <n v="1492059600"/>
    <n v="1492923600"/>
    <b v="0"/>
    <b v="0"/>
    <x v="3"/>
    <x v="3"/>
  </r>
  <r>
    <n v="774"/>
    <x v="756"/>
    <s v="Polarized user-facing interface"/>
    <n v="5000"/>
    <n v="6775"/>
    <n v="35.5"/>
    <x v="1"/>
    <n v="35101.628318584073"/>
    <n v="78"/>
    <x v="6"/>
    <s v="EUR"/>
    <n v="1463979600"/>
    <n v="1467522000"/>
    <b v="0"/>
    <b v="0"/>
    <x v="2"/>
    <x v="2"/>
  </r>
  <r>
    <n v="775"/>
    <x v="757"/>
    <s v="Customer-focused non-volatile framework"/>
    <n v="9400"/>
    <n v="968"/>
    <n v="-89.702127659574472"/>
    <x v="0"/>
    <n v="35227.524444444447"/>
    <n v="10"/>
    <x v="1"/>
    <s v="USD"/>
    <n v="1415253600"/>
    <n v="1416117600"/>
    <b v="0"/>
    <b v="0"/>
    <x v="1"/>
    <x v="1"/>
  </r>
  <r>
    <n v="776"/>
    <x v="758"/>
    <s v="Synchronized multimedia frame"/>
    <n v="110800"/>
    <n v="72623"/>
    <n v="-34.455776173285194"/>
    <x v="0"/>
    <n v="35380.46875"/>
    <n v="2201"/>
    <x v="1"/>
    <s v="USD"/>
    <n v="1562216400"/>
    <n v="1563771600"/>
    <b v="0"/>
    <b v="0"/>
    <x v="3"/>
    <x v="3"/>
  </r>
  <r>
    <n v="777"/>
    <x v="759"/>
    <s v="Open-architected stable algorithm"/>
    <n v="93800"/>
    <n v="45987"/>
    <n v="-50.973347547974413"/>
    <x v="0"/>
    <n v="35213.461883408068"/>
    <n v="676"/>
    <x v="1"/>
    <s v="USD"/>
    <n v="1316754000"/>
    <n v="1319259600"/>
    <b v="0"/>
    <b v="0"/>
    <x v="3"/>
    <x v="3"/>
  </r>
  <r>
    <n v="778"/>
    <x v="760"/>
    <s v="Cross-platform optimizing website"/>
    <n v="1300"/>
    <n v="10243"/>
    <n v="687.92307692307691"/>
    <x v="1"/>
    <n v="35164.932432432433"/>
    <n v="174"/>
    <x v="5"/>
    <s v="CHF"/>
    <n v="1313211600"/>
    <n v="1313643600"/>
    <b v="0"/>
    <b v="0"/>
    <x v="4"/>
    <x v="10"/>
  </r>
  <r>
    <n v="779"/>
    <x v="761"/>
    <s v="Public-key actuating projection"/>
    <n v="108700"/>
    <n v="87293"/>
    <n v="-19.693652253909843"/>
    <x v="0"/>
    <n v="35277.701357466067"/>
    <n v="831"/>
    <x v="1"/>
    <s v="USD"/>
    <n v="1439528400"/>
    <n v="1440306000"/>
    <b v="0"/>
    <b v="1"/>
    <x v="3"/>
    <x v="3"/>
  </r>
  <r>
    <n v="780"/>
    <x v="762"/>
    <s v="Implemented intangible instruction set"/>
    <n v="5100"/>
    <n v="5421"/>
    <n v="6.2941176470588234"/>
    <x v="1"/>
    <n v="35041.268181818181"/>
    <n v="164"/>
    <x v="1"/>
    <s v="USD"/>
    <n v="1469163600"/>
    <n v="1470805200"/>
    <b v="0"/>
    <b v="1"/>
    <x v="4"/>
    <x v="6"/>
  </r>
  <r>
    <n v="781"/>
    <x v="763"/>
    <s v="Cross-group interactive architecture"/>
    <n v="8700"/>
    <n v="4414"/>
    <n v="-49.264367816091955"/>
    <x v="3"/>
    <n v="35176.520547945205"/>
    <n v="56"/>
    <x v="5"/>
    <s v="CHF"/>
    <n v="1288501200"/>
    <n v="1292911200"/>
    <b v="0"/>
    <b v="0"/>
    <x v="3"/>
    <x v="3"/>
  </r>
  <r>
    <n v="782"/>
    <x v="764"/>
    <s v="Centralized asymmetric framework"/>
    <n v="5100"/>
    <n v="10981"/>
    <n v="115.31372549019608"/>
    <x v="1"/>
    <n v="35317.633027522934"/>
    <n v="161"/>
    <x v="1"/>
    <s v="USD"/>
    <n v="1298959200"/>
    <n v="1301374800"/>
    <b v="0"/>
    <b v="1"/>
    <x v="4"/>
    <x v="10"/>
  </r>
  <r>
    <n v="783"/>
    <x v="765"/>
    <s v="Down-sized systematic utilization"/>
    <n v="7400"/>
    <n v="10451"/>
    <n v="41.229729729729733"/>
    <x v="1"/>
    <n v="35429.783410138247"/>
    <n v="138"/>
    <x v="1"/>
    <s v="USD"/>
    <n v="1387260000"/>
    <n v="1387864800"/>
    <b v="0"/>
    <b v="0"/>
    <x v="1"/>
    <x v="1"/>
  </r>
  <r>
    <n v="784"/>
    <x v="766"/>
    <s v="Profound fault-tolerant model"/>
    <n v="88900"/>
    <n v="102535"/>
    <n v="15.337457817772778"/>
    <x v="1"/>
    <n v="35545.425925925927"/>
    <n v="3308"/>
    <x v="1"/>
    <s v="USD"/>
    <n v="1457244000"/>
    <n v="1458190800"/>
    <b v="0"/>
    <b v="0"/>
    <x v="2"/>
    <x v="2"/>
  </r>
  <r>
    <n v="785"/>
    <x v="767"/>
    <s v="Multi-channeled bi-directional moratorium"/>
    <n v="6700"/>
    <n v="12939"/>
    <n v="93.119402985074629"/>
    <x v="1"/>
    <n v="35233.846511627904"/>
    <n v="127"/>
    <x v="2"/>
    <s v="AUD"/>
    <n v="1556341200"/>
    <n v="1559278800"/>
    <b v="0"/>
    <b v="1"/>
    <x v="4"/>
    <x v="10"/>
  </r>
  <r>
    <n v="786"/>
    <x v="768"/>
    <s v="Object-based content-based ability"/>
    <n v="1500"/>
    <n v="10946"/>
    <n v="629.73333333333335"/>
    <x v="1"/>
    <n v="35338.028037383177"/>
    <n v="207"/>
    <x v="6"/>
    <s v="EUR"/>
    <n v="1522126800"/>
    <n v="1522731600"/>
    <b v="0"/>
    <b v="1"/>
    <x v="1"/>
    <x v="17"/>
  </r>
  <r>
    <n v="787"/>
    <x v="769"/>
    <s v="Progressive coherent secured line"/>
    <n v="61200"/>
    <n v="60994"/>
    <n v="-0.33660130718954245"/>
    <x v="0"/>
    <n v="35452.544600938971"/>
    <n v="859"/>
    <x v="0"/>
    <s v="CAD"/>
    <n v="1305954000"/>
    <n v="1306731600"/>
    <b v="0"/>
    <b v="0"/>
    <x v="1"/>
    <x v="1"/>
  </r>
  <r>
    <n v="788"/>
    <x v="770"/>
    <s v="Synchronized directional capability"/>
    <n v="3600"/>
    <n v="3174"/>
    <n v="-11.833333333333334"/>
    <x v="2"/>
    <n v="35332.066037735851"/>
    <n v="31"/>
    <x v="1"/>
    <s v="USD"/>
    <n v="1350709200"/>
    <n v="1352527200"/>
    <b v="0"/>
    <b v="0"/>
    <x v="4"/>
    <x v="10"/>
  </r>
  <r>
    <n v="789"/>
    <x v="771"/>
    <s v="Cross-platform composite migration"/>
    <n v="9000"/>
    <n v="3351"/>
    <n v="-62.766666666666673"/>
    <x v="0"/>
    <n v="35484.473933649286"/>
    <n v="45"/>
    <x v="1"/>
    <s v="USD"/>
    <n v="1401166800"/>
    <n v="1404363600"/>
    <b v="0"/>
    <b v="0"/>
    <x v="3"/>
    <x v="3"/>
  </r>
  <r>
    <n v="790"/>
    <x v="772"/>
    <s v="Operative local pricing structure"/>
    <n v="185900"/>
    <n v="56774"/>
    <n v="-69.459924690693924"/>
    <x v="3"/>
    <n v="35637.490476190476"/>
    <n v="1113"/>
    <x v="1"/>
    <s v="USD"/>
    <n v="1266127200"/>
    <n v="1266645600"/>
    <b v="0"/>
    <b v="0"/>
    <x v="3"/>
    <x v="3"/>
  </r>
  <r>
    <n v="791"/>
    <x v="773"/>
    <s v="Optional web-enabled extranet"/>
    <n v="2100"/>
    <n v="540"/>
    <n v="-74.285714285714292"/>
    <x v="0"/>
    <n v="35536.358851674639"/>
    <n v="6"/>
    <x v="1"/>
    <s v="USD"/>
    <n v="1481436000"/>
    <n v="1482818400"/>
    <b v="0"/>
    <b v="0"/>
    <x v="0"/>
    <x v="0"/>
  </r>
  <r>
    <n v="792"/>
    <x v="774"/>
    <s v="Reduced 6thgeneration intranet"/>
    <n v="2000"/>
    <n v="680"/>
    <n v="-66"/>
    <x v="0"/>
    <n v="35704.610576923078"/>
    <n v="7"/>
    <x v="1"/>
    <s v="USD"/>
    <n v="1372222800"/>
    <n v="1374642000"/>
    <b v="0"/>
    <b v="1"/>
    <x v="3"/>
    <x v="3"/>
  </r>
  <r>
    <n v="793"/>
    <x v="775"/>
    <s v="Networked disintermediate leverage"/>
    <n v="1100"/>
    <n v="13045"/>
    <n v="1085.909090909091"/>
    <x v="1"/>
    <n v="35873.811594202896"/>
    <n v="181"/>
    <x v="5"/>
    <s v="CHF"/>
    <n v="1372136400"/>
    <n v="1372482000"/>
    <b v="0"/>
    <b v="0"/>
    <x v="5"/>
    <x v="9"/>
  </r>
  <r>
    <n v="794"/>
    <x v="776"/>
    <s v="Optional optimal website"/>
    <n v="6600"/>
    <n v="8276"/>
    <n v="25.393939393939398"/>
    <x v="1"/>
    <n v="35984.631067961163"/>
    <n v="110"/>
    <x v="1"/>
    <s v="USD"/>
    <n v="1513922400"/>
    <n v="1514959200"/>
    <b v="0"/>
    <b v="0"/>
    <x v="1"/>
    <x v="1"/>
  </r>
  <r>
    <n v="795"/>
    <x v="777"/>
    <s v="Stand-alone asynchronous functionalities"/>
    <n v="7100"/>
    <n v="1022"/>
    <n v="-85.605633802816911"/>
    <x v="0"/>
    <n v="36119.795121951218"/>
    <n v="31"/>
    <x v="1"/>
    <s v="USD"/>
    <n v="1477976400"/>
    <n v="1478235600"/>
    <b v="0"/>
    <b v="0"/>
    <x v="4"/>
    <x v="6"/>
  </r>
  <r>
    <n v="796"/>
    <x v="778"/>
    <s v="Profound full-range open system"/>
    <n v="7800"/>
    <n v="4275"/>
    <n v="-45.192307692307693"/>
    <x v="0"/>
    <n v="36291.843137254902"/>
    <n v="78"/>
    <x v="1"/>
    <s v="USD"/>
    <n v="1407474000"/>
    <n v="1408078800"/>
    <b v="0"/>
    <b v="1"/>
    <x v="6"/>
    <x v="20"/>
  </r>
  <r>
    <n v="797"/>
    <x v="779"/>
    <s v="Optional tangible utilization"/>
    <n v="7600"/>
    <n v="8332"/>
    <n v="9.6315789473684212"/>
    <x v="1"/>
    <n v="36449.561576354681"/>
    <n v="185"/>
    <x v="1"/>
    <s v="USD"/>
    <n v="1546149600"/>
    <n v="1548136800"/>
    <b v="0"/>
    <b v="0"/>
    <x v="2"/>
    <x v="2"/>
  </r>
  <r>
    <n v="798"/>
    <x v="780"/>
    <s v="Seamless maximized product"/>
    <n v="3400"/>
    <n v="6408"/>
    <n v="88.470588235294116"/>
    <x v="1"/>
    <n v="36588.757425742573"/>
    <n v="121"/>
    <x v="1"/>
    <s v="USD"/>
    <n v="1338440400"/>
    <n v="1340859600"/>
    <b v="0"/>
    <b v="1"/>
    <x v="3"/>
    <x v="3"/>
  </r>
  <r>
    <n v="799"/>
    <x v="781"/>
    <s v="Devolved tertiary time-frame"/>
    <n v="84500"/>
    <n v="73522"/>
    <n v="-12.991715976331362"/>
    <x v="0"/>
    <n v="36738.910447761191"/>
    <n v="1225"/>
    <x v="4"/>
    <s v="GBP"/>
    <n v="1454133600"/>
    <n v="1454479200"/>
    <b v="0"/>
    <b v="0"/>
    <x v="3"/>
    <x v="3"/>
  </r>
  <r>
    <n v="800"/>
    <x v="782"/>
    <s v="Centralized regional function"/>
    <n v="100"/>
    <n v="1"/>
    <n v="-99"/>
    <x v="0"/>
    <n v="36554.995000000003"/>
    <n v="1"/>
    <x v="5"/>
    <s v="CHF"/>
    <n v="1434085200"/>
    <n v="1434430800"/>
    <b v="0"/>
    <b v="0"/>
    <x v="1"/>
    <x v="1"/>
  </r>
  <r>
    <n v="801"/>
    <x v="783"/>
    <s v="User-friendly high-level initiative"/>
    <n v="2300"/>
    <n v="4667"/>
    <n v="102.91304347826087"/>
    <x v="1"/>
    <n v="36738.683417085427"/>
    <n v="106"/>
    <x v="1"/>
    <s v="USD"/>
    <n v="1577772000"/>
    <n v="1579672800"/>
    <b v="0"/>
    <b v="1"/>
    <x v="7"/>
    <x v="14"/>
  </r>
  <r>
    <n v="802"/>
    <x v="784"/>
    <s v="Reverse-engineered zero-defect infrastructure"/>
    <n v="6200"/>
    <n v="12216"/>
    <n v="97.032258064516128"/>
    <x v="1"/>
    <n v="36900.661616161618"/>
    <n v="142"/>
    <x v="1"/>
    <s v="USD"/>
    <n v="1562216400"/>
    <n v="1562389200"/>
    <b v="0"/>
    <b v="0"/>
    <x v="7"/>
    <x v="14"/>
  </r>
  <r>
    <n v="803"/>
    <x v="785"/>
    <s v="Stand-alone background customer loyalty"/>
    <n v="6100"/>
    <n v="6527"/>
    <n v="7.0000000000000009"/>
    <x v="1"/>
    <n v="37025.964467005077"/>
    <n v="233"/>
    <x v="1"/>
    <s v="USD"/>
    <n v="1548568800"/>
    <n v="1551506400"/>
    <b v="0"/>
    <b v="0"/>
    <x v="3"/>
    <x v="3"/>
  </r>
  <r>
    <n v="804"/>
    <x v="786"/>
    <s v="Business-focused discrete software"/>
    <n v="2600"/>
    <n v="6987"/>
    <n v="168.73076923076923"/>
    <x v="1"/>
    <n v="37181.571428571428"/>
    <n v="218"/>
    <x v="1"/>
    <s v="USD"/>
    <n v="1514872800"/>
    <n v="1516600800"/>
    <b v="0"/>
    <b v="0"/>
    <x v="1"/>
    <x v="1"/>
  </r>
  <r>
    <n v="805"/>
    <x v="787"/>
    <s v="Advanced intermediate Graphic Interface"/>
    <n v="9700"/>
    <n v="4932"/>
    <n v="-49.154639175257728"/>
    <x v="0"/>
    <n v="37336.415384615386"/>
    <n v="67"/>
    <x v="2"/>
    <s v="AUD"/>
    <n v="1416031200"/>
    <n v="1420437600"/>
    <b v="0"/>
    <b v="0"/>
    <x v="4"/>
    <x v="4"/>
  </r>
  <r>
    <n v="806"/>
    <x v="788"/>
    <s v="Adaptive holistic hub"/>
    <n v="700"/>
    <n v="8262"/>
    <n v="1080.2857142857142"/>
    <x v="1"/>
    <n v="37503.448453608245"/>
    <n v="76"/>
    <x v="1"/>
    <s v="USD"/>
    <n v="1330927200"/>
    <n v="1332997200"/>
    <b v="0"/>
    <b v="1"/>
    <x v="4"/>
    <x v="6"/>
  </r>
  <r>
    <n v="807"/>
    <x v="789"/>
    <s v="Automated uniform concept"/>
    <n v="700"/>
    <n v="1848"/>
    <n v="164"/>
    <x v="1"/>
    <n v="37654.9585492228"/>
    <n v="43"/>
    <x v="1"/>
    <s v="USD"/>
    <n v="1571115600"/>
    <n v="1574920800"/>
    <b v="0"/>
    <b v="1"/>
    <x v="3"/>
    <x v="3"/>
  </r>
  <r>
    <n v="808"/>
    <x v="790"/>
    <s v="Enhanced regional flexibility"/>
    <n v="5200"/>
    <n v="1583"/>
    <n v="-69.557692307692307"/>
    <x v="0"/>
    <n v="37841.453125"/>
    <n v="19"/>
    <x v="1"/>
    <s v="USD"/>
    <n v="1463461200"/>
    <n v="1464930000"/>
    <b v="0"/>
    <b v="0"/>
    <x v="0"/>
    <x v="0"/>
  </r>
  <r>
    <n v="809"/>
    <x v="764"/>
    <s v="Public-key bottom-line algorithm"/>
    <n v="140800"/>
    <n v="88536"/>
    <n v="-37.119318181818187"/>
    <x v="0"/>
    <n v="38031.287958115186"/>
    <n v="2108"/>
    <x v="5"/>
    <s v="CHF"/>
    <n v="1344920400"/>
    <n v="1345006800"/>
    <b v="0"/>
    <b v="0"/>
    <x v="4"/>
    <x v="4"/>
  </r>
  <r>
    <n v="810"/>
    <x v="791"/>
    <s v="Multi-layered intangible instruction set"/>
    <n v="6400"/>
    <n v="12360"/>
    <n v="93.125"/>
    <x v="1"/>
    <n v="37765.473684210527"/>
    <n v="221"/>
    <x v="1"/>
    <s v="USD"/>
    <n v="1511848800"/>
    <n v="1512712800"/>
    <b v="0"/>
    <b v="1"/>
    <x v="3"/>
    <x v="3"/>
  </r>
  <r>
    <n v="811"/>
    <x v="792"/>
    <s v="Fundamental methodical emulation"/>
    <n v="92500"/>
    <n v="71320"/>
    <n v="-22.897297297297296"/>
    <x v="0"/>
    <n v="37899.894179894181"/>
    <n v="679"/>
    <x v="1"/>
    <s v="USD"/>
    <n v="1452319200"/>
    <n v="1452492000"/>
    <b v="0"/>
    <b v="1"/>
    <x v="6"/>
    <x v="11"/>
  </r>
  <r>
    <n v="812"/>
    <x v="793"/>
    <s v="Expanded value-added hardware"/>
    <n v="59700"/>
    <n v="134640"/>
    <n v="125.52763819095478"/>
    <x v="1"/>
    <n v="37722.127659574471"/>
    <n v="2805"/>
    <x v="0"/>
    <s v="CAD"/>
    <n v="1523854800"/>
    <n v="1524286800"/>
    <b v="0"/>
    <b v="0"/>
    <x v="5"/>
    <x v="9"/>
  </r>
  <r>
    <n v="813"/>
    <x v="794"/>
    <s v="Diverse high-level attitude"/>
    <n v="3200"/>
    <n v="7661"/>
    <n v="139.40625"/>
    <x v="1"/>
    <n v="37203.850267379676"/>
    <n v="68"/>
    <x v="1"/>
    <s v="USD"/>
    <n v="1346043600"/>
    <n v="1346907600"/>
    <b v="0"/>
    <b v="0"/>
    <x v="6"/>
    <x v="11"/>
  </r>
  <r>
    <n v="814"/>
    <x v="795"/>
    <s v="Visionary 24hour analyzer"/>
    <n v="3200"/>
    <n v="2950"/>
    <n v="-7.8125"/>
    <x v="0"/>
    <n v="37362.682795698922"/>
    <n v="36"/>
    <x v="3"/>
    <s v="DKK"/>
    <n v="1464325200"/>
    <n v="1464498000"/>
    <b v="0"/>
    <b v="1"/>
    <x v="1"/>
    <x v="1"/>
  </r>
  <r>
    <n v="815"/>
    <x v="796"/>
    <s v="Centralized bandwidth-monitored leverage"/>
    <n v="9000"/>
    <n v="11721"/>
    <n v="30.233333333333334"/>
    <x v="1"/>
    <n v="37548.697297297294"/>
    <n v="183"/>
    <x v="0"/>
    <s v="CAD"/>
    <n v="1511935200"/>
    <n v="1514181600"/>
    <b v="0"/>
    <b v="0"/>
    <x v="1"/>
    <x v="1"/>
  </r>
  <r>
    <n v="816"/>
    <x v="797"/>
    <s v="Ergonomic mission-critical moratorium"/>
    <n v="2300"/>
    <n v="14150"/>
    <n v="515.21739130434787"/>
    <x v="1"/>
    <n v="37689.065217391304"/>
    <n v="133"/>
    <x v="1"/>
    <s v="USD"/>
    <n v="1392012000"/>
    <n v="1392184800"/>
    <b v="1"/>
    <b v="1"/>
    <x v="3"/>
    <x v="3"/>
  </r>
  <r>
    <n v="817"/>
    <x v="798"/>
    <s v="Front-line intermediate moderator"/>
    <n v="51300"/>
    <n v="189192"/>
    <n v="268.79532163742692"/>
    <x v="1"/>
    <n v="37817.693989071042"/>
    <n v="2489"/>
    <x v="6"/>
    <s v="EUR"/>
    <n v="1556946000"/>
    <n v="1559365200"/>
    <b v="0"/>
    <b v="1"/>
    <x v="5"/>
    <x v="9"/>
  </r>
  <r>
    <n v="818"/>
    <x v="311"/>
    <s v="Automated local secured line"/>
    <n v="700"/>
    <n v="7664"/>
    <n v="994.85714285714289"/>
    <x v="1"/>
    <n v="36985.967032967033"/>
    <n v="69"/>
    <x v="1"/>
    <s v="USD"/>
    <n v="1548050400"/>
    <n v="1549173600"/>
    <b v="0"/>
    <b v="1"/>
    <x v="3"/>
    <x v="3"/>
  </r>
  <r>
    <n v="819"/>
    <x v="799"/>
    <s v="Integrated bandwidth-monitored alliance"/>
    <n v="8900"/>
    <n v="4509"/>
    <n v="-49.337078651685395"/>
    <x v="0"/>
    <n v="37147.966850828729"/>
    <n v="47"/>
    <x v="1"/>
    <s v="USD"/>
    <n v="1353736800"/>
    <n v="1355032800"/>
    <b v="1"/>
    <b v="0"/>
    <x v="6"/>
    <x v="11"/>
  </r>
  <r>
    <n v="820"/>
    <x v="800"/>
    <s v="Cross-group heuristic forecast"/>
    <n v="1500"/>
    <n v="12009"/>
    <n v="700.6"/>
    <x v="1"/>
    <n v="37329.294444444444"/>
    <n v="279"/>
    <x v="4"/>
    <s v="GBP"/>
    <n v="1532840400"/>
    <n v="1533963600"/>
    <b v="0"/>
    <b v="1"/>
    <x v="1"/>
    <x v="1"/>
  </r>
  <r>
    <n v="821"/>
    <x v="801"/>
    <s v="Extended impactful secured line"/>
    <n v="4900"/>
    <n v="14273"/>
    <n v="191.28571428571428"/>
    <x v="1"/>
    <n v="37470.748603351953"/>
    <n v="210"/>
    <x v="1"/>
    <s v="USD"/>
    <n v="1488261600"/>
    <n v="1489381200"/>
    <b v="0"/>
    <b v="0"/>
    <x v="4"/>
    <x v="4"/>
  </r>
  <r>
    <n v="822"/>
    <x v="802"/>
    <s v="Distributed optimizing protocol"/>
    <n v="54000"/>
    <n v="188982"/>
    <n v="249.96666666666667"/>
    <x v="1"/>
    <n v="37601.073033707864"/>
    <n v="2100"/>
    <x v="1"/>
    <s v="USD"/>
    <n v="1393567200"/>
    <n v="1395032400"/>
    <b v="0"/>
    <b v="0"/>
    <x v="1"/>
    <x v="1"/>
  </r>
  <r>
    <n v="823"/>
    <x v="803"/>
    <s v="Secured well-modulated system engine"/>
    <n v="4100"/>
    <n v="14640"/>
    <n v="257.07317073170731"/>
    <x v="1"/>
    <n v="36745.813559322036"/>
    <n v="252"/>
    <x v="1"/>
    <s v="USD"/>
    <n v="1410325200"/>
    <n v="1412485200"/>
    <b v="1"/>
    <b v="1"/>
    <x v="1"/>
    <x v="1"/>
  </r>
  <r>
    <n v="824"/>
    <x v="804"/>
    <s v="Streamlined national benchmark"/>
    <n v="85000"/>
    <n v="107516"/>
    <n v="26.489411764705885"/>
    <x v="1"/>
    <n v="36871.414772727272"/>
    <n v="1280"/>
    <x v="1"/>
    <s v="USD"/>
    <n v="1276923600"/>
    <n v="1279688400"/>
    <b v="0"/>
    <b v="1"/>
    <x v="5"/>
    <x v="9"/>
  </r>
  <r>
    <n v="825"/>
    <x v="805"/>
    <s v="Open-architected 24/7 infrastructure"/>
    <n v="3600"/>
    <n v="13950"/>
    <n v="287.5"/>
    <x v="1"/>
    <n v="36467.731428571431"/>
    <n v="157"/>
    <x v="4"/>
    <s v="GBP"/>
    <n v="1500958800"/>
    <n v="1501995600"/>
    <b v="0"/>
    <b v="0"/>
    <x v="4"/>
    <x v="12"/>
  </r>
  <r>
    <n v="826"/>
    <x v="806"/>
    <s v="Digitized 6thgeneration Local Area Network"/>
    <n v="2800"/>
    <n v="12797"/>
    <n v="357.03571428571428"/>
    <x v="1"/>
    <n v="36597.143678160923"/>
    <n v="194"/>
    <x v="1"/>
    <s v="USD"/>
    <n v="1292220000"/>
    <n v="1294639200"/>
    <b v="0"/>
    <b v="1"/>
    <x v="3"/>
    <x v="3"/>
  </r>
  <r>
    <n v="827"/>
    <x v="807"/>
    <s v="Innovative actuating artificial intelligence"/>
    <n v="2300"/>
    <n v="6134"/>
    <n v="166.69565217391303"/>
    <x v="1"/>
    <n v="36734.716763005781"/>
    <n v="82"/>
    <x v="2"/>
    <s v="AUD"/>
    <n v="1304398800"/>
    <n v="1305435600"/>
    <b v="0"/>
    <b v="1"/>
    <x v="4"/>
    <x v="6"/>
  </r>
  <r>
    <n v="828"/>
    <x v="808"/>
    <s v="Cross-platform reciprocal budgetary management"/>
    <n v="7100"/>
    <n v="4899"/>
    <n v="-31"/>
    <x v="0"/>
    <n v="36912.627906976741"/>
    <n v="70"/>
    <x v="1"/>
    <s v="USD"/>
    <n v="1535432400"/>
    <n v="1537592400"/>
    <b v="0"/>
    <b v="0"/>
    <x v="3"/>
    <x v="3"/>
  </r>
  <r>
    <n v="829"/>
    <x v="809"/>
    <s v="Vision-oriented scalable portal"/>
    <n v="9600"/>
    <n v="4929"/>
    <n v="-48.65625"/>
    <x v="0"/>
    <n v="37099.84210526316"/>
    <n v="154"/>
    <x v="1"/>
    <s v="USD"/>
    <n v="1433826000"/>
    <n v="1435122000"/>
    <b v="0"/>
    <b v="0"/>
    <x v="3"/>
    <x v="3"/>
  </r>
  <r>
    <n v="830"/>
    <x v="810"/>
    <s v="Persevering zero administration knowledge user"/>
    <n v="121600"/>
    <n v="1424"/>
    <n v="-98.828947368421055"/>
    <x v="0"/>
    <n v="37289.082352941179"/>
    <n v="22"/>
    <x v="1"/>
    <s v="USD"/>
    <n v="1514959200"/>
    <n v="1520056800"/>
    <b v="0"/>
    <b v="0"/>
    <x v="3"/>
    <x v="3"/>
  </r>
  <r>
    <n v="831"/>
    <x v="811"/>
    <s v="Front-line bottom-line Graphic Interface"/>
    <n v="97100"/>
    <n v="105817"/>
    <n v="8.9773429454170959"/>
    <x v="1"/>
    <n v="37501.301775147927"/>
    <n v="4233"/>
    <x v="1"/>
    <s v="USD"/>
    <n v="1332738000"/>
    <n v="1335675600"/>
    <b v="0"/>
    <b v="0"/>
    <x v="7"/>
    <x v="14"/>
  </r>
  <r>
    <n v="832"/>
    <x v="812"/>
    <s v="Synergized fault-tolerant hierarchy"/>
    <n v="43200"/>
    <n v="136156"/>
    <n v="215.17592592592592"/>
    <x v="1"/>
    <n v="37094.660714285717"/>
    <n v="1297"/>
    <x v="3"/>
    <s v="DKK"/>
    <n v="1445490000"/>
    <n v="1448431200"/>
    <b v="1"/>
    <b v="0"/>
    <x v="5"/>
    <x v="18"/>
  </r>
  <r>
    <n v="833"/>
    <x v="813"/>
    <s v="Expanded asynchronous groupware"/>
    <n v="6800"/>
    <n v="10723"/>
    <n v="57.691176470588232"/>
    <x v="1"/>
    <n v="36501.479041916165"/>
    <n v="165"/>
    <x v="3"/>
    <s v="DKK"/>
    <n v="1297663200"/>
    <n v="1298613600"/>
    <b v="0"/>
    <b v="0"/>
    <x v="5"/>
    <x v="18"/>
  </r>
  <r>
    <n v="834"/>
    <x v="814"/>
    <s v="Expanded fault-tolerant emulation"/>
    <n v="7300"/>
    <n v="11228"/>
    <n v="53.808219178082197"/>
    <x v="1"/>
    <n v="36656.77108433735"/>
    <n v="119"/>
    <x v="1"/>
    <s v="USD"/>
    <n v="1371963600"/>
    <n v="1372482000"/>
    <b v="0"/>
    <b v="0"/>
    <x v="3"/>
    <x v="3"/>
  </r>
  <r>
    <n v="835"/>
    <x v="815"/>
    <s v="Future-proofed 24hour model"/>
    <n v="86200"/>
    <n v="77355"/>
    <n v="-10.261020881670534"/>
    <x v="0"/>
    <n v="36810.884848484849"/>
    <n v="1758"/>
    <x v="1"/>
    <s v="USD"/>
    <n v="1425103200"/>
    <n v="1425621600"/>
    <b v="0"/>
    <b v="0"/>
    <x v="2"/>
    <x v="2"/>
  </r>
  <r>
    <n v="836"/>
    <x v="816"/>
    <s v="Optimized didactic intranet"/>
    <n v="8100"/>
    <n v="6086"/>
    <n v="-24.8641975308642"/>
    <x v="0"/>
    <n v="36563.664634146342"/>
    <n v="94"/>
    <x v="1"/>
    <s v="USD"/>
    <n v="1265349600"/>
    <n v="1266300000"/>
    <b v="0"/>
    <b v="0"/>
    <x v="1"/>
    <x v="7"/>
  </r>
  <r>
    <n v="837"/>
    <x v="817"/>
    <s v="Right-sized dedicated standardization"/>
    <n v="17700"/>
    <n v="150960"/>
    <n v="752.88135593220341"/>
    <x v="1"/>
    <n v="36750.644171779139"/>
    <n v="1797"/>
    <x v="1"/>
    <s v="USD"/>
    <n v="1301202000"/>
    <n v="1305867600"/>
    <b v="0"/>
    <b v="0"/>
    <x v="1"/>
    <x v="17"/>
  </r>
  <r>
    <n v="838"/>
    <x v="818"/>
    <s v="Vision-oriented high-level extranet"/>
    <n v="6400"/>
    <n v="8890"/>
    <n v="38.90625"/>
    <x v="1"/>
    <n v="36045.648148148146"/>
    <n v="261"/>
    <x v="1"/>
    <s v="USD"/>
    <n v="1538024400"/>
    <n v="1538802000"/>
    <b v="0"/>
    <b v="0"/>
    <x v="3"/>
    <x v="3"/>
  </r>
  <r>
    <n v="839"/>
    <x v="819"/>
    <s v="Organized scalable initiative"/>
    <n v="7700"/>
    <n v="14644"/>
    <n v="90.181818181818187"/>
    <x v="1"/>
    <n v="36214.316770186335"/>
    <n v="157"/>
    <x v="1"/>
    <s v="USD"/>
    <n v="1395032400"/>
    <n v="1398920400"/>
    <b v="0"/>
    <b v="1"/>
    <x v="4"/>
    <x v="4"/>
  </r>
  <r>
    <n v="840"/>
    <x v="820"/>
    <s v="Enhanced regional moderator"/>
    <n v="116300"/>
    <n v="116583"/>
    <n v="0.24333619948409285"/>
    <x v="1"/>
    <n v="36349.131249999999"/>
    <n v="3533"/>
    <x v="1"/>
    <s v="USD"/>
    <n v="1405486800"/>
    <n v="1405659600"/>
    <b v="0"/>
    <b v="1"/>
    <x v="3"/>
    <x v="3"/>
  </r>
  <r>
    <n v="841"/>
    <x v="821"/>
    <s v="Automated even-keeled emulation"/>
    <n v="9100"/>
    <n v="12991"/>
    <n v="42.758241758241759"/>
    <x v="1"/>
    <n v="35844.515723270437"/>
    <n v="155"/>
    <x v="1"/>
    <s v="USD"/>
    <n v="1455861600"/>
    <n v="1457244000"/>
    <b v="0"/>
    <b v="0"/>
    <x v="2"/>
    <x v="2"/>
  </r>
  <r>
    <n v="842"/>
    <x v="822"/>
    <s v="Reverse-engineered multi-tasking product"/>
    <n v="1500"/>
    <n v="8447"/>
    <n v="463.13333333333333"/>
    <x v="1"/>
    <n v="35989.1582278481"/>
    <n v="132"/>
    <x v="6"/>
    <s v="EUR"/>
    <n v="1529038800"/>
    <n v="1529298000"/>
    <b v="0"/>
    <b v="0"/>
    <x v="2"/>
    <x v="8"/>
  </r>
  <r>
    <n v="843"/>
    <x v="823"/>
    <s v="De-engineered next generation parallelism"/>
    <n v="8800"/>
    <n v="2703"/>
    <n v="-69.284090909090907"/>
    <x v="0"/>
    <n v="36164.585987261147"/>
    <n v="33"/>
    <x v="1"/>
    <s v="USD"/>
    <n v="1535259600"/>
    <n v="1535778000"/>
    <b v="0"/>
    <b v="0"/>
    <x v="7"/>
    <x v="14"/>
  </r>
  <r>
    <n v="844"/>
    <x v="824"/>
    <s v="Intuitive cohesive groupware"/>
    <n v="8800"/>
    <n v="8747"/>
    <n v="-0.60227272727272729"/>
    <x v="3"/>
    <n v="36379.083333333336"/>
    <n v="94"/>
    <x v="1"/>
    <s v="USD"/>
    <n v="1327212000"/>
    <n v="1327471200"/>
    <b v="0"/>
    <b v="0"/>
    <x v="4"/>
    <x v="4"/>
  </r>
  <r>
    <n v="845"/>
    <x v="825"/>
    <s v="Up-sized high-level access"/>
    <n v="69900"/>
    <n v="138087"/>
    <n v="97.549356223175963"/>
    <x v="1"/>
    <n v="36557.354838709674"/>
    <n v="1354"/>
    <x v="4"/>
    <s v="GBP"/>
    <n v="1526360400"/>
    <n v="1529557200"/>
    <b v="0"/>
    <b v="0"/>
    <x v="2"/>
    <x v="2"/>
  </r>
  <r>
    <n v="846"/>
    <x v="826"/>
    <s v="Phased empowering success"/>
    <n v="1000"/>
    <n v="5085"/>
    <n v="408.5"/>
    <x v="1"/>
    <n v="35898.071428571428"/>
    <n v="48"/>
    <x v="1"/>
    <s v="USD"/>
    <n v="1532149200"/>
    <n v="1535259600"/>
    <b v="1"/>
    <b v="1"/>
    <x v="2"/>
    <x v="2"/>
  </r>
  <r>
    <n v="847"/>
    <x v="827"/>
    <s v="Distributed actuating project"/>
    <n v="4700"/>
    <n v="11174"/>
    <n v="137.74468085106383"/>
    <x v="1"/>
    <n v="36099.464052287585"/>
    <n v="110"/>
    <x v="1"/>
    <s v="USD"/>
    <n v="1515304800"/>
    <n v="1515564000"/>
    <b v="0"/>
    <b v="0"/>
    <x v="0"/>
    <x v="0"/>
  </r>
  <r>
    <n v="848"/>
    <x v="828"/>
    <s v="Robust motivating orchestration"/>
    <n v="3200"/>
    <n v="10831"/>
    <n v="238.46875"/>
    <x v="1"/>
    <n v="36263.447368421053"/>
    <n v="172"/>
    <x v="1"/>
    <s v="USD"/>
    <n v="1276318800"/>
    <n v="1277096400"/>
    <b v="0"/>
    <b v="0"/>
    <x v="4"/>
    <x v="6"/>
  </r>
  <r>
    <n v="849"/>
    <x v="829"/>
    <s v="Vision-oriented uniform instruction set"/>
    <n v="6700"/>
    <n v="8917"/>
    <n v="33.089552238805972"/>
    <x v="1"/>
    <n v="36431.874172185431"/>
    <n v="307"/>
    <x v="1"/>
    <s v="USD"/>
    <n v="1328767200"/>
    <n v="1329026400"/>
    <b v="0"/>
    <b v="1"/>
    <x v="1"/>
    <x v="7"/>
  </r>
  <r>
    <n v="850"/>
    <x v="830"/>
    <s v="Cross-group upward-trending hierarchy"/>
    <n v="100"/>
    <n v="1"/>
    <n v="-99"/>
    <x v="0"/>
    <n v="36615.306666666664"/>
    <n v="1"/>
    <x v="1"/>
    <s v="USD"/>
    <n v="1321682400"/>
    <n v="1322978400"/>
    <b v="1"/>
    <b v="0"/>
    <x v="1"/>
    <x v="1"/>
  </r>
  <r>
    <n v="851"/>
    <x v="831"/>
    <s v="Object-based needs-based info-mediaries"/>
    <n v="6000"/>
    <n v="12468"/>
    <n v="107.80000000000001"/>
    <x v="1"/>
    <n v="36861.040268456374"/>
    <n v="160"/>
    <x v="1"/>
    <s v="USD"/>
    <n v="1335934800"/>
    <n v="1338786000"/>
    <b v="0"/>
    <b v="0"/>
    <x v="1"/>
    <x v="5"/>
  </r>
  <r>
    <n v="852"/>
    <x v="832"/>
    <s v="Open-source reciprocal standardization"/>
    <n v="4900"/>
    <n v="2505"/>
    <n v="-48.877551020408163"/>
    <x v="0"/>
    <n v="37025.858108108107"/>
    <n v="31"/>
    <x v="1"/>
    <s v="USD"/>
    <n v="1310792400"/>
    <n v="1311656400"/>
    <b v="0"/>
    <b v="1"/>
    <x v="6"/>
    <x v="11"/>
  </r>
  <r>
    <n v="853"/>
    <x v="833"/>
    <s v="Secured well-modulated projection"/>
    <n v="17100"/>
    <n v="111502"/>
    <n v="552.05847953216369"/>
    <x v="1"/>
    <n v="37260.693877551021"/>
    <n v="1467"/>
    <x v="0"/>
    <s v="CAD"/>
    <n v="1308546000"/>
    <n v="1308978000"/>
    <b v="0"/>
    <b v="1"/>
    <x v="1"/>
    <x v="7"/>
  </r>
  <r>
    <n v="854"/>
    <x v="834"/>
    <s v="Multi-channeled secondary middleware"/>
    <n v="171000"/>
    <n v="194309"/>
    <n v="13.630994152046782"/>
    <x v="1"/>
    <n v="36752.191780821915"/>
    <n v="2662"/>
    <x v="0"/>
    <s v="CAD"/>
    <n v="1574056800"/>
    <n v="1576389600"/>
    <b v="0"/>
    <b v="0"/>
    <x v="5"/>
    <x v="13"/>
  </r>
  <r>
    <n v="855"/>
    <x v="835"/>
    <s v="Horizontal clear-thinking framework"/>
    <n v="23400"/>
    <n v="23956"/>
    <n v="2.3760683760683761"/>
    <x v="1"/>
    <n v="35665.593103448278"/>
    <n v="452"/>
    <x v="2"/>
    <s v="AUD"/>
    <n v="1308373200"/>
    <n v="1311051600"/>
    <b v="0"/>
    <b v="0"/>
    <x v="3"/>
    <x v="3"/>
  </r>
  <r>
    <n v="856"/>
    <x v="764"/>
    <s v="Profound composite core"/>
    <n v="2400"/>
    <n v="8558"/>
    <n v="256.58333333333331"/>
    <x v="1"/>
    <n v="35746.909722222219"/>
    <n v="158"/>
    <x v="1"/>
    <s v="USD"/>
    <n v="1335243600"/>
    <n v="1336712400"/>
    <b v="0"/>
    <b v="0"/>
    <x v="0"/>
    <x v="0"/>
  </r>
  <r>
    <n v="857"/>
    <x v="836"/>
    <s v="Programmable disintermediate matrices"/>
    <n v="5300"/>
    <n v="7413"/>
    <n v="39.867924528301884"/>
    <x v="1"/>
    <n v="35937.041958041955"/>
    <n v="225"/>
    <x v="5"/>
    <s v="CHF"/>
    <n v="1328421600"/>
    <n v="1330408800"/>
    <b v="1"/>
    <b v="0"/>
    <x v="4"/>
    <x v="12"/>
  </r>
  <r>
    <n v="858"/>
    <x v="837"/>
    <s v="Realigned 5thgeneration knowledge user"/>
    <n v="4000"/>
    <n v="2778"/>
    <n v="-30.55"/>
    <x v="0"/>
    <n v="36137.915492957749"/>
    <n v="35"/>
    <x v="1"/>
    <s v="USD"/>
    <n v="1524286800"/>
    <n v="1524891600"/>
    <b v="1"/>
    <b v="0"/>
    <x v="0"/>
    <x v="0"/>
  </r>
  <r>
    <n v="859"/>
    <x v="838"/>
    <s v="Multi-layered upward-trending groupware"/>
    <n v="7300"/>
    <n v="2594"/>
    <n v="-64.465753424657535"/>
    <x v="0"/>
    <n v="36374.51063829787"/>
    <n v="63"/>
    <x v="1"/>
    <s v="USD"/>
    <n v="1362117600"/>
    <n v="1363669200"/>
    <b v="0"/>
    <b v="1"/>
    <x v="3"/>
    <x v="3"/>
  </r>
  <r>
    <n v="860"/>
    <x v="839"/>
    <s v="Re-contextualized leadingedge firmware"/>
    <n v="2000"/>
    <n v="5033"/>
    <n v="151.65"/>
    <x v="1"/>
    <n v="36615.800000000003"/>
    <n v="65"/>
    <x v="1"/>
    <s v="USD"/>
    <n v="1550556000"/>
    <n v="1551420000"/>
    <b v="0"/>
    <b v="1"/>
    <x v="2"/>
    <x v="8"/>
  </r>
  <r>
    <n v="861"/>
    <x v="840"/>
    <s v="Devolved disintermediate analyzer"/>
    <n v="8800"/>
    <n v="9317"/>
    <n v="5.875"/>
    <x v="1"/>
    <n v="36843.01438848921"/>
    <n v="163"/>
    <x v="1"/>
    <s v="USD"/>
    <n v="1269147600"/>
    <n v="1269838800"/>
    <b v="0"/>
    <b v="0"/>
    <x v="3"/>
    <x v="3"/>
  </r>
  <r>
    <n v="862"/>
    <x v="841"/>
    <s v="Profound disintermediate open system"/>
    <n v="3500"/>
    <n v="6560"/>
    <n v="87.428571428571431"/>
    <x v="1"/>
    <n v="37042.478260869568"/>
    <n v="85"/>
    <x v="1"/>
    <s v="USD"/>
    <n v="1312174800"/>
    <n v="1312520400"/>
    <b v="0"/>
    <b v="0"/>
    <x v="3"/>
    <x v="3"/>
  </r>
  <r>
    <n v="863"/>
    <x v="842"/>
    <s v="Automated reciprocal protocol"/>
    <n v="1400"/>
    <n v="5415"/>
    <n v="286.78571428571428"/>
    <x v="1"/>
    <n v="37264.97810218978"/>
    <n v="217"/>
    <x v="1"/>
    <s v="USD"/>
    <n v="1434517200"/>
    <n v="1436504400"/>
    <b v="0"/>
    <b v="1"/>
    <x v="4"/>
    <x v="19"/>
  </r>
  <r>
    <n v="864"/>
    <x v="843"/>
    <s v="Automated static workforce"/>
    <n v="4200"/>
    <n v="14577"/>
    <n v="247.07142857142856"/>
    <x v="1"/>
    <n v="37499.169117647056"/>
    <n v="150"/>
    <x v="1"/>
    <s v="USD"/>
    <n v="1471582800"/>
    <n v="1472014800"/>
    <b v="0"/>
    <b v="0"/>
    <x v="4"/>
    <x v="12"/>
  </r>
  <r>
    <n v="865"/>
    <x v="844"/>
    <s v="Horizontal attitude-oriented help-desk"/>
    <n v="81000"/>
    <n v="150515"/>
    <n v="85.820987654320987"/>
    <x v="1"/>
    <n v="37668.962962962964"/>
    <n v="3272"/>
    <x v="1"/>
    <s v="USD"/>
    <n v="1410757200"/>
    <n v="1411534800"/>
    <b v="0"/>
    <b v="0"/>
    <x v="3"/>
    <x v="3"/>
  </r>
  <r>
    <n v="866"/>
    <x v="845"/>
    <s v="Versatile 5thgeneration matrices"/>
    <n v="182800"/>
    <n v="79045"/>
    <n v="-56.758752735229756"/>
    <x v="3"/>
    <n v="36826.828358208957"/>
    <n v="898"/>
    <x v="1"/>
    <s v="USD"/>
    <n v="1304830800"/>
    <n v="1304917200"/>
    <b v="0"/>
    <b v="0"/>
    <x v="7"/>
    <x v="14"/>
  </r>
  <r>
    <n v="867"/>
    <x v="846"/>
    <s v="Cross-platform next generation service-desk"/>
    <n v="4800"/>
    <n v="7797"/>
    <n v="62.4375"/>
    <x v="1"/>
    <n v="36509.398496240603"/>
    <n v="300"/>
    <x v="1"/>
    <s v="USD"/>
    <n v="1539061200"/>
    <n v="1539579600"/>
    <b v="0"/>
    <b v="0"/>
    <x v="0"/>
    <x v="0"/>
  </r>
  <r>
    <n v="868"/>
    <x v="847"/>
    <s v="Front-line web-enabled installation"/>
    <n v="7000"/>
    <n v="12939"/>
    <n v="84.842857142857142"/>
    <x v="1"/>
    <n v="36726.916666666664"/>
    <n v="126"/>
    <x v="1"/>
    <s v="USD"/>
    <n v="1381554000"/>
    <n v="1382504400"/>
    <b v="0"/>
    <b v="0"/>
    <x v="3"/>
    <x v="3"/>
  </r>
  <r>
    <n v="869"/>
    <x v="848"/>
    <s v="Multi-channeled responsive product"/>
    <n v="161900"/>
    <n v="38376"/>
    <n v="-76.296479308214941"/>
    <x v="0"/>
    <n v="36908.503816793891"/>
    <n v="526"/>
    <x v="1"/>
    <s v="USD"/>
    <n v="1277096400"/>
    <n v="1278306000"/>
    <b v="0"/>
    <b v="0"/>
    <x v="4"/>
    <x v="6"/>
  </r>
  <r>
    <n v="870"/>
    <x v="849"/>
    <s v="Adaptive demand-driven encryption"/>
    <n v="7700"/>
    <n v="6920"/>
    <n v="-10.129870129870131"/>
    <x v="0"/>
    <n v="36897.215384615381"/>
    <n v="121"/>
    <x v="1"/>
    <s v="USD"/>
    <n v="1440392400"/>
    <n v="1442552400"/>
    <b v="0"/>
    <b v="0"/>
    <x v="3"/>
    <x v="3"/>
  </r>
  <r>
    <n v="871"/>
    <x v="850"/>
    <s v="Re-engineered client-driven knowledge user"/>
    <n v="71500"/>
    <n v="194912"/>
    <n v="172.60419580419583"/>
    <x v="1"/>
    <n v="37129.596899224809"/>
    <n v="2320"/>
    <x v="1"/>
    <s v="USD"/>
    <n v="1509512400"/>
    <n v="1511071200"/>
    <b v="0"/>
    <b v="1"/>
    <x v="3"/>
    <x v="3"/>
  </r>
  <r>
    <n v="872"/>
    <x v="851"/>
    <s v="Compatible logistical paradigm"/>
    <n v="4700"/>
    <n v="7992"/>
    <n v="70.042553191489361"/>
    <x v="1"/>
    <n v="35896.921875"/>
    <n v="81"/>
    <x v="2"/>
    <s v="AUD"/>
    <n v="1535950800"/>
    <n v="1536382800"/>
    <b v="0"/>
    <b v="0"/>
    <x v="4"/>
    <x v="22"/>
  </r>
  <r>
    <n v="873"/>
    <x v="852"/>
    <s v="Intuitive value-added installation"/>
    <n v="42100"/>
    <n v="79268"/>
    <n v="88.285035629453674"/>
    <x v="1"/>
    <n v="36116.645669291342"/>
    <n v="1887"/>
    <x v="1"/>
    <s v="USD"/>
    <n v="1389160800"/>
    <n v="1389592800"/>
    <b v="0"/>
    <b v="0"/>
    <x v="7"/>
    <x v="14"/>
  </r>
  <r>
    <n v="874"/>
    <x v="853"/>
    <s v="Managed discrete parallelism"/>
    <n v="40200"/>
    <n v="139468"/>
    <n v="246.93532338308458"/>
    <x v="1"/>
    <n v="35774.174603174601"/>
    <n v="4358"/>
    <x v="1"/>
    <s v="USD"/>
    <n v="1271998800"/>
    <n v="1275282000"/>
    <b v="0"/>
    <b v="1"/>
    <x v="7"/>
    <x v="14"/>
  </r>
  <r>
    <n v="875"/>
    <x v="854"/>
    <s v="Implemented tangible approach"/>
    <n v="7900"/>
    <n v="5465"/>
    <n v="-30.822784810126581"/>
    <x v="0"/>
    <n v="34944.624000000003"/>
    <n v="67"/>
    <x v="1"/>
    <s v="USD"/>
    <n v="1294898400"/>
    <n v="1294984800"/>
    <b v="0"/>
    <b v="0"/>
    <x v="1"/>
    <x v="1"/>
  </r>
  <r>
    <n v="876"/>
    <x v="855"/>
    <s v="Re-engineered encompassing definition"/>
    <n v="8300"/>
    <n v="2111"/>
    <n v="-74.566265060240966"/>
    <x v="0"/>
    <n v="35182.362903225803"/>
    <n v="57"/>
    <x v="0"/>
    <s v="CAD"/>
    <n v="1559970000"/>
    <n v="1562043600"/>
    <b v="0"/>
    <b v="0"/>
    <x v="7"/>
    <x v="14"/>
  </r>
  <r>
    <n v="877"/>
    <x v="856"/>
    <s v="Multi-lateral uniform collaboration"/>
    <n v="163600"/>
    <n v="126628"/>
    <n v="-22.599022004889978"/>
    <x v="0"/>
    <n v="35451.235772357722"/>
    <n v="1229"/>
    <x v="1"/>
    <s v="USD"/>
    <n v="1469509200"/>
    <n v="1469595600"/>
    <b v="0"/>
    <b v="0"/>
    <x v="0"/>
    <x v="0"/>
  </r>
  <r>
    <n v="878"/>
    <x v="857"/>
    <s v="Enterprise-wide foreground paradigm"/>
    <n v="2700"/>
    <n v="1012"/>
    <n v="-62.518518518518519"/>
    <x v="0"/>
    <n v="34703.885245901642"/>
    <n v="12"/>
    <x v="6"/>
    <s v="EUR"/>
    <n v="1579068000"/>
    <n v="1581141600"/>
    <b v="0"/>
    <b v="0"/>
    <x v="1"/>
    <x v="16"/>
  </r>
  <r>
    <n v="879"/>
    <x v="858"/>
    <s v="Stand-alone incremental parallelism"/>
    <n v="1000"/>
    <n v="5438"/>
    <n v="443.79999999999995"/>
    <x v="1"/>
    <n v="34982.330578512396"/>
    <n v="53"/>
    <x v="1"/>
    <s v="USD"/>
    <n v="1487743200"/>
    <n v="1488520800"/>
    <b v="0"/>
    <b v="0"/>
    <x v="5"/>
    <x v="9"/>
  </r>
  <r>
    <n v="880"/>
    <x v="859"/>
    <s v="Persevering 5thgeneration throughput"/>
    <n v="84500"/>
    <n v="193101"/>
    <n v="128.52189349112427"/>
    <x v="1"/>
    <n v="35228.533333333333"/>
    <n v="2414"/>
    <x v="1"/>
    <s v="USD"/>
    <n v="1563685200"/>
    <n v="1563858000"/>
    <b v="0"/>
    <b v="0"/>
    <x v="1"/>
    <x v="5"/>
  </r>
  <r>
    <n v="881"/>
    <x v="860"/>
    <s v="Implemented object-oriented synergy"/>
    <n v="81300"/>
    <n v="31665"/>
    <n v="-61.051660516605168"/>
    <x v="0"/>
    <n v="33901.873949579829"/>
    <n v="452"/>
    <x v="1"/>
    <s v="USD"/>
    <n v="1436418000"/>
    <n v="1438923600"/>
    <b v="0"/>
    <b v="1"/>
    <x v="3"/>
    <x v="3"/>
  </r>
  <r>
    <n v="882"/>
    <x v="861"/>
    <s v="Balanced demand-driven definition"/>
    <n v="800"/>
    <n v="2960"/>
    <n v="270"/>
    <x v="1"/>
    <n v="33920.830508474573"/>
    <n v="80"/>
    <x v="1"/>
    <s v="USD"/>
    <n v="1421820000"/>
    <n v="1422165600"/>
    <b v="0"/>
    <b v="0"/>
    <x v="3"/>
    <x v="3"/>
  </r>
  <r>
    <n v="883"/>
    <x v="862"/>
    <s v="Customer-focused mobile Graphic Interface"/>
    <n v="3400"/>
    <n v="8089"/>
    <n v="137.91176470588235"/>
    <x v="1"/>
    <n v="34185.452991452992"/>
    <n v="193"/>
    <x v="1"/>
    <s v="USD"/>
    <n v="1274763600"/>
    <n v="1277874000"/>
    <b v="0"/>
    <b v="0"/>
    <x v="4"/>
    <x v="12"/>
  </r>
  <r>
    <n v="884"/>
    <x v="863"/>
    <s v="Horizontal secondary interface"/>
    <n v="170800"/>
    <n v="109374"/>
    <n v="-35.963700234192039"/>
    <x v="0"/>
    <n v="34410.422413793101"/>
    <n v="1886"/>
    <x v="1"/>
    <s v="USD"/>
    <n v="1399179600"/>
    <n v="1399352400"/>
    <b v="0"/>
    <b v="1"/>
    <x v="3"/>
    <x v="3"/>
  </r>
  <r>
    <n v="885"/>
    <x v="864"/>
    <s v="Virtual analyzing collaboration"/>
    <n v="1800"/>
    <n v="2129"/>
    <n v="18.277777777777779"/>
    <x v="1"/>
    <n v="33758.565217391304"/>
    <n v="52"/>
    <x v="1"/>
    <s v="USD"/>
    <n v="1275800400"/>
    <n v="1279083600"/>
    <b v="0"/>
    <b v="0"/>
    <x v="3"/>
    <x v="3"/>
  </r>
  <r>
    <n v="886"/>
    <x v="865"/>
    <s v="Multi-tiered explicit focus group"/>
    <n v="150600"/>
    <n v="127745"/>
    <n v="-15.175962815405047"/>
    <x v="0"/>
    <n v="34036.017543859649"/>
    <n v="1825"/>
    <x v="1"/>
    <s v="USD"/>
    <n v="1282798800"/>
    <n v="1284354000"/>
    <b v="0"/>
    <b v="0"/>
    <x v="1"/>
    <x v="7"/>
  </r>
  <r>
    <n v="887"/>
    <x v="866"/>
    <s v="Multi-layered systematic knowledgebase"/>
    <n v="7800"/>
    <n v="2289"/>
    <n v="-70.65384615384616"/>
    <x v="0"/>
    <n v="33206.734513274336"/>
    <n v="31"/>
    <x v="1"/>
    <s v="USD"/>
    <n v="1437109200"/>
    <n v="1441170000"/>
    <b v="0"/>
    <b v="1"/>
    <x v="3"/>
    <x v="3"/>
  </r>
  <r>
    <n v="888"/>
    <x v="867"/>
    <s v="Reverse-engineered uniform knowledge user"/>
    <n v="5800"/>
    <n v="12174"/>
    <n v="109.89655172413792"/>
    <x v="1"/>
    <n v="33482.785714285717"/>
    <n v="290"/>
    <x v="1"/>
    <s v="USD"/>
    <n v="1491886800"/>
    <n v="1493528400"/>
    <b v="0"/>
    <b v="0"/>
    <x v="3"/>
    <x v="3"/>
  </r>
  <r>
    <n v="889"/>
    <x v="868"/>
    <s v="Secured dynamic capacity"/>
    <n v="5600"/>
    <n v="9508"/>
    <n v="69.785714285714278"/>
    <x v="1"/>
    <n v="33674.75675675676"/>
    <n v="122"/>
    <x v="1"/>
    <s v="USD"/>
    <n v="1394600400"/>
    <n v="1395205200"/>
    <b v="0"/>
    <b v="1"/>
    <x v="1"/>
    <x v="5"/>
  </r>
  <r>
    <n v="890"/>
    <x v="869"/>
    <s v="Devolved foreground throughput"/>
    <n v="134400"/>
    <n v="155849"/>
    <n v="15.95907738095238"/>
    <x v="1"/>
    <n v="33894.454545454544"/>
    <n v="1470"/>
    <x v="1"/>
    <s v="USD"/>
    <n v="1561352400"/>
    <n v="1561438800"/>
    <b v="0"/>
    <b v="0"/>
    <x v="1"/>
    <x v="7"/>
  </r>
  <r>
    <n v="891"/>
    <x v="870"/>
    <s v="Synchronized demand-driven infrastructure"/>
    <n v="3000"/>
    <n v="7758"/>
    <n v="158.6"/>
    <x v="1"/>
    <n v="32775.605504587154"/>
    <n v="165"/>
    <x v="0"/>
    <s v="CAD"/>
    <n v="1322892000"/>
    <n v="1326693600"/>
    <b v="0"/>
    <b v="0"/>
    <x v="4"/>
    <x v="4"/>
  </r>
  <r>
    <n v="892"/>
    <x v="871"/>
    <s v="Realigned discrete structure"/>
    <n v="6000"/>
    <n v="13835"/>
    <n v="130.58333333333334"/>
    <x v="1"/>
    <n v="33007.25"/>
    <n v="182"/>
    <x v="1"/>
    <s v="USD"/>
    <n v="1274418000"/>
    <n v="1277960400"/>
    <b v="0"/>
    <b v="0"/>
    <x v="5"/>
    <x v="18"/>
  </r>
  <r>
    <n v="893"/>
    <x v="872"/>
    <s v="Progressive grid-enabled website"/>
    <n v="8400"/>
    <n v="10770"/>
    <n v="28.214285714285715"/>
    <x v="1"/>
    <n v="33186.429906542056"/>
    <n v="199"/>
    <x v="6"/>
    <s v="EUR"/>
    <n v="1434344400"/>
    <n v="1434690000"/>
    <b v="0"/>
    <b v="1"/>
    <x v="4"/>
    <x v="4"/>
  </r>
  <r>
    <n v="894"/>
    <x v="873"/>
    <s v="Organic cohesive neural-net"/>
    <n v="1700"/>
    <n v="3208"/>
    <n v="88.705882352941174"/>
    <x v="1"/>
    <n v="33397.905660377357"/>
    <n v="56"/>
    <x v="4"/>
    <s v="GBP"/>
    <n v="1373518800"/>
    <n v="1376110800"/>
    <b v="0"/>
    <b v="1"/>
    <x v="4"/>
    <x v="19"/>
  </r>
  <r>
    <n v="895"/>
    <x v="874"/>
    <s v="Integrated demand-driven info-mediaries"/>
    <n v="159800"/>
    <n v="11108"/>
    <n v="-93.048811013767207"/>
    <x v="0"/>
    <n v="33685.428571428572"/>
    <n v="107"/>
    <x v="1"/>
    <s v="USD"/>
    <n v="1517637600"/>
    <n v="1518415200"/>
    <b v="0"/>
    <b v="0"/>
    <x v="3"/>
    <x v="3"/>
  </r>
  <r>
    <n v="896"/>
    <x v="875"/>
    <s v="Reverse-engineered client-server extranet"/>
    <n v="19800"/>
    <n v="153338"/>
    <n v="674.43434343434342"/>
    <x v="1"/>
    <n v="33902.519230769234"/>
    <n v="1460"/>
    <x v="2"/>
    <s v="AUD"/>
    <n v="1310619600"/>
    <n v="1310878800"/>
    <b v="0"/>
    <b v="1"/>
    <x v="0"/>
    <x v="0"/>
  </r>
  <r>
    <n v="897"/>
    <x v="876"/>
    <s v="Organized discrete encoding"/>
    <n v="8800"/>
    <n v="2437"/>
    <n v="-72.306818181818173"/>
    <x v="0"/>
    <n v="32742.951456310679"/>
    <n v="27"/>
    <x v="1"/>
    <s v="USD"/>
    <n v="1556427600"/>
    <n v="1556600400"/>
    <b v="0"/>
    <b v="0"/>
    <x v="3"/>
    <x v="3"/>
  </r>
  <r>
    <n v="898"/>
    <x v="877"/>
    <s v="Balanced regional flexibility"/>
    <n v="179100"/>
    <n v="93991"/>
    <n v="-47.520379676158569"/>
    <x v="0"/>
    <n v="33040.068627450979"/>
    <n v="1221"/>
    <x v="1"/>
    <s v="USD"/>
    <n v="1576476000"/>
    <n v="1576994400"/>
    <b v="0"/>
    <b v="0"/>
    <x v="4"/>
    <x v="4"/>
  </r>
  <r>
    <n v="899"/>
    <x v="878"/>
    <s v="Implemented multimedia time-frame"/>
    <n v="3100"/>
    <n v="12620"/>
    <n v="307.09677419354836"/>
    <x v="1"/>
    <n v="32436.594059405939"/>
    <n v="123"/>
    <x v="5"/>
    <s v="CHF"/>
    <n v="1381122000"/>
    <n v="1382677200"/>
    <b v="0"/>
    <b v="0"/>
    <x v="1"/>
    <x v="17"/>
  </r>
  <r>
    <n v="900"/>
    <x v="879"/>
    <s v="Enhanced uniform service-desk"/>
    <n v="100"/>
    <n v="2"/>
    <n v="-98"/>
    <x v="0"/>
    <n v="32634.76"/>
    <n v="1"/>
    <x v="1"/>
    <s v="USD"/>
    <n v="1411102800"/>
    <n v="1411189200"/>
    <b v="0"/>
    <b v="1"/>
    <x v="2"/>
    <x v="2"/>
  </r>
  <r>
    <n v="901"/>
    <x v="880"/>
    <s v="Versatile bottom-line definition"/>
    <n v="5600"/>
    <n v="8746"/>
    <n v="56.178571428571431"/>
    <x v="1"/>
    <n v="32964.383838383837"/>
    <n v="159"/>
    <x v="1"/>
    <s v="USD"/>
    <n v="1531803600"/>
    <n v="1534654800"/>
    <b v="0"/>
    <b v="1"/>
    <x v="1"/>
    <x v="1"/>
  </r>
  <r>
    <n v="902"/>
    <x v="881"/>
    <s v="Integrated bifurcated software"/>
    <n v="1400"/>
    <n v="3534"/>
    <n v="152.42857142857142"/>
    <x v="1"/>
    <n v="33211.510204081635"/>
    <n v="110"/>
    <x v="1"/>
    <s v="USD"/>
    <n v="1454133600"/>
    <n v="1457762400"/>
    <b v="0"/>
    <b v="0"/>
    <x v="2"/>
    <x v="2"/>
  </r>
  <r>
    <n v="903"/>
    <x v="882"/>
    <s v="Assimilated next generation instruction set"/>
    <n v="41000"/>
    <n v="709"/>
    <n v="-98.270731707317069"/>
    <x v="2"/>
    <n v="33517.463917525776"/>
    <n v="14"/>
    <x v="1"/>
    <s v="USD"/>
    <n v="1336194000"/>
    <n v="1337490000"/>
    <b v="0"/>
    <b v="1"/>
    <x v="5"/>
    <x v="9"/>
  </r>
  <r>
    <n v="904"/>
    <x v="883"/>
    <s v="Digitized foreground array"/>
    <n v="6500"/>
    <n v="795"/>
    <n v="-87.769230769230759"/>
    <x v="0"/>
    <n v="33859.21875"/>
    <n v="16"/>
    <x v="1"/>
    <s v="USD"/>
    <n v="1349326800"/>
    <n v="1349672400"/>
    <b v="0"/>
    <b v="0"/>
    <x v="5"/>
    <x v="15"/>
  </r>
  <r>
    <n v="905"/>
    <x v="884"/>
    <s v="Re-engineered clear-thinking project"/>
    <n v="7900"/>
    <n v="12955"/>
    <n v="63.987341772151893"/>
    <x v="1"/>
    <n v="34207.26315789474"/>
    <n v="236"/>
    <x v="1"/>
    <s v="USD"/>
    <n v="1379566800"/>
    <n v="1379826000"/>
    <b v="0"/>
    <b v="0"/>
    <x v="3"/>
    <x v="3"/>
  </r>
  <r>
    <n v="906"/>
    <x v="885"/>
    <s v="Implemented even-keeled standardization"/>
    <n v="5500"/>
    <n v="8964"/>
    <n v="62.981818181818184"/>
    <x v="1"/>
    <n v="34433.351063829788"/>
    <n v="191"/>
    <x v="1"/>
    <s v="USD"/>
    <n v="1494651600"/>
    <n v="1497762000"/>
    <b v="1"/>
    <b v="1"/>
    <x v="4"/>
    <x v="4"/>
  </r>
  <r>
    <n v="907"/>
    <x v="886"/>
    <s v="Quality-focused asymmetric adapter"/>
    <n v="9100"/>
    <n v="1843"/>
    <n v="-79.747252747252745"/>
    <x v="0"/>
    <n v="34707.215053763444"/>
    <n v="41"/>
    <x v="1"/>
    <s v="USD"/>
    <n v="1303880400"/>
    <n v="1304485200"/>
    <b v="0"/>
    <b v="0"/>
    <x v="3"/>
    <x v="3"/>
  </r>
  <r>
    <n v="908"/>
    <x v="887"/>
    <s v="Networked intangible help-desk"/>
    <n v="38200"/>
    <n v="121950"/>
    <n v="219.24083769633506"/>
    <x v="1"/>
    <n v="35064.434782608696"/>
    <n v="3934"/>
    <x v="1"/>
    <s v="USD"/>
    <n v="1335934800"/>
    <n v="1336885200"/>
    <b v="0"/>
    <b v="0"/>
    <x v="6"/>
    <x v="11"/>
  </r>
  <r>
    <n v="909"/>
    <x v="888"/>
    <s v="Synchronized attitude-oriented frame"/>
    <n v="1800"/>
    <n v="8621"/>
    <n v="378.94444444444446"/>
    <x v="1"/>
    <n v="34109.648351648349"/>
    <n v="80"/>
    <x v="0"/>
    <s v="CAD"/>
    <n v="1528088400"/>
    <n v="1530421200"/>
    <b v="0"/>
    <b v="1"/>
    <x v="3"/>
    <x v="3"/>
  </r>
  <r>
    <n v="910"/>
    <x v="889"/>
    <s v="Proactive incremental architecture"/>
    <n v="154500"/>
    <n v="30215"/>
    <n v="-80.443365695792878"/>
    <x v="3"/>
    <n v="34392.855555555558"/>
    <n v="296"/>
    <x v="1"/>
    <s v="USD"/>
    <n v="1421906400"/>
    <n v="1421992800"/>
    <b v="0"/>
    <b v="0"/>
    <x v="3"/>
    <x v="3"/>
  </r>
  <r>
    <n v="911"/>
    <x v="890"/>
    <s v="Cloned responsive standardization"/>
    <n v="5800"/>
    <n v="11539"/>
    <n v="98.948275862068968"/>
    <x v="1"/>
    <n v="34439.79775280899"/>
    <n v="462"/>
    <x v="1"/>
    <s v="USD"/>
    <n v="1568005200"/>
    <n v="1568178000"/>
    <b v="1"/>
    <b v="0"/>
    <x v="2"/>
    <x v="2"/>
  </r>
  <r>
    <n v="912"/>
    <x v="891"/>
    <s v="Reduced bifurcated pricing structure"/>
    <n v="1800"/>
    <n v="14310"/>
    <n v="695"/>
    <x v="1"/>
    <n v="34700.034090909088"/>
    <n v="179"/>
    <x v="1"/>
    <s v="USD"/>
    <n v="1346821200"/>
    <n v="1347944400"/>
    <b v="1"/>
    <b v="0"/>
    <x v="4"/>
    <x v="6"/>
  </r>
  <r>
    <n v="913"/>
    <x v="892"/>
    <s v="Re-engineered asymmetric challenge"/>
    <n v="70200"/>
    <n v="35536"/>
    <n v="-49.378917378917379"/>
    <x v="0"/>
    <n v="34934.402298850575"/>
    <n v="523"/>
    <x v="2"/>
    <s v="AUD"/>
    <n v="1557637200"/>
    <n v="1558760400"/>
    <b v="0"/>
    <b v="0"/>
    <x v="4"/>
    <x v="6"/>
  </r>
  <r>
    <n v="914"/>
    <x v="893"/>
    <s v="Diverse client-driven conglomeration"/>
    <n v="6400"/>
    <n v="3676"/>
    <n v="-42.5625"/>
    <x v="0"/>
    <n v="34927.406976744183"/>
    <n v="141"/>
    <x v="4"/>
    <s v="GBP"/>
    <n v="1375592400"/>
    <n v="1376629200"/>
    <b v="0"/>
    <b v="0"/>
    <x v="3"/>
    <x v="3"/>
  </r>
  <r>
    <n v="915"/>
    <x v="894"/>
    <s v="Configurable upward-trending solution"/>
    <n v="125900"/>
    <n v="195936"/>
    <n v="55.628276409849086"/>
    <x v="1"/>
    <n v="35295.070588235292"/>
    <n v="1866"/>
    <x v="4"/>
    <s v="GBP"/>
    <n v="1503982800"/>
    <n v="1504760400"/>
    <b v="0"/>
    <b v="0"/>
    <x v="4"/>
    <x v="19"/>
  </r>
  <r>
    <n v="916"/>
    <x v="895"/>
    <s v="Persistent bandwidth-monitored framework"/>
    <n v="3700"/>
    <n v="1343"/>
    <n v="-63.702702702702709"/>
    <x v="0"/>
    <n v="33382.678571428572"/>
    <n v="52"/>
    <x v="1"/>
    <s v="USD"/>
    <n v="1418882400"/>
    <n v="1419660000"/>
    <b v="0"/>
    <b v="0"/>
    <x v="7"/>
    <x v="14"/>
  </r>
  <r>
    <n v="917"/>
    <x v="896"/>
    <s v="Polarized discrete product"/>
    <n v="3600"/>
    <n v="2097"/>
    <n v="-41.75"/>
    <x v="2"/>
    <n v="33768.698795180724"/>
    <n v="27"/>
    <x v="4"/>
    <s v="GBP"/>
    <n v="1309237200"/>
    <n v="1311310800"/>
    <b v="0"/>
    <b v="1"/>
    <x v="4"/>
    <x v="12"/>
  </r>
  <r>
    <n v="918"/>
    <x v="897"/>
    <s v="Seamless dynamic website"/>
    <n v="3800"/>
    <n v="9021"/>
    <n v="137.39473684210526"/>
    <x v="1"/>
    <n v="34154.939024390245"/>
    <n v="156"/>
    <x v="5"/>
    <s v="CHF"/>
    <n v="1343365200"/>
    <n v="1344315600"/>
    <b v="0"/>
    <b v="0"/>
    <x v="5"/>
    <x v="15"/>
  </r>
  <r>
    <n v="919"/>
    <x v="898"/>
    <s v="Extended multimedia firmware"/>
    <n v="35600"/>
    <n v="20915"/>
    <n v="-41.25"/>
    <x v="0"/>
    <n v="34465.234567901236"/>
    <n v="225"/>
    <x v="2"/>
    <s v="AUD"/>
    <n v="1507957200"/>
    <n v="1510725600"/>
    <b v="0"/>
    <b v="1"/>
    <x v="3"/>
    <x v="3"/>
  </r>
  <r>
    <n v="920"/>
    <x v="899"/>
    <s v="Versatile directional project"/>
    <n v="5300"/>
    <n v="9676"/>
    <n v="82.566037735849051"/>
    <x v="1"/>
    <n v="34634.612500000003"/>
    <n v="255"/>
    <x v="1"/>
    <s v="USD"/>
    <n v="1549519200"/>
    <n v="1551247200"/>
    <b v="1"/>
    <b v="0"/>
    <x v="4"/>
    <x v="10"/>
  </r>
  <r>
    <n v="921"/>
    <x v="900"/>
    <s v="Profound directional knowledge user"/>
    <n v="160400"/>
    <n v="1210"/>
    <n v="-99.245635910224436"/>
    <x v="0"/>
    <n v="34950.544303797469"/>
    <n v="38"/>
    <x v="1"/>
    <s v="USD"/>
    <n v="1329026400"/>
    <n v="1330236000"/>
    <b v="0"/>
    <b v="0"/>
    <x v="2"/>
    <x v="2"/>
  </r>
  <r>
    <n v="922"/>
    <x v="901"/>
    <s v="Ameliorated logistical capability"/>
    <n v="51400"/>
    <n v="90440"/>
    <n v="75.953307392996109"/>
    <x v="1"/>
    <n v="35383.115384615383"/>
    <n v="2261"/>
    <x v="1"/>
    <s v="USD"/>
    <n v="1544335200"/>
    <n v="1545112800"/>
    <b v="0"/>
    <b v="1"/>
    <x v="1"/>
    <x v="21"/>
  </r>
  <r>
    <n v="923"/>
    <x v="902"/>
    <s v="Sharable discrete definition"/>
    <n v="1700"/>
    <n v="4044"/>
    <n v="137.88235294117646"/>
    <x v="1"/>
    <n v="34668.090909090912"/>
    <n v="40"/>
    <x v="1"/>
    <s v="USD"/>
    <n v="1279083600"/>
    <n v="1279170000"/>
    <b v="0"/>
    <b v="0"/>
    <x v="3"/>
    <x v="3"/>
  </r>
  <r>
    <n v="924"/>
    <x v="903"/>
    <s v="User-friendly next generation core"/>
    <n v="39400"/>
    <n v="192292"/>
    <n v="388.05076142131981"/>
    <x v="1"/>
    <n v="35071.039473684214"/>
    <n v="2289"/>
    <x v="6"/>
    <s v="EUR"/>
    <n v="1572498000"/>
    <n v="1573452000"/>
    <b v="0"/>
    <b v="0"/>
    <x v="3"/>
    <x v="3"/>
  </r>
  <r>
    <n v="925"/>
    <x v="904"/>
    <s v="Profit-focused empowering system engine"/>
    <n v="3000"/>
    <n v="6722"/>
    <n v="124.06666666666666"/>
    <x v="1"/>
    <n v="32974.76"/>
    <n v="65"/>
    <x v="1"/>
    <s v="USD"/>
    <n v="1506056400"/>
    <n v="1507093200"/>
    <b v="0"/>
    <b v="0"/>
    <x v="3"/>
    <x v="3"/>
  </r>
  <r>
    <n v="926"/>
    <x v="905"/>
    <s v="Synchronized cohesive encoding"/>
    <n v="8700"/>
    <n v="1577"/>
    <n v="-81.8735632183908"/>
    <x v="0"/>
    <n v="33329.527027027027"/>
    <n v="15"/>
    <x v="1"/>
    <s v="USD"/>
    <n v="1463029200"/>
    <n v="1463374800"/>
    <b v="0"/>
    <b v="0"/>
    <x v="0"/>
    <x v="0"/>
  </r>
  <r>
    <n v="927"/>
    <x v="906"/>
    <s v="Synergistic dynamic utilization"/>
    <n v="7200"/>
    <n v="3301"/>
    <n v="-54.152777777777786"/>
    <x v="0"/>
    <n v="33764.493150684932"/>
    <n v="37"/>
    <x v="1"/>
    <s v="USD"/>
    <n v="1342069200"/>
    <n v="1344574800"/>
    <b v="0"/>
    <b v="0"/>
    <x v="3"/>
    <x v="3"/>
  </r>
  <r>
    <n v="928"/>
    <x v="907"/>
    <s v="Triple-buffered bi-directional model"/>
    <n v="167400"/>
    <n v="196386"/>
    <n v="17.315412186379927"/>
    <x v="1"/>
    <n v="34187.597222222219"/>
    <n v="3777"/>
    <x v="6"/>
    <s v="EUR"/>
    <n v="1388296800"/>
    <n v="1389074400"/>
    <b v="0"/>
    <b v="0"/>
    <x v="2"/>
    <x v="2"/>
  </r>
  <r>
    <n v="929"/>
    <x v="908"/>
    <s v="Polarized tertiary function"/>
    <n v="5500"/>
    <n v="11952"/>
    <n v="117.30909090909091"/>
    <x v="1"/>
    <n v="31903.112676056338"/>
    <n v="184"/>
    <x v="4"/>
    <s v="GBP"/>
    <n v="1493787600"/>
    <n v="1494997200"/>
    <b v="0"/>
    <b v="0"/>
    <x v="3"/>
    <x v="3"/>
  </r>
  <r>
    <n v="930"/>
    <x v="909"/>
    <s v="Configurable fault-tolerant structure"/>
    <n v="3500"/>
    <n v="3930"/>
    <n v="12.285714285714286"/>
    <x v="1"/>
    <n v="32188.128571428573"/>
    <n v="85"/>
    <x v="1"/>
    <s v="USD"/>
    <n v="1424844000"/>
    <n v="1425448800"/>
    <b v="0"/>
    <b v="1"/>
    <x v="3"/>
    <x v="3"/>
  </r>
  <r>
    <n v="931"/>
    <x v="910"/>
    <s v="Digitized 24/7 budgetary management"/>
    <n v="7900"/>
    <n v="5729"/>
    <n v="-27.481012658227851"/>
    <x v="0"/>
    <n v="32597.666666666668"/>
    <n v="112"/>
    <x v="1"/>
    <s v="USD"/>
    <n v="1403931600"/>
    <n v="1404104400"/>
    <b v="0"/>
    <b v="1"/>
    <x v="3"/>
    <x v="3"/>
  </r>
  <r>
    <n v="932"/>
    <x v="911"/>
    <s v="Stand-alone zero tolerance algorithm"/>
    <n v="2300"/>
    <n v="4883"/>
    <n v="112.30434782608695"/>
    <x v="1"/>
    <n v="32992.794117647056"/>
    <n v="144"/>
    <x v="1"/>
    <s v="USD"/>
    <n v="1394514000"/>
    <n v="1394773200"/>
    <b v="0"/>
    <b v="0"/>
    <x v="1"/>
    <x v="1"/>
  </r>
  <r>
    <n v="933"/>
    <x v="912"/>
    <s v="Implemented tangible support"/>
    <n v="73000"/>
    <n v="175015"/>
    <n v="139.74657534246575"/>
    <x v="1"/>
    <n v="33412.343283582093"/>
    <n v="1902"/>
    <x v="1"/>
    <s v="USD"/>
    <n v="1365397200"/>
    <n v="1366520400"/>
    <b v="0"/>
    <b v="0"/>
    <x v="3"/>
    <x v="3"/>
  </r>
  <r>
    <n v="934"/>
    <x v="913"/>
    <s v="Reactive radical framework"/>
    <n v="6200"/>
    <n v="11280"/>
    <n v="81.935483870967744"/>
    <x v="1"/>
    <n v="31266.848484848484"/>
    <n v="105"/>
    <x v="1"/>
    <s v="USD"/>
    <n v="1456120800"/>
    <n v="1456639200"/>
    <b v="0"/>
    <b v="0"/>
    <x v="3"/>
    <x v="3"/>
  </r>
  <r>
    <n v="935"/>
    <x v="914"/>
    <s v="Object-based full-range knowledge user"/>
    <n v="6100"/>
    <n v="10012"/>
    <n v="64.131147540983605"/>
    <x v="1"/>
    <n v="31574.33846153846"/>
    <n v="132"/>
    <x v="1"/>
    <s v="USD"/>
    <n v="1437714000"/>
    <n v="1438318800"/>
    <b v="0"/>
    <b v="0"/>
    <x v="3"/>
    <x v="3"/>
  </r>
  <r>
    <n v="936"/>
    <x v="591"/>
    <s v="Enhanced composite contingency"/>
    <n v="103200"/>
    <n v="1690"/>
    <n v="-98.362403100775197"/>
    <x v="0"/>
    <n v="31911.25"/>
    <n v="21"/>
    <x v="1"/>
    <s v="USD"/>
    <n v="1563771600"/>
    <n v="1564030800"/>
    <b v="1"/>
    <b v="0"/>
    <x v="3"/>
    <x v="3"/>
  </r>
  <r>
    <n v="937"/>
    <x v="915"/>
    <s v="Cloned fresh-thinking model"/>
    <n v="171000"/>
    <n v="84891"/>
    <n v="-50.35614035087719"/>
    <x v="3"/>
    <n v="32390.952380952382"/>
    <n v="976"/>
    <x v="1"/>
    <s v="USD"/>
    <n v="1448517600"/>
    <n v="1449295200"/>
    <b v="0"/>
    <b v="0"/>
    <x v="4"/>
    <x v="4"/>
  </r>
  <r>
    <n v="938"/>
    <x v="916"/>
    <s v="Total dedicated benchmark"/>
    <n v="9200"/>
    <n v="10093"/>
    <n v="9.7065217391304337"/>
    <x v="1"/>
    <n v="31544.177419354837"/>
    <n v="96"/>
    <x v="1"/>
    <s v="USD"/>
    <n v="1528779600"/>
    <n v="1531890000"/>
    <b v="0"/>
    <b v="1"/>
    <x v="5"/>
    <x v="13"/>
  </r>
  <r>
    <n v="939"/>
    <x v="917"/>
    <s v="Streamlined human-resource Graphic Interface"/>
    <n v="7800"/>
    <n v="3839"/>
    <n v="-50.782051282051277"/>
    <x v="0"/>
    <n v="31895.836065573771"/>
    <n v="67"/>
    <x v="1"/>
    <s v="USD"/>
    <n v="1304744400"/>
    <n v="1306213200"/>
    <b v="0"/>
    <b v="1"/>
    <x v="6"/>
    <x v="11"/>
  </r>
  <r>
    <n v="940"/>
    <x v="918"/>
    <s v="Upgradable analyzing core"/>
    <n v="9900"/>
    <n v="6161"/>
    <n v="-37.767676767676768"/>
    <x v="2"/>
    <n v="32363.45"/>
    <n v="66"/>
    <x v="0"/>
    <s v="CAD"/>
    <n v="1354341600"/>
    <n v="1356242400"/>
    <b v="0"/>
    <b v="0"/>
    <x v="2"/>
    <x v="2"/>
  </r>
  <r>
    <n v="941"/>
    <x v="919"/>
    <s v="Profound exuding pricing structure"/>
    <n v="43000"/>
    <n v="5615"/>
    <n v="-86.941860465116278"/>
    <x v="0"/>
    <n v="32807.5593220339"/>
    <n v="78"/>
    <x v="1"/>
    <s v="USD"/>
    <n v="1294552800"/>
    <n v="1297576800"/>
    <b v="1"/>
    <b v="0"/>
    <x v="3"/>
    <x v="3"/>
  </r>
  <r>
    <n v="942"/>
    <x v="916"/>
    <s v="Horizontal optimizing model"/>
    <n v="9600"/>
    <n v="6205"/>
    <n v="-35.364583333333336"/>
    <x v="0"/>
    <n v="33276.396551724138"/>
    <n v="67"/>
    <x v="2"/>
    <s v="AUD"/>
    <n v="1295935200"/>
    <n v="1296194400"/>
    <b v="0"/>
    <b v="0"/>
    <x v="3"/>
    <x v="3"/>
  </r>
  <r>
    <n v="943"/>
    <x v="920"/>
    <s v="Synchronized fault-tolerant algorithm"/>
    <n v="7500"/>
    <n v="11969"/>
    <n v="59.586666666666666"/>
    <x v="1"/>
    <n v="33751.333333333336"/>
    <n v="114"/>
    <x v="1"/>
    <s v="USD"/>
    <n v="1411534800"/>
    <n v="1414558800"/>
    <b v="0"/>
    <b v="0"/>
    <x v="0"/>
    <x v="0"/>
  </r>
  <r>
    <n v="944"/>
    <x v="921"/>
    <s v="Streamlined 5thgeneration intranet"/>
    <n v="10000"/>
    <n v="8142"/>
    <n v="-18.579999999999998"/>
    <x v="0"/>
    <n v="34140.303571428572"/>
    <n v="263"/>
    <x v="2"/>
    <s v="AUD"/>
    <n v="1486706400"/>
    <n v="1488348000"/>
    <b v="0"/>
    <b v="0"/>
    <x v="7"/>
    <x v="14"/>
  </r>
  <r>
    <n v="945"/>
    <x v="922"/>
    <s v="Cross-group clear-thinking task-force"/>
    <n v="172000"/>
    <n v="55805"/>
    <n v="-67.555232558139537"/>
    <x v="0"/>
    <n v="34613"/>
    <n v="1691"/>
    <x v="1"/>
    <s v="USD"/>
    <n v="1333602000"/>
    <n v="1334898000"/>
    <b v="1"/>
    <b v="0"/>
    <x v="7"/>
    <x v="14"/>
  </r>
  <r>
    <n v="946"/>
    <x v="923"/>
    <s v="Public-key bandwidth-monitored intranet"/>
    <n v="153700"/>
    <n v="15238"/>
    <n v="-90.085881587508126"/>
    <x v="0"/>
    <n v="34220.555555555555"/>
    <n v="181"/>
    <x v="1"/>
    <s v="USD"/>
    <n v="1308200400"/>
    <n v="1308373200"/>
    <b v="0"/>
    <b v="0"/>
    <x v="3"/>
    <x v="3"/>
  </r>
  <r>
    <n v="947"/>
    <x v="924"/>
    <s v="Upgradable clear-thinking hardware"/>
    <n v="3600"/>
    <n v="961"/>
    <n v="-73.305555555555557"/>
    <x v="0"/>
    <n v="34578.716981132078"/>
    <n v="13"/>
    <x v="1"/>
    <s v="USD"/>
    <n v="1411707600"/>
    <n v="1412312400"/>
    <b v="0"/>
    <b v="0"/>
    <x v="3"/>
    <x v="3"/>
  </r>
  <r>
    <n v="948"/>
    <x v="925"/>
    <s v="Integrated holistic paradigm"/>
    <n v="9400"/>
    <n v="5918"/>
    <n v="-37.042553191489361"/>
    <x v="3"/>
    <n v="35225.211538461539"/>
    <n v="160"/>
    <x v="1"/>
    <s v="USD"/>
    <n v="1418364000"/>
    <n v="1419228000"/>
    <b v="1"/>
    <b v="1"/>
    <x v="4"/>
    <x v="4"/>
  </r>
  <r>
    <n v="949"/>
    <x v="926"/>
    <s v="Seamless clear-thinking conglomeration"/>
    <n v="5900"/>
    <n v="9520"/>
    <n v="61.355932203389827"/>
    <x v="1"/>
    <n v="35799.862745098042"/>
    <n v="203"/>
    <x v="1"/>
    <s v="USD"/>
    <n v="1429333200"/>
    <n v="1430974800"/>
    <b v="0"/>
    <b v="0"/>
    <x v="2"/>
    <x v="2"/>
  </r>
  <r>
    <n v="950"/>
    <x v="927"/>
    <s v="Persistent content-based methodology"/>
    <n v="100"/>
    <n v="5"/>
    <n v="-95"/>
    <x v="0"/>
    <n v="36325.46"/>
    <n v="1"/>
    <x v="1"/>
    <s v="USD"/>
    <n v="1555390800"/>
    <n v="1555822800"/>
    <b v="0"/>
    <b v="1"/>
    <x v="3"/>
    <x v="3"/>
  </r>
  <r>
    <n v="951"/>
    <x v="928"/>
    <s v="Re-engineered 24hour matrix"/>
    <n v="14500"/>
    <n v="159056"/>
    <n v="996.93793103448274"/>
    <x v="1"/>
    <n v="37066.693877551021"/>
    <n v="1559"/>
    <x v="1"/>
    <s v="USD"/>
    <n v="1482732000"/>
    <n v="1482818400"/>
    <b v="0"/>
    <b v="1"/>
    <x v="1"/>
    <x v="1"/>
  </r>
  <r>
    <n v="952"/>
    <x v="929"/>
    <s v="Virtual multi-tasking core"/>
    <n v="145500"/>
    <n v="101987"/>
    <n v="-29.905841924398622"/>
    <x v="3"/>
    <n v="34525.25"/>
    <n v="2266"/>
    <x v="1"/>
    <s v="USD"/>
    <n v="1470718800"/>
    <n v="1471928400"/>
    <b v="0"/>
    <b v="0"/>
    <x v="4"/>
    <x v="4"/>
  </r>
  <r>
    <n v="953"/>
    <x v="930"/>
    <s v="Streamlined fault-tolerant conglomeration"/>
    <n v="3300"/>
    <n v="1980"/>
    <n v="-40"/>
    <x v="0"/>
    <n v="33089.893617021276"/>
    <n v="21"/>
    <x v="1"/>
    <s v="USD"/>
    <n v="1450591200"/>
    <n v="1453701600"/>
    <b v="0"/>
    <b v="1"/>
    <x v="4"/>
    <x v="22"/>
  </r>
  <r>
    <n v="954"/>
    <x v="931"/>
    <s v="Enterprise-wide client-driven policy"/>
    <n v="42600"/>
    <n v="156384"/>
    <n v="267.0985915492958"/>
    <x v="1"/>
    <n v="33766.195652173912"/>
    <n v="1548"/>
    <x v="2"/>
    <s v="AUD"/>
    <n v="1348290000"/>
    <n v="1350363600"/>
    <b v="0"/>
    <b v="0"/>
    <x v="2"/>
    <x v="2"/>
  </r>
  <r>
    <n v="955"/>
    <x v="932"/>
    <s v="Function-based next generation emulation"/>
    <n v="700"/>
    <n v="7763"/>
    <n v="1009"/>
    <x v="1"/>
    <n v="31041.355555555554"/>
    <n v="80"/>
    <x v="1"/>
    <s v="USD"/>
    <n v="1353823200"/>
    <n v="1353996000"/>
    <b v="0"/>
    <b v="0"/>
    <x v="3"/>
    <x v="3"/>
  </r>
  <r>
    <n v="956"/>
    <x v="933"/>
    <s v="Re-engineered composite focus group"/>
    <n v="187600"/>
    <n v="35698"/>
    <n v="-80.971215351812361"/>
    <x v="0"/>
    <n v="31570.409090909092"/>
    <n v="830"/>
    <x v="1"/>
    <s v="USD"/>
    <n v="1450764000"/>
    <n v="1451109600"/>
    <b v="0"/>
    <b v="0"/>
    <x v="4"/>
    <x v="22"/>
  </r>
  <r>
    <n v="957"/>
    <x v="934"/>
    <s v="Profound mission-critical function"/>
    <n v="9800"/>
    <n v="12434"/>
    <n v="26.877551020408163"/>
    <x v="1"/>
    <n v="31474.418604651164"/>
    <n v="131"/>
    <x v="1"/>
    <s v="USD"/>
    <n v="1329372000"/>
    <n v="1329631200"/>
    <b v="0"/>
    <b v="0"/>
    <x v="3"/>
    <x v="3"/>
  </r>
  <r>
    <n v="958"/>
    <x v="935"/>
    <s v="De-engineered zero-defect open system"/>
    <n v="1100"/>
    <n v="8081"/>
    <n v="634.63636363636363"/>
    <x v="1"/>
    <n v="31927.761904761905"/>
    <n v="112"/>
    <x v="1"/>
    <s v="USD"/>
    <n v="1277096400"/>
    <n v="1278997200"/>
    <b v="0"/>
    <b v="0"/>
    <x v="4"/>
    <x v="10"/>
  </r>
  <r>
    <n v="959"/>
    <x v="936"/>
    <s v="Operative hybrid utilization"/>
    <n v="145000"/>
    <n v="6631"/>
    <n v="-95.426896551724141"/>
    <x v="0"/>
    <n v="32509.390243902439"/>
    <n v="130"/>
    <x v="1"/>
    <s v="USD"/>
    <n v="1277701200"/>
    <n v="1280120400"/>
    <b v="0"/>
    <b v="0"/>
    <x v="5"/>
    <x v="18"/>
  </r>
  <r>
    <n v="960"/>
    <x v="937"/>
    <s v="Function-based interactive matrix"/>
    <n v="5500"/>
    <n v="4678"/>
    <n v="-14.945454545454545"/>
    <x v="0"/>
    <n v="33156.35"/>
    <n v="55"/>
    <x v="1"/>
    <s v="USD"/>
    <n v="1454911200"/>
    <n v="1458104400"/>
    <b v="0"/>
    <b v="0"/>
    <x v="2"/>
    <x v="2"/>
  </r>
  <r>
    <n v="961"/>
    <x v="938"/>
    <s v="Optimized content-based collaboration"/>
    <n v="5700"/>
    <n v="6800"/>
    <n v="19.298245614035086"/>
    <x v="1"/>
    <n v="33886.564102564102"/>
    <n v="155"/>
    <x v="1"/>
    <s v="USD"/>
    <n v="1297922400"/>
    <n v="1298268000"/>
    <b v="0"/>
    <b v="0"/>
    <x v="5"/>
    <x v="18"/>
  </r>
  <r>
    <n v="962"/>
    <x v="939"/>
    <s v="User-centric cohesive policy"/>
    <n v="3600"/>
    <n v="10657"/>
    <n v="196.02777777777777"/>
    <x v="1"/>
    <n v="34599.368421052633"/>
    <n v="266"/>
    <x v="1"/>
    <s v="USD"/>
    <n v="1384408800"/>
    <n v="1386223200"/>
    <b v="0"/>
    <b v="0"/>
    <x v="0"/>
    <x v="0"/>
  </r>
  <r>
    <n v="963"/>
    <x v="940"/>
    <s v="Ergonomic methodical hub"/>
    <n v="5900"/>
    <n v="4997"/>
    <n v="-15.305084745762713"/>
    <x v="0"/>
    <n v="35246.45945945946"/>
    <n v="114"/>
    <x v="6"/>
    <s v="EUR"/>
    <n v="1299304800"/>
    <n v="1299823200"/>
    <b v="0"/>
    <b v="1"/>
    <x v="7"/>
    <x v="14"/>
  </r>
  <r>
    <n v="964"/>
    <x v="941"/>
    <s v="Devolved disintermediate encryption"/>
    <n v="3700"/>
    <n v="13164"/>
    <n v="255.7837837837838"/>
    <x v="1"/>
    <n v="36086.722222222219"/>
    <n v="155"/>
    <x v="1"/>
    <s v="USD"/>
    <n v="1431320400"/>
    <n v="1431752400"/>
    <b v="0"/>
    <b v="0"/>
    <x v="3"/>
    <x v="3"/>
  </r>
  <r>
    <n v="965"/>
    <x v="942"/>
    <s v="Phased clear-thinking policy"/>
    <n v="2200"/>
    <n v="8501"/>
    <n v="286.40909090909093"/>
    <x v="1"/>
    <n v="36741.657142857141"/>
    <n v="207"/>
    <x v="4"/>
    <s v="GBP"/>
    <n v="1264399200"/>
    <n v="1267855200"/>
    <b v="0"/>
    <b v="0"/>
    <x v="1"/>
    <x v="1"/>
  </r>
  <r>
    <n v="966"/>
    <x v="411"/>
    <s v="Seamless solution-oriented capacity"/>
    <n v="1700"/>
    <n v="13468"/>
    <n v="692.23529411764707"/>
    <x v="1"/>
    <n v="37572.26470588235"/>
    <n v="245"/>
    <x v="1"/>
    <s v="USD"/>
    <n v="1497502800"/>
    <n v="1497675600"/>
    <b v="0"/>
    <b v="0"/>
    <x v="3"/>
    <x v="3"/>
  </r>
  <r>
    <n v="967"/>
    <x v="943"/>
    <s v="Organized human-resource attitude"/>
    <n v="88400"/>
    <n v="121138"/>
    <n v="37.033936651583709"/>
    <x v="1"/>
    <n v="38302.696969696968"/>
    <n v="1573"/>
    <x v="1"/>
    <s v="USD"/>
    <n v="1333688400"/>
    <n v="1336885200"/>
    <b v="0"/>
    <b v="0"/>
    <x v="1"/>
    <x v="21"/>
  </r>
  <r>
    <n v="968"/>
    <x v="944"/>
    <s v="Open-architected disintermediate budgetary management"/>
    <n v="2400"/>
    <n v="8117"/>
    <n v="238.20833333333334"/>
    <x v="1"/>
    <n v="35714.09375"/>
    <n v="114"/>
    <x v="1"/>
    <s v="USD"/>
    <n v="1293861600"/>
    <n v="1295157600"/>
    <b v="0"/>
    <b v="0"/>
    <x v="0"/>
    <x v="0"/>
  </r>
  <r>
    <n v="969"/>
    <x v="945"/>
    <s v="Multi-lateral radical solution"/>
    <n v="7900"/>
    <n v="8550"/>
    <n v="8.2278481012658222"/>
    <x v="1"/>
    <n v="36604.322580645159"/>
    <n v="93"/>
    <x v="1"/>
    <s v="USD"/>
    <n v="1576994400"/>
    <n v="1577599200"/>
    <b v="0"/>
    <b v="0"/>
    <x v="3"/>
    <x v="3"/>
  </r>
  <r>
    <n v="970"/>
    <x v="946"/>
    <s v="Inverse context-sensitive info-mediaries"/>
    <n v="94900"/>
    <n v="57659"/>
    <n v="-39.242360379346678"/>
    <x v="0"/>
    <n v="37539.466666666667"/>
    <n v="594"/>
    <x v="1"/>
    <s v="USD"/>
    <n v="1304917200"/>
    <n v="1305003600"/>
    <b v="0"/>
    <b v="0"/>
    <x v="3"/>
    <x v="3"/>
  </r>
  <r>
    <n v="971"/>
    <x v="947"/>
    <s v="Versatile neutral workforce"/>
    <n v="5100"/>
    <n v="1414"/>
    <n v="-72.274509803921575"/>
    <x v="0"/>
    <n v="36845.689655172413"/>
    <n v="24"/>
    <x v="1"/>
    <s v="USD"/>
    <n v="1381208400"/>
    <n v="1381726800"/>
    <b v="0"/>
    <b v="0"/>
    <x v="4"/>
    <x v="19"/>
  </r>
  <r>
    <n v="972"/>
    <x v="948"/>
    <s v="Multi-tiered systematic knowledge user"/>
    <n v="42700"/>
    <n v="97524"/>
    <n v="128.39344262295083"/>
    <x v="1"/>
    <n v="38111.107142857145"/>
    <n v="1681"/>
    <x v="1"/>
    <s v="USD"/>
    <n v="1401685200"/>
    <n v="1402462800"/>
    <b v="0"/>
    <b v="1"/>
    <x v="2"/>
    <x v="2"/>
  </r>
  <r>
    <n v="973"/>
    <x v="949"/>
    <s v="Programmable multi-state algorithm"/>
    <n v="121100"/>
    <n v="26176"/>
    <n v="-78.384805945499593"/>
    <x v="0"/>
    <n v="35910.629629629628"/>
    <n v="252"/>
    <x v="1"/>
    <s v="USD"/>
    <n v="1291960800"/>
    <n v="1292133600"/>
    <b v="0"/>
    <b v="1"/>
    <x v="3"/>
    <x v="3"/>
  </r>
  <r>
    <n v="974"/>
    <x v="950"/>
    <s v="Multi-channeled reciprocal interface"/>
    <n v="800"/>
    <n v="2991"/>
    <n v="273.875"/>
    <x v="1"/>
    <n v="36285.038461538461"/>
    <n v="32"/>
    <x v="1"/>
    <s v="USD"/>
    <n v="1368853200"/>
    <n v="1368939600"/>
    <b v="0"/>
    <b v="0"/>
    <x v="1"/>
    <x v="7"/>
  </r>
  <r>
    <n v="975"/>
    <x v="951"/>
    <s v="Right-sized maximized migration"/>
    <n v="5400"/>
    <n v="8366"/>
    <n v="54.925925925925924"/>
    <x v="1"/>
    <n v="37616.800000000003"/>
    <n v="135"/>
    <x v="1"/>
    <s v="USD"/>
    <n v="1448776800"/>
    <n v="1452146400"/>
    <b v="0"/>
    <b v="1"/>
    <x v="3"/>
    <x v="3"/>
  </r>
  <r>
    <n v="976"/>
    <x v="952"/>
    <s v="Self-enabling value-added artificial intelligence"/>
    <n v="4000"/>
    <n v="12886"/>
    <n v="222.14999999999998"/>
    <x v="1"/>
    <n v="38835.583333333336"/>
    <n v="140"/>
    <x v="1"/>
    <s v="USD"/>
    <n v="1296194400"/>
    <n v="1296712800"/>
    <b v="0"/>
    <b v="1"/>
    <x v="3"/>
    <x v="3"/>
  </r>
  <r>
    <n v="977"/>
    <x v="597"/>
    <s v="Vision-oriented interactive solution"/>
    <n v="7000"/>
    <n v="5177"/>
    <n v="-26.042857142857144"/>
    <x v="0"/>
    <n v="39963.82608695652"/>
    <n v="67"/>
    <x v="1"/>
    <s v="USD"/>
    <n v="1517983200"/>
    <n v="1520748000"/>
    <b v="0"/>
    <b v="0"/>
    <x v="0"/>
    <x v="0"/>
  </r>
  <r>
    <n v="978"/>
    <x v="953"/>
    <s v="Fundamental user-facing productivity"/>
    <n v="1000"/>
    <n v="8641"/>
    <n v="764.1"/>
    <x v="1"/>
    <n v="41545.045454545456"/>
    <n v="92"/>
    <x v="1"/>
    <s v="USD"/>
    <n v="1478930400"/>
    <n v="1480831200"/>
    <b v="0"/>
    <b v="0"/>
    <x v="6"/>
    <x v="11"/>
  </r>
  <r>
    <n v="979"/>
    <x v="954"/>
    <s v="Innovative well-modulated capability"/>
    <n v="60200"/>
    <n v="86244"/>
    <n v="43.262458471760795"/>
    <x v="1"/>
    <n v="43111.904761904763"/>
    <n v="1015"/>
    <x v="4"/>
    <s v="GBP"/>
    <n v="1426395600"/>
    <n v="1426914000"/>
    <b v="0"/>
    <b v="0"/>
    <x v="3"/>
    <x v="3"/>
  </r>
  <r>
    <n v="980"/>
    <x v="955"/>
    <s v="Universal fault-tolerant orchestration"/>
    <n v="195200"/>
    <n v="78630"/>
    <n v="-59.718237704918032"/>
    <x v="0"/>
    <n v="40955.300000000003"/>
    <n v="742"/>
    <x v="1"/>
    <s v="USD"/>
    <n v="1446181200"/>
    <n v="1446616800"/>
    <b v="1"/>
    <b v="0"/>
    <x v="5"/>
    <x v="9"/>
  </r>
  <r>
    <n v="981"/>
    <x v="956"/>
    <s v="Grass-roots executive synergy"/>
    <n v="6700"/>
    <n v="11941"/>
    <n v="78.223880597014926"/>
    <x v="1"/>
    <n v="38972.42105263158"/>
    <n v="323"/>
    <x v="1"/>
    <s v="USD"/>
    <n v="1514181600"/>
    <n v="1517032800"/>
    <b v="0"/>
    <b v="0"/>
    <x v="2"/>
    <x v="2"/>
  </r>
  <r>
    <n v="982"/>
    <x v="957"/>
    <s v="Multi-layered optimal application"/>
    <n v="7200"/>
    <n v="6115"/>
    <n v="-15.069444444444443"/>
    <x v="0"/>
    <n v="40474.166666666664"/>
    <n v="75"/>
    <x v="1"/>
    <s v="USD"/>
    <n v="1311051600"/>
    <n v="1311224400"/>
    <b v="0"/>
    <b v="1"/>
    <x v="4"/>
    <x v="4"/>
  </r>
  <r>
    <n v="983"/>
    <x v="958"/>
    <s v="Business-focused full-range core"/>
    <n v="129100"/>
    <n v="188404"/>
    <n v="45.936483346243222"/>
    <x v="1"/>
    <n v="42495.294117647056"/>
    <n v="2326"/>
    <x v="1"/>
    <s v="USD"/>
    <n v="1564894800"/>
    <n v="1566190800"/>
    <b v="0"/>
    <b v="0"/>
    <x v="4"/>
    <x v="4"/>
  </r>
  <r>
    <n v="984"/>
    <x v="959"/>
    <s v="Exclusive system-worthy Graphic Interface"/>
    <n v="6500"/>
    <n v="9910"/>
    <n v="52.46153846153846"/>
    <x v="1"/>
    <n v="33376"/>
    <n v="381"/>
    <x v="1"/>
    <s v="USD"/>
    <n v="1567918800"/>
    <n v="1570165200"/>
    <b v="0"/>
    <b v="0"/>
    <x v="3"/>
    <x v="3"/>
  </r>
  <r>
    <n v="985"/>
    <x v="960"/>
    <s v="Enhanced optimal ability"/>
    <n v="170600"/>
    <n v="114523"/>
    <n v="-32.870457209847601"/>
    <x v="0"/>
    <n v="34940.400000000001"/>
    <n v="4405"/>
    <x v="1"/>
    <s v="USD"/>
    <n v="1386309600"/>
    <n v="1388556000"/>
    <b v="0"/>
    <b v="1"/>
    <x v="1"/>
    <x v="1"/>
  </r>
  <r>
    <n v="986"/>
    <x v="961"/>
    <s v="Optional zero administration neural-net"/>
    <n v="7800"/>
    <n v="3144"/>
    <n v="-59.692307692307686"/>
    <x v="0"/>
    <n v="29255.928571428572"/>
    <n v="92"/>
    <x v="1"/>
    <s v="USD"/>
    <n v="1301979600"/>
    <n v="1303189200"/>
    <b v="0"/>
    <b v="0"/>
    <x v="1"/>
    <x v="1"/>
  </r>
  <r>
    <n v="987"/>
    <x v="962"/>
    <s v="Ameliorated foreground focus group"/>
    <n v="6200"/>
    <n v="13441"/>
    <n v="116.79032258064517"/>
    <x v="1"/>
    <n v="31264.538461538461"/>
    <n v="480"/>
    <x v="1"/>
    <s v="USD"/>
    <n v="1493269200"/>
    <n v="1494478800"/>
    <b v="0"/>
    <b v="0"/>
    <x v="4"/>
    <x v="4"/>
  </r>
  <r>
    <n v="988"/>
    <x v="963"/>
    <s v="Triple-buffered multi-tasking matrices"/>
    <n v="9400"/>
    <n v="4899"/>
    <n v="-47.882978723404257"/>
    <x v="0"/>
    <n v="32749.833333333332"/>
    <n v="64"/>
    <x v="1"/>
    <s v="USD"/>
    <n v="1478930400"/>
    <n v="1480744800"/>
    <b v="0"/>
    <b v="0"/>
    <x v="5"/>
    <x v="15"/>
  </r>
  <r>
    <n v="989"/>
    <x v="964"/>
    <s v="Versatile dedicated migration"/>
    <n v="2400"/>
    <n v="11990"/>
    <n v="399.58333333333331"/>
    <x v="1"/>
    <n v="35281.727272727272"/>
    <n v="226"/>
    <x v="1"/>
    <s v="USD"/>
    <n v="1555390800"/>
    <n v="1555822800"/>
    <b v="0"/>
    <b v="0"/>
    <x v="5"/>
    <x v="18"/>
  </r>
  <r>
    <n v="990"/>
    <x v="965"/>
    <s v="Devolved foreground customer loyalty"/>
    <n v="7800"/>
    <n v="6839"/>
    <n v="-12.320512820512821"/>
    <x v="0"/>
    <n v="37610.9"/>
    <n v="64"/>
    <x v="1"/>
    <s v="USD"/>
    <n v="1456984800"/>
    <n v="1458882000"/>
    <b v="0"/>
    <b v="1"/>
    <x v="4"/>
    <x v="6"/>
  </r>
  <r>
    <n v="991"/>
    <x v="509"/>
    <s v="Reduced reciprocal focus group"/>
    <n v="9800"/>
    <n v="11091"/>
    <n v="13.173469387755102"/>
    <x v="1"/>
    <n v="41030"/>
    <n v="241"/>
    <x v="1"/>
    <s v="USD"/>
    <n v="1411621200"/>
    <n v="1411966800"/>
    <b v="0"/>
    <b v="1"/>
    <x v="1"/>
    <x v="1"/>
  </r>
  <r>
    <n v="992"/>
    <x v="966"/>
    <s v="Networked global migration"/>
    <n v="3100"/>
    <n v="13223"/>
    <n v="326.54838709677421"/>
    <x v="1"/>
    <n v="44772.375"/>
    <n v="132"/>
    <x v="1"/>
    <s v="USD"/>
    <n v="1525669200"/>
    <n v="1526878800"/>
    <b v="0"/>
    <b v="1"/>
    <x v="4"/>
    <x v="6"/>
  </r>
  <r>
    <n v="993"/>
    <x v="967"/>
    <s v="De-engineered even-keeled definition"/>
    <n v="9800"/>
    <n v="7608"/>
    <n v="-22.367346938775508"/>
    <x v="3"/>
    <n v="49279.428571428572"/>
    <n v="75"/>
    <x v="6"/>
    <s v="EUR"/>
    <n v="1450936800"/>
    <n v="1452405600"/>
    <b v="0"/>
    <b v="1"/>
    <x v="7"/>
    <x v="14"/>
  </r>
  <r>
    <n v="994"/>
    <x v="968"/>
    <s v="Implemented bi-directional flexibility"/>
    <n v="141100"/>
    <n v="74073"/>
    <n v="-47.503189227498225"/>
    <x v="0"/>
    <n v="56224.666666666664"/>
    <n v="842"/>
    <x v="1"/>
    <s v="USD"/>
    <n v="1413522000"/>
    <n v="1414040400"/>
    <b v="0"/>
    <b v="1"/>
    <x v="5"/>
    <x v="18"/>
  </r>
  <r>
    <n v="995"/>
    <x v="969"/>
    <s v="Vision-oriented scalable definition"/>
    <n v="97300"/>
    <n v="153216"/>
    <n v="57.46762589928057"/>
    <x v="1"/>
    <n v="52655"/>
    <n v="2043"/>
    <x v="1"/>
    <s v="USD"/>
    <n v="1541307600"/>
    <n v="1543816800"/>
    <b v="0"/>
    <b v="1"/>
    <x v="0"/>
    <x v="0"/>
  </r>
  <r>
    <n v="996"/>
    <x v="970"/>
    <s v="Future-proofed upward-trending migration"/>
    <n v="6600"/>
    <n v="4814"/>
    <n v="-27.060606060606062"/>
    <x v="0"/>
    <n v="27514.75"/>
    <n v="112"/>
    <x v="1"/>
    <s v="USD"/>
    <n v="1357106400"/>
    <n v="1359698400"/>
    <b v="0"/>
    <b v="0"/>
    <x v="3"/>
    <x v="3"/>
  </r>
  <r>
    <n v="997"/>
    <x v="971"/>
    <s v="Right-sized full-range throughput"/>
    <n v="7600"/>
    <n v="4603"/>
    <n v="-39.434210526315788"/>
    <x v="3"/>
    <n v="35081.666666666664"/>
    <n v="139"/>
    <x v="6"/>
    <s v="EUR"/>
    <n v="1390197600"/>
    <n v="1390629600"/>
    <b v="0"/>
    <b v="0"/>
    <x v="3"/>
    <x v="3"/>
  </r>
  <r>
    <n v="998"/>
    <x v="972"/>
    <s v="Polarized composite customer loyalty"/>
    <n v="66600"/>
    <n v="37823"/>
    <n v="-43.208708708708713"/>
    <x v="0"/>
    <n v="50321"/>
    <n v="374"/>
    <x v="1"/>
    <s v="USD"/>
    <n v="1265868000"/>
    <n v="1267077600"/>
    <b v="0"/>
    <b v="1"/>
    <x v="1"/>
    <x v="7"/>
  </r>
  <r>
    <n v="999"/>
    <x v="973"/>
    <s v="Expanded eco-centric policy"/>
    <n v="111100"/>
    <n v="62819"/>
    <n v="-43.457245724572459"/>
    <x v="3"/>
    <n v="62819"/>
    <n v="1122"/>
    <x v="1"/>
    <s v="USD"/>
    <n v="1467176400"/>
    <n v="1467781200"/>
    <b v="0"/>
    <b v="0"/>
    <x v="0"/>
    <x v="0"/>
  </r>
  <r>
    <m/>
    <x v="974"/>
    <m/>
    <m/>
    <m/>
    <m/>
    <x v="4"/>
    <m/>
    <m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00"/>
    <x v="0"/>
    <e v="#DIV/0!"/>
    <n v="0"/>
    <s v="CA"/>
    <s v="CAD"/>
    <n v="1448690400"/>
    <n v="1450159200"/>
    <x v="0"/>
    <d v="2015-12-15T06:00:00"/>
    <b v="0"/>
    <b v="0"/>
    <x v="0"/>
    <s v="food trucks"/>
  </r>
  <r>
    <n v="1"/>
    <s v="Odom Inc"/>
    <s v="Managed bottom-line architecture"/>
    <n v="1400"/>
    <n v="14560"/>
    <n v="940"/>
    <x v="1"/>
    <n v="92.151898734177209"/>
    <n v="158"/>
    <s v="US"/>
    <s v="USD"/>
    <n v="1408424400"/>
    <n v="1408597200"/>
    <x v="1"/>
    <d v="2014-08-21T05:00:00"/>
    <b v="0"/>
    <b v="1"/>
    <x v="1"/>
    <s v="rock"/>
  </r>
  <r>
    <n v="2"/>
    <s v="Melton, Robinson and Fritz"/>
    <s v="Function-based leadingedge pricing structure"/>
    <n v="108400"/>
    <n v="142523"/>
    <n v="31.478782287822877"/>
    <x v="1"/>
    <n v="100.01614035087719"/>
    <n v="1425"/>
    <s v="AU"/>
    <s v="AUD"/>
    <n v="1384668000"/>
    <n v="1384840800"/>
    <x v="2"/>
    <d v="2013-11-19T06:00:00"/>
    <b v="0"/>
    <b v="0"/>
    <x v="2"/>
    <s v="web"/>
  </r>
  <r>
    <n v="3"/>
    <s v="Mcdonald, Gonzalez and Ross"/>
    <s v="Vision-oriented fresh-thinking conglomeration"/>
    <n v="4200"/>
    <n v="2477"/>
    <n v="-41.023809523809526"/>
    <x v="0"/>
    <n v="103.20833333333333"/>
    <n v="24"/>
    <s v="US"/>
    <s v="USD"/>
    <n v="1565499600"/>
    <n v="1568955600"/>
    <x v="3"/>
    <d v="2019-09-20T05:00:00"/>
    <b v="0"/>
    <b v="0"/>
    <x v="1"/>
    <s v="rock"/>
  </r>
  <r>
    <n v="4"/>
    <s v="Larson-Little"/>
    <s v="Proactive foreground core"/>
    <n v="7600"/>
    <n v="5265"/>
    <n v="-30.723684210526315"/>
    <x v="0"/>
    <n v="99.339622641509436"/>
    <n v="53"/>
    <s v="US"/>
    <s v="USD"/>
    <n v="1547964000"/>
    <n v="1548309600"/>
    <x v="4"/>
    <d v="2019-01-24T06:00:00"/>
    <b v="0"/>
    <b v="0"/>
    <x v="3"/>
    <s v="plays"/>
  </r>
  <r>
    <n v="5"/>
    <s v="Harris Group"/>
    <s v="Open-source optimizing database"/>
    <n v="7600"/>
    <n v="13195"/>
    <n v="73.618421052631575"/>
    <x v="1"/>
    <n v="75.833333333333329"/>
    <n v="174"/>
    <s v="DK"/>
    <s v="DKK"/>
    <n v="1346130000"/>
    <n v="1347080400"/>
    <x v="5"/>
    <d v="2012-09-08T05:00:00"/>
    <b v="0"/>
    <b v="0"/>
    <x v="3"/>
    <s v="plays"/>
  </r>
  <r>
    <n v="6"/>
    <s v="Ortiz, Coleman and Mitchell"/>
    <s v="Operative upward-trending algorithm"/>
    <n v="5200"/>
    <n v="1090"/>
    <n v="-79.038461538461533"/>
    <x v="0"/>
    <n v="60.555555555555557"/>
    <n v="18"/>
    <s v="GB"/>
    <s v="GBP"/>
    <n v="1505278800"/>
    <n v="1505365200"/>
    <x v="6"/>
    <d v="2017-09-14T05:00:00"/>
    <b v="0"/>
    <b v="0"/>
    <x v="4"/>
    <s v="documentary"/>
  </r>
  <r>
    <n v="7"/>
    <s v="Carter-Guzman"/>
    <s v="Centralized cohesive challenge"/>
    <n v="4500"/>
    <n v="14741"/>
    <n v="227.57777777777778"/>
    <x v="1"/>
    <n v="64.93832599118943"/>
    <n v="227"/>
    <s v="DK"/>
    <s v="DKK"/>
    <n v="1439442000"/>
    <n v="1439614800"/>
    <x v="7"/>
    <d v="2015-08-15T05:00:00"/>
    <b v="0"/>
    <b v="0"/>
    <x v="3"/>
    <s v="plays"/>
  </r>
  <r>
    <n v="8"/>
    <s v="Nunez-Richards"/>
    <s v="Exclusive attitude-oriented intranet"/>
    <n v="110100"/>
    <n v="21946"/>
    <n v="-80.067211625794727"/>
    <x v="2"/>
    <n v="30.997175141242938"/>
    <n v="708"/>
    <s v="DK"/>
    <s v="DKK"/>
    <n v="1281330000"/>
    <n v="1281502800"/>
    <x v="8"/>
    <d v="2010-08-11T05:00:00"/>
    <b v="0"/>
    <b v="0"/>
    <x v="3"/>
    <s v="plays"/>
  </r>
  <r>
    <n v="9"/>
    <s v="Rangel, Holt and Jones"/>
    <s v="Open-source fresh-thinking model"/>
    <n v="6200"/>
    <n v="3208"/>
    <n v="-48.258064516129032"/>
    <x v="0"/>
    <n v="72.909090909090907"/>
    <n v="44"/>
    <s v="US"/>
    <s v="USD"/>
    <n v="1379566800"/>
    <n v="1383804000"/>
    <x v="9"/>
    <d v="2013-11-07T06:00:00"/>
    <b v="0"/>
    <b v="0"/>
    <x v="1"/>
    <s v="electric music"/>
  </r>
  <r>
    <n v="10"/>
    <s v="Green Ltd"/>
    <s v="Monitored empowering installation"/>
    <n v="5200"/>
    <n v="13838"/>
    <n v="166.11538461538461"/>
    <x v="1"/>
    <n v="62.9"/>
    <n v="220"/>
    <s v="US"/>
    <s v="USD"/>
    <n v="1281762000"/>
    <n v="1285909200"/>
    <x v="10"/>
    <d v="2010-10-01T05:00:00"/>
    <b v="0"/>
    <b v="0"/>
    <x v="4"/>
    <s v="drama"/>
  </r>
  <r>
    <n v="11"/>
    <s v="Perez, Johnson and Gardner"/>
    <s v="Grass-roots zero administration system engine"/>
    <n v="6300"/>
    <n v="3030"/>
    <n v="-51.904761904761912"/>
    <x v="0"/>
    <n v="112.22222222222223"/>
    <n v="27"/>
    <s v="US"/>
    <s v="USD"/>
    <n v="1285045200"/>
    <n v="1285563600"/>
    <x v="11"/>
    <d v="2010-09-27T05:00:00"/>
    <b v="0"/>
    <b v="1"/>
    <x v="3"/>
    <s v="plays"/>
  </r>
  <r>
    <n v="12"/>
    <s v="Kim Ltd"/>
    <s v="Assimilated hybrid intranet"/>
    <n v="6300"/>
    <n v="5629"/>
    <n v="-10.65079365079365"/>
    <x v="0"/>
    <n v="102.34545454545454"/>
    <n v="55"/>
    <s v="US"/>
    <s v="USD"/>
    <n v="1571720400"/>
    <n v="1572411600"/>
    <x v="12"/>
    <d v="2019-10-30T05:00:00"/>
    <b v="0"/>
    <b v="0"/>
    <x v="4"/>
    <s v="drama"/>
  </r>
  <r>
    <n v="13"/>
    <s v="Walker, Taylor and Coleman"/>
    <s v="Multi-tiered directional open architecture"/>
    <n v="4200"/>
    <n v="10295"/>
    <n v="145.11904761904762"/>
    <x v="1"/>
    <n v="105.05102040816327"/>
    <n v="98"/>
    <s v="US"/>
    <s v="USD"/>
    <n v="1465621200"/>
    <n v="1466658000"/>
    <x v="13"/>
    <d v="2016-06-23T05:00:00"/>
    <b v="0"/>
    <b v="0"/>
    <x v="1"/>
    <s v="indie rock"/>
  </r>
  <r>
    <n v="14"/>
    <s v="Rodriguez, Rose and Stewart"/>
    <s v="Cloned directional synergy"/>
    <n v="28200"/>
    <n v="18829"/>
    <n v="-33.230496453900713"/>
    <x v="0"/>
    <n v="94.144999999999996"/>
    <n v="200"/>
    <s v="US"/>
    <s v="USD"/>
    <n v="1331013600"/>
    <n v="1333342800"/>
    <x v="14"/>
    <d v="2012-04-02T05:00:00"/>
    <b v="0"/>
    <b v="0"/>
    <x v="1"/>
    <s v="indie rock"/>
  </r>
  <r>
    <n v="15"/>
    <s v="Wright, Hunt and Rowe"/>
    <s v="Extended eco-centric pricing structure"/>
    <n v="81200"/>
    <n v="38414"/>
    <n v="-52.692118226600982"/>
    <x v="0"/>
    <n v="84.986725663716811"/>
    <n v="452"/>
    <s v="US"/>
    <s v="USD"/>
    <n v="1575957600"/>
    <n v="1576303200"/>
    <x v="15"/>
    <d v="2019-12-14T06:00:00"/>
    <b v="0"/>
    <b v="0"/>
    <x v="2"/>
    <s v="wearables"/>
  </r>
  <r>
    <n v="16"/>
    <s v="Hines Inc"/>
    <s v="Cross-platform systemic adapter"/>
    <n v="1700"/>
    <n v="11041"/>
    <n v="549.47058823529414"/>
    <x v="1"/>
    <n v="110.41"/>
    <n v="100"/>
    <s v="US"/>
    <s v="USD"/>
    <n v="1390370400"/>
    <n v="1392271200"/>
    <x v="16"/>
    <d v="2014-02-13T06:00:00"/>
    <b v="0"/>
    <b v="0"/>
    <x v="5"/>
    <s v="nonfiction"/>
  </r>
  <r>
    <n v="17"/>
    <s v="Cochran-Nguyen"/>
    <s v="Seamless 4thgeneration methodology"/>
    <n v="84600"/>
    <n v="134845"/>
    <n v="59.391252955082741"/>
    <x v="1"/>
    <n v="107.96236989591674"/>
    <n v="1249"/>
    <s v="US"/>
    <s v="USD"/>
    <n v="1294812000"/>
    <n v="1294898400"/>
    <x v="17"/>
    <d v="2011-01-13T06:00:00"/>
    <b v="0"/>
    <b v="0"/>
    <x v="4"/>
    <s v="animation"/>
  </r>
  <r>
    <n v="18"/>
    <s v="Johnson-Gould"/>
    <s v="Exclusive needs-based adapter"/>
    <n v="9100"/>
    <n v="6089"/>
    <n v="-33.087912087912088"/>
    <x v="3"/>
    <n v="45.103703703703701"/>
    <n v="135"/>
    <s v="US"/>
    <s v="USD"/>
    <n v="1536382800"/>
    <n v="1537074000"/>
    <x v="18"/>
    <d v="2018-09-16T05:00:00"/>
    <b v="0"/>
    <b v="0"/>
    <x v="3"/>
    <s v="plays"/>
  </r>
  <r>
    <n v="19"/>
    <s v="Perez-Hess"/>
    <s v="Down-sized cohesive archive"/>
    <n v="62500"/>
    <n v="30331"/>
    <n v="-51.470400000000005"/>
    <x v="0"/>
    <n v="45.001483679525222"/>
    <n v="674"/>
    <s v="US"/>
    <s v="USD"/>
    <n v="1551679200"/>
    <n v="1553490000"/>
    <x v="19"/>
    <d v="2019-03-25T05:00:00"/>
    <b v="0"/>
    <b v="1"/>
    <x v="3"/>
    <s v="plays"/>
  </r>
  <r>
    <n v="20"/>
    <s v="Reeves, Thompson and Richardson"/>
    <s v="Proactive composite alliance"/>
    <n v="131800"/>
    <n v="147936"/>
    <n v="12.242792109256449"/>
    <x v="1"/>
    <n v="105.97134670487107"/>
    <n v="1396"/>
    <s v="US"/>
    <s v="USD"/>
    <n v="1406523600"/>
    <n v="1406523600"/>
    <x v="20"/>
    <d v="2014-07-28T05:00:00"/>
    <b v="0"/>
    <b v="0"/>
    <x v="4"/>
    <s v="drama"/>
  </r>
  <r>
    <n v="21"/>
    <s v="Simmons-Reynolds"/>
    <s v="Re-engineered intangible definition"/>
    <n v="94000"/>
    <n v="38533"/>
    <n v="-59.007446808510636"/>
    <x v="0"/>
    <n v="69.055555555555557"/>
    <n v="558"/>
    <s v="US"/>
    <s v="USD"/>
    <n v="1313384400"/>
    <n v="1316322000"/>
    <x v="21"/>
    <d v="2011-09-18T05:00:00"/>
    <b v="0"/>
    <b v="0"/>
    <x v="3"/>
    <s v="plays"/>
  </r>
  <r>
    <n v="22"/>
    <s v="Collier Inc"/>
    <s v="Enhanced dynamic definition"/>
    <n v="59100"/>
    <n v="75690"/>
    <n v="28.071065989847714"/>
    <x v="1"/>
    <n v="85.044943820224717"/>
    <n v="890"/>
    <s v="US"/>
    <s v="USD"/>
    <n v="1522731600"/>
    <n v="1524027600"/>
    <x v="22"/>
    <d v="2018-04-18T05:00:00"/>
    <b v="0"/>
    <b v="0"/>
    <x v="3"/>
    <s v="plays"/>
  </r>
  <r>
    <n v="23"/>
    <s v="Gray-Jenkins"/>
    <s v="Devolved next generation adapter"/>
    <n v="4500"/>
    <n v="14942"/>
    <n v="232.04444444444445"/>
    <x v="1"/>
    <n v="105.22535211267606"/>
    <n v="142"/>
    <s v="GB"/>
    <s v="GBP"/>
    <n v="1550124000"/>
    <n v="1554699600"/>
    <x v="23"/>
    <d v="2019-04-08T05:00:00"/>
    <b v="0"/>
    <b v="0"/>
    <x v="4"/>
    <s v="documentary"/>
  </r>
  <r>
    <n v="24"/>
    <s v="Scott, Wilson and Martin"/>
    <s v="Cross-platform intermediate frame"/>
    <n v="92400"/>
    <n v="104257"/>
    <n v="12.832251082251082"/>
    <x v="1"/>
    <n v="39.003741114852225"/>
    <n v="2673"/>
    <s v="US"/>
    <s v="USD"/>
    <n v="1403326800"/>
    <n v="1403499600"/>
    <x v="24"/>
    <d v="2014-06-23T05:00:00"/>
    <b v="0"/>
    <b v="0"/>
    <x v="2"/>
    <s v="wearables"/>
  </r>
  <r>
    <n v="25"/>
    <s v="Caldwell, Velazquez and Wilson"/>
    <s v="Monitored impactful analyzer"/>
    <n v="5500"/>
    <n v="11904"/>
    <n v="116.43636363636362"/>
    <x v="1"/>
    <n v="73.030674846625772"/>
    <n v="163"/>
    <s v="US"/>
    <s v="USD"/>
    <n v="1305694800"/>
    <n v="1307422800"/>
    <x v="25"/>
    <d v="2011-06-07T05:00:00"/>
    <b v="0"/>
    <b v="1"/>
    <x v="6"/>
    <s v="video games"/>
  </r>
  <r>
    <n v="26"/>
    <s v="Spencer-Bates"/>
    <s v="Optional responsive customer loyalty"/>
    <n v="107500"/>
    <n v="51814"/>
    <n v="-51.800930232558137"/>
    <x v="3"/>
    <n v="35.009459459459457"/>
    <n v="1480"/>
    <s v="US"/>
    <s v="USD"/>
    <n v="1533013200"/>
    <n v="1535346000"/>
    <x v="26"/>
    <d v="2018-08-27T05:00:00"/>
    <b v="0"/>
    <b v="0"/>
    <x v="3"/>
    <s v="plays"/>
  </r>
  <r>
    <n v="27"/>
    <s v="Best, Carr and Williams"/>
    <s v="Diverse transitional migration"/>
    <n v="2000"/>
    <n v="1599"/>
    <n v="-20.05"/>
    <x v="0"/>
    <n v="106.6"/>
    <n v="15"/>
    <s v="US"/>
    <s v="USD"/>
    <n v="1443848400"/>
    <n v="1444539600"/>
    <x v="27"/>
    <d v="2015-10-11T05:00:00"/>
    <b v="0"/>
    <b v="0"/>
    <x v="1"/>
    <s v="rock"/>
  </r>
  <r>
    <n v="28"/>
    <s v="Campbell, Brown and Powell"/>
    <s v="Synchronized global task-force"/>
    <n v="130800"/>
    <n v="137635"/>
    <n v="5.2255351681957185"/>
    <x v="1"/>
    <n v="61.997747747747745"/>
    <n v="2220"/>
    <s v="US"/>
    <s v="USD"/>
    <n v="1265695200"/>
    <n v="1267682400"/>
    <x v="28"/>
    <d v="2010-03-04T06:00:00"/>
    <b v="0"/>
    <b v="1"/>
    <x v="3"/>
    <s v="plays"/>
  </r>
  <r>
    <n v="29"/>
    <s v="Johnson, Parker and Haynes"/>
    <s v="Focused 6thgeneration forecast"/>
    <n v="45900"/>
    <n v="150965"/>
    <n v="228.89978213507626"/>
    <x v="1"/>
    <n v="94.000622665006233"/>
    <n v="1606"/>
    <s v="CH"/>
    <s v="CHF"/>
    <n v="1532062800"/>
    <n v="1535518800"/>
    <x v="29"/>
    <d v="2018-08-29T05:00:00"/>
    <b v="0"/>
    <b v="0"/>
    <x v="4"/>
    <s v="shorts"/>
  </r>
  <r>
    <n v="30"/>
    <s v="Clark-Cooke"/>
    <s v="Down-sized analyzing challenge"/>
    <n v="9000"/>
    <n v="14455"/>
    <n v="60.611111111111114"/>
    <x v="1"/>
    <n v="112.05426356589147"/>
    <n v="129"/>
    <s v="US"/>
    <s v="USD"/>
    <n v="1558674000"/>
    <n v="1559106000"/>
    <x v="30"/>
    <d v="2019-05-29T05:00:00"/>
    <b v="0"/>
    <b v="0"/>
    <x v="4"/>
    <s v="animation"/>
  </r>
  <r>
    <n v="31"/>
    <s v="Schroeder Ltd"/>
    <s v="Progressive needs-based focus group"/>
    <n v="3500"/>
    <n v="10850"/>
    <n v="210"/>
    <x v="1"/>
    <n v="48.008849557522126"/>
    <n v="226"/>
    <s v="GB"/>
    <s v="GBP"/>
    <n v="1451973600"/>
    <n v="1454392800"/>
    <x v="31"/>
    <d v="2016-02-02T06:00:00"/>
    <b v="0"/>
    <b v="0"/>
    <x v="6"/>
    <s v="video games"/>
  </r>
  <r>
    <n v="32"/>
    <s v="Jackson PLC"/>
    <s v="Ergonomic 6thgeneration success"/>
    <n v="101000"/>
    <n v="87676"/>
    <n v="-13.192079207920793"/>
    <x v="0"/>
    <n v="38.004334633723452"/>
    <n v="2307"/>
    <s v="IT"/>
    <s v="EUR"/>
    <n v="1515564000"/>
    <n v="1517896800"/>
    <x v="32"/>
    <d v="2018-02-06T06:00:00"/>
    <b v="0"/>
    <b v="0"/>
    <x v="4"/>
    <s v="documentary"/>
  </r>
  <r>
    <n v="33"/>
    <s v="Blair, Collins and Carter"/>
    <s v="Exclusive interactive approach"/>
    <n v="50200"/>
    <n v="189666"/>
    <n v="277.82071713147411"/>
    <x v="1"/>
    <n v="35.000184535892231"/>
    <n v="5419"/>
    <s v="US"/>
    <s v="USD"/>
    <n v="1412485200"/>
    <n v="1415685600"/>
    <x v="33"/>
    <d v="2014-11-11T06:00:00"/>
    <b v="0"/>
    <b v="0"/>
    <x v="3"/>
    <s v="plays"/>
  </r>
  <r>
    <n v="34"/>
    <s v="Maldonado and Sons"/>
    <s v="Reverse-engineered asynchronous archive"/>
    <n v="9300"/>
    <n v="14025"/>
    <n v="50.806451612903224"/>
    <x v="1"/>
    <n v="85"/>
    <n v="165"/>
    <s v="US"/>
    <s v="USD"/>
    <n v="1490245200"/>
    <n v="1490677200"/>
    <x v="34"/>
    <d v="2017-03-28T05:00:00"/>
    <b v="0"/>
    <b v="0"/>
    <x v="4"/>
    <s v="documentary"/>
  </r>
  <r>
    <n v="35"/>
    <s v="Mitchell and Sons"/>
    <s v="Synergized intangible challenge"/>
    <n v="125500"/>
    <n v="188628"/>
    <n v="50.301195219123507"/>
    <x v="1"/>
    <n v="95.993893129770996"/>
    <n v="1965"/>
    <s v="DK"/>
    <s v="DKK"/>
    <n v="1547877600"/>
    <n v="1551506400"/>
    <x v="35"/>
    <d v="2019-03-02T06:00:00"/>
    <b v="0"/>
    <b v="1"/>
    <x v="4"/>
    <s v="drama"/>
  </r>
  <r>
    <n v="36"/>
    <s v="Jackson-Lewis"/>
    <s v="Monitored multi-state encryption"/>
    <n v="700"/>
    <n v="1101"/>
    <n v="57.285714285714285"/>
    <x v="1"/>
    <n v="68.8125"/>
    <n v="16"/>
    <s v="US"/>
    <s v="USD"/>
    <n v="1298700000"/>
    <n v="1300856400"/>
    <x v="36"/>
    <d v="2011-03-23T05:00:00"/>
    <b v="0"/>
    <b v="0"/>
    <x v="3"/>
    <s v="plays"/>
  </r>
  <r>
    <n v="37"/>
    <s v="Black, Armstrong and Anderson"/>
    <s v="Profound attitude-oriented functionalities"/>
    <n v="8100"/>
    <n v="11339"/>
    <n v="39.987654320987652"/>
    <x v="1"/>
    <n v="105.97196261682242"/>
    <n v="107"/>
    <s v="US"/>
    <s v="USD"/>
    <n v="1570338000"/>
    <n v="1573192800"/>
    <x v="37"/>
    <d v="2019-11-08T06:00:00"/>
    <b v="0"/>
    <b v="1"/>
    <x v="5"/>
    <s v="fiction"/>
  </r>
  <r>
    <n v="38"/>
    <s v="Maldonado-Gonzalez"/>
    <s v="Digitized client-driven database"/>
    <n v="3100"/>
    <n v="10085"/>
    <n v="225.32258064516131"/>
    <x v="1"/>
    <n v="75.261194029850742"/>
    <n v="134"/>
    <s v="US"/>
    <s v="USD"/>
    <n v="1287378000"/>
    <n v="1287810000"/>
    <x v="38"/>
    <d v="2010-10-23T05:00:00"/>
    <b v="0"/>
    <b v="0"/>
    <x v="7"/>
    <s v="photography books"/>
  </r>
  <r>
    <n v="39"/>
    <s v="Kim-Rice"/>
    <s v="Organized bi-directional function"/>
    <n v="9900"/>
    <n v="5027"/>
    <n v="-49.222222222222221"/>
    <x v="0"/>
    <n v="57.125"/>
    <n v="88"/>
    <s v="DK"/>
    <s v="DKK"/>
    <n v="1361772000"/>
    <n v="1362978000"/>
    <x v="39"/>
    <d v="2013-03-11T05:00:00"/>
    <b v="0"/>
    <b v="0"/>
    <x v="3"/>
    <s v="plays"/>
  </r>
  <r>
    <n v="40"/>
    <s v="Garcia, Garcia and Lopez"/>
    <s v="Reduced stable middleware"/>
    <n v="8800"/>
    <n v="14878"/>
    <n v="69.068181818181813"/>
    <x v="1"/>
    <n v="75.141414141414145"/>
    <n v="198"/>
    <s v="US"/>
    <s v="USD"/>
    <n v="1275714000"/>
    <n v="1277355600"/>
    <x v="40"/>
    <d v="2010-06-24T05:00:00"/>
    <b v="0"/>
    <b v="1"/>
    <x v="2"/>
    <s v="wearables"/>
  </r>
  <r>
    <n v="41"/>
    <s v="Watts Group"/>
    <s v="Universal 5thgeneration neural-net"/>
    <n v="5600"/>
    <n v="11924"/>
    <n v="112.92857142857142"/>
    <x v="1"/>
    <n v="107.42342342342343"/>
    <n v="111"/>
    <s v="IT"/>
    <s v="EUR"/>
    <n v="1346734800"/>
    <n v="1348981200"/>
    <x v="41"/>
    <d v="2012-09-30T05:00:00"/>
    <b v="0"/>
    <b v="1"/>
    <x v="1"/>
    <s v="rock"/>
  </r>
  <r>
    <n v="42"/>
    <s v="Werner-Bryant"/>
    <s v="Virtual uniform frame"/>
    <n v="1800"/>
    <n v="7991"/>
    <n v="343.94444444444446"/>
    <x v="1"/>
    <n v="35.995495495495497"/>
    <n v="222"/>
    <s v="US"/>
    <s v="USD"/>
    <n v="1309755600"/>
    <n v="1310533200"/>
    <x v="42"/>
    <d v="2011-07-13T05:00:00"/>
    <b v="0"/>
    <b v="0"/>
    <x v="0"/>
    <s v="food trucks"/>
  </r>
  <r>
    <n v="43"/>
    <s v="Schmitt-Mendoza"/>
    <s v="Profound explicit paradigm"/>
    <n v="90200"/>
    <n v="167717"/>
    <n v="85.939024390243901"/>
    <x v="1"/>
    <n v="26.998873148744366"/>
    <n v="6212"/>
    <s v="US"/>
    <s v="USD"/>
    <n v="1406178000"/>
    <n v="1407560400"/>
    <x v="43"/>
    <d v="2014-08-09T05:00:00"/>
    <b v="0"/>
    <b v="0"/>
    <x v="5"/>
    <s v="radio &amp; podcasts"/>
  </r>
  <r>
    <n v="44"/>
    <s v="Reid-Mccullough"/>
    <s v="Visionary real-time groupware"/>
    <n v="1600"/>
    <n v="10541"/>
    <n v="558.8125"/>
    <x v="1"/>
    <n v="107.56122448979592"/>
    <n v="98"/>
    <s v="DK"/>
    <s v="DKK"/>
    <n v="1552798800"/>
    <n v="1552885200"/>
    <x v="44"/>
    <d v="2019-03-18T05:00:00"/>
    <b v="0"/>
    <b v="0"/>
    <x v="5"/>
    <s v="fiction"/>
  </r>
  <r>
    <n v="45"/>
    <s v="Woods-Clark"/>
    <s v="Networked tertiary Graphical User Interface"/>
    <n v="9500"/>
    <n v="4530"/>
    <n v="-52.315789473684212"/>
    <x v="0"/>
    <n v="94.375"/>
    <n v="48"/>
    <s v="US"/>
    <s v="USD"/>
    <n v="1478062800"/>
    <n v="1479362400"/>
    <x v="45"/>
    <d v="2016-11-17T06:00:00"/>
    <b v="0"/>
    <b v="1"/>
    <x v="3"/>
    <s v="plays"/>
  </r>
  <r>
    <n v="46"/>
    <s v="Vaughn, Hunt and Caldwell"/>
    <s v="Virtual grid-enabled task-force"/>
    <n v="3700"/>
    <n v="4247"/>
    <n v="14.783783783783782"/>
    <x v="1"/>
    <n v="46.163043478260867"/>
    <n v="92"/>
    <s v="US"/>
    <s v="USD"/>
    <n v="1278565200"/>
    <n v="1280552400"/>
    <x v="46"/>
    <d v="2010-07-31T05:00:00"/>
    <b v="0"/>
    <b v="0"/>
    <x v="1"/>
    <s v="rock"/>
  </r>
  <r>
    <n v="47"/>
    <s v="Bennett and Sons"/>
    <s v="Function-based multi-state software"/>
    <n v="1500"/>
    <n v="7129"/>
    <n v="375.26666666666671"/>
    <x v="1"/>
    <n v="47.845637583892618"/>
    <n v="149"/>
    <s v="US"/>
    <s v="USD"/>
    <n v="1396069200"/>
    <n v="1398661200"/>
    <x v="47"/>
    <d v="2014-04-28T05:00:00"/>
    <b v="0"/>
    <b v="0"/>
    <x v="3"/>
    <s v="plays"/>
  </r>
  <r>
    <n v="48"/>
    <s v="Lamb Inc"/>
    <s v="Optimized leadingedge concept"/>
    <n v="33300"/>
    <n v="128862"/>
    <n v="286.97297297297297"/>
    <x v="1"/>
    <n v="53.007815713698065"/>
    <n v="2431"/>
    <s v="US"/>
    <s v="USD"/>
    <n v="1435208400"/>
    <n v="1436245200"/>
    <x v="48"/>
    <d v="2015-07-07T05:00:00"/>
    <b v="0"/>
    <b v="0"/>
    <x v="3"/>
    <s v="plays"/>
  </r>
  <r>
    <n v="49"/>
    <s v="Casey-Kelly"/>
    <s v="Sharable holistic interface"/>
    <n v="7200"/>
    <n v="13653"/>
    <n v="89.625"/>
    <x v="1"/>
    <n v="45.059405940594061"/>
    <n v="303"/>
    <s v="US"/>
    <s v="USD"/>
    <n v="1571547600"/>
    <n v="1575439200"/>
    <x v="49"/>
    <d v="2019-12-04T06:00:00"/>
    <b v="0"/>
    <b v="0"/>
    <x v="1"/>
    <s v="rock"/>
  </r>
  <r>
    <n v="50"/>
    <s v="Jones, Taylor and Moore"/>
    <s v="Down-sized system-worthy secured line"/>
    <n v="100"/>
    <n v="2"/>
    <n v="-98"/>
    <x v="0"/>
    <n v="2"/>
    <n v="1"/>
    <s v="IT"/>
    <s v="EUR"/>
    <n v="1375333200"/>
    <n v="1377752400"/>
    <x v="50"/>
    <d v="2013-08-29T05:00:00"/>
    <b v="0"/>
    <b v="0"/>
    <x v="1"/>
    <s v="metal"/>
  </r>
  <r>
    <n v="51"/>
    <s v="Bradshaw, Gill and Donovan"/>
    <s v="Inverse secondary infrastructure"/>
    <n v="158100"/>
    <n v="145243"/>
    <n v="-8.1321948134092352"/>
    <x v="0"/>
    <n v="99.006816632583508"/>
    <n v="1467"/>
    <s v="GB"/>
    <s v="GBP"/>
    <n v="1332824400"/>
    <n v="1334206800"/>
    <x v="51"/>
    <d v="2012-04-12T05:00:00"/>
    <b v="0"/>
    <b v="1"/>
    <x v="2"/>
    <s v="wearables"/>
  </r>
  <r>
    <n v="52"/>
    <s v="Hernandez, Rodriguez and Clark"/>
    <s v="Organic foreground leverage"/>
    <n v="7200"/>
    <n v="2459"/>
    <n v="-65.847222222222229"/>
    <x v="0"/>
    <n v="32.786666666666669"/>
    <n v="75"/>
    <s v="US"/>
    <s v="USD"/>
    <n v="1284526800"/>
    <n v="1284872400"/>
    <x v="52"/>
    <d v="2010-09-19T05:00:00"/>
    <b v="0"/>
    <b v="0"/>
    <x v="3"/>
    <s v="plays"/>
  </r>
  <r>
    <n v="53"/>
    <s v="Smith-Jones"/>
    <s v="Reverse-engineered static concept"/>
    <n v="8800"/>
    <n v="12356"/>
    <n v="40.409090909090914"/>
    <x v="1"/>
    <n v="59.119617224880386"/>
    <n v="209"/>
    <s v="US"/>
    <s v="USD"/>
    <n v="1400562000"/>
    <n v="1403931600"/>
    <x v="53"/>
    <d v="2014-06-28T05:00:00"/>
    <b v="0"/>
    <b v="0"/>
    <x v="4"/>
    <s v="drama"/>
  </r>
  <r>
    <n v="54"/>
    <s v="Roy PLC"/>
    <s v="Multi-channeled neutral customer loyalty"/>
    <n v="6000"/>
    <n v="5392"/>
    <n v="-10.133333333333333"/>
    <x v="0"/>
    <n v="44.93333333333333"/>
    <n v="120"/>
    <s v="US"/>
    <s v="USD"/>
    <n v="1520748000"/>
    <n v="1521262800"/>
    <x v="54"/>
    <d v="2018-03-17T05:00:00"/>
    <b v="0"/>
    <b v="0"/>
    <x v="2"/>
    <s v="wearables"/>
  </r>
  <r>
    <n v="55"/>
    <s v="Wright, Brooks and Villarreal"/>
    <s v="Reverse-engineered bifurcated strategy"/>
    <n v="6600"/>
    <n v="11746"/>
    <n v="77.969696969696969"/>
    <x v="1"/>
    <n v="89.664122137404576"/>
    <n v="131"/>
    <s v="US"/>
    <s v="USD"/>
    <n v="1532926800"/>
    <n v="1533358800"/>
    <x v="55"/>
    <d v="2018-08-04T05:00:00"/>
    <b v="0"/>
    <b v="0"/>
    <x v="1"/>
    <s v="jazz"/>
  </r>
  <r>
    <n v="56"/>
    <s v="Flores, Miller and Johnson"/>
    <s v="Horizontal context-sensitive knowledge user"/>
    <n v="8000"/>
    <n v="11493"/>
    <n v="43.662500000000001"/>
    <x v="1"/>
    <n v="70.079268292682926"/>
    <n v="164"/>
    <s v="US"/>
    <s v="USD"/>
    <n v="1420869600"/>
    <n v="1421474400"/>
    <x v="56"/>
    <d v="2015-01-17T06:00:00"/>
    <b v="0"/>
    <b v="0"/>
    <x v="2"/>
    <s v="wearables"/>
  </r>
  <r>
    <n v="57"/>
    <s v="Bridges, Freeman and Kim"/>
    <s v="Cross-group multi-state task-force"/>
    <n v="2900"/>
    <n v="6243"/>
    <n v="115.27586206896552"/>
    <x v="1"/>
    <n v="31.059701492537314"/>
    <n v="201"/>
    <s v="US"/>
    <s v="USD"/>
    <n v="1504242000"/>
    <n v="1505278800"/>
    <x v="57"/>
    <d v="2017-09-13T05:00:00"/>
    <b v="0"/>
    <b v="0"/>
    <x v="6"/>
    <s v="video games"/>
  </r>
  <r>
    <n v="58"/>
    <s v="Anderson-Perez"/>
    <s v="Expanded 3rdgeneration strategy"/>
    <n v="2700"/>
    <n v="6132"/>
    <n v="127.11111111111111"/>
    <x v="1"/>
    <n v="29.061611374407583"/>
    <n v="211"/>
    <s v="US"/>
    <s v="USD"/>
    <n v="1442811600"/>
    <n v="1443934800"/>
    <x v="58"/>
    <d v="2015-10-04T05:00:00"/>
    <b v="0"/>
    <b v="0"/>
    <x v="3"/>
    <s v="plays"/>
  </r>
  <r>
    <n v="59"/>
    <s v="Wright, Fox and Marks"/>
    <s v="Assimilated real-time support"/>
    <n v="1400"/>
    <n v="3851"/>
    <n v="175.07142857142856"/>
    <x v="1"/>
    <n v="30.0859375"/>
    <n v="128"/>
    <s v="US"/>
    <s v="USD"/>
    <n v="1497243600"/>
    <n v="1498539600"/>
    <x v="59"/>
    <d v="2017-06-27T05:00:00"/>
    <b v="0"/>
    <b v="1"/>
    <x v="3"/>
    <s v="plays"/>
  </r>
  <r>
    <n v="60"/>
    <s v="Crawford-Peters"/>
    <s v="User-centric regional database"/>
    <n v="94200"/>
    <n v="135997"/>
    <n v="44.37048832271762"/>
    <x v="1"/>
    <n v="84.998125000000002"/>
    <n v="1600"/>
    <s v="CA"/>
    <s v="CAD"/>
    <n v="1342501200"/>
    <n v="1342760400"/>
    <x v="60"/>
    <d v="2012-07-20T05:00:00"/>
    <b v="0"/>
    <b v="0"/>
    <x v="3"/>
    <s v="plays"/>
  </r>
  <r>
    <n v="61"/>
    <s v="Romero-Hoffman"/>
    <s v="Open-source zero administration complexity"/>
    <n v="199200"/>
    <n v="184750"/>
    <n v="-7.2540160642570282"/>
    <x v="0"/>
    <n v="82.001775410563695"/>
    <n v="2253"/>
    <s v="CA"/>
    <s v="CAD"/>
    <n v="1298268000"/>
    <n v="1301720400"/>
    <x v="61"/>
    <d v="2011-04-02T05:00:00"/>
    <b v="0"/>
    <b v="0"/>
    <x v="3"/>
    <s v="plays"/>
  </r>
  <r>
    <n v="62"/>
    <s v="Sparks-West"/>
    <s v="Organized incremental standardization"/>
    <n v="2000"/>
    <n v="14452"/>
    <n v="622.6"/>
    <x v="1"/>
    <n v="58.040160642570278"/>
    <n v="249"/>
    <s v="US"/>
    <s v="USD"/>
    <n v="1433480400"/>
    <n v="1433566800"/>
    <x v="62"/>
    <d v="2015-06-06T05:00:00"/>
    <b v="0"/>
    <b v="0"/>
    <x v="2"/>
    <s v="web"/>
  </r>
  <r>
    <n v="63"/>
    <s v="Baker, Morgan and Brown"/>
    <s v="Assimilated didactic open system"/>
    <n v="4700"/>
    <n v="557"/>
    <n v="-88.148936170212764"/>
    <x v="0"/>
    <n v="111.4"/>
    <n v="5"/>
    <s v="US"/>
    <s v="USD"/>
    <n v="1493355600"/>
    <n v="1493874000"/>
    <x v="63"/>
    <d v="2017-05-04T05:00:00"/>
    <b v="0"/>
    <b v="0"/>
    <x v="3"/>
    <s v="plays"/>
  </r>
  <r>
    <n v="64"/>
    <s v="Mosley-Gilbert"/>
    <s v="Vision-oriented logistical intranet"/>
    <n v="2800"/>
    <n v="2734"/>
    <n v="-2.3571428571428572"/>
    <x v="0"/>
    <n v="71.94736842105263"/>
    <n v="38"/>
    <s v="US"/>
    <s v="USD"/>
    <n v="1530507600"/>
    <n v="1531803600"/>
    <x v="64"/>
    <d v="2018-07-17T05:00:00"/>
    <b v="0"/>
    <b v="1"/>
    <x v="2"/>
    <s v="web"/>
  </r>
  <r>
    <n v="65"/>
    <s v="Berry-Boyer"/>
    <s v="Mandatory incremental projection"/>
    <n v="6100"/>
    <n v="14405"/>
    <n v="136.14754098360655"/>
    <x v="1"/>
    <n v="61.038135593220339"/>
    <n v="236"/>
    <s v="US"/>
    <s v="USD"/>
    <n v="1296108000"/>
    <n v="1296712800"/>
    <x v="65"/>
    <d v="2011-02-03T06:00:00"/>
    <b v="0"/>
    <b v="0"/>
    <x v="3"/>
    <s v="plays"/>
  </r>
  <r>
    <n v="66"/>
    <s v="Sanders-Allen"/>
    <s v="Grass-roots needs-based encryption"/>
    <n v="2900"/>
    <n v="1307"/>
    <n v="-54.931034482758619"/>
    <x v="0"/>
    <n v="108.91666666666667"/>
    <n v="12"/>
    <s v="US"/>
    <s v="USD"/>
    <n v="1428469200"/>
    <n v="1428901200"/>
    <x v="66"/>
    <d v="2015-04-13T05:00:00"/>
    <b v="0"/>
    <b v="1"/>
    <x v="3"/>
    <s v="plays"/>
  </r>
  <r>
    <n v="67"/>
    <s v="Lopez Inc"/>
    <s v="Team-oriented 6thgeneration middleware"/>
    <n v="72600"/>
    <n v="117892"/>
    <n v="62.385674931129472"/>
    <x v="1"/>
    <n v="29.001722017220171"/>
    <n v="4065"/>
    <s v="GB"/>
    <s v="GBP"/>
    <n v="1264399200"/>
    <n v="1264831200"/>
    <x v="67"/>
    <d v="2010-01-30T06:00:00"/>
    <b v="0"/>
    <b v="1"/>
    <x v="2"/>
    <s v="wearables"/>
  </r>
  <r>
    <n v="68"/>
    <s v="Moreno-Turner"/>
    <s v="Inverse multi-tasking installation"/>
    <n v="5700"/>
    <n v="14508"/>
    <n v="154.5263157894737"/>
    <x v="1"/>
    <n v="58.975609756097562"/>
    <n v="246"/>
    <s v="IT"/>
    <s v="EUR"/>
    <n v="1501131600"/>
    <n v="1505192400"/>
    <x v="68"/>
    <d v="2017-09-12T05:00:00"/>
    <b v="0"/>
    <b v="1"/>
    <x v="3"/>
    <s v="plays"/>
  </r>
  <r>
    <n v="69"/>
    <s v="Jones-Watson"/>
    <s v="Switchable disintermediate moderator"/>
    <n v="7900"/>
    <n v="1901"/>
    <n v="-75.936708860759495"/>
    <x v="3"/>
    <n v="111.82352941176471"/>
    <n v="17"/>
    <s v="US"/>
    <s v="USD"/>
    <n v="1292738400"/>
    <n v="1295676000"/>
    <x v="69"/>
    <d v="2011-01-22T06:00:00"/>
    <b v="0"/>
    <b v="0"/>
    <x v="3"/>
    <s v="plays"/>
  </r>
  <r>
    <n v="70"/>
    <s v="Barker Inc"/>
    <s v="Re-engineered 24/7 task-force"/>
    <n v="128000"/>
    <n v="158389"/>
    <n v="23.741406250000001"/>
    <x v="1"/>
    <n v="63.995555555555555"/>
    <n v="2475"/>
    <s v="IT"/>
    <s v="EUR"/>
    <n v="1288674000"/>
    <n v="1292911200"/>
    <x v="70"/>
    <d v="2010-12-21T06:00:00"/>
    <b v="0"/>
    <b v="1"/>
    <x v="3"/>
    <s v="plays"/>
  </r>
  <r>
    <n v="71"/>
    <s v="Tate, Bass and House"/>
    <s v="Organic object-oriented budgetary management"/>
    <n v="6000"/>
    <n v="6484"/>
    <n v="8.0666666666666664"/>
    <x v="1"/>
    <n v="85.315789473684205"/>
    <n v="76"/>
    <s v="US"/>
    <s v="USD"/>
    <n v="1575093600"/>
    <n v="1575439200"/>
    <x v="71"/>
    <d v="2019-12-04T06:00:00"/>
    <b v="0"/>
    <b v="0"/>
    <x v="3"/>
    <s v="plays"/>
  </r>
  <r>
    <n v="72"/>
    <s v="Hampton, Lewis and Ray"/>
    <s v="Seamless coherent parallelism"/>
    <n v="600"/>
    <n v="4022"/>
    <n v="570.33333333333326"/>
    <x v="1"/>
    <n v="74.481481481481481"/>
    <n v="54"/>
    <s v="US"/>
    <s v="USD"/>
    <n v="1435726800"/>
    <n v="1438837200"/>
    <x v="72"/>
    <d v="2015-08-06T05:00:00"/>
    <b v="0"/>
    <b v="0"/>
    <x v="4"/>
    <s v="animation"/>
  </r>
  <r>
    <n v="73"/>
    <s v="Collins-Goodman"/>
    <s v="Cross-platform even-keeled initiative"/>
    <n v="1400"/>
    <n v="9253"/>
    <n v="560.92857142857144"/>
    <x v="1"/>
    <n v="105.14772727272727"/>
    <n v="88"/>
    <s v="US"/>
    <s v="USD"/>
    <n v="1480226400"/>
    <n v="1480485600"/>
    <x v="73"/>
    <d v="2016-11-30T06:00:00"/>
    <b v="0"/>
    <b v="0"/>
    <x v="1"/>
    <s v="jazz"/>
  </r>
  <r>
    <n v="74"/>
    <s v="Davis-Michael"/>
    <s v="Progressive tertiary framework"/>
    <n v="3900"/>
    <n v="4776"/>
    <n v="22.46153846153846"/>
    <x v="1"/>
    <n v="56.188235294117646"/>
    <n v="85"/>
    <s v="GB"/>
    <s v="GBP"/>
    <n v="1459054800"/>
    <n v="1459141200"/>
    <x v="74"/>
    <d v="2016-03-28T05:00:00"/>
    <b v="0"/>
    <b v="0"/>
    <x v="1"/>
    <s v="metal"/>
  </r>
  <r>
    <n v="75"/>
    <s v="White, Torres and Bishop"/>
    <s v="Multi-layered dynamic protocol"/>
    <n v="9700"/>
    <n v="14606"/>
    <n v="50.577319587628864"/>
    <x v="1"/>
    <n v="85.917647058823533"/>
    <n v="170"/>
    <s v="US"/>
    <s v="USD"/>
    <n v="1531630800"/>
    <n v="1532322000"/>
    <x v="75"/>
    <d v="2018-07-23T05:00:00"/>
    <b v="0"/>
    <b v="0"/>
    <x v="7"/>
    <s v="photography books"/>
  </r>
  <r>
    <n v="76"/>
    <s v="Martin, Conway and Larsen"/>
    <s v="Horizontal next generation function"/>
    <n v="122900"/>
    <n v="95993"/>
    <n v="-21.89340927583401"/>
    <x v="0"/>
    <n v="57.00296912114014"/>
    <n v="1684"/>
    <s v="US"/>
    <s v="USD"/>
    <n v="1421992800"/>
    <n v="1426222800"/>
    <x v="76"/>
    <d v="2015-03-13T05:00:00"/>
    <b v="1"/>
    <b v="1"/>
    <x v="3"/>
    <s v="plays"/>
  </r>
  <r>
    <n v="77"/>
    <s v="Acevedo-Huffman"/>
    <s v="Pre-emptive impactful model"/>
    <n v="9500"/>
    <n v="4460"/>
    <n v="-53.05263157894737"/>
    <x v="0"/>
    <n v="79.642857142857139"/>
    <n v="56"/>
    <s v="US"/>
    <s v="USD"/>
    <n v="1285563600"/>
    <n v="1286773200"/>
    <x v="77"/>
    <d v="2010-10-11T05:00:00"/>
    <b v="0"/>
    <b v="1"/>
    <x v="4"/>
    <s v="animation"/>
  </r>
  <r>
    <n v="78"/>
    <s v="Montgomery, Larson and Spencer"/>
    <s v="User-centric bifurcated knowledge user"/>
    <n v="4500"/>
    <n v="13536"/>
    <n v="200.8"/>
    <x v="1"/>
    <n v="41.018181818181816"/>
    <n v="330"/>
    <s v="US"/>
    <s v="USD"/>
    <n v="1523854800"/>
    <n v="1523941200"/>
    <x v="78"/>
    <d v="2018-04-17T05:00:00"/>
    <b v="0"/>
    <b v="0"/>
    <x v="5"/>
    <s v="translations"/>
  </r>
  <r>
    <n v="79"/>
    <s v="Soto LLC"/>
    <s v="Triple-buffered reciprocal project"/>
    <n v="57800"/>
    <n v="40228"/>
    <n v="-30.401384083044981"/>
    <x v="0"/>
    <n v="48.004773269689736"/>
    <n v="838"/>
    <s v="US"/>
    <s v="USD"/>
    <n v="1529125200"/>
    <n v="1529557200"/>
    <x v="79"/>
    <d v="2018-06-21T05:00:00"/>
    <b v="0"/>
    <b v="0"/>
    <x v="3"/>
    <s v="plays"/>
  </r>
  <r>
    <n v="80"/>
    <s v="Sutton, Barrett and Tucker"/>
    <s v="Cross-platform needs-based approach"/>
    <n v="1100"/>
    <n v="7012"/>
    <n v="537.4545454545455"/>
    <x v="1"/>
    <n v="55.212598425196852"/>
    <n v="127"/>
    <s v="US"/>
    <s v="USD"/>
    <n v="1503982800"/>
    <n v="1506574800"/>
    <x v="80"/>
    <d v="2017-09-28T05:00:00"/>
    <b v="0"/>
    <b v="0"/>
    <x v="6"/>
    <s v="video games"/>
  </r>
  <r>
    <n v="81"/>
    <s v="Gomez, Bailey and Flores"/>
    <s v="User-friendly static contingency"/>
    <n v="16800"/>
    <n v="37857"/>
    <n v="125.33928571428572"/>
    <x v="1"/>
    <n v="92.109489051094897"/>
    <n v="411"/>
    <s v="US"/>
    <s v="USD"/>
    <n v="1511416800"/>
    <n v="1513576800"/>
    <x v="81"/>
    <d v="2017-12-18T06:00:00"/>
    <b v="0"/>
    <b v="0"/>
    <x v="1"/>
    <s v="rock"/>
  </r>
  <r>
    <n v="82"/>
    <s v="Porter-George"/>
    <s v="Reactive content-based framework"/>
    <n v="1000"/>
    <n v="14973"/>
    <n v="1397.3000000000002"/>
    <x v="1"/>
    <n v="83.183333333333337"/>
    <n v="180"/>
    <s v="GB"/>
    <s v="GBP"/>
    <n v="1547704800"/>
    <n v="1548309600"/>
    <x v="82"/>
    <d v="2019-01-24T06:00:00"/>
    <b v="0"/>
    <b v="1"/>
    <x v="6"/>
    <s v="video games"/>
  </r>
  <r>
    <n v="83"/>
    <s v="Fitzgerald PLC"/>
    <s v="Realigned user-facing concept"/>
    <n v="106400"/>
    <n v="39996"/>
    <n v="-62.409774436090224"/>
    <x v="0"/>
    <n v="39.996000000000002"/>
    <n v="1000"/>
    <s v="US"/>
    <s v="USD"/>
    <n v="1469682000"/>
    <n v="1471582800"/>
    <x v="83"/>
    <d v="2016-08-19T05:00:00"/>
    <b v="0"/>
    <b v="0"/>
    <x v="1"/>
    <s v="electric music"/>
  </r>
  <r>
    <n v="84"/>
    <s v="Cisneros-Burton"/>
    <s v="Public-key zero tolerance orchestration"/>
    <n v="31400"/>
    <n v="41564"/>
    <n v="32.369426751592357"/>
    <x v="1"/>
    <n v="111.1336898395722"/>
    <n v="374"/>
    <s v="US"/>
    <s v="USD"/>
    <n v="1343451600"/>
    <n v="1344315600"/>
    <x v="84"/>
    <d v="2012-08-07T05:00:00"/>
    <b v="0"/>
    <b v="0"/>
    <x v="2"/>
    <s v="wearables"/>
  </r>
  <r>
    <n v="85"/>
    <s v="Hill, Lawson and Wilkinson"/>
    <s v="Multi-tiered eco-centric architecture"/>
    <n v="4900"/>
    <n v="6430"/>
    <n v="31.22448979591837"/>
    <x v="1"/>
    <n v="90.563380281690144"/>
    <n v="71"/>
    <s v="AU"/>
    <s v="AUD"/>
    <n v="1315717200"/>
    <n v="1316408400"/>
    <x v="85"/>
    <d v="2011-09-19T05:00:00"/>
    <b v="0"/>
    <b v="0"/>
    <x v="1"/>
    <s v="indie rock"/>
  </r>
  <r>
    <n v="86"/>
    <s v="Davis-Smith"/>
    <s v="Organic motivating firmware"/>
    <n v="7400"/>
    <n v="12405"/>
    <n v="67.635135135135144"/>
    <x v="1"/>
    <n v="61.108374384236456"/>
    <n v="203"/>
    <s v="US"/>
    <s v="USD"/>
    <n v="1430715600"/>
    <n v="1431838800"/>
    <x v="86"/>
    <d v="2015-05-17T05:00:00"/>
    <b v="1"/>
    <b v="0"/>
    <x v="3"/>
    <s v="plays"/>
  </r>
  <r>
    <n v="87"/>
    <s v="Farrell and Sons"/>
    <s v="Synergized 4thgeneration conglomeration"/>
    <n v="198500"/>
    <n v="123040"/>
    <n v="-38.015113350125944"/>
    <x v="0"/>
    <n v="83.022941970310384"/>
    <n v="1482"/>
    <s v="AU"/>
    <s v="AUD"/>
    <n v="1299564000"/>
    <n v="1300510800"/>
    <x v="87"/>
    <d v="2011-03-19T05:00:00"/>
    <b v="0"/>
    <b v="1"/>
    <x v="1"/>
    <s v="rock"/>
  </r>
  <r>
    <n v="88"/>
    <s v="Clark Group"/>
    <s v="Grass-roots fault-tolerant policy"/>
    <n v="4800"/>
    <n v="12516"/>
    <n v="160.75"/>
    <x v="1"/>
    <n v="110.76106194690266"/>
    <n v="113"/>
    <s v="US"/>
    <s v="USD"/>
    <n v="1429160400"/>
    <n v="1431061200"/>
    <x v="88"/>
    <d v="2015-05-08T05:00:00"/>
    <b v="0"/>
    <b v="0"/>
    <x v="5"/>
    <s v="translations"/>
  </r>
  <r>
    <n v="89"/>
    <s v="White, Singleton and Zimmerman"/>
    <s v="Monitored scalable knowledgebase"/>
    <n v="3400"/>
    <n v="8588"/>
    <n v="152.58823529411765"/>
    <x v="1"/>
    <n v="89.458333333333329"/>
    <n v="96"/>
    <s v="US"/>
    <s v="USD"/>
    <n v="1271307600"/>
    <n v="1271480400"/>
    <x v="89"/>
    <d v="2010-04-17T05:00:00"/>
    <b v="0"/>
    <b v="0"/>
    <x v="3"/>
    <s v="plays"/>
  </r>
  <r>
    <n v="90"/>
    <s v="Kramer Group"/>
    <s v="Synergistic explicit parallelism"/>
    <n v="7800"/>
    <n v="6132"/>
    <n v="-21.384615384615387"/>
    <x v="0"/>
    <n v="57.849056603773583"/>
    <n v="106"/>
    <s v="US"/>
    <s v="USD"/>
    <n v="1456380000"/>
    <n v="1456380000"/>
    <x v="90"/>
    <d v="2016-02-25T06:00:00"/>
    <b v="0"/>
    <b v="1"/>
    <x v="3"/>
    <s v="plays"/>
  </r>
  <r>
    <n v="91"/>
    <s v="Frazier, Patrick and Smith"/>
    <s v="Enhanced systemic analyzer"/>
    <n v="154300"/>
    <n v="74688"/>
    <n v="-51.595593000648087"/>
    <x v="0"/>
    <n v="109.99705449189985"/>
    <n v="679"/>
    <s v="IT"/>
    <s v="EUR"/>
    <n v="1470459600"/>
    <n v="1472878800"/>
    <x v="91"/>
    <d v="2016-09-03T05:00:00"/>
    <b v="0"/>
    <b v="0"/>
    <x v="5"/>
    <s v="translations"/>
  </r>
  <r>
    <n v="92"/>
    <s v="Santos, Bell and Lloyd"/>
    <s v="Object-based analyzing knowledge user"/>
    <n v="20000"/>
    <n v="51775"/>
    <n v="158.875"/>
    <x v="1"/>
    <n v="103.96586345381526"/>
    <n v="498"/>
    <s v="CH"/>
    <s v="CHF"/>
    <n v="1277269200"/>
    <n v="1277355600"/>
    <x v="92"/>
    <d v="2010-06-24T05:00:00"/>
    <b v="0"/>
    <b v="1"/>
    <x v="6"/>
    <s v="video games"/>
  </r>
  <r>
    <n v="93"/>
    <s v="Hall and Sons"/>
    <s v="Pre-emptive radical architecture"/>
    <n v="108800"/>
    <n v="65877"/>
    <n v="-39.451286764705884"/>
    <x v="3"/>
    <n v="107.99508196721311"/>
    <n v="610"/>
    <s v="US"/>
    <s v="USD"/>
    <n v="1350709200"/>
    <n v="1351054800"/>
    <x v="93"/>
    <d v="2012-10-24T05:00:00"/>
    <b v="0"/>
    <b v="1"/>
    <x v="3"/>
    <s v="plays"/>
  </r>
  <r>
    <n v="94"/>
    <s v="Hanson Inc"/>
    <s v="Grass-roots web-enabled contingency"/>
    <n v="2900"/>
    <n v="8807"/>
    <n v="203.68965517241381"/>
    <x v="1"/>
    <n v="48.927777777777777"/>
    <n v="180"/>
    <s v="GB"/>
    <s v="GBP"/>
    <n v="1554613200"/>
    <n v="1555563600"/>
    <x v="94"/>
    <d v="2019-04-18T05:00:00"/>
    <b v="0"/>
    <b v="0"/>
    <x v="2"/>
    <s v="web"/>
  </r>
  <r>
    <n v="95"/>
    <s v="Sanchez LLC"/>
    <s v="Stand-alone system-worthy standardization"/>
    <n v="900"/>
    <n v="1017"/>
    <n v="13"/>
    <x v="1"/>
    <n v="37.666666666666664"/>
    <n v="27"/>
    <s v="US"/>
    <s v="USD"/>
    <n v="1571029200"/>
    <n v="1571634000"/>
    <x v="95"/>
    <d v="2019-10-21T05:00:00"/>
    <b v="0"/>
    <b v="0"/>
    <x v="4"/>
    <s v="documentary"/>
  </r>
  <r>
    <n v="96"/>
    <s v="Howard Ltd"/>
    <s v="Down-sized systematic policy"/>
    <n v="69700"/>
    <n v="151513"/>
    <n v="117.37876614060258"/>
    <x v="1"/>
    <n v="64.999141999141997"/>
    <n v="2331"/>
    <s v="US"/>
    <s v="USD"/>
    <n v="1299736800"/>
    <n v="1300856400"/>
    <x v="96"/>
    <d v="2011-03-23T05:00:00"/>
    <b v="0"/>
    <b v="0"/>
    <x v="3"/>
    <s v="plays"/>
  </r>
  <r>
    <n v="97"/>
    <s v="Stewart LLC"/>
    <s v="Cloned bi-directional architecture"/>
    <n v="1300"/>
    <n v="12047"/>
    <n v="826.69230769230762"/>
    <x v="1"/>
    <n v="106.61061946902655"/>
    <n v="113"/>
    <s v="US"/>
    <s v="USD"/>
    <n v="1435208400"/>
    <n v="1439874000"/>
    <x v="48"/>
    <d v="2015-08-18T05:00:00"/>
    <b v="0"/>
    <b v="0"/>
    <x v="0"/>
    <s v="food trucks"/>
  </r>
  <r>
    <n v="98"/>
    <s v="Arias, Allen and Miller"/>
    <s v="Seamless transitional portal"/>
    <n v="97800"/>
    <n v="32951"/>
    <n v="-66.307770961145195"/>
    <x v="0"/>
    <n v="27.009016393442622"/>
    <n v="1220"/>
    <s v="AU"/>
    <s v="AUD"/>
    <n v="1437973200"/>
    <n v="1438318800"/>
    <x v="97"/>
    <d v="2015-07-31T05:00:00"/>
    <b v="0"/>
    <b v="0"/>
    <x v="6"/>
    <s v="video games"/>
  </r>
  <r>
    <n v="99"/>
    <s v="Baker-Morris"/>
    <s v="Fully-configurable motivating approach"/>
    <n v="7600"/>
    <n v="14951"/>
    <n v="96.723684210526315"/>
    <x v="1"/>
    <n v="91.16463414634147"/>
    <n v="164"/>
    <s v="US"/>
    <s v="USD"/>
    <n v="1416895200"/>
    <n v="1419400800"/>
    <x v="98"/>
    <d v="2014-12-24T06:00:00"/>
    <b v="0"/>
    <b v="0"/>
    <x v="3"/>
    <s v="plays"/>
  </r>
  <r>
    <n v="100"/>
    <s v="Tucker, Fox and Green"/>
    <s v="Upgradable fault-tolerant approach"/>
    <n v="100"/>
    <n v="1"/>
    <n v="-99"/>
    <x v="0"/>
    <n v="1"/>
    <n v="1"/>
    <s v="US"/>
    <s v="USD"/>
    <n v="1319000400"/>
    <n v="1320555600"/>
    <x v="99"/>
    <d v="2011-11-06T05:00:00"/>
    <b v="0"/>
    <b v="0"/>
    <x v="3"/>
    <s v="plays"/>
  </r>
  <r>
    <n v="101"/>
    <s v="Douglas LLC"/>
    <s v="Reduced heuristic moratorium"/>
    <n v="900"/>
    <n v="9193"/>
    <n v="921.44444444444446"/>
    <x v="1"/>
    <n v="56.054878048780488"/>
    <n v="164"/>
    <s v="US"/>
    <s v="USD"/>
    <n v="1424498400"/>
    <n v="1425103200"/>
    <x v="100"/>
    <d v="2015-02-28T06:00:00"/>
    <b v="0"/>
    <b v="1"/>
    <x v="1"/>
    <s v="electric music"/>
  </r>
  <r>
    <n v="102"/>
    <s v="Garcia Inc"/>
    <s v="Front-line web-enabled model"/>
    <n v="3700"/>
    <n v="10422"/>
    <n v="181.67567567567568"/>
    <x v="1"/>
    <n v="31.017857142857142"/>
    <n v="336"/>
    <s v="US"/>
    <s v="USD"/>
    <n v="1526274000"/>
    <n v="1526878800"/>
    <x v="101"/>
    <d v="2018-05-21T05:00:00"/>
    <b v="0"/>
    <b v="1"/>
    <x v="2"/>
    <s v="wearables"/>
  </r>
  <r>
    <n v="103"/>
    <s v="Frye, Hunt and Powell"/>
    <s v="Polarized incremental emulation"/>
    <n v="10000"/>
    <n v="2461"/>
    <n v="-75.39"/>
    <x v="0"/>
    <n v="66.513513513513516"/>
    <n v="37"/>
    <s v="IT"/>
    <s v="EUR"/>
    <n v="1287896400"/>
    <n v="1288674000"/>
    <x v="102"/>
    <d v="2010-11-02T05:00:00"/>
    <b v="0"/>
    <b v="0"/>
    <x v="1"/>
    <s v="electric music"/>
  </r>
  <r>
    <n v="104"/>
    <s v="Smith, Wells and Nguyen"/>
    <s v="Self-enabling grid-enabled initiative"/>
    <n v="119200"/>
    <n v="170623"/>
    <n v="43.140100671140942"/>
    <x v="1"/>
    <n v="89.005216484089729"/>
    <n v="1917"/>
    <s v="US"/>
    <s v="USD"/>
    <n v="1495515600"/>
    <n v="1495602000"/>
    <x v="103"/>
    <d v="2017-05-24T05:00:00"/>
    <b v="0"/>
    <b v="0"/>
    <x v="1"/>
    <s v="indie rock"/>
  </r>
  <r>
    <n v="105"/>
    <s v="Charles-Johnson"/>
    <s v="Total fresh-thinking system engine"/>
    <n v="6800"/>
    <n v="9829"/>
    <n v="44.544117647058826"/>
    <x v="1"/>
    <n v="103.46315789473684"/>
    <n v="95"/>
    <s v="US"/>
    <s v="USD"/>
    <n v="1364878800"/>
    <n v="1366434000"/>
    <x v="104"/>
    <d v="2013-04-20T05:00:00"/>
    <b v="0"/>
    <b v="0"/>
    <x v="2"/>
    <s v="web"/>
  </r>
  <r>
    <n v="106"/>
    <s v="Brandt, Carter and Wood"/>
    <s v="Ameliorated clear-thinking circuit"/>
    <n v="3900"/>
    <n v="14006"/>
    <n v="259.12820512820514"/>
    <x v="1"/>
    <n v="95.278911564625844"/>
    <n v="147"/>
    <s v="US"/>
    <s v="USD"/>
    <n v="1567918800"/>
    <n v="1568350800"/>
    <x v="105"/>
    <d v="2019-09-13T05:00:00"/>
    <b v="0"/>
    <b v="0"/>
    <x v="3"/>
    <s v="plays"/>
  </r>
  <r>
    <n v="107"/>
    <s v="Tucker, Schmidt and Reid"/>
    <s v="Multi-layered encompassing installation"/>
    <n v="3500"/>
    <n v="6527"/>
    <n v="86.485714285714295"/>
    <x v="1"/>
    <n v="75.895348837209298"/>
    <n v="86"/>
    <s v="US"/>
    <s v="USD"/>
    <n v="1524459600"/>
    <n v="1525928400"/>
    <x v="106"/>
    <d v="2018-05-10T05:00:00"/>
    <b v="0"/>
    <b v="1"/>
    <x v="3"/>
    <s v="plays"/>
  </r>
  <r>
    <n v="108"/>
    <s v="Decker Inc"/>
    <s v="Universal encompassing implementation"/>
    <n v="1500"/>
    <n v="8929"/>
    <n v="495.26666666666665"/>
    <x v="1"/>
    <n v="107.57831325301204"/>
    <n v="83"/>
    <s v="US"/>
    <s v="USD"/>
    <n v="1333688400"/>
    <n v="1336885200"/>
    <x v="107"/>
    <d v="2012-05-13T05:00:00"/>
    <b v="0"/>
    <b v="0"/>
    <x v="4"/>
    <s v="documentary"/>
  </r>
  <r>
    <n v="109"/>
    <s v="Romero and Sons"/>
    <s v="Object-based client-server application"/>
    <n v="5200"/>
    <n v="3079"/>
    <n v="-40.78846153846154"/>
    <x v="0"/>
    <n v="51.31666666666667"/>
    <n v="60"/>
    <s v="US"/>
    <s v="USD"/>
    <n v="1389506400"/>
    <n v="1389679200"/>
    <x v="108"/>
    <d v="2014-01-14T06:00:00"/>
    <b v="0"/>
    <b v="0"/>
    <x v="4"/>
    <s v="television"/>
  </r>
  <r>
    <n v="110"/>
    <s v="Castillo-Carey"/>
    <s v="Cross-platform solution-oriented process improvement"/>
    <n v="142400"/>
    <n v="21307"/>
    <n v="-85.037219101123597"/>
    <x v="0"/>
    <n v="71.983108108108112"/>
    <n v="296"/>
    <s v="US"/>
    <s v="USD"/>
    <n v="1536642000"/>
    <n v="1538283600"/>
    <x v="109"/>
    <d v="2018-09-30T05:00:00"/>
    <b v="0"/>
    <b v="0"/>
    <x v="0"/>
    <s v="food trucks"/>
  </r>
  <r>
    <n v="111"/>
    <s v="Hart-Briggs"/>
    <s v="Re-engineered user-facing approach"/>
    <n v="61400"/>
    <n v="73653"/>
    <n v="19.95602605863192"/>
    <x v="1"/>
    <n v="108.95414201183432"/>
    <n v="676"/>
    <s v="US"/>
    <s v="USD"/>
    <n v="1348290000"/>
    <n v="1348808400"/>
    <x v="110"/>
    <d v="2012-09-28T05:00:00"/>
    <b v="0"/>
    <b v="0"/>
    <x v="5"/>
    <s v="radio &amp; podcasts"/>
  </r>
  <r>
    <n v="112"/>
    <s v="Jones-Meyer"/>
    <s v="Re-engineered client-driven hub"/>
    <n v="4700"/>
    <n v="12635"/>
    <n v="168.82978723404256"/>
    <x v="1"/>
    <n v="35"/>
    <n v="361"/>
    <s v="AU"/>
    <s v="AUD"/>
    <n v="1408856400"/>
    <n v="1410152400"/>
    <x v="111"/>
    <d v="2014-09-08T05:00:00"/>
    <b v="0"/>
    <b v="0"/>
    <x v="2"/>
    <s v="web"/>
  </r>
  <r>
    <n v="113"/>
    <s v="Wright, Hartman and Yu"/>
    <s v="User-friendly tertiary array"/>
    <n v="3300"/>
    <n v="12437"/>
    <n v="276.87878787878788"/>
    <x v="1"/>
    <n v="94.938931297709928"/>
    <n v="131"/>
    <s v="US"/>
    <s v="USD"/>
    <n v="1505192400"/>
    <n v="1505797200"/>
    <x v="112"/>
    <d v="2017-09-19T05:00:00"/>
    <b v="0"/>
    <b v="0"/>
    <x v="0"/>
    <s v="food trucks"/>
  </r>
  <r>
    <n v="114"/>
    <s v="Harper-Davis"/>
    <s v="Robust heuristic encoding"/>
    <n v="1900"/>
    <n v="13816"/>
    <n v="627.15789473684208"/>
    <x v="1"/>
    <n v="109.65079365079364"/>
    <n v="126"/>
    <s v="US"/>
    <s v="USD"/>
    <n v="1554786000"/>
    <n v="1554872400"/>
    <x v="113"/>
    <d v="2019-04-10T05:00:00"/>
    <b v="0"/>
    <b v="1"/>
    <x v="2"/>
    <s v="wearables"/>
  </r>
  <r>
    <n v="115"/>
    <s v="Barrett PLC"/>
    <s v="Team-oriented clear-thinking capacity"/>
    <n v="166700"/>
    <n v="145382"/>
    <n v="-12.788242351529695"/>
    <x v="0"/>
    <n v="44.001815980629537"/>
    <n v="3304"/>
    <s v="IT"/>
    <s v="EUR"/>
    <n v="1510898400"/>
    <n v="1513922400"/>
    <x v="114"/>
    <d v="2017-12-22T06:00:00"/>
    <b v="0"/>
    <b v="0"/>
    <x v="5"/>
    <s v="fiction"/>
  </r>
  <r>
    <n v="116"/>
    <s v="David-Clark"/>
    <s v="De-engineered motivating standardization"/>
    <n v="7200"/>
    <n v="6336"/>
    <n v="-12"/>
    <x v="0"/>
    <n v="86.794520547945211"/>
    <n v="73"/>
    <s v="US"/>
    <s v="USD"/>
    <n v="1442552400"/>
    <n v="1442638800"/>
    <x v="115"/>
    <d v="2015-09-19T05:00:00"/>
    <b v="0"/>
    <b v="0"/>
    <x v="3"/>
    <s v="plays"/>
  </r>
  <r>
    <n v="117"/>
    <s v="Chaney-Dennis"/>
    <s v="Business-focused 24hour groupware"/>
    <n v="4900"/>
    <n v="8523"/>
    <n v="73.938775510204081"/>
    <x v="1"/>
    <n v="30.992727272727272"/>
    <n v="275"/>
    <s v="US"/>
    <s v="USD"/>
    <n v="1316667600"/>
    <n v="1317186000"/>
    <x v="116"/>
    <d v="2011-09-28T05:00:00"/>
    <b v="0"/>
    <b v="0"/>
    <x v="4"/>
    <s v="television"/>
  </r>
  <r>
    <n v="118"/>
    <s v="Robinson, Lopez and Christensen"/>
    <s v="Organic next generation protocol"/>
    <n v="5400"/>
    <n v="6351"/>
    <n v="17.611111111111111"/>
    <x v="1"/>
    <n v="94.791044776119406"/>
    <n v="67"/>
    <s v="US"/>
    <s v="USD"/>
    <n v="1390716000"/>
    <n v="1391234400"/>
    <x v="117"/>
    <d v="2014-02-01T06:00:00"/>
    <b v="0"/>
    <b v="0"/>
    <x v="7"/>
    <s v="photography books"/>
  </r>
  <r>
    <n v="119"/>
    <s v="Clark and Sons"/>
    <s v="Reverse-engineered full-range Internet solution"/>
    <n v="5000"/>
    <n v="10748"/>
    <n v="114.96"/>
    <x v="1"/>
    <n v="69.79220779220779"/>
    <n v="154"/>
    <s v="US"/>
    <s v="USD"/>
    <n v="1402894800"/>
    <n v="1404363600"/>
    <x v="118"/>
    <d v="2014-07-03T05:00:00"/>
    <b v="0"/>
    <b v="1"/>
    <x v="4"/>
    <s v="documentary"/>
  </r>
  <r>
    <n v="120"/>
    <s v="Vega Group"/>
    <s v="Synchronized regional synergy"/>
    <n v="75100"/>
    <n v="112272"/>
    <n v="49.496671105193073"/>
    <x v="1"/>
    <n v="63.003367003367003"/>
    <n v="1782"/>
    <s v="US"/>
    <s v="USD"/>
    <n v="1429246800"/>
    <n v="1429592400"/>
    <x v="119"/>
    <d v="2015-04-21T05:00:00"/>
    <b v="0"/>
    <b v="1"/>
    <x v="6"/>
    <s v="mobile games"/>
  </r>
  <r>
    <n v="121"/>
    <s v="Brown-Brown"/>
    <s v="Multi-lateral homogeneous success"/>
    <n v="45300"/>
    <n v="99361"/>
    <n v="119.33995584988963"/>
    <x v="1"/>
    <n v="110.0343300110742"/>
    <n v="903"/>
    <s v="US"/>
    <s v="USD"/>
    <n v="1412485200"/>
    <n v="1413608400"/>
    <x v="33"/>
    <d v="2014-10-18T05:00:00"/>
    <b v="0"/>
    <b v="0"/>
    <x v="6"/>
    <s v="video games"/>
  </r>
  <r>
    <n v="122"/>
    <s v="Taylor PLC"/>
    <s v="Seamless zero-defect solution"/>
    <n v="136800"/>
    <n v="88055"/>
    <n v="-35.632309941520468"/>
    <x v="0"/>
    <n v="25.997933274284026"/>
    <n v="3387"/>
    <s v="US"/>
    <s v="USD"/>
    <n v="1417068000"/>
    <n v="1419400800"/>
    <x v="120"/>
    <d v="2014-12-24T06:00:00"/>
    <b v="0"/>
    <b v="0"/>
    <x v="5"/>
    <s v="fiction"/>
  </r>
  <r>
    <n v="123"/>
    <s v="Edwards-Lewis"/>
    <s v="Enhanced scalable concept"/>
    <n v="177700"/>
    <n v="33092"/>
    <n v="-81.377602701181758"/>
    <x v="0"/>
    <n v="49.987915407854985"/>
    <n v="662"/>
    <s v="CA"/>
    <s v="CAD"/>
    <n v="1448344800"/>
    <n v="1448604000"/>
    <x v="121"/>
    <d v="2015-11-27T06:00:00"/>
    <b v="1"/>
    <b v="0"/>
    <x v="3"/>
    <s v="plays"/>
  </r>
  <r>
    <n v="124"/>
    <s v="Stanton, Neal and Rodriguez"/>
    <s v="Polarized uniform software"/>
    <n v="2600"/>
    <n v="9562"/>
    <n v="267.76923076923077"/>
    <x v="1"/>
    <n v="101.72340425531915"/>
    <n v="94"/>
    <s v="IT"/>
    <s v="EUR"/>
    <n v="1557723600"/>
    <n v="1562302800"/>
    <x v="122"/>
    <d v="2019-07-05T05:00:00"/>
    <b v="0"/>
    <b v="0"/>
    <x v="7"/>
    <s v="photography books"/>
  </r>
  <r>
    <n v="125"/>
    <s v="Pratt LLC"/>
    <s v="Stand-alone web-enabled moderator"/>
    <n v="5300"/>
    <n v="8475"/>
    <n v="59.905660377358494"/>
    <x v="1"/>
    <n v="47.083333333333336"/>
    <n v="180"/>
    <s v="US"/>
    <s v="USD"/>
    <n v="1537333200"/>
    <n v="1537678800"/>
    <x v="123"/>
    <d v="2018-09-23T05:00:00"/>
    <b v="0"/>
    <b v="0"/>
    <x v="3"/>
    <s v="plays"/>
  </r>
  <r>
    <n v="126"/>
    <s v="Gross PLC"/>
    <s v="Proactive methodical benchmark"/>
    <n v="180200"/>
    <n v="69617"/>
    <n v="-61.366814650388456"/>
    <x v="0"/>
    <n v="89.944444444444443"/>
    <n v="774"/>
    <s v="US"/>
    <s v="USD"/>
    <n v="1471150800"/>
    <n v="1473570000"/>
    <x v="124"/>
    <d v="2016-09-11T05:00:00"/>
    <b v="0"/>
    <b v="1"/>
    <x v="3"/>
    <s v="plays"/>
  </r>
  <r>
    <n v="127"/>
    <s v="Martinez, Gomez and Dalton"/>
    <s v="Team-oriented 6thgeneration matrix"/>
    <n v="103200"/>
    <n v="53067"/>
    <n v="-48.57848837209302"/>
    <x v="0"/>
    <n v="78.96875"/>
    <n v="672"/>
    <s v="CA"/>
    <s v="CAD"/>
    <n v="1273640400"/>
    <n v="1273899600"/>
    <x v="125"/>
    <d v="2010-05-15T05:00:00"/>
    <b v="0"/>
    <b v="0"/>
    <x v="3"/>
    <s v="plays"/>
  </r>
  <r>
    <n v="128"/>
    <s v="Allen-Curtis"/>
    <s v="Phased human-resource core"/>
    <n v="70600"/>
    <n v="42596"/>
    <n v="-39.665722379603402"/>
    <x v="3"/>
    <n v="80.067669172932327"/>
    <n v="532"/>
    <s v="US"/>
    <s v="USD"/>
    <n v="1282885200"/>
    <n v="1284008400"/>
    <x v="126"/>
    <d v="2010-09-09T05:00:00"/>
    <b v="0"/>
    <b v="0"/>
    <x v="1"/>
    <s v="rock"/>
  </r>
  <r>
    <n v="129"/>
    <s v="Morgan-Martinez"/>
    <s v="Mandatory tertiary implementation"/>
    <n v="148500"/>
    <n v="4756"/>
    <n v="-96.797306397306386"/>
    <x v="3"/>
    <n v="86.472727272727269"/>
    <n v="55"/>
    <s v="AU"/>
    <s v="AUD"/>
    <n v="1422943200"/>
    <n v="1425103200"/>
    <x v="127"/>
    <d v="2015-02-28T06:00:00"/>
    <b v="0"/>
    <b v="0"/>
    <x v="0"/>
    <s v="food trucks"/>
  </r>
  <r>
    <n v="130"/>
    <s v="Luna, Anderson and Fox"/>
    <s v="Secured directional encryption"/>
    <n v="9600"/>
    <n v="14925"/>
    <n v="55.46875"/>
    <x v="1"/>
    <n v="28.001876172607879"/>
    <n v="533"/>
    <s v="DK"/>
    <s v="DKK"/>
    <n v="1319605200"/>
    <n v="1320991200"/>
    <x v="128"/>
    <d v="2011-11-11T06:00:00"/>
    <b v="0"/>
    <b v="0"/>
    <x v="4"/>
    <s v="drama"/>
  </r>
  <r>
    <n v="131"/>
    <s v="Fleming, Zhang and Henderson"/>
    <s v="Distributed 5thgeneration implementation"/>
    <n v="164700"/>
    <n v="166116"/>
    <n v="0.85974499089253187"/>
    <x v="1"/>
    <n v="67.996725337699544"/>
    <n v="2443"/>
    <s v="GB"/>
    <s v="GBP"/>
    <n v="1385704800"/>
    <n v="1386828000"/>
    <x v="129"/>
    <d v="2013-12-12T06:00:00"/>
    <b v="0"/>
    <b v="0"/>
    <x v="2"/>
    <s v="web"/>
  </r>
  <r>
    <n v="132"/>
    <s v="Flowers and Sons"/>
    <s v="Virtual static core"/>
    <n v="3300"/>
    <n v="3834"/>
    <n v="16.18181818181818"/>
    <x v="1"/>
    <n v="43.078651685393261"/>
    <n v="89"/>
    <s v="US"/>
    <s v="USD"/>
    <n v="1515736800"/>
    <n v="1517119200"/>
    <x v="130"/>
    <d v="2018-01-28T06:00:00"/>
    <b v="0"/>
    <b v="1"/>
    <x v="3"/>
    <s v="plays"/>
  </r>
  <r>
    <n v="133"/>
    <s v="Gates PLC"/>
    <s v="Secured content-based product"/>
    <n v="4500"/>
    <n v="13985"/>
    <n v="210.77777777777777"/>
    <x v="1"/>
    <n v="87.95597484276729"/>
    <n v="159"/>
    <s v="US"/>
    <s v="USD"/>
    <n v="1313125200"/>
    <n v="1315026000"/>
    <x v="131"/>
    <d v="2011-09-03T05:00:00"/>
    <b v="0"/>
    <b v="0"/>
    <x v="1"/>
    <s v="world music"/>
  </r>
  <r>
    <n v="134"/>
    <s v="Caldwell LLC"/>
    <s v="Secured executive concept"/>
    <n v="99500"/>
    <n v="89288"/>
    <n v="-10.263316582914573"/>
    <x v="0"/>
    <n v="94.987234042553197"/>
    <n v="940"/>
    <s v="CH"/>
    <s v="CHF"/>
    <n v="1308459600"/>
    <n v="1312693200"/>
    <x v="132"/>
    <d v="2011-08-07T05:00:00"/>
    <b v="0"/>
    <b v="1"/>
    <x v="4"/>
    <s v="documentary"/>
  </r>
  <r>
    <n v="135"/>
    <s v="Le, Burton and Evans"/>
    <s v="Balanced zero-defect software"/>
    <n v="7700"/>
    <n v="5488"/>
    <n v="-28.72727272727273"/>
    <x v="0"/>
    <n v="46.905982905982903"/>
    <n v="117"/>
    <s v="US"/>
    <s v="USD"/>
    <n v="1362636000"/>
    <n v="1363064400"/>
    <x v="133"/>
    <d v="2013-03-12T05:00:00"/>
    <b v="0"/>
    <b v="1"/>
    <x v="3"/>
    <s v="plays"/>
  </r>
  <r>
    <n v="136"/>
    <s v="Briggs PLC"/>
    <s v="Distributed context-sensitive flexibility"/>
    <n v="82800"/>
    <n v="2721"/>
    <n v="-96.713768115942031"/>
    <x v="3"/>
    <n v="46.913793103448278"/>
    <n v="58"/>
    <s v="US"/>
    <s v="USD"/>
    <n v="1402117200"/>
    <n v="1403154000"/>
    <x v="134"/>
    <d v="2014-06-19T05:00:00"/>
    <b v="0"/>
    <b v="1"/>
    <x v="4"/>
    <s v="drama"/>
  </r>
  <r>
    <n v="137"/>
    <s v="Hudson-Nguyen"/>
    <s v="Down-sized disintermediate support"/>
    <n v="1800"/>
    <n v="4712"/>
    <n v="161.77777777777777"/>
    <x v="1"/>
    <n v="94.24"/>
    <n v="50"/>
    <s v="US"/>
    <s v="USD"/>
    <n v="1286341200"/>
    <n v="1286859600"/>
    <x v="135"/>
    <d v="2010-10-12T05:00:00"/>
    <b v="0"/>
    <b v="0"/>
    <x v="5"/>
    <s v="nonfiction"/>
  </r>
  <r>
    <n v="138"/>
    <s v="Hogan Ltd"/>
    <s v="Stand-alone mission-critical moratorium"/>
    <n v="9600"/>
    <n v="9216"/>
    <n v="-4"/>
    <x v="0"/>
    <n v="80.139130434782615"/>
    <n v="115"/>
    <s v="US"/>
    <s v="USD"/>
    <n v="1348808400"/>
    <n v="1349326800"/>
    <x v="136"/>
    <d v="2012-10-04T05:00:00"/>
    <b v="0"/>
    <b v="0"/>
    <x v="6"/>
    <s v="mobile games"/>
  </r>
  <r>
    <n v="139"/>
    <s v="Hamilton, Wright and Chavez"/>
    <s v="Down-sized empowering protocol"/>
    <n v="92100"/>
    <n v="19246"/>
    <n v="-79.103148751357224"/>
    <x v="0"/>
    <n v="59.036809815950917"/>
    <n v="326"/>
    <s v="US"/>
    <s v="USD"/>
    <n v="1429592400"/>
    <n v="1430974800"/>
    <x v="137"/>
    <d v="2015-05-07T05:00:00"/>
    <b v="0"/>
    <b v="1"/>
    <x v="2"/>
    <s v="wearables"/>
  </r>
  <r>
    <n v="140"/>
    <s v="Bautista-Cross"/>
    <s v="Fully-configurable coherent Internet solution"/>
    <n v="5500"/>
    <n v="12274"/>
    <n v="123.16363636363636"/>
    <x v="1"/>
    <n v="65.989247311827953"/>
    <n v="186"/>
    <s v="US"/>
    <s v="USD"/>
    <n v="1519538400"/>
    <n v="1519970400"/>
    <x v="138"/>
    <d v="2018-03-02T06:00:00"/>
    <b v="0"/>
    <b v="0"/>
    <x v="4"/>
    <s v="documentary"/>
  </r>
  <r>
    <n v="141"/>
    <s v="Jackson LLC"/>
    <s v="Distributed motivating algorithm"/>
    <n v="64300"/>
    <n v="65323"/>
    <n v="1.5909797822706067"/>
    <x v="1"/>
    <n v="60.992530345471522"/>
    <n v="1071"/>
    <s v="US"/>
    <s v="USD"/>
    <n v="1434085200"/>
    <n v="1434603600"/>
    <x v="139"/>
    <d v="2015-06-18T05:00:00"/>
    <b v="0"/>
    <b v="0"/>
    <x v="2"/>
    <s v="web"/>
  </r>
  <r>
    <n v="142"/>
    <s v="Figueroa Ltd"/>
    <s v="Expanded solution-oriented benchmark"/>
    <n v="5000"/>
    <n v="11502"/>
    <n v="130.04"/>
    <x v="1"/>
    <n v="98.307692307692307"/>
    <n v="117"/>
    <s v="US"/>
    <s v="USD"/>
    <n v="1333688400"/>
    <n v="1337230800"/>
    <x v="107"/>
    <d v="2012-05-17T05:00:00"/>
    <b v="0"/>
    <b v="0"/>
    <x v="2"/>
    <s v="web"/>
  </r>
  <r>
    <n v="143"/>
    <s v="Avila-Jones"/>
    <s v="Implemented discrete secured line"/>
    <n v="5400"/>
    <n v="7322"/>
    <n v="35.592592592592595"/>
    <x v="1"/>
    <n v="104.6"/>
    <n v="70"/>
    <s v="US"/>
    <s v="USD"/>
    <n v="1277701200"/>
    <n v="1279429200"/>
    <x v="140"/>
    <d v="2010-07-18T05:00:00"/>
    <b v="0"/>
    <b v="0"/>
    <x v="1"/>
    <s v="indie rock"/>
  </r>
  <r>
    <n v="144"/>
    <s v="Martin, Lopez and Hunter"/>
    <s v="Multi-lateral actuating installation"/>
    <n v="9000"/>
    <n v="11619"/>
    <n v="29.099999999999998"/>
    <x v="1"/>
    <n v="86.066666666666663"/>
    <n v="135"/>
    <s v="US"/>
    <s v="USD"/>
    <n v="1560747600"/>
    <n v="1561438800"/>
    <x v="141"/>
    <d v="2019-06-25T05:00:00"/>
    <b v="0"/>
    <b v="0"/>
    <x v="3"/>
    <s v="plays"/>
  </r>
  <r>
    <n v="145"/>
    <s v="Fields-Moore"/>
    <s v="Secured reciprocal array"/>
    <n v="25000"/>
    <n v="59128"/>
    <n v="136.512"/>
    <x v="1"/>
    <n v="76.989583333333329"/>
    <n v="768"/>
    <s v="CH"/>
    <s v="CHF"/>
    <n v="1410066000"/>
    <n v="1410498000"/>
    <x v="142"/>
    <d v="2014-09-12T05:00:00"/>
    <b v="0"/>
    <b v="0"/>
    <x v="2"/>
    <s v="wearables"/>
  </r>
  <r>
    <n v="146"/>
    <s v="Harris-Golden"/>
    <s v="Optional bandwidth-monitored middleware"/>
    <n v="8800"/>
    <n v="1518"/>
    <n v="-82.75"/>
    <x v="3"/>
    <n v="29.764705882352942"/>
    <n v="51"/>
    <s v="US"/>
    <s v="USD"/>
    <n v="1320732000"/>
    <n v="1322460000"/>
    <x v="143"/>
    <d v="2011-11-28T06:00:00"/>
    <b v="0"/>
    <b v="0"/>
    <x v="3"/>
    <s v="plays"/>
  </r>
  <r>
    <n v="147"/>
    <s v="Moss, Norman and Dunlap"/>
    <s v="Upgradable upward-trending workforce"/>
    <n v="8300"/>
    <n v="9337"/>
    <n v="12.493975903614459"/>
    <x v="1"/>
    <n v="46.91959798994975"/>
    <n v="199"/>
    <s v="US"/>
    <s v="USD"/>
    <n v="1465794000"/>
    <n v="1466312400"/>
    <x v="144"/>
    <d v="2016-06-19T05:00:00"/>
    <b v="0"/>
    <b v="1"/>
    <x v="3"/>
    <s v="plays"/>
  </r>
  <r>
    <n v="148"/>
    <s v="White, Larson and Wright"/>
    <s v="Upgradable hybrid capability"/>
    <n v="9300"/>
    <n v="11255"/>
    <n v="21.021505376344084"/>
    <x v="1"/>
    <n v="105.18691588785046"/>
    <n v="107"/>
    <s v="US"/>
    <s v="USD"/>
    <n v="1500958800"/>
    <n v="1501736400"/>
    <x v="145"/>
    <d v="2017-08-03T05:00:00"/>
    <b v="0"/>
    <b v="0"/>
    <x v="2"/>
    <s v="wearables"/>
  </r>
  <r>
    <n v="149"/>
    <s v="Payne, Oliver and Burch"/>
    <s v="Managed fresh-thinking flexibility"/>
    <n v="6200"/>
    <n v="13632"/>
    <n v="119.87096774193549"/>
    <x v="1"/>
    <n v="69.907692307692301"/>
    <n v="195"/>
    <s v="US"/>
    <s v="USD"/>
    <n v="1357020000"/>
    <n v="1361512800"/>
    <x v="146"/>
    <d v="2013-02-22T06:00:00"/>
    <b v="0"/>
    <b v="0"/>
    <x v="1"/>
    <s v="indie rock"/>
  </r>
  <r>
    <n v="150"/>
    <s v="Brown, Palmer and Pace"/>
    <s v="Networked stable workforce"/>
    <n v="100"/>
    <n v="1"/>
    <n v="-99"/>
    <x v="0"/>
    <n v="1"/>
    <n v="1"/>
    <s v="US"/>
    <s v="USD"/>
    <n v="1544940000"/>
    <n v="1545026400"/>
    <x v="147"/>
    <d v="2018-12-17T06:00:00"/>
    <b v="0"/>
    <b v="0"/>
    <x v="1"/>
    <s v="rock"/>
  </r>
  <r>
    <n v="151"/>
    <s v="Parker LLC"/>
    <s v="Customizable intermediate extranet"/>
    <n v="137200"/>
    <n v="88037"/>
    <n v="-35.833090379008745"/>
    <x v="0"/>
    <n v="60.011588275391958"/>
    <n v="1467"/>
    <s v="US"/>
    <s v="USD"/>
    <n v="1402290000"/>
    <n v="1406696400"/>
    <x v="148"/>
    <d v="2014-07-30T05:00:00"/>
    <b v="0"/>
    <b v="0"/>
    <x v="1"/>
    <s v="electric music"/>
  </r>
  <r>
    <n v="152"/>
    <s v="Bowen, Mcdonald and Hall"/>
    <s v="User-centric fault-tolerant task-force"/>
    <n v="41500"/>
    <n v="175573"/>
    <n v="323.06746987951811"/>
    <x v="1"/>
    <n v="52.006220379146917"/>
    <n v="3376"/>
    <s v="US"/>
    <s v="USD"/>
    <n v="1487311200"/>
    <n v="1487916000"/>
    <x v="149"/>
    <d v="2017-02-24T06:00:00"/>
    <b v="0"/>
    <b v="0"/>
    <x v="1"/>
    <s v="indie rock"/>
  </r>
  <r>
    <n v="153"/>
    <s v="Whitehead, Bell and Hughes"/>
    <s v="Multi-tiered radical definition"/>
    <n v="189400"/>
    <n v="176112"/>
    <n v="-7.0158394931362196"/>
    <x v="0"/>
    <n v="31.000176025347649"/>
    <n v="5681"/>
    <s v="US"/>
    <s v="USD"/>
    <n v="1350622800"/>
    <n v="1351141200"/>
    <x v="150"/>
    <d v="2012-10-25T05:00:00"/>
    <b v="0"/>
    <b v="0"/>
    <x v="3"/>
    <s v="plays"/>
  </r>
  <r>
    <n v="154"/>
    <s v="Rodriguez-Brown"/>
    <s v="Devolved foreground benchmark"/>
    <n v="171300"/>
    <n v="100650"/>
    <n v="-41.24343257443082"/>
    <x v="0"/>
    <n v="95.042492917847028"/>
    <n v="1059"/>
    <s v="US"/>
    <s v="USD"/>
    <n v="1463029200"/>
    <n v="1465016400"/>
    <x v="151"/>
    <d v="2016-06-04T05:00:00"/>
    <b v="0"/>
    <b v="1"/>
    <x v="1"/>
    <s v="indie rock"/>
  </r>
  <r>
    <n v="155"/>
    <s v="Hall-Schaefer"/>
    <s v="Distributed eco-centric methodology"/>
    <n v="139500"/>
    <n v="90706"/>
    <n v="-34.977777777777781"/>
    <x v="0"/>
    <n v="75.968174204355108"/>
    <n v="1194"/>
    <s v="US"/>
    <s v="USD"/>
    <n v="1269493200"/>
    <n v="1270789200"/>
    <x v="152"/>
    <d v="2010-04-09T05:00:00"/>
    <b v="0"/>
    <b v="0"/>
    <x v="3"/>
    <s v="plays"/>
  </r>
  <r>
    <n v="156"/>
    <s v="Meza-Rogers"/>
    <s v="Streamlined encompassing encryption"/>
    <n v="36400"/>
    <n v="26914"/>
    <n v="-26.060439560439558"/>
    <x v="3"/>
    <n v="71.013192612137203"/>
    <n v="379"/>
    <s v="AU"/>
    <s v="AUD"/>
    <n v="1570251600"/>
    <n v="1572325200"/>
    <x v="153"/>
    <d v="2019-10-29T05:00:00"/>
    <b v="0"/>
    <b v="0"/>
    <x v="1"/>
    <s v="rock"/>
  </r>
  <r>
    <n v="157"/>
    <s v="Curtis-Curtis"/>
    <s v="User-friendly reciprocal initiative"/>
    <n v="4200"/>
    <n v="2212"/>
    <n v="-47.333333333333336"/>
    <x v="0"/>
    <n v="73.733333333333334"/>
    <n v="30"/>
    <s v="AU"/>
    <s v="AUD"/>
    <n v="1388383200"/>
    <n v="1389420000"/>
    <x v="154"/>
    <d v="2014-01-11T06:00:00"/>
    <b v="0"/>
    <b v="0"/>
    <x v="7"/>
    <s v="photography books"/>
  </r>
  <r>
    <n v="158"/>
    <s v="Carlson Inc"/>
    <s v="Ergonomic fresh-thinking installation"/>
    <n v="2100"/>
    <n v="4640"/>
    <n v="120.95238095238095"/>
    <x v="1"/>
    <n v="113.17073170731707"/>
    <n v="41"/>
    <s v="US"/>
    <s v="USD"/>
    <n v="1449554400"/>
    <n v="1449640800"/>
    <x v="155"/>
    <d v="2015-12-09T06:00:00"/>
    <b v="0"/>
    <b v="0"/>
    <x v="1"/>
    <s v="rock"/>
  </r>
  <r>
    <n v="159"/>
    <s v="Clarke, Anderson and Lee"/>
    <s v="Robust explicit hardware"/>
    <n v="191200"/>
    <n v="191222"/>
    <n v="1.1506276150627614E-2"/>
    <x v="1"/>
    <n v="105.00933552992861"/>
    <n v="1821"/>
    <s v="US"/>
    <s v="USD"/>
    <n v="1553662800"/>
    <n v="1555218000"/>
    <x v="156"/>
    <d v="2019-04-14T05:00:00"/>
    <b v="0"/>
    <b v="1"/>
    <x v="3"/>
    <s v="plays"/>
  </r>
  <r>
    <n v="160"/>
    <s v="Evans Group"/>
    <s v="Stand-alone actuating support"/>
    <n v="8000"/>
    <n v="12985"/>
    <n v="62.312500000000007"/>
    <x v="1"/>
    <n v="79.176829268292678"/>
    <n v="164"/>
    <s v="US"/>
    <s v="USD"/>
    <n v="1556341200"/>
    <n v="1557723600"/>
    <x v="157"/>
    <d v="2019-05-13T05:00:00"/>
    <b v="0"/>
    <b v="0"/>
    <x v="2"/>
    <s v="wearables"/>
  </r>
  <r>
    <n v="161"/>
    <s v="Bruce Group"/>
    <s v="Cross-platform methodical process improvement"/>
    <n v="5500"/>
    <n v="4300"/>
    <n v="-21.818181818181817"/>
    <x v="0"/>
    <n v="57.333333333333336"/>
    <n v="75"/>
    <s v="US"/>
    <s v="USD"/>
    <n v="1442984400"/>
    <n v="1443502800"/>
    <x v="158"/>
    <d v="2015-09-29T05:00:00"/>
    <b v="0"/>
    <b v="1"/>
    <x v="2"/>
    <s v="web"/>
  </r>
  <r>
    <n v="162"/>
    <s v="Keith, Alvarez and Potter"/>
    <s v="Extended bottom-line open architecture"/>
    <n v="6100"/>
    <n v="9134"/>
    <n v="49.73770491803279"/>
    <x v="1"/>
    <n v="58.178343949044589"/>
    <n v="157"/>
    <s v="CH"/>
    <s v="CHF"/>
    <n v="1544248800"/>
    <n v="1546840800"/>
    <x v="159"/>
    <d v="2019-01-07T06:00:00"/>
    <b v="0"/>
    <b v="0"/>
    <x v="1"/>
    <s v="rock"/>
  </r>
  <r>
    <n v="163"/>
    <s v="Burton-Watkins"/>
    <s v="Extended reciprocal circuit"/>
    <n v="3500"/>
    <n v="8864"/>
    <n v="153.25714285714284"/>
    <x v="1"/>
    <n v="36.032520325203251"/>
    <n v="246"/>
    <s v="US"/>
    <s v="USD"/>
    <n v="1508475600"/>
    <n v="1512712800"/>
    <x v="160"/>
    <d v="2017-12-08T06:00:00"/>
    <b v="0"/>
    <b v="1"/>
    <x v="7"/>
    <s v="photography books"/>
  </r>
  <r>
    <n v="164"/>
    <s v="Lopez and Sons"/>
    <s v="Polarized human-resource protocol"/>
    <n v="150500"/>
    <n v="150755"/>
    <n v="0.16943521594684385"/>
    <x v="1"/>
    <n v="107.99068767908309"/>
    <n v="1396"/>
    <s v="US"/>
    <s v="USD"/>
    <n v="1507438800"/>
    <n v="1507525200"/>
    <x v="161"/>
    <d v="2017-10-09T05:00:00"/>
    <b v="0"/>
    <b v="0"/>
    <x v="3"/>
    <s v="plays"/>
  </r>
  <r>
    <n v="165"/>
    <s v="Cordova Ltd"/>
    <s v="Synergized radical product"/>
    <n v="90400"/>
    <n v="110279"/>
    <n v="21.990044247787608"/>
    <x v="1"/>
    <n v="44.005985634477256"/>
    <n v="2506"/>
    <s v="US"/>
    <s v="USD"/>
    <n v="1501563600"/>
    <n v="1504328400"/>
    <x v="162"/>
    <d v="2017-09-02T05:00:00"/>
    <b v="0"/>
    <b v="0"/>
    <x v="2"/>
    <s v="web"/>
  </r>
  <r>
    <n v="166"/>
    <s v="Brown-Vang"/>
    <s v="Robust heuristic artificial intelligence"/>
    <n v="9800"/>
    <n v="13439"/>
    <n v="37.132653061224488"/>
    <x v="1"/>
    <n v="55.077868852459019"/>
    <n v="244"/>
    <s v="US"/>
    <s v="USD"/>
    <n v="1292997600"/>
    <n v="1293343200"/>
    <x v="163"/>
    <d v="2010-12-26T06:00:00"/>
    <b v="0"/>
    <b v="0"/>
    <x v="7"/>
    <s v="photography books"/>
  </r>
  <r>
    <n v="167"/>
    <s v="Cruz-Ward"/>
    <s v="Robust content-based emulation"/>
    <n v="2600"/>
    <n v="10804"/>
    <n v="315.53846153846155"/>
    <x v="1"/>
    <n v="74"/>
    <n v="146"/>
    <s v="AU"/>
    <s v="AUD"/>
    <n v="1370840400"/>
    <n v="1371704400"/>
    <x v="164"/>
    <d v="2013-06-20T05:00:00"/>
    <b v="0"/>
    <b v="0"/>
    <x v="3"/>
    <s v="plays"/>
  </r>
  <r>
    <n v="168"/>
    <s v="Hernandez Group"/>
    <s v="Ergonomic uniform open system"/>
    <n v="128100"/>
    <n v="40107"/>
    <n v="-68.69086651053864"/>
    <x v="0"/>
    <n v="41.996858638743454"/>
    <n v="955"/>
    <s v="DK"/>
    <s v="DKK"/>
    <n v="1550815200"/>
    <n v="1552798800"/>
    <x v="165"/>
    <d v="2019-03-17T05:00:00"/>
    <b v="0"/>
    <b v="1"/>
    <x v="1"/>
    <s v="indie rock"/>
  </r>
  <r>
    <n v="169"/>
    <s v="Tran, Steele and Wilson"/>
    <s v="Profit-focused modular product"/>
    <n v="23300"/>
    <n v="98811"/>
    <n v="324.08154506437768"/>
    <x v="1"/>
    <n v="77.988161010260455"/>
    <n v="1267"/>
    <s v="US"/>
    <s v="USD"/>
    <n v="1339909200"/>
    <n v="1342328400"/>
    <x v="166"/>
    <d v="2012-07-15T05:00:00"/>
    <b v="0"/>
    <b v="1"/>
    <x v="4"/>
    <s v="shorts"/>
  </r>
  <r>
    <n v="170"/>
    <s v="Summers, Gallegos and Stein"/>
    <s v="Mandatory mobile product"/>
    <n v="188100"/>
    <n v="5528"/>
    <n v="-97.061137692716642"/>
    <x v="0"/>
    <n v="82.507462686567166"/>
    <n v="67"/>
    <s v="US"/>
    <s v="USD"/>
    <n v="1501736400"/>
    <n v="1502341200"/>
    <x v="167"/>
    <d v="2017-08-10T05:00:00"/>
    <b v="0"/>
    <b v="0"/>
    <x v="1"/>
    <s v="indie rock"/>
  </r>
  <r>
    <n v="171"/>
    <s v="Blair Group"/>
    <s v="Public-key 3rdgeneration budgetary management"/>
    <n v="4900"/>
    <n v="521"/>
    <n v="-89.367346938775512"/>
    <x v="0"/>
    <n v="104.2"/>
    <n v="5"/>
    <s v="US"/>
    <s v="USD"/>
    <n v="1395291600"/>
    <n v="1397192400"/>
    <x v="168"/>
    <d v="2014-04-11T05:00:00"/>
    <b v="0"/>
    <b v="0"/>
    <x v="5"/>
    <s v="translations"/>
  </r>
  <r>
    <n v="172"/>
    <s v="Nixon Inc"/>
    <s v="Centralized national firmware"/>
    <n v="800"/>
    <n v="663"/>
    <n v="-17.125"/>
    <x v="0"/>
    <n v="25.5"/>
    <n v="26"/>
    <s v="US"/>
    <s v="USD"/>
    <n v="1405746000"/>
    <n v="1407042000"/>
    <x v="169"/>
    <d v="2014-08-03T05:00:00"/>
    <b v="0"/>
    <b v="1"/>
    <x v="4"/>
    <s v="documentary"/>
  </r>
  <r>
    <n v="173"/>
    <s v="White LLC"/>
    <s v="Cross-group 4thgeneration middleware"/>
    <n v="96700"/>
    <n v="157635"/>
    <n v="63.014477766287492"/>
    <x v="1"/>
    <n v="100.98334401024984"/>
    <n v="1561"/>
    <s v="US"/>
    <s v="USD"/>
    <n v="1368853200"/>
    <n v="1369371600"/>
    <x v="170"/>
    <d v="2013-05-24T05:00:00"/>
    <b v="0"/>
    <b v="0"/>
    <x v="3"/>
    <s v="plays"/>
  </r>
  <r>
    <n v="174"/>
    <s v="Santos, Black and Donovan"/>
    <s v="Pre-emptive scalable access"/>
    <n v="600"/>
    <n v="5368"/>
    <n v="794.66666666666663"/>
    <x v="1"/>
    <n v="111.83333333333333"/>
    <n v="48"/>
    <s v="US"/>
    <s v="USD"/>
    <n v="1444021200"/>
    <n v="1444107600"/>
    <x v="171"/>
    <d v="2015-10-06T05:00:00"/>
    <b v="0"/>
    <b v="1"/>
    <x v="2"/>
    <s v="wearables"/>
  </r>
  <r>
    <n v="175"/>
    <s v="Jones, Contreras and Burnett"/>
    <s v="Sharable intangible migration"/>
    <n v="181200"/>
    <n v="47459"/>
    <n v="-73.808498896247244"/>
    <x v="0"/>
    <n v="41.999115044247787"/>
    <n v="1130"/>
    <s v="US"/>
    <s v="USD"/>
    <n v="1472619600"/>
    <n v="1474261200"/>
    <x v="172"/>
    <d v="2016-09-19T05:00:00"/>
    <b v="0"/>
    <b v="0"/>
    <x v="3"/>
    <s v="plays"/>
  </r>
  <r>
    <n v="176"/>
    <s v="Stone-Orozco"/>
    <s v="Proactive scalable Graphical User Interface"/>
    <n v="115000"/>
    <n v="86060"/>
    <n v="-25.165217391304346"/>
    <x v="0"/>
    <n v="110.05115089514067"/>
    <n v="782"/>
    <s v="US"/>
    <s v="USD"/>
    <n v="1472878800"/>
    <n v="1473656400"/>
    <x v="173"/>
    <d v="2016-09-12T05:00:00"/>
    <b v="0"/>
    <b v="0"/>
    <x v="3"/>
    <s v="plays"/>
  </r>
  <r>
    <n v="177"/>
    <s v="Lee, Gibson and Morgan"/>
    <s v="Digitized solution-oriented product"/>
    <n v="38800"/>
    <n v="161593"/>
    <n v="316.4768041237113"/>
    <x v="1"/>
    <n v="58.997079225994888"/>
    <n v="2739"/>
    <s v="US"/>
    <s v="USD"/>
    <n v="1289800800"/>
    <n v="1291960800"/>
    <x v="174"/>
    <d v="2010-12-10T06:00:00"/>
    <b v="0"/>
    <b v="0"/>
    <x v="3"/>
    <s v="plays"/>
  </r>
  <r>
    <n v="178"/>
    <s v="Alexander-Williams"/>
    <s v="Triple-buffered cohesive structure"/>
    <n v="7200"/>
    <n v="6927"/>
    <n v="-3.791666666666667"/>
    <x v="0"/>
    <n v="32.985714285714288"/>
    <n v="210"/>
    <s v="US"/>
    <s v="USD"/>
    <n v="1505970000"/>
    <n v="1506747600"/>
    <x v="175"/>
    <d v="2017-09-30T05:00:00"/>
    <b v="0"/>
    <b v="0"/>
    <x v="0"/>
    <s v="food trucks"/>
  </r>
  <r>
    <n v="179"/>
    <s v="Marks Ltd"/>
    <s v="Realigned human-resource orchestration"/>
    <n v="44500"/>
    <n v="159185"/>
    <n v="257.71910112359546"/>
    <x v="1"/>
    <n v="45.005654509471306"/>
    <n v="3537"/>
    <s v="CA"/>
    <s v="CAD"/>
    <n v="1363496400"/>
    <n v="1363582800"/>
    <x v="176"/>
    <d v="2013-03-18T05:00:00"/>
    <b v="0"/>
    <b v="1"/>
    <x v="3"/>
    <s v="plays"/>
  </r>
  <r>
    <n v="180"/>
    <s v="Olsen, Edwards and Reid"/>
    <s v="Optional clear-thinking software"/>
    <n v="56000"/>
    <n v="172736"/>
    <n v="208.45714285714286"/>
    <x v="1"/>
    <n v="81.98196487897485"/>
    <n v="2107"/>
    <s v="AU"/>
    <s v="AUD"/>
    <n v="1269234000"/>
    <n v="1269666000"/>
    <x v="177"/>
    <d v="2010-03-27T05:00:00"/>
    <b v="0"/>
    <b v="0"/>
    <x v="2"/>
    <s v="wearables"/>
  </r>
  <r>
    <n v="181"/>
    <s v="Daniels, Rose and Tyler"/>
    <s v="Centralized global approach"/>
    <n v="8600"/>
    <n v="5315"/>
    <n v="-38.197674418604649"/>
    <x v="0"/>
    <n v="39.080882352941174"/>
    <n v="136"/>
    <s v="US"/>
    <s v="USD"/>
    <n v="1507093200"/>
    <n v="1508648400"/>
    <x v="178"/>
    <d v="2017-10-22T05:00:00"/>
    <b v="0"/>
    <b v="0"/>
    <x v="2"/>
    <s v="web"/>
  </r>
  <r>
    <n v="182"/>
    <s v="Adams Group"/>
    <s v="Reverse-engineered bandwidth-monitored contingency"/>
    <n v="27100"/>
    <n v="195750"/>
    <n v="622.32472324723244"/>
    <x v="1"/>
    <n v="58.996383363471971"/>
    <n v="3318"/>
    <s v="DK"/>
    <s v="DKK"/>
    <n v="1560574800"/>
    <n v="1561957200"/>
    <x v="179"/>
    <d v="2019-07-01T05:00:00"/>
    <b v="0"/>
    <b v="0"/>
    <x v="3"/>
    <s v="plays"/>
  </r>
  <r>
    <n v="183"/>
    <s v="Rogers, Huerta and Medina"/>
    <s v="Pre-emptive bandwidth-monitored instruction set"/>
    <n v="5100"/>
    <n v="3525"/>
    <n v="-30.882352941176471"/>
    <x v="0"/>
    <n v="40.988372093023258"/>
    <n v="86"/>
    <s v="CA"/>
    <s v="CAD"/>
    <n v="1284008400"/>
    <n v="1285131600"/>
    <x v="180"/>
    <d v="2010-09-22T05:00:00"/>
    <b v="0"/>
    <b v="0"/>
    <x v="1"/>
    <s v="rock"/>
  </r>
  <r>
    <n v="184"/>
    <s v="Howard, Carter and Griffith"/>
    <s v="Adaptive asynchronous emulation"/>
    <n v="3600"/>
    <n v="10550"/>
    <n v="193.05555555555557"/>
    <x v="1"/>
    <n v="31.029411764705884"/>
    <n v="340"/>
    <s v="US"/>
    <s v="USD"/>
    <n v="1556859600"/>
    <n v="1556946000"/>
    <x v="181"/>
    <d v="2019-05-04T05:00:00"/>
    <b v="0"/>
    <b v="0"/>
    <x v="3"/>
    <s v="plays"/>
  </r>
  <r>
    <n v="185"/>
    <s v="Bailey PLC"/>
    <s v="Innovative actuating conglomeration"/>
    <n v="1000"/>
    <n v="718"/>
    <n v="-28.199999999999996"/>
    <x v="0"/>
    <n v="37.789473684210527"/>
    <n v="19"/>
    <s v="US"/>
    <s v="USD"/>
    <n v="1526187600"/>
    <n v="1527138000"/>
    <x v="182"/>
    <d v="2018-05-24T05:00:00"/>
    <b v="0"/>
    <b v="0"/>
    <x v="4"/>
    <s v="television"/>
  </r>
  <r>
    <n v="186"/>
    <s v="Parker Group"/>
    <s v="Grass-roots foreground policy"/>
    <n v="88800"/>
    <n v="28358"/>
    <n v="-68.065315315315317"/>
    <x v="0"/>
    <n v="32.006772009029348"/>
    <n v="886"/>
    <s v="US"/>
    <s v="USD"/>
    <n v="1400821200"/>
    <n v="1402117200"/>
    <x v="183"/>
    <d v="2014-06-07T05:00:00"/>
    <b v="0"/>
    <b v="0"/>
    <x v="3"/>
    <s v="plays"/>
  </r>
  <r>
    <n v="187"/>
    <s v="Fox Group"/>
    <s v="Horizontal transitional paradigm"/>
    <n v="60200"/>
    <n v="138384"/>
    <n v="129.87375415282392"/>
    <x v="1"/>
    <n v="95.966712898751737"/>
    <n v="1442"/>
    <s v="CA"/>
    <s v="CAD"/>
    <n v="1361599200"/>
    <n v="1364014800"/>
    <x v="184"/>
    <d v="2013-03-23T05:00:00"/>
    <b v="0"/>
    <b v="1"/>
    <x v="4"/>
    <s v="shorts"/>
  </r>
  <r>
    <n v="188"/>
    <s v="Walker, Jones and Rodriguez"/>
    <s v="Networked didactic info-mediaries"/>
    <n v="8200"/>
    <n v="2625"/>
    <n v="-67.987804878048792"/>
    <x v="0"/>
    <n v="75"/>
    <n v="35"/>
    <s v="IT"/>
    <s v="EUR"/>
    <n v="1417500000"/>
    <n v="1417586400"/>
    <x v="185"/>
    <d v="2014-12-03T06:00:00"/>
    <b v="0"/>
    <b v="0"/>
    <x v="3"/>
    <s v="plays"/>
  </r>
  <r>
    <n v="189"/>
    <s v="Anthony-Shaw"/>
    <s v="Switchable contextually-based access"/>
    <n v="191300"/>
    <n v="45004"/>
    <n v="-76.474647151071622"/>
    <x v="3"/>
    <n v="102.0498866213152"/>
    <n v="441"/>
    <s v="US"/>
    <s v="USD"/>
    <n v="1457071200"/>
    <n v="1457071200"/>
    <x v="186"/>
    <d v="2016-03-04T06:00:00"/>
    <b v="0"/>
    <b v="0"/>
    <x v="3"/>
    <s v="plays"/>
  </r>
  <r>
    <n v="190"/>
    <s v="Cook LLC"/>
    <s v="Up-sized dynamic throughput"/>
    <n v="3700"/>
    <n v="2538"/>
    <n v="-31.405405405405407"/>
    <x v="0"/>
    <n v="105.75"/>
    <n v="24"/>
    <s v="US"/>
    <s v="USD"/>
    <n v="1370322000"/>
    <n v="1370408400"/>
    <x v="187"/>
    <d v="2013-06-05T05:00:00"/>
    <b v="0"/>
    <b v="1"/>
    <x v="3"/>
    <s v="plays"/>
  </r>
  <r>
    <n v="191"/>
    <s v="Sutton PLC"/>
    <s v="Mandatory reciprocal superstructure"/>
    <n v="8400"/>
    <n v="3188"/>
    <n v="-62.047619047619051"/>
    <x v="0"/>
    <n v="37.069767441860463"/>
    <n v="86"/>
    <s v="IT"/>
    <s v="EUR"/>
    <n v="1552366800"/>
    <n v="1552626000"/>
    <x v="188"/>
    <d v="2019-03-15T05:00:00"/>
    <b v="0"/>
    <b v="0"/>
    <x v="3"/>
    <s v="plays"/>
  </r>
  <r>
    <n v="192"/>
    <s v="Long, Morgan and Mitchell"/>
    <s v="Upgradable 4thgeneration productivity"/>
    <n v="42600"/>
    <n v="8517"/>
    <n v="-80.007042253521135"/>
    <x v="0"/>
    <n v="35.049382716049379"/>
    <n v="243"/>
    <s v="US"/>
    <s v="USD"/>
    <n v="1403845200"/>
    <n v="1404190800"/>
    <x v="189"/>
    <d v="2014-07-01T05:00:00"/>
    <b v="0"/>
    <b v="0"/>
    <x v="1"/>
    <s v="rock"/>
  </r>
  <r>
    <n v="193"/>
    <s v="Calhoun, Rogers and Long"/>
    <s v="Progressive discrete hub"/>
    <n v="6600"/>
    <n v="3012"/>
    <n v="-54.36363636363636"/>
    <x v="0"/>
    <n v="46.338461538461537"/>
    <n v="65"/>
    <s v="US"/>
    <s v="USD"/>
    <n v="1523163600"/>
    <n v="1523509200"/>
    <x v="190"/>
    <d v="2018-04-12T05:00:00"/>
    <b v="1"/>
    <b v="0"/>
    <x v="1"/>
    <s v="indie rock"/>
  </r>
  <r>
    <n v="194"/>
    <s v="Sandoval Group"/>
    <s v="Assimilated multi-tasking archive"/>
    <n v="7100"/>
    <n v="8716"/>
    <n v="22.760563380281688"/>
    <x v="1"/>
    <n v="69.174603174603178"/>
    <n v="126"/>
    <s v="US"/>
    <s v="USD"/>
    <n v="1442206800"/>
    <n v="1443589200"/>
    <x v="191"/>
    <d v="2015-09-30T05:00:00"/>
    <b v="0"/>
    <b v="0"/>
    <x v="1"/>
    <s v="metal"/>
  </r>
  <r>
    <n v="195"/>
    <s v="Smith and Sons"/>
    <s v="Upgradable high-level solution"/>
    <n v="15800"/>
    <n v="57157"/>
    <n v="261.75316455696202"/>
    <x v="1"/>
    <n v="109.07824427480917"/>
    <n v="524"/>
    <s v="US"/>
    <s v="USD"/>
    <n v="1532840400"/>
    <n v="1533445200"/>
    <x v="192"/>
    <d v="2018-08-05T05:00:00"/>
    <b v="0"/>
    <b v="0"/>
    <x v="1"/>
    <s v="electric music"/>
  </r>
  <r>
    <n v="196"/>
    <s v="King Inc"/>
    <s v="Organic bandwidth-monitored frame"/>
    <n v="8200"/>
    <n v="5178"/>
    <n v="-36.853658536585364"/>
    <x v="0"/>
    <n v="51.78"/>
    <n v="100"/>
    <s v="DK"/>
    <s v="DKK"/>
    <n v="1472878800"/>
    <n v="1474520400"/>
    <x v="173"/>
    <d v="2016-09-22T05:00:00"/>
    <b v="0"/>
    <b v="0"/>
    <x v="2"/>
    <s v="wearables"/>
  </r>
  <r>
    <n v="197"/>
    <s v="Perry and Sons"/>
    <s v="Business-focused logistical framework"/>
    <n v="54700"/>
    <n v="163118"/>
    <n v="198.20475319926874"/>
    <x v="1"/>
    <n v="82.010055304172951"/>
    <n v="1989"/>
    <s v="US"/>
    <s v="USD"/>
    <n v="1498194000"/>
    <n v="1499403600"/>
    <x v="193"/>
    <d v="2017-07-07T05:00:00"/>
    <b v="0"/>
    <b v="0"/>
    <x v="4"/>
    <s v="drama"/>
  </r>
  <r>
    <n v="198"/>
    <s v="Palmer Inc"/>
    <s v="Universal multi-state capability"/>
    <n v="63200"/>
    <n v="6041"/>
    <n v="-90.441455696202539"/>
    <x v="0"/>
    <n v="35.958333333333336"/>
    <n v="168"/>
    <s v="US"/>
    <s v="USD"/>
    <n v="1281070800"/>
    <n v="1283576400"/>
    <x v="194"/>
    <d v="2010-09-04T05:00:00"/>
    <b v="0"/>
    <b v="0"/>
    <x v="1"/>
    <s v="electric music"/>
  </r>
  <r>
    <n v="199"/>
    <s v="Hull, Baker and Martinez"/>
    <s v="Digitized reciprocal infrastructure"/>
    <n v="1800"/>
    <n v="968"/>
    <n v="-46.222222222222221"/>
    <x v="0"/>
    <n v="74.461538461538467"/>
    <n v="13"/>
    <s v="US"/>
    <s v="USD"/>
    <n v="1436245200"/>
    <n v="1436590800"/>
    <x v="195"/>
    <d v="2015-07-11T05:00:00"/>
    <b v="0"/>
    <b v="0"/>
    <x v="1"/>
    <s v="rock"/>
  </r>
  <r>
    <n v="200"/>
    <s v="Becker, Rice and White"/>
    <s v="Reduced dedicated capability"/>
    <n v="100"/>
    <n v="2"/>
    <n v="-98"/>
    <x v="0"/>
    <n v="2"/>
    <n v="1"/>
    <s v="CA"/>
    <s v="CAD"/>
    <n v="1269493200"/>
    <n v="1270443600"/>
    <x v="152"/>
    <d v="2010-04-05T05:00:00"/>
    <b v="0"/>
    <b v="0"/>
    <x v="3"/>
    <s v="plays"/>
  </r>
  <r>
    <n v="201"/>
    <s v="Osborne, Perkins and Knox"/>
    <s v="Cross-platform bi-directional workforce"/>
    <n v="2100"/>
    <n v="14305"/>
    <n v="581.19047619047615"/>
    <x v="1"/>
    <n v="91.114649681528661"/>
    <n v="157"/>
    <s v="US"/>
    <s v="USD"/>
    <n v="1406264400"/>
    <n v="1407819600"/>
    <x v="196"/>
    <d v="2014-08-12T05:00:00"/>
    <b v="0"/>
    <b v="0"/>
    <x v="2"/>
    <s v="web"/>
  </r>
  <r>
    <n v="202"/>
    <s v="Mcknight-Freeman"/>
    <s v="Upgradable scalable methodology"/>
    <n v="8300"/>
    <n v="6543"/>
    <n v="-21.168674698795183"/>
    <x v="3"/>
    <n v="79.792682926829272"/>
    <n v="82"/>
    <s v="US"/>
    <s v="USD"/>
    <n v="1317531600"/>
    <n v="1317877200"/>
    <x v="197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34.407922168172348"/>
    <x v="1"/>
    <n v="42.999777678968428"/>
    <n v="4498"/>
    <s v="AU"/>
    <s v="AUD"/>
    <n v="1484632800"/>
    <n v="1484805600"/>
    <x v="198"/>
    <d v="2017-01-19T06:00:00"/>
    <b v="0"/>
    <b v="0"/>
    <x v="3"/>
    <s v="plays"/>
  </r>
  <r>
    <n v="204"/>
    <s v="Daniel-Luna"/>
    <s v="Mandatory multimedia leverage"/>
    <n v="75000"/>
    <n v="2529"/>
    <n v="-96.628"/>
    <x v="0"/>
    <n v="63.225000000000001"/>
    <n v="40"/>
    <s v="US"/>
    <s v="USD"/>
    <n v="1301806800"/>
    <n v="1302670800"/>
    <x v="199"/>
    <d v="2011-04-13T05:00:00"/>
    <b v="0"/>
    <b v="0"/>
    <x v="1"/>
    <s v="jazz"/>
  </r>
  <r>
    <n v="205"/>
    <s v="Weaver-Marquez"/>
    <s v="Focused analyzing circuit"/>
    <n v="1300"/>
    <n v="5614"/>
    <n v="331.84615384615387"/>
    <x v="1"/>
    <n v="70.174999999999997"/>
    <n v="80"/>
    <s v="US"/>
    <s v="USD"/>
    <n v="1539752400"/>
    <n v="1540789200"/>
    <x v="200"/>
    <d v="2018-10-29T05:00:00"/>
    <b v="1"/>
    <b v="0"/>
    <x v="3"/>
    <s v="plays"/>
  </r>
  <r>
    <n v="206"/>
    <s v="Austin, Baker and Kelley"/>
    <s v="Fundamental grid-enabled strategy"/>
    <n v="9000"/>
    <n v="3496"/>
    <n v="-61.155555555555551"/>
    <x v="3"/>
    <n v="61.333333333333336"/>
    <n v="57"/>
    <s v="US"/>
    <s v="USD"/>
    <n v="1267250400"/>
    <n v="1268028000"/>
    <x v="201"/>
    <d v="2010-03-08T06:00:00"/>
    <b v="0"/>
    <b v="0"/>
    <x v="5"/>
    <s v="fiction"/>
  </r>
  <r>
    <n v="207"/>
    <s v="Carney-Anderson"/>
    <s v="Digitized 5thgeneration knowledgebase"/>
    <n v="1000"/>
    <n v="4257"/>
    <n v="325.7"/>
    <x v="1"/>
    <n v="99"/>
    <n v="43"/>
    <s v="US"/>
    <s v="USD"/>
    <n v="1535432400"/>
    <n v="1537160400"/>
    <x v="202"/>
    <d v="2018-09-17T05:00:00"/>
    <b v="0"/>
    <b v="1"/>
    <x v="1"/>
    <s v="rock"/>
  </r>
  <r>
    <n v="208"/>
    <s v="Jackson Inc"/>
    <s v="Mandatory multi-tasking encryption"/>
    <n v="196900"/>
    <n v="199110"/>
    <n v="1.122397155916709"/>
    <x v="1"/>
    <n v="96.984900146127615"/>
    <n v="2053"/>
    <s v="US"/>
    <s v="USD"/>
    <n v="1510207200"/>
    <n v="1512280800"/>
    <x v="203"/>
    <d v="2017-12-03T06:00:00"/>
    <b v="0"/>
    <b v="0"/>
    <x v="4"/>
    <s v="documentary"/>
  </r>
  <r>
    <n v="209"/>
    <s v="Warren Ltd"/>
    <s v="Distributed system-worthy application"/>
    <n v="194500"/>
    <n v="41212"/>
    <n v="-78.811311053984582"/>
    <x v="2"/>
    <n v="51.004950495049506"/>
    <n v="808"/>
    <s v="AU"/>
    <s v="AUD"/>
    <n v="1462510800"/>
    <n v="1463115600"/>
    <x v="204"/>
    <d v="2016-05-13T05:00:00"/>
    <b v="0"/>
    <b v="0"/>
    <x v="4"/>
    <s v="documentary"/>
  </r>
  <r>
    <n v="210"/>
    <s v="Schultz Inc"/>
    <s v="Synergistic tertiary time-frame"/>
    <n v="9400"/>
    <n v="6338"/>
    <n v="-32.574468085106382"/>
    <x v="0"/>
    <n v="28.044247787610619"/>
    <n v="226"/>
    <s v="DK"/>
    <s v="DKK"/>
    <n v="1488520800"/>
    <n v="1490850000"/>
    <x v="205"/>
    <d v="2017-03-30T05:00:00"/>
    <b v="0"/>
    <b v="0"/>
    <x v="4"/>
    <s v="science fiction"/>
  </r>
  <r>
    <n v="211"/>
    <s v="Thompson LLC"/>
    <s v="Customer-focused impactful benchmark"/>
    <n v="104400"/>
    <n v="99100"/>
    <n v="-5.0766283524904212"/>
    <x v="0"/>
    <n v="60.984615384615381"/>
    <n v="1625"/>
    <s v="US"/>
    <s v="USD"/>
    <n v="1377579600"/>
    <n v="1379653200"/>
    <x v="206"/>
    <d v="2013-09-20T05:00:00"/>
    <b v="0"/>
    <b v="0"/>
    <x v="3"/>
    <s v="plays"/>
  </r>
  <r>
    <n v="212"/>
    <s v="Johnson Inc"/>
    <s v="Profound next generation infrastructure"/>
    <n v="8100"/>
    <n v="12300"/>
    <n v="51.851851851851848"/>
    <x v="1"/>
    <n v="73.214285714285708"/>
    <n v="168"/>
    <s v="US"/>
    <s v="USD"/>
    <n v="1576389600"/>
    <n v="1580364000"/>
    <x v="207"/>
    <d v="2020-01-30T06:00:00"/>
    <b v="0"/>
    <b v="0"/>
    <x v="3"/>
    <s v="plays"/>
  </r>
  <r>
    <n v="213"/>
    <s v="Morgan-Warren"/>
    <s v="Face-to-face encompassing info-mediaries"/>
    <n v="87900"/>
    <n v="171549"/>
    <n v="95.163822525597269"/>
    <x v="1"/>
    <n v="39.997435299603637"/>
    <n v="4289"/>
    <s v="US"/>
    <s v="USD"/>
    <n v="1289019600"/>
    <n v="1289714400"/>
    <x v="208"/>
    <d v="2010-11-14T06:00:00"/>
    <b v="0"/>
    <b v="1"/>
    <x v="1"/>
    <s v="indie rock"/>
  </r>
  <r>
    <n v="214"/>
    <s v="Sullivan Group"/>
    <s v="Open-source fresh-thinking policy"/>
    <n v="1400"/>
    <n v="14324"/>
    <n v="923.14285714285711"/>
    <x v="1"/>
    <n v="86.812121212121212"/>
    <n v="165"/>
    <s v="US"/>
    <s v="USD"/>
    <n v="1282194000"/>
    <n v="1282712400"/>
    <x v="209"/>
    <d v="2010-08-25T05:00:00"/>
    <b v="0"/>
    <b v="0"/>
    <x v="1"/>
    <s v="rock"/>
  </r>
  <r>
    <n v="215"/>
    <s v="Vargas, Banks and Palmer"/>
    <s v="Extended 24/7 implementation"/>
    <n v="156800"/>
    <n v="6024"/>
    <n v="-96.158163265306115"/>
    <x v="0"/>
    <n v="42.125874125874127"/>
    <n v="143"/>
    <s v="US"/>
    <s v="USD"/>
    <n v="1550037600"/>
    <n v="1550210400"/>
    <x v="210"/>
    <d v="2019-02-15T06:00:00"/>
    <b v="0"/>
    <b v="0"/>
    <x v="3"/>
    <s v="plays"/>
  </r>
  <r>
    <n v="216"/>
    <s v="Johnson, Dixon and Zimmerman"/>
    <s v="Organic dynamic algorithm"/>
    <n v="121700"/>
    <n v="188721"/>
    <n v="55.070665571076418"/>
    <x v="1"/>
    <n v="103.97851239669421"/>
    <n v="1815"/>
    <s v="US"/>
    <s v="USD"/>
    <n v="1321941600"/>
    <n v="1322114400"/>
    <x v="211"/>
    <d v="2011-11-24T06:00:00"/>
    <b v="0"/>
    <b v="0"/>
    <x v="3"/>
    <s v="plays"/>
  </r>
  <r>
    <n v="217"/>
    <s v="Moore, Dudley and Navarro"/>
    <s v="Organic multi-tasking focus group"/>
    <n v="129400"/>
    <n v="57911"/>
    <n v="-55.246522411128282"/>
    <x v="0"/>
    <n v="62.003211991434689"/>
    <n v="934"/>
    <s v="US"/>
    <s v="USD"/>
    <n v="1556427600"/>
    <n v="1557205200"/>
    <x v="212"/>
    <d v="2019-05-07T05:00:00"/>
    <b v="0"/>
    <b v="0"/>
    <x v="4"/>
    <s v="science fiction"/>
  </r>
  <r>
    <n v="218"/>
    <s v="Price-Rodriguez"/>
    <s v="Adaptive logistical initiative"/>
    <n v="5700"/>
    <n v="12309"/>
    <n v="115.94736842105262"/>
    <x v="1"/>
    <n v="31.005037783375315"/>
    <n v="397"/>
    <s v="GB"/>
    <s v="GBP"/>
    <n v="1320991200"/>
    <n v="1323928800"/>
    <x v="213"/>
    <d v="2011-12-15T06:00:00"/>
    <b v="0"/>
    <b v="1"/>
    <x v="4"/>
    <s v="shorts"/>
  </r>
  <r>
    <n v="219"/>
    <s v="Huang-Henderson"/>
    <s v="Stand-alone mobile customer loyalty"/>
    <n v="41700"/>
    <n v="138497"/>
    <n v="232.12709832134291"/>
    <x v="1"/>
    <n v="89.991552956465242"/>
    <n v="1539"/>
    <s v="US"/>
    <s v="USD"/>
    <n v="1345093200"/>
    <n v="1346130000"/>
    <x v="214"/>
    <d v="2012-08-28T05:00:00"/>
    <b v="0"/>
    <b v="0"/>
    <x v="4"/>
    <s v="animation"/>
  </r>
  <r>
    <n v="220"/>
    <s v="Owens-Le"/>
    <s v="Focused composite approach"/>
    <n v="7900"/>
    <n v="667"/>
    <n v="-91.556962025316452"/>
    <x v="0"/>
    <n v="39.235294117647058"/>
    <n v="17"/>
    <s v="US"/>
    <s v="USD"/>
    <n v="1309496400"/>
    <n v="1311051600"/>
    <x v="215"/>
    <d v="2011-07-19T05:00:00"/>
    <b v="1"/>
    <b v="0"/>
    <x v="3"/>
    <s v="plays"/>
  </r>
  <r>
    <n v="221"/>
    <s v="Huff LLC"/>
    <s v="Face-to-face clear-thinking Local Area Network"/>
    <n v="121500"/>
    <n v="119830"/>
    <n v="-1.3744855967078189"/>
    <x v="0"/>
    <n v="54.993116108306566"/>
    <n v="2179"/>
    <s v="US"/>
    <s v="USD"/>
    <n v="1340254800"/>
    <n v="1340427600"/>
    <x v="216"/>
    <d v="2012-06-23T05:00:00"/>
    <b v="1"/>
    <b v="0"/>
    <x v="0"/>
    <s v="food trucks"/>
  </r>
  <r>
    <n v="222"/>
    <s v="Johnson LLC"/>
    <s v="Cross-group cohesive circuit"/>
    <n v="4800"/>
    <n v="6623"/>
    <n v="37.979166666666671"/>
    <x v="1"/>
    <n v="47.992753623188406"/>
    <n v="138"/>
    <s v="US"/>
    <s v="USD"/>
    <n v="1412226000"/>
    <n v="1412312400"/>
    <x v="217"/>
    <d v="2014-10-03T05:00:00"/>
    <b v="0"/>
    <b v="0"/>
    <x v="7"/>
    <s v="photography books"/>
  </r>
  <r>
    <n v="223"/>
    <s v="Chavez, Garcia and Cantu"/>
    <s v="Synergistic explicit capability"/>
    <n v="87300"/>
    <n v="81897"/>
    <n v="-6.1890034364261171"/>
    <x v="0"/>
    <n v="87.966702470461868"/>
    <n v="931"/>
    <s v="US"/>
    <s v="USD"/>
    <n v="1458104400"/>
    <n v="1459314000"/>
    <x v="218"/>
    <d v="2016-03-30T05:00:00"/>
    <b v="0"/>
    <b v="0"/>
    <x v="3"/>
    <s v="plays"/>
  </r>
  <r>
    <n v="224"/>
    <s v="Lester-Moore"/>
    <s v="Diverse analyzing definition"/>
    <n v="46300"/>
    <n v="186885"/>
    <n v="303.63930885529157"/>
    <x v="1"/>
    <n v="51.999165275459099"/>
    <n v="3594"/>
    <s v="US"/>
    <s v="USD"/>
    <n v="1411534800"/>
    <n v="1415426400"/>
    <x v="219"/>
    <d v="2014-11-08T06:00:00"/>
    <b v="0"/>
    <b v="0"/>
    <x v="4"/>
    <s v="science fiction"/>
  </r>
  <r>
    <n v="225"/>
    <s v="Fox-Quinn"/>
    <s v="Enterprise-wide reciprocal success"/>
    <n v="67800"/>
    <n v="176398"/>
    <n v="160.1740412979351"/>
    <x v="1"/>
    <n v="29.999659863945578"/>
    <n v="5880"/>
    <s v="US"/>
    <s v="USD"/>
    <n v="1399093200"/>
    <n v="1399093200"/>
    <x v="220"/>
    <d v="2014-05-03T05:00:00"/>
    <b v="1"/>
    <b v="0"/>
    <x v="1"/>
    <s v="rock"/>
  </r>
  <r>
    <n v="226"/>
    <s v="Garcia Inc"/>
    <s v="Progressive neutral middleware"/>
    <n v="3000"/>
    <n v="10999"/>
    <n v="266.63333333333333"/>
    <x v="1"/>
    <n v="98.205357142857139"/>
    <n v="112"/>
    <s v="US"/>
    <s v="USD"/>
    <n v="1270702800"/>
    <n v="1273899600"/>
    <x v="221"/>
    <d v="2010-05-15T05:00:00"/>
    <b v="0"/>
    <b v="0"/>
    <x v="7"/>
    <s v="photography books"/>
  </r>
  <r>
    <n v="227"/>
    <s v="Johnson-Lee"/>
    <s v="Intuitive exuding process improvement"/>
    <n v="60900"/>
    <n v="102751"/>
    <n v="68.720853858784892"/>
    <x v="1"/>
    <n v="108.96182396606575"/>
    <n v="943"/>
    <s v="US"/>
    <s v="USD"/>
    <n v="1431666000"/>
    <n v="1432184400"/>
    <x v="222"/>
    <d v="2015-05-21T05:00:00"/>
    <b v="0"/>
    <b v="0"/>
    <x v="6"/>
    <s v="mobile games"/>
  </r>
  <r>
    <n v="228"/>
    <s v="Pineda Group"/>
    <s v="Exclusive real-time protocol"/>
    <n v="137900"/>
    <n v="165352"/>
    <n v="19.907179115300945"/>
    <x v="1"/>
    <n v="66.998379254457049"/>
    <n v="2468"/>
    <s v="US"/>
    <s v="USD"/>
    <n v="1472619600"/>
    <n v="1474779600"/>
    <x v="172"/>
    <d v="2016-09-25T05:00:00"/>
    <b v="0"/>
    <b v="0"/>
    <x v="4"/>
    <s v="animation"/>
  </r>
  <r>
    <n v="229"/>
    <s v="Hoffman-Howard"/>
    <s v="Extended encompassing application"/>
    <n v="85600"/>
    <n v="165798"/>
    <n v="93.689252336448604"/>
    <x v="1"/>
    <n v="64.99333594668758"/>
    <n v="2551"/>
    <s v="US"/>
    <s v="USD"/>
    <n v="1496293200"/>
    <n v="1500440400"/>
    <x v="223"/>
    <d v="2017-07-19T05:00:00"/>
    <b v="0"/>
    <b v="1"/>
    <x v="6"/>
    <s v="mobile games"/>
  </r>
  <r>
    <n v="230"/>
    <s v="Miranda, Hall and Mcgrath"/>
    <s v="Progressive value-added ability"/>
    <n v="2400"/>
    <n v="10084"/>
    <n v="320.16666666666669"/>
    <x v="1"/>
    <n v="99.841584158415841"/>
    <n v="101"/>
    <s v="US"/>
    <s v="USD"/>
    <n v="1575612000"/>
    <n v="1575612000"/>
    <x v="224"/>
    <d v="2019-12-06T06:00:00"/>
    <b v="0"/>
    <b v="0"/>
    <x v="6"/>
    <s v="video games"/>
  </r>
  <r>
    <n v="231"/>
    <s v="Williams, Carter and Gonzalez"/>
    <s v="Cross-platform uniform hardware"/>
    <n v="7200"/>
    <n v="5523"/>
    <n v="-23.291666666666664"/>
    <x v="3"/>
    <n v="82.432835820895519"/>
    <n v="67"/>
    <s v="US"/>
    <s v="USD"/>
    <n v="1369112400"/>
    <n v="1374123600"/>
    <x v="225"/>
    <d v="2013-07-18T05:00:00"/>
    <b v="0"/>
    <b v="0"/>
    <x v="3"/>
    <s v="plays"/>
  </r>
  <r>
    <n v="232"/>
    <s v="Davis-Rodriguez"/>
    <s v="Progressive secondary portal"/>
    <n v="3400"/>
    <n v="5823"/>
    <n v="71.264705882352942"/>
    <x v="1"/>
    <n v="63.293478260869563"/>
    <n v="92"/>
    <s v="US"/>
    <s v="USD"/>
    <n v="1469422800"/>
    <n v="1469509200"/>
    <x v="226"/>
    <d v="2016-07-26T05:00:00"/>
    <b v="0"/>
    <b v="0"/>
    <x v="3"/>
    <s v="plays"/>
  </r>
  <r>
    <n v="233"/>
    <s v="Reid, Rivera and Perry"/>
    <s v="Multi-lateral national adapter"/>
    <n v="3800"/>
    <n v="6000"/>
    <n v="57.894736842105267"/>
    <x v="1"/>
    <n v="96.774193548387103"/>
    <n v="62"/>
    <s v="US"/>
    <s v="USD"/>
    <n v="1307854800"/>
    <n v="1309237200"/>
    <x v="227"/>
    <d v="2011-06-28T05:00:00"/>
    <b v="0"/>
    <b v="0"/>
    <x v="4"/>
    <s v="animation"/>
  </r>
  <r>
    <n v="234"/>
    <s v="Mendoza-Parker"/>
    <s v="Enterprise-wide motivating matrices"/>
    <n v="7500"/>
    <n v="8181"/>
    <n v="9.08"/>
    <x v="1"/>
    <n v="54.906040268456373"/>
    <n v="149"/>
    <s v="IT"/>
    <s v="EUR"/>
    <n v="1503378000"/>
    <n v="1503982800"/>
    <x v="228"/>
    <d v="2017-08-29T05:00:00"/>
    <b v="0"/>
    <b v="1"/>
    <x v="6"/>
    <s v="video games"/>
  </r>
  <r>
    <n v="235"/>
    <s v="Lee, Ali and Guzman"/>
    <s v="Polarized upward-trending Local Area Network"/>
    <n v="8600"/>
    <n v="3589"/>
    <n v="-58.267441860465119"/>
    <x v="0"/>
    <n v="39.010869565217391"/>
    <n v="92"/>
    <s v="US"/>
    <s v="USD"/>
    <n v="1486965600"/>
    <n v="1487397600"/>
    <x v="229"/>
    <d v="2017-02-18T06:00:00"/>
    <b v="0"/>
    <b v="0"/>
    <x v="4"/>
    <s v="animation"/>
  </r>
  <r>
    <n v="236"/>
    <s v="Gallegos-Cobb"/>
    <s v="Object-based directional function"/>
    <n v="39500"/>
    <n v="4323"/>
    <n v="-89.055696202531635"/>
    <x v="0"/>
    <n v="75.84210526315789"/>
    <n v="57"/>
    <s v="AU"/>
    <s v="AUD"/>
    <n v="1561438800"/>
    <n v="1562043600"/>
    <x v="230"/>
    <d v="2019-07-02T05:00:00"/>
    <b v="0"/>
    <b v="1"/>
    <x v="1"/>
    <s v="rock"/>
  </r>
  <r>
    <n v="237"/>
    <s v="Ellison PLC"/>
    <s v="Re-contextualized tangible open architecture"/>
    <n v="9300"/>
    <n v="14822"/>
    <n v="59.376344086021504"/>
    <x v="1"/>
    <n v="45.051671732522799"/>
    <n v="329"/>
    <s v="US"/>
    <s v="USD"/>
    <n v="1398402000"/>
    <n v="1398574800"/>
    <x v="231"/>
    <d v="2014-04-27T05:00:00"/>
    <b v="0"/>
    <b v="0"/>
    <x v="4"/>
    <s v="animation"/>
  </r>
  <r>
    <n v="238"/>
    <s v="Bolton, Sanchez and Carrillo"/>
    <s v="Distributed systemic adapter"/>
    <n v="2400"/>
    <n v="10138"/>
    <n v="322.41666666666669"/>
    <x v="1"/>
    <n v="104.51546391752578"/>
    <n v="97"/>
    <s v="DK"/>
    <s v="DKK"/>
    <n v="1513231200"/>
    <n v="1515391200"/>
    <x v="232"/>
    <d v="2018-01-08T06:00:00"/>
    <b v="0"/>
    <b v="1"/>
    <x v="3"/>
    <s v="plays"/>
  </r>
  <r>
    <n v="239"/>
    <s v="Mason-Sanders"/>
    <s v="Networked web-enabled instruction set"/>
    <n v="3200"/>
    <n v="3127"/>
    <n v="-2.28125"/>
    <x v="0"/>
    <n v="76.268292682926827"/>
    <n v="41"/>
    <s v="US"/>
    <s v="USD"/>
    <n v="1440824400"/>
    <n v="1441170000"/>
    <x v="233"/>
    <d v="2015-09-02T05:00:00"/>
    <b v="0"/>
    <b v="0"/>
    <x v="2"/>
    <s v="wearables"/>
  </r>
  <r>
    <n v="240"/>
    <s v="Pitts-Reed"/>
    <s v="Vision-oriented dynamic service-desk"/>
    <n v="29400"/>
    <n v="123124"/>
    <n v="318.78911564625849"/>
    <x v="1"/>
    <n v="69.015695067264573"/>
    <n v="1784"/>
    <s v="US"/>
    <s v="USD"/>
    <n v="1281070800"/>
    <n v="1281157200"/>
    <x v="194"/>
    <d v="2010-08-07T05:00:00"/>
    <b v="0"/>
    <b v="0"/>
    <x v="3"/>
    <s v="plays"/>
  </r>
  <r>
    <n v="241"/>
    <s v="Gonzalez-Martinez"/>
    <s v="Vision-oriented actuating open system"/>
    <n v="168500"/>
    <n v="171729"/>
    <n v="1.916320474777448"/>
    <x v="1"/>
    <n v="101.97684085510689"/>
    <n v="1684"/>
    <s v="AU"/>
    <s v="AUD"/>
    <n v="1397365200"/>
    <n v="1398229200"/>
    <x v="234"/>
    <d v="2014-04-23T05:00:00"/>
    <b v="0"/>
    <b v="1"/>
    <x v="5"/>
    <s v="nonfiction"/>
  </r>
  <r>
    <n v="242"/>
    <s v="Hill, Martin and Garcia"/>
    <s v="Sharable scalable core"/>
    <n v="8400"/>
    <n v="10729"/>
    <n v="27.726190476190478"/>
    <x v="1"/>
    <n v="42.915999999999997"/>
    <n v="250"/>
    <s v="US"/>
    <s v="USD"/>
    <n v="1494392400"/>
    <n v="1495256400"/>
    <x v="235"/>
    <d v="2017-05-20T05:00:00"/>
    <b v="0"/>
    <b v="1"/>
    <x v="1"/>
    <s v="rock"/>
  </r>
  <r>
    <n v="243"/>
    <s v="Garcia PLC"/>
    <s v="Customer-focused attitude-oriented function"/>
    <n v="2300"/>
    <n v="10240"/>
    <n v="345.21739130434781"/>
    <x v="1"/>
    <n v="43.025210084033617"/>
    <n v="238"/>
    <s v="US"/>
    <s v="USD"/>
    <n v="1520143200"/>
    <n v="1520402400"/>
    <x v="236"/>
    <d v="2018-03-07T06:00:00"/>
    <b v="0"/>
    <b v="0"/>
    <x v="3"/>
    <s v="plays"/>
  </r>
  <r>
    <n v="244"/>
    <s v="Herring-Bailey"/>
    <s v="Reverse-engineered system-worthy extranet"/>
    <n v="700"/>
    <n v="3988"/>
    <n v="469.71428571428578"/>
    <x v="1"/>
    <n v="75.245283018867923"/>
    <n v="53"/>
    <s v="US"/>
    <s v="USD"/>
    <n v="1405314000"/>
    <n v="1409806800"/>
    <x v="237"/>
    <d v="2014-09-04T05:00:00"/>
    <b v="0"/>
    <b v="0"/>
    <x v="3"/>
    <s v="plays"/>
  </r>
  <r>
    <n v="245"/>
    <s v="Russell-Gardner"/>
    <s v="Re-engineered systematic monitoring"/>
    <n v="2900"/>
    <n v="14771"/>
    <n v="409.34482758620686"/>
    <x v="1"/>
    <n v="69.023364485981304"/>
    <n v="214"/>
    <s v="US"/>
    <s v="USD"/>
    <n v="1396846800"/>
    <n v="1396933200"/>
    <x v="238"/>
    <d v="2014-04-08T05:00:00"/>
    <b v="0"/>
    <b v="0"/>
    <x v="3"/>
    <s v="plays"/>
  </r>
  <r>
    <n v="246"/>
    <s v="Walters-Carter"/>
    <s v="Seamless value-added standardization"/>
    <n v="4500"/>
    <n v="14649"/>
    <n v="225.53333333333333"/>
    <x v="1"/>
    <n v="65.986486486486484"/>
    <n v="222"/>
    <s v="US"/>
    <s v="USD"/>
    <n v="1375678800"/>
    <n v="1376024400"/>
    <x v="239"/>
    <d v="2013-08-09T05:00:00"/>
    <b v="0"/>
    <b v="0"/>
    <x v="2"/>
    <s v="web"/>
  </r>
  <r>
    <n v="247"/>
    <s v="Johnson, Patterson and Montoya"/>
    <s v="Triple-buffered fresh-thinking frame"/>
    <n v="19800"/>
    <n v="184658"/>
    <n v="832.61616161616166"/>
    <x v="1"/>
    <n v="98.013800424628457"/>
    <n v="1884"/>
    <s v="US"/>
    <s v="USD"/>
    <n v="1482386400"/>
    <n v="1483682400"/>
    <x v="240"/>
    <d v="2017-01-06T06:00:00"/>
    <b v="0"/>
    <b v="1"/>
    <x v="5"/>
    <s v="fiction"/>
  </r>
  <r>
    <n v="248"/>
    <s v="Roberts and Sons"/>
    <s v="Streamlined holistic knowledgebase"/>
    <n v="6200"/>
    <n v="13103"/>
    <n v="111.33870967741935"/>
    <x v="1"/>
    <n v="60.105504587155963"/>
    <n v="218"/>
    <s v="AU"/>
    <s v="AUD"/>
    <n v="1420005600"/>
    <n v="1420437600"/>
    <x v="241"/>
    <d v="2015-01-05T06:00:00"/>
    <b v="0"/>
    <b v="0"/>
    <x v="6"/>
    <s v="mobile games"/>
  </r>
  <r>
    <n v="249"/>
    <s v="Avila-Nelson"/>
    <s v="Up-sized intermediate website"/>
    <n v="61500"/>
    <n v="168095"/>
    <n v="173.32520325203251"/>
    <x v="1"/>
    <n v="26.000773395204948"/>
    <n v="6465"/>
    <s v="US"/>
    <s v="USD"/>
    <n v="1420178400"/>
    <n v="1420783200"/>
    <x v="242"/>
    <d v="2015-01-09T06:00:00"/>
    <b v="0"/>
    <b v="0"/>
    <x v="5"/>
    <s v="translations"/>
  </r>
  <r>
    <n v="250"/>
    <s v="Robbins and Sons"/>
    <s v="Future-proofed directional synergy"/>
    <n v="100"/>
    <n v="3"/>
    <n v="-97"/>
    <x v="0"/>
    <n v="3"/>
    <n v="1"/>
    <s v="US"/>
    <s v="USD"/>
    <n v="1264399200"/>
    <n v="1267423200"/>
    <x v="67"/>
    <d v="2010-03-01T06:00:00"/>
    <b v="0"/>
    <b v="0"/>
    <x v="1"/>
    <s v="rock"/>
  </r>
  <r>
    <n v="251"/>
    <s v="Singleton Ltd"/>
    <s v="Enhanced user-facing function"/>
    <n v="7100"/>
    <n v="3840"/>
    <n v="-45.91549295774648"/>
    <x v="0"/>
    <n v="38.019801980198018"/>
    <n v="101"/>
    <s v="US"/>
    <s v="USD"/>
    <n v="1355032800"/>
    <n v="1355205600"/>
    <x v="243"/>
    <d v="2012-12-11T06:00:00"/>
    <b v="0"/>
    <b v="0"/>
    <x v="3"/>
    <s v="plays"/>
  </r>
  <r>
    <n v="252"/>
    <s v="Perez PLC"/>
    <s v="Operative bandwidth-monitored interface"/>
    <n v="1000"/>
    <n v="6263"/>
    <n v="526.29999999999995"/>
    <x v="1"/>
    <n v="106.15254237288136"/>
    <n v="59"/>
    <s v="US"/>
    <s v="USD"/>
    <n v="1382677200"/>
    <n v="1383109200"/>
    <x v="244"/>
    <d v="2013-10-30T05:00:00"/>
    <b v="0"/>
    <b v="0"/>
    <x v="3"/>
    <s v="plays"/>
  </r>
  <r>
    <n v="253"/>
    <s v="Rogers, Jacobs and Jackson"/>
    <s v="Upgradable multi-state instruction set"/>
    <n v="121500"/>
    <n v="108161"/>
    <n v="-10.978600823045268"/>
    <x v="0"/>
    <n v="81.019475655430711"/>
    <n v="1335"/>
    <s v="CA"/>
    <s v="CAD"/>
    <n v="1302238800"/>
    <n v="1303275600"/>
    <x v="245"/>
    <d v="2011-04-20T05:00:00"/>
    <b v="0"/>
    <b v="0"/>
    <x v="4"/>
    <s v="drama"/>
  </r>
  <r>
    <n v="254"/>
    <s v="Barry Group"/>
    <s v="De-engineered static Local Area Network"/>
    <n v="4600"/>
    <n v="8505"/>
    <n v="84.891304347826093"/>
    <x v="1"/>
    <n v="96.647727272727266"/>
    <n v="88"/>
    <s v="US"/>
    <s v="USD"/>
    <n v="1487656800"/>
    <n v="1487829600"/>
    <x v="246"/>
    <d v="2017-02-23T06:00:00"/>
    <b v="0"/>
    <b v="0"/>
    <x v="5"/>
    <s v="nonfiction"/>
  </r>
  <r>
    <n v="255"/>
    <s v="Rosales, Branch and Harmon"/>
    <s v="Upgradable grid-enabled superstructure"/>
    <n v="80500"/>
    <n v="96735"/>
    <n v="20.167701863354036"/>
    <x v="1"/>
    <n v="57.003535651149086"/>
    <n v="1697"/>
    <s v="US"/>
    <s v="USD"/>
    <n v="1297836000"/>
    <n v="1298268000"/>
    <x v="247"/>
    <d v="2011-02-21T06:00:00"/>
    <b v="0"/>
    <b v="1"/>
    <x v="1"/>
    <s v="rock"/>
  </r>
  <r>
    <n v="256"/>
    <s v="Smith-Reid"/>
    <s v="Optimized actuating toolset"/>
    <n v="4100"/>
    <n v="959"/>
    <n v="-76.609756097560975"/>
    <x v="0"/>
    <n v="63.93333333333333"/>
    <n v="15"/>
    <s v="GB"/>
    <s v="GBP"/>
    <n v="1453615200"/>
    <n v="1456812000"/>
    <x v="248"/>
    <d v="2016-03-01T06:00:00"/>
    <b v="0"/>
    <b v="0"/>
    <x v="1"/>
    <s v="rock"/>
  </r>
  <r>
    <n v="257"/>
    <s v="Williams Inc"/>
    <s v="Decentralized exuding strategy"/>
    <n v="5700"/>
    <n v="8322"/>
    <n v="46"/>
    <x v="1"/>
    <n v="90.456521739130437"/>
    <n v="92"/>
    <s v="US"/>
    <s v="USD"/>
    <n v="1362463200"/>
    <n v="1363669200"/>
    <x v="249"/>
    <d v="2013-03-19T05:00:00"/>
    <b v="0"/>
    <b v="0"/>
    <x v="3"/>
    <s v="plays"/>
  </r>
  <r>
    <n v="258"/>
    <s v="Duncan, Mcdonald and Miller"/>
    <s v="Assimilated coherent hardware"/>
    <n v="5000"/>
    <n v="13424"/>
    <n v="168.48000000000002"/>
    <x v="1"/>
    <n v="72.172043010752688"/>
    <n v="186"/>
    <s v="US"/>
    <s v="USD"/>
    <n v="1481176800"/>
    <n v="1482904800"/>
    <x v="250"/>
    <d v="2016-12-28T06:00:00"/>
    <b v="0"/>
    <b v="1"/>
    <x v="3"/>
    <s v="plays"/>
  </r>
  <r>
    <n v="259"/>
    <s v="Watkins Ltd"/>
    <s v="Multi-channeled responsive implementation"/>
    <n v="1800"/>
    <n v="10755"/>
    <n v="497.49999999999994"/>
    <x v="1"/>
    <n v="77.934782608695656"/>
    <n v="138"/>
    <s v="US"/>
    <s v="USD"/>
    <n v="1354946400"/>
    <n v="1356588000"/>
    <x v="251"/>
    <d v="2012-12-27T06:00:00"/>
    <b v="1"/>
    <b v="0"/>
    <x v="7"/>
    <s v="photography books"/>
  </r>
  <r>
    <n v="260"/>
    <s v="Allen-Jones"/>
    <s v="Centralized modular initiative"/>
    <n v="6300"/>
    <n v="9935"/>
    <n v="57.698412698412696"/>
    <x v="1"/>
    <n v="38.065134099616856"/>
    <n v="261"/>
    <s v="US"/>
    <s v="USD"/>
    <n v="1348808400"/>
    <n v="1349845200"/>
    <x v="136"/>
    <d v="2012-10-10T05:00:00"/>
    <b v="0"/>
    <b v="0"/>
    <x v="1"/>
    <s v="rock"/>
  </r>
  <r>
    <n v="261"/>
    <s v="Mason-Smith"/>
    <s v="Reverse-engineered cohesive migration"/>
    <n v="84300"/>
    <n v="26303"/>
    <n v="-68.798339264531435"/>
    <x v="0"/>
    <n v="57.936123348017624"/>
    <n v="454"/>
    <s v="US"/>
    <s v="USD"/>
    <n v="1282712400"/>
    <n v="1283058000"/>
    <x v="252"/>
    <d v="2010-08-29T05:00:00"/>
    <b v="0"/>
    <b v="1"/>
    <x v="1"/>
    <s v="rock"/>
  </r>
  <r>
    <n v="262"/>
    <s v="Lloyd, Kennedy and Davis"/>
    <s v="Compatible multimedia hub"/>
    <n v="1700"/>
    <n v="5328"/>
    <n v="213.41176470588238"/>
    <x v="1"/>
    <n v="49.794392523364486"/>
    <n v="107"/>
    <s v="US"/>
    <s v="USD"/>
    <n v="1301979600"/>
    <n v="1304226000"/>
    <x v="253"/>
    <d v="2011-05-01T05:00:00"/>
    <b v="0"/>
    <b v="1"/>
    <x v="1"/>
    <s v="indie rock"/>
  </r>
  <r>
    <n v="263"/>
    <s v="Walker Ltd"/>
    <s v="Organic eco-centric success"/>
    <n v="2900"/>
    <n v="10756"/>
    <n v="270.89655172413791"/>
    <x v="1"/>
    <n v="54.050251256281406"/>
    <n v="199"/>
    <s v="US"/>
    <s v="USD"/>
    <n v="1263016800"/>
    <n v="1263016800"/>
    <x v="254"/>
    <d v="2010-01-09T06:00:00"/>
    <b v="0"/>
    <b v="0"/>
    <x v="7"/>
    <s v="photography books"/>
  </r>
  <r>
    <n v="264"/>
    <s v="Gordon PLC"/>
    <s v="Virtual reciprocal policy"/>
    <n v="45600"/>
    <n v="165375"/>
    <n v="262.66447368421052"/>
    <x v="1"/>
    <n v="30.002721335268504"/>
    <n v="5512"/>
    <s v="US"/>
    <s v="USD"/>
    <n v="1360648800"/>
    <n v="1362031200"/>
    <x v="255"/>
    <d v="2013-02-28T06:00:00"/>
    <b v="0"/>
    <b v="0"/>
    <x v="3"/>
    <s v="plays"/>
  </r>
  <r>
    <n v="265"/>
    <s v="Lee and Sons"/>
    <s v="Persevering interactive emulation"/>
    <n v="4900"/>
    <n v="6031"/>
    <n v="23.081632653061224"/>
    <x v="1"/>
    <n v="70.127906976744185"/>
    <n v="86"/>
    <s v="US"/>
    <s v="USD"/>
    <n v="1451800800"/>
    <n v="1455602400"/>
    <x v="256"/>
    <d v="2016-02-16T06:00:00"/>
    <b v="0"/>
    <b v="0"/>
    <x v="3"/>
    <s v="plays"/>
  </r>
  <r>
    <n v="266"/>
    <s v="Cole LLC"/>
    <s v="Proactive responsive emulation"/>
    <n v="111900"/>
    <n v="85902"/>
    <n v="-23.233243967828418"/>
    <x v="0"/>
    <n v="26.996228786926462"/>
    <n v="3182"/>
    <s v="IT"/>
    <s v="EUR"/>
    <n v="1415340000"/>
    <n v="1418191200"/>
    <x v="257"/>
    <d v="2014-12-10T06:00:00"/>
    <b v="0"/>
    <b v="1"/>
    <x v="1"/>
    <s v="jazz"/>
  </r>
  <r>
    <n v="267"/>
    <s v="Acosta PLC"/>
    <s v="Extended eco-centric function"/>
    <n v="61600"/>
    <n v="143910"/>
    <n v="133.62012987012989"/>
    <x v="1"/>
    <n v="51.990606936416185"/>
    <n v="2768"/>
    <s v="AU"/>
    <s v="AUD"/>
    <n v="1351054800"/>
    <n v="1352440800"/>
    <x v="258"/>
    <d v="2012-11-09T06:00:00"/>
    <b v="0"/>
    <b v="0"/>
    <x v="3"/>
    <s v="plays"/>
  </r>
  <r>
    <n v="268"/>
    <s v="Brown-Mckee"/>
    <s v="Networked optimal productivity"/>
    <n v="1500"/>
    <n v="2708"/>
    <n v="80.533333333333331"/>
    <x v="1"/>
    <n v="56.416666666666664"/>
    <n v="48"/>
    <s v="US"/>
    <s v="USD"/>
    <n v="1349326800"/>
    <n v="1353304800"/>
    <x v="259"/>
    <d v="2012-11-19T06:00:00"/>
    <b v="0"/>
    <b v="0"/>
    <x v="4"/>
    <s v="documentary"/>
  </r>
  <r>
    <n v="269"/>
    <s v="Miles and Sons"/>
    <s v="Persistent attitude-oriented approach"/>
    <n v="3500"/>
    <n v="8842"/>
    <n v="152.62857142857143"/>
    <x v="1"/>
    <n v="101.63218390804597"/>
    <n v="87"/>
    <s v="US"/>
    <s v="USD"/>
    <n v="1548914400"/>
    <n v="1550728800"/>
    <x v="260"/>
    <d v="2019-02-21T06:00:00"/>
    <b v="0"/>
    <b v="0"/>
    <x v="4"/>
    <s v="television"/>
  </r>
  <r>
    <n v="270"/>
    <s v="Sawyer, Horton and Williams"/>
    <s v="Triple-buffered 4thgeneration toolset"/>
    <n v="173900"/>
    <n v="47260"/>
    <n v="-72.823461759631968"/>
    <x v="3"/>
    <n v="25.005291005291006"/>
    <n v="1890"/>
    <s v="US"/>
    <s v="USD"/>
    <n v="1291269600"/>
    <n v="1291442400"/>
    <x v="261"/>
    <d v="2010-12-04T06:00:00"/>
    <b v="0"/>
    <b v="0"/>
    <x v="6"/>
    <s v="video games"/>
  </r>
  <r>
    <n v="271"/>
    <s v="Foley-Cox"/>
    <s v="Progressive zero administration leverage"/>
    <n v="153700"/>
    <n v="1953"/>
    <n v="-98.729342875731945"/>
    <x v="2"/>
    <n v="32.016393442622949"/>
    <n v="61"/>
    <s v="US"/>
    <s v="USD"/>
    <n v="1449468000"/>
    <n v="1452146400"/>
    <x v="262"/>
    <d v="2016-01-07T06:00:00"/>
    <b v="0"/>
    <b v="0"/>
    <x v="7"/>
    <s v="photography books"/>
  </r>
  <r>
    <n v="272"/>
    <s v="Horton, Morrison and Clark"/>
    <s v="Networked radical neural-net"/>
    <n v="51100"/>
    <n v="155349"/>
    <n v="204.00978473581213"/>
    <x v="1"/>
    <n v="82.021647307286173"/>
    <n v="1894"/>
    <s v="US"/>
    <s v="USD"/>
    <n v="1562734800"/>
    <n v="1564894800"/>
    <x v="263"/>
    <d v="2019-08-04T05:00:00"/>
    <b v="0"/>
    <b v="1"/>
    <x v="3"/>
    <s v="plays"/>
  </r>
  <r>
    <n v="273"/>
    <s v="Thomas and Sons"/>
    <s v="Re-engineered heuristic forecast"/>
    <n v="7800"/>
    <n v="10704"/>
    <n v="37.230769230769226"/>
    <x v="1"/>
    <n v="37.957446808510639"/>
    <n v="282"/>
    <s v="CA"/>
    <s v="CAD"/>
    <n v="1505624400"/>
    <n v="1505883600"/>
    <x v="264"/>
    <d v="2017-09-20T05:00:00"/>
    <b v="0"/>
    <b v="0"/>
    <x v="3"/>
    <s v="plays"/>
  </r>
  <r>
    <n v="274"/>
    <s v="Morgan-Jenkins"/>
    <s v="Fully-configurable background algorithm"/>
    <n v="2400"/>
    <n v="773"/>
    <n v="-67.791666666666657"/>
    <x v="0"/>
    <n v="51.533333333333331"/>
    <n v="15"/>
    <s v="US"/>
    <s v="USD"/>
    <n v="1509948000"/>
    <n v="1510380000"/>
    <x v="265"/>
    <d v="2017-11-11T06:00:00"/>
    <b v="0"/>
    <b v="0"/>
    <x v="3"/>
    <s v="plays"/>
  </r>
  <r>
    <n v="275"/>
    <s v="Ward, Sanchez and Kemp"/>
    <s v="Stand-alone discrete Graphical User Interface"/>
    <n v="3900"/>
    <n v="9419"/>
    <n v="141.5128205128205"/>
    <x v="1"/>
    <n v="81.198275862068968"/>
    <n v="116"/>
    <s v="US"/>
    <s v="USD"/>
    <n v="1554526800"/>
    <n v="1555218000"/>
    <x v="266"/>
    <d v="2019-04-14T05:00:00"/>
    <b v="0"/>
    <b v="0"/>
    <x v="5"/>
    <s v="translations"/>
  </r>
  <r>
    <n v="276"/>
    <s v="Fields Ltd"/>
    <s v="Front-line foreground project"/>
    <n v="5500"/>
    <n v="5324"/>
    <n v="-3.2"/>
    <x v="0"/>
    <n v="40.030075187969928"/>
    <n v="133"/>
    <s v="US"/>
    <s v="USD"/>
    <n v="1334811600"/>
    <n v="1335243600"/>
    <x v="267"/>
    <d v="2012-04-24T05:00:00"/>
    <b v="0"/>
    <b v="1"/>
    <x v="6"/>
    <s v="video games"/>
  </r>
  <r>
    <n v="277"/>
    <s v="Ramos-Mitchell"/>
    <s v="Persevering system-worthy info-mediaries"/>
    <n v="700"/>
    <n v="7465"/>
    <n v="966.42857142857144"/>
    <x v="1"/>
    <n v="89.939759036144579"/>
    <n v="83"/>
    <s v="US"/>
    <s v="USD"/>
    <n v="1279515600"/>
    <n v="1279688400"/>
    <x v="268"/>
    <d v="2010-07-21T05:00:00"/>
    <b v="0"/>
    <b v="0"/>
    <x v="3"/>
    <s v="plays"/>
  </r>
  <r>
    <n v="278"/>
    <s v="Higgins, Davis and Salazar"/>
    <s v="Distributed multi-tasking strategy"/>
    <n v="2700"/>
    <n v="8799"/>
    <n v="225.88888888888889"/>
    <x v="1"/>
    <n v="96.692307692307693"/>
    <n v="91"/>
    <s v="US"/>
    <s v="USD"/>
    <n v="1353909600"/>
    <n v="1356069600"/>
    <x v="269"/>
    <d v="2012-12-21T06:00:00"/>
    <b v="0"/>
    <b v="0"/>
    <x v="2"/>
    <s v="web"/>
  </r>
  <r>
    <n v="279"/>
    <s v="Smith-Jenkins"/>
    <s v="Vision-oriented methodical application"/>
    <n v="8000"/>
    <n v="13656"/>
    <n v="70.7"/>
    <x v="1"/>
    <n v="25.010989010989011"/>
    <n v="546"/>
    <s v="US"/>
    <s v="USD"/>
    <n v="1535950800"/>
    <n v="1536210000"/>
    <x v="270"/>
    <d v="2018-09-06T05:00:00"/>
    <b v="0"/>
    <b v="0"/>
    <x v="3"/>
    <s v="plays"/>
  </r>
  <r>
    <n v="280"/>
    <s v="Braun PLC"/>
    <s v="Function-based high-level infrastructure"/>
    <n v="2500"/>
    <n v="14536"/>
    <n v="481.44"/>
    <x v="1"/>
    <n v="36.987277353689571"/>
    <n v="393"/>
    <s v="US"/>
    <s v="USD"/>
    <n v="1511244000"/>
    <n v="1511762400"/>
    <x v="271"/>
    <d v="2017-11-27T06:00:00"/>
    <b v="0"/>
    <b v="0"/>
    <x v="4"/>
    <s v="animation"/>
  </r>
  <r>
    <n v="281"/>
    <s v="Drake PLC"/>
    <s v="Profound object-oriented paradigm"/>
    <n v="164500"/>
    <n v="150552"/>
    <n v="-8.4790273556231011"/>
    <x v="0"/>
    <n v="73.012609117361791"/>
    <n v="2062"/>
    <s v="US"/>
    <s v="USD"/>
    <n v="1331445600"/>
    <n v="1333256400"/>
    <x v="272"/>
    <d v="2012-04-01T05:00:00"/>
    <b v="0"/>
    <b v="1"/>
    <x v="3"/>
    <s v="plays"/>
  </r>
  <r>
    <n v="282"/>
    <s v="Ross, Kelly and Brown"/>
    <s v="Virtual contextually-based circuit"/>
    <n v="8400"/>
    <n v="9076"/>
    <n v="8.0476190476190474"/>
    <x v="1"/>
    <n v="68.240601503759393"/>
    <n v="133"/>
    <s v="US"/>
    <s v="USD"/>
    <n v="1480226400"/>
    <n v="1480744800"/>
    <x v="73"/>
    <d v="2016-12-03T06:00:00"/>
    <b v="0"/>
    <b v="1"/>
    <x v="4"/>
    <s v="television"/>
  </r>
  <r>
    <n v="283"/>
    <s v="Lucas-Mullins"/>
    <s v="Business-focused dynamic instruction set"/>
    <n v="8100"/>
    <n v="1517"/>
    <n v="-81.271604938271608"/>
    <x v="0"/>
    <n v="52.310344827586206"/>
    <n v="29"/>
    <s v="DK"/>
    <s v="DKK"/>
    <n v="1464584400"/>
    <n v="1465016400"/>
    <x v="273"/>
    <d v="2016-06-04T05:00:00"/>
    <b v="0"/>
    <b v="0"/>
    <x v="1"/>
    <s v="rock"/>
  </r>
  <r>
    <n v="284"/>
    <s v="Tran LLC"/>
    <s v="Ameliorated fresh-thinking protocol"/>
    <n v="9800"/>
    <n v="8153"/>
    <n v="-16.80612244897959"/>
    <x v="0"/>
    <n v="61.765151515151516"/>
    <n v="132"/>
    <s v="US"/>
    <s v="USD"/>
    <n v="1335848400"/>
    <n v="1336280400"/>
    <x v="274"/>
    <d v="2012-05-06T05:00:00"/>
    <b v="0"/>
    <b v="0"/>
    <x v="2"/>
    <s v="web"/>
  </r>
  <r>
    <n v="285"/>
    <s v="Dawson, Brady and Gilbert"/>
    <s v="Front-line optimizing emulation"/>
    <n v="900"/>
    <n v="6357"/>
    <n v="606.33333333333337"/>
    <x v="1"/>
    <n v="25.027559055118111"/>
    <n v="254"/>
    <s v="US"/>
    <s v="USD"/>
    <n v="1473483600"/>
    <n v="1476766800"/>
    <x v="275"/>
    <d v="2016-10-18T05:00:00"/>
    <b v="0"/>
    <b v="0"/>
    <x v="3"/>
    <s v="plays"/>
  </r>
  <r>
    <n v="286"/>
    <s v="Obrien-Aguirre"/>
    <s v="Devolved uniform complexity"/>
    <n v="112100"/>
    <n v="19557"/>
    <n v="-82.553969669937558"/>
    <x v="3"/>
    <n v="106.28804347826087"/>
    <n v="184"/>
    <s v="US"/>
    <s v="USD"/>
    <n v="1479880800"/>
    <n v="1480485600"/>
    <x v="276"/>
    <d v="2016-11-30T06:00:00"/>
    <b v="0"/>
    <b v="0"/>
    <x v="3"/>
    <s v="plays"/>
  </r>
  <r>
    <n v="287"/>
    <s v="Ferguson PLC"/>
    <s v="Public-key intangible superstructure"/>
    <n v="6300"/>
    <n v="13213"/>
    <n v="109.73015873015872"/>
    <x v="1"/>
    <n v="75.07386363636364"/>
    <n v="176"/>
    <s v="US"/>
    <s v="USD"/>
    <n v="1430197200"/>
    <n v="1430197200"/>
    <x v="277"/>
    <d v="2015-04-28T05:00:00"/>
    <b v="0"/>
    <b v="0"/>
    <x v="1"/>
    <s v="electric music"/>
  </r>
  <r>
    <n v="288"/>
    <s v="Garcia Ltd"/>
    <s v="Secured global success"/>
    <n v="5600"/>
    <n v="5476"/>
    <n v="-2.214285714285714"/>
    <x v="0"/>
    <n v="39.970802919708028"/>
    <n v="137"/>
    <s v="DK"/>
    <s v="DKK"/>
    <n v="1331701200"/>
    <n v="1331787600"/>
    <x v="278"/>
    <d v="2012-03-15T05:00:00"/>
    <b v="0"/>
    <b v="1"/>
    <x v="1"/>
    <s v="metal"/>
  </r>
  <r>
    <n v="289"/>
    <s v="Smith, Love and Smith"/>
    <s v="Grass-roots mission-critical capability"/>
    <n v="800"/>
    <n v="13474"/>
    <n v="1584.25"/>
    <x v="1"/>
    <n v="39.982195845697326"/>
    <n v="337"/>
    <s v="CA"/>
    <s v="CAD"/>
    <n v="1438578000"/>
    <n v="1438837200"/>
    <x v="279"/>
    <d v="2015-08-06T05:00:00"/>
    <b v="0"/>
    <b v="0"/>
    <x v="3"/>
    <s v="plays"/>
  </r>
  <r>
    <n v="290"/>
    <s v="Wilson, Hall and Osborne"/>
    <s v="Advanced global data-warehouse"/>
    <n v="168600"/>
    <n v="91722"/>
    <n v="-45.597864768683273"/>
    <x v="0"/>
    <n v="101.01541850220265"/>
    <n v="908"/>
    <s v="US"/>
    <s v="USD"/>
    <n v="1368162000"/>
    <n v="1370926800"/>
    <x v="280"/>
    <d v="2013-06-11T05:00:00"/>
    <b v="0"/>
    <b v="1"/>
    <x v="4"/>
    <s v="documentary"/>
  </r>
  <r>
    <n v="291"/>
    <s v="Bell, Grimes and Kerr"/>
    <s v="Self-enabling uniform complexity"/>
    <n v="1800"/>
    <n v="8219"/>
    <n v="356.61111111111114"/>
    <x v="1"/>
    <n v="76.813084112149539"/>
    <n v="107"/>
    <s v="US"/>
    <s v="USD"/>
    <n v="1318654800"/>
    <n v="1319000400"/>
    <x v="281"/>
    <d v="2011-10-19T05:00:00"/>
    <b v="1"/>
    <b v="0"/>
    <x v="2"/>
    <s v="web"/>
  </r>
  <r>
    <n v="292"/>
    <s v="Ho-Harris"/>
    <s v="Versatile cohesive encoding"/>
    <n v="7300"/>
    <n v="717"/>
    <n v="-90.178082191780817"/>
    <x v="0"/>
    <n v="71.7"/>
    <n v="10"/>
    <s v="US"/>
    <s v="USD"/>
    <n v="1331874000"/>
    <n v="1333429200"/>
    <x v="282"/>
    <d v="2012-04-03T05:00:00"/>
    <b v="0"/>
    <b v="0"/>
    <x v="0"/>
    <s v="food trucks"/>
  </r>
  <r>
    <n v="293"/>
    <s v="Ross Group"/>
    <s v="Organized executive solution"/>
    <n v="6500"/>
    <n v="1065"/>
    <n v="-83.615384615384613"/>
    <x v="3"/>
    <n v="33.28125"/>
    <n v="32"/>
    <s v="IT"/>
    <s v="EUR"/>
    <n v="1286254800"/>
    <n v="1287032400"/>
    <x v="283"/>
    <d v="2010-10-14T05:00:00"/>
    <b v="0"/>
    <b v="0"/>
    <x v="3"/>
    <s v="plays"/>
  </r>
  <r>
    <n v="294"/>
    <s v="Turner-Davis"/>
    <s v="Automated local emulation"/>
    <n v="600"/>
    <n v="8038"/>
    <n v="1239.6666666666667"/>
    <x v="1"/>
    <n v="43.923497267759565"/>
    <n v="183"/>
    <s v="US"/>
    <s v="USD"/>
    <n v="1540530000"/>
    <n v="1541570400"/>
    <x v="284"/>
    <d v="2018-11-07T06:00:00"/>
    <b v="0"/>
    <b v="0"/>
    <x v="3"/>
    <s v="plays"/>
  </r>
  <r>
    <n v="295"/>
    <s v="Smith, Jackson and Herrera"/>
    <s v="Enterprise-wide intermediate middleware"/>
    <n v="192900"/>
    <n v="68769"/>
    <n v="-64.349922239502334"/>
    <x v="0"/>
    <n v="36.004712041884815"/>
    <n v="1910"/>
    <s v="CH"/>
    <s v="CHF"/>
    <n v="1381813200"/>
    <n v="1383976800"/>
    <x v="285"/>
    <d v="2013-11-09T06:00:00"/>
    <b v="0"/>
    <b v="0"/>
    <x v="3"/>
    <s v="plays"/>
  </r>
  <r>
    <n v="296"/>
    <s v="Smith-Hess"/>
    <s v="Grass-roots real-time Local Area Network"/>
    <n v="6100"/>
    <n v="3352"/>
    <n v="-45.049180327868854"/>
    <x v="0"/>
    <n v="88.21052631578948"/>
    <n v="38"/>
    <s v="AU"/>
    <s v="AUD"/>
    <n v="1548655200"/>
    <n v="1550556000"/>
    <x v="286"/>
    <d v="2019-02-19T06:00:00"/>
    <b v="0"/>
    <b v="0"/>
    <x v="3"/>
    <s v="plays"/>
  </r>
  <r>
    <n v="297"/>
    <s v="Brown, Herring and Bass"/>
    <s v="Organized client-driven capacity"/>
    <n v="7200"/>
    <n v="6785"/>
    <n v="-5.7638888888888893"/>
    <x v="0"/>
    <n v="65.240384615384613"/>
    <n v="104"/>
    <s v="AU"/>
    <s v="AUD"/>
    <n v="1389679200"/>
    <n v="1390456800"/>
    <x v="287"/>
    <d v="2014-01-23T06:00:00"/>
    <b v="0"/>
    <b v="1"/>
    <x v="3"/>
    <s v="plays"/>
  </r>
  <r>
    <n v="298"/>
    <s v="Chase, Garcia and Johnson"/>
    <s v="Adaptive intangible database"/>
    <n v="3500"/>
    <n v="5037"/>
    <n v="43.914285714285718"/>
    <x v="1"/>
    <n v="69.958333333333329"/>
    <n v="72"/>
    <s v="US"/>
    <s v="USD"/>
    <n v="1456466400"/>
    <n v="1458018000"/>
    <x v="288"/>
    <d v="2016-03-15T05:00:00"/>
    <b v="0"/>
    <b v="1"/>
    <x v="1"/>
    <s v="rock"/>
  </r>
  <r>
    <n v="299"/>
    <s v="Ramsey and Sons"/>
    <s v="Grass-roots contextually-based algorithm"/>
    <n v="3800"/>
    <n v="1954"/>
    <n v="-48.578947368421055"/>
    <x v="0"/>
    <n v="39.877551020408163"/>
    <n v="49"/>
    <s v="US"/>
    <s v="USD"/>
    <n v="1456984800"/>
    <n v="1461819600"/>
    <x v="289"/>
    <d v="2016-04-28T05:00:00"/>
    <b v="0"/>
    <b v="0"/>
    <x v="0"/>
    <s v="food trucks"/>
  </r>
  <r>
    <n v="300"/>
    <s v="Cooke PLC"/>
    <s v="Focused executive core"/>
    <n v="100"/>
    <n v="5"/>
    <n v="-95"/>
    <x v="0"/>
    <n v="5"/>
    <n v="1"/>
    <s v="DK"/>
    <s v="DKK"/>
    <n v="1504069200"/>
    <n v="1504155600"/>
    <x v="290"/>
    <d v="2017-08-31T05:00:00"/>
    <b v="0"/>
    <b v="1"/>
    <x v="5"/>
    <s v="nonfiction"/>
  </r>
  <r>
    <n v="301"/>
    <s v="Wong-Walker"/>
    <s v="Multi-channeled disintermediate policy"/>
    <n v="900"/>
    <n v="12102"/>
    <n v="1244.6666666666667"/>
    <x v="1"/>
    <n v="41.023728813559323"/>
    <n v="295"/>
    <s v="US"/>
    <s v="USD"/>
    <n v="1424930400"/>
    <n v="1426395600"/>
    <x v="291"/>
    <d v="2015-03-15T05:00:00"/>
    <b v="0"/>
    <b v="0"/>
    <x v="4"/>
    <s v="documentary"/>
  </r>
  <r>
    <n v="302"/>
    <s v="Ferguson, Collins and Mata"/>
    <s v="Customizable bi-directional hardware"/>
    <n v="76100"/>
    <n v="24234"/>
    <n v="-68.155059132720112"/>
    <x v="0"/>
    <n v="98.914285714285711"/>
    <n v="245"/>
    <s v="US"/>
    <s v="USD"/>
    <n v="1535864400"/>
    <n v="1537074000"/>
    <x v="292"/>
    <d v="2018-09-16T05:00:00"/>
    <b v="0"/>
    <b v="0"/>
    <x v="3"/>
    <s v="plays"/>
  </r>
  <r>
    <n v="303"/>
    <s v="Guerrero, Flores and Jenkins"/>
    <s v="Networked optimal architecture"/>
    <n v="3400"/>
    <n v="2809"/>
    <n v="-17.382352941176471"/>
    <x v="0"/>
    <n v="87.78125"/>
    <n v="32"/>
    <s v="US"/>
    <s v="USD"/>
    <n v="1452146400"/>
    <n v="1452578400"/>
    <x v="293"/>
    <d v="2016-01-12T06:00:00"/>
    <b v="0"/>
    <b v="0"/>
    <x v="1"/>
    <s v="indie rock"/>
  </r>
  <r>
    <n v="304"/>
    <s v="Peterson PLC"/>
    <s v="User-friendly discrete benchmark"/>
    <n v="2100"/>
    <n v="11469"/>
    <n v="446.14285714285717"/>
    <x v="1"/>
    <n v="80.767605633802816"/>
    <n v="142"/>
    <s v="US"/>
    <s v="USD"/>
    <n v="1470546000"/>
    <n v="1474088400"/>
    <x v="294"/>
    <d v="2016-09-17T05:00:00"/>
    <b v="0"/>
    <b v="0"/>
    <x v="4"/>
    <s v="documentary"/>
  </r>
  <r>
    <n v="305"/>
    <s v="Townsend Ltd"/>
    <s v="Grass-roots actuating policy"/>
    <n v="2800"/>
    <n v="8014"/>
    <n v="186.21428571428572"/>
    <x v="1"/>
    <n v="94.28235294117647"/>
    <n v="85"/>
    <s v="US"/>
    <s v="USD"/>
    <n v="1458363600"/>
    <n v="1461906000"/>
    <x v="295"/>
    <d v="2016-04-29T05:00:00"/>
    <b v="0"/>
    <b v="0"/>
    <x v="3"/>
    <s v="plays"/>
  </r>
  <r>
    <n v="306"/>
    <s v="Rush, Reed and Hall"/>
    <s v="Enterprise-wide 3rdgeneration knowledge user"/>
    <n v="6500"/>
    <n v="514"/>
    <n v="-92.092307692307699"/>
    <x v="0"/>
    <n v="73.428571428571431"/>
    <n v="7"/>
    <s v="US"/>
    <s v="USD"/>
    <n v="1500008400"/>
    <n v="1500267600"/>
    <x v="296"/>
    <d v="2017-07-17T05:00:00"/>
    <b v="0"/>
    <b v="1"/>
    <x v="3"/>
    <s v="plays"/>
  </r>
  <r>
    <n v="307"/>
    <s v="Salazar-Dodson"/>
    <s v="Face-to-face zero tolerance moderator"/>
    <n v="32900"/>
    <n v="43473"/>
    <n v="32.136778115501521"/>
    <x v="1"/>
    <n v="65.968133535660087"/>
    <n v="659"/>
    <s v="DK"/>
    <s v="DKK"/>
    <n v="1338958800"/>
    <n v="1340686800"/>
    <x v="297"/>
    <d v="2012-06-26T05:00:00"/>
    <b v="0"/>
    <b v="1"/>
    <x v="5"/>
    <s v="fiction"/>
  </r>
  <r>
    <n v="308"/>
    <s v="Davis Ltd"/>
    <s v="Grass-roots optimizing projection"/>
    <n v="118200"/>
    <n v="87560"/>
    <n v="-25.922165820642977"/>
    <x v="0"/>
    <n v="109.04109589041096"/>
    <n v="803"/>
    <s v="US"/>
    <s v="USD"/>
    <n v="1303102800"/>
    <n v="1303189200"/>
    <x v="298"/>
    <d v="2011-04-19T05:00:00"/>
    <b v="0"/>
    <b v="0"/>
    <x v="3"/>
    <s v="plays"/>
  </r>
  <r>
    <n v="309"/>
    <s v="Harris-Perry"/>
    <s v="User-centric 6thgeneration attitude"/>
    <n v="4100"/>
    <n v="3087"/>
    <n v="-24.707317073170731"/>
    <x v="3"/>
    <n v="41.16"/>
    <n v="75"/>
    <s v="US"/>
    <s v="USD"/>
    <n v="1316581200"/>
    <n v="1318309200"/>
    <x v="299"/>
    <d v="2011-10-11T05:00:00"/>
    <b v="0"/>
    <b v="1"/>
    <x v="1"/>
    <s v="indie rock"/>
  </r>
  <r>
    <n v="310"/>
    <s v="Velazquez, Hunt and Ortiz"/>
    <s v="Switchable zero tolerance website"/>
    <n v="7800"/>
    <n v="1586"/>
    <n v="-79.666666666666657"/>
    <x v="0"/>
    <n v="99.125"/>
    <n v="16"/>
    <s v="US"/>
    <s v="USD"/>
    <n v="1270789200"/>
    <n v="1272171600"/>
    <x v="300"/>
    <d v="2010-04-25T05:00:00"/>
    <b v="0"/>
    <b v="0"/>
    <x v="6"/>
    <s v="video games"/>
  </r>
  <r>
    <n v="311"/>
    <s v="Flores PLC"/>
    <s v="Focused real-time help-desk"/>
    <n v="6300"/>
    <n v="12812"/>
    <n v="103.36507936507937"/>
    <x v="1"/>
    <n v="105.88429752066116"/>
    <n v="121"/>
    <s v="US"/>
    <s v="USD"/>
    <n v="1297836000"/>
    <n v="1298872800"/>
    <x v="247"/>
    <d v="2011-02-28T06:00:00"/>
    <b v="0"/>
    <b v="0"/>
    <x v="3"/>
    <s v="plays"/>
  </r>
  <r>
    <n v="312"/>
    <s v="Martinez LLC"/>
    <s v="Robust impactful approach"/>
    <n v="59100"/>
    <n v="183345"/>
    <n v="210.2284263959391"/>
    <x v="1"/>
    <n v="48.996525921966864"/>
    <n v="3742"/>
    <s v="US"/>
    <s v="USD"/>
    <n v="1382677200"/>
    <n v="1383282000"/>
    <x v="244"/>
    <d v="2013-11-01T05:00:00"/>
    <b v="0"/>
    <b v="0"/>
    <x v="3"/>
    <s v="plays"/>
  </r>
  <r>
    <n v="313"/>
    <s v="Miller-Irwin"/>
    <s v="Secured maximized policy"/>
    <n v="2200"/>
    <n v="8697"/>
    <n v="295.31818181818181"/>
    <x v="1"/>
    <n v="39"/>
    <n v="223"/>
    <s v="US"/>
    <s v="USD"/>
    <n v="1330322400"/>
    <n v="1330495200"/>
    <x v="301"/>
    <d v="2012-02-29T06:00:00"/>
    <b v="0"/>
    <b v="0"/>
    <x v="1"/>
    <s v="rock"/>
  </r>
  <r>
    <n v="314"/>
    <s v="Sanchez-Morgan"/>
    <s v="Realigned upward-trending strategy"/>
    <n v="1400"/>
    <n v="4126"/>
    <n v="194.71428571428569"/>
    <x v="1"/>
    <n v="31.022556390977442"/>
    <n v="133"/>
    <s v="US"/>
    <s v="USD"/>
    <n v="1552366800"/>
    <n v="1552798800"/>
    <x v="188"/>
    <d v="2019-03-17T05:00:00"/>
    <b v="0"/>
    <b v="1"/>
    <x v="4"/>
    <s v="documentary"/>
  </r>
  <r>
    <n v="315"/>
    <s v="Lopez, Adams and Johnson"/>
    <s v="Open-source interactive knowledge user"/>
    <n v="9500"/>
    <n v="3220"/>
    <n v="-66.10526315789474"/>
    <x v="0"/>
    <n v="103.87096774193549"/>
    <n v="31"/>
    <s v="US"/>
    <s v="USD"/>
    <n v="1400907600"/>
    <n v="1403413200"/>
    <x v="302"/>
    <d v="2014-06-22T05:00:00"/>
    <b v="0"/>
    <b v="0"/>
    <x v="3"/>
    <s v="plays"/>
  </r>
  <r>
    <n v="316"/>
    <s v="Martin-Marshall"/>
    <s v="Configurable demand-driven matrix"/>
    <n v="9600"/>
    <n v="6401"/>
    <n v="-33.322916666666671"/>
    <x v="0"/>
    <n v="59.268518518518519"/>
    <n v="108"/>
    <s v="IT"/>
    <s v="EUR"/>
    <n v="1574143200"/>
    <n v="1574229600"/>
    <x v="303"/>
    <d v="2019-11-20T06:00:00"/>
    <b v="0"/>
    <b v="1"/>
    <x v="0"/>
    <s v="food trucks"/>
  </r>
  <r>
    <n v="317"/>
    <s v="Summers PLC"/>
    <s v="Cross-group coherent hierarchy"/>
    <n v="6600"/>
    <n v="1269"/>
    <n v="-80.77272727272728"/>
    <x v="0"/>
    <n v="42.3"/>
    <n v="30"/>
    <s v="US"/>
    <s v="USD"/>
    <n v="1494738000"/>
    <n v="1495861200"/>
    <x v="304"/>
    <d v="2017-05-27T05:00:00"/>
    <b v="0"/>
    <b v="0"/>
    <x v="3"/>
    <s v="plays"/>
  </r>
  <r>
    <n v="318"/>
    <s v="Young, Hart and Ryan"/>
    <s v="Decentralized demand-driven open system"/>
    <n v="5700"/>
    <n v="903"/>
    <n v="-84.15789473684211"/>
    <x v="0"/>
    <n v="53.117647058823529"/>
    <n v="17"/>
    <s v="US"/>
    <s v="USD"/>
    <n v="1392357600"/>
    <n v="1392530400"/>
    <x v="305"/>
    <d v="2014-02-16T06:00:00"/>
    <b v="0"/>
    <b v="0"/>
    <x v="1"/>
    <s v="rock"/>
  </r>
  <r>
    <n v="319"/>
    <s v="Mills Group"/>
    <s v="Advanced empowering matrix"/>
    <n v="8400"/>
    <n v="3251"/>
    <n v="-61.297619047619044"/>
    <x v="3"/>
    <n v="50.796875"/>
    <n v="64"/>
    <s v="US"/>
    <s v="USD"/>
    <n v="1281589200"/>
    <n v="1283662800"/>
    <x v="306"/>
    <d v="2010-09-05T05:00:00"/>
    <b v="0"/>
    <b v="0"/>
    <x v="2"/>
    <s v="web"/>
  </r>
  <r>
    <n v="320"/>
    <s v="Sandoval-Powell"/>
    <s v="Phased holistic implementation"/>
    <n v="84400"/>
    <n v="8092"/>
    <n v="-90.412322274881518"/>
    <x v="0"/>
    <n v="101.15"/>
    <n v="80"/>
    <s v="US"/>
    <s v="USD"/>
    <n v="1305003600"/>
    <n v="1305781200"/>
    <x v="307"/>
    <d v="2011-05-19T05:00:00"/>
    <b v="0"/>
    <b v="0"/>
    <x v="5"/>
    <s v="fiction"/>
  </r>
  <r>
    <n v="321"/>
    <s v="Mills, Frazier and Perez"/>
    <s v="Proactive attitude-oriented knowledge user"/>
    <n v="170400"/>
    <n v="160422"/>
    <n v="-5.8556338028169019"/>
    <x v="0"/>
    <n v="65.000810372771468"/>
    <n v="2468"/>
    <s v="US"/>
    <s v="USD"/>
    <n v="1301634000"/>
    <n v="1302325200"/>
    <x v="308"/>
    <d v="2011-04-09T05:00:00"/>
    <b v="0"/>
    <b v="0"/>
    <x v="4"/>
    <s v="shorts"/>
  </r>
  <r>
    <n v="322"/>
    <s v="Hebert Group"/>
    <s v="Visionary asymmetric Graphical User Interface"/>
    <n v="117900"/>
    <n v="196377"/>
    <n v="66.562340966921113"/>
    <x v="1"/>
    <n v="37.998645510835914"/>
    <n v="5168"/>
    <s v="US"/>
    <s v="USD"/>
    <n v="1290664800"/>
    <n v="1291788000"/>
    <x v="309"/>
    <d v="2010-12-08T06:00:00"/>
    <b v="0"/>
    <b v="0"/>
    <x v="3"/>
    <s v="plays"/>
  </r>
  <r>
    <n v="323"/>
    <s v="Cole, Smith and Wood"/>
    <s v="Integrated zero-defect help-desk"/>
    <n v="8900"/>
    <n v="2148"/>
    <n v="-75.86516853932585"/>
    <x v="0"/>
    <n v="82.615384615384613"/>
    <n v="26"/>
    <s v="GB"/>
    <s v="GBP"/>
    <n v="1395896400"/>
    <n v="1396069200"/>
    <x v="310"/>
    <d v="2014-03-29T05:00:00"/>
    <b v="0"/>
    <b v="0"/>
    <x v="4"/>
    <s v="documentary"/>
  </r>
  <r>
    <n v="324"/>
    <s v="Harris, Hall and Harris"/>
    <s v="Inverse analyzing matrices"/>
    <n v="7100"/>
    <n v="11648"/>
    <n v="64.056338028169009"/>
    <x v="1"/>
    <n v="37.941368078175898"/>
    <n v="307"/>
    <s v="US"/>
    <s v="USD"/>
    <n v="1434862800"/>
    <n v="1435899600"/>
    <x v="311"/>
    <d v="2015-07-03T05:00:00"/>
    <b v="0"/>
    <b v="1"/>
    <x v="3"/>
    <s v="plays"/>
  </r>
  <r>
    <n v="325"/>
    <s v="Saunders Group"/>
    <s v="Programmable systemic implementation"/>
    <n v="6500"/>
    <n v="5897"/>
    <n v="-9.2769230769230777"/>
    <x v="0"/>
    <n v="80.780821917808225"/>
    <n v="73"/>
    <s v="US"/>
    <s v="USD"/>
    <n v="1529125200"/>
    <n v="1531112400"/>
    <x v="79"/>
    <d v="2018-07-09T05:00:00"/>
    <b v="0"/>
    <b v="1"/>
    <x v="3"/>
    <s v="plays"/>
  </r>
  <r>
    <n v="326"/>
    <s v="Pham, Avila and Nash"/>
    <s v="Multi-channeled next generation architecture"/>
    <n v="7200"/>
    <n v="3326"/>
    <n v="-53.80555555555555"/>
    <x v="0"/>
    <n v="25.984375"/>
    <n v="128"/>
    <s v="US"/>
    <s v="USD"/>
    <n v="1451109600"/>
    <n v="1451628000"/>
    <x v="312"/>
    <d v="2016-01-01T06:00:00"/>
    <b v="0"/>
    <b v="0"/>
    <x v="4"/>
    <s v="animation"/>
  </r>
  <r>
    <n v="327"/>
    <s v="Patterson, Salinas and Lucas"/>
    <s v="Digitized 3rdgeneration encoding"/>
    <n v="2600"/>
    <n v="1002"/>
    <n v="-61.461538461538453"/>
    <x v="0"/>
    <n v="30.363636363636363"/>
    <n v="33"/>
    <s v="US"/>
    <s v="USD"/>
    <n v="1566968400"/>
    <n v="1567314000"/>
    <x v="313"/>
    <d v="2019-09-01T05:00:00"/>
    <b v="0"/>
    <b v="1"/>
    <x v="3"/>
    <s v="plays"/>
  </r>
  <r>
    <n v="328"/>
    <s v="Young PLC"/>
    <s v="Innovative well-modulated functionalities"/>
    <n v="98700"/>
    <n v="131826"/>
    <n v="33.562310030395139"/>
    <x v="1"/>
    <n v="54.004916018025398"/>
    <n v="2441"/>
    <s v="US"/>
    <s v="USD"/>
    <n v="1543557600"/>
    <n v="1544508000"/>
    <x v="314"/>
    <d v="2018-12-11T06:00:00"/>
    <b v="0"/>
    <b v="0"/>
    <x v="1"/>
    <s v="rock"/>
  </r>
  <r>
    <n v="329"/>
    <s v="Willis and Sons"/>
    <s v="Fundamental incremental database"/>
    <n v="93800"/>
    <n v="21477"/>
    <n v="-77.103411513859271"/>
    <x v="2"/>
    <n v="101.78672985781991"/>
    <n v="211"/>
    <s v="US"/>
    <s v="USD"/>
    <n v="1481522400"/>
    <n v="1482472800"/>
    <x v="315"/>
    <d v="2016-12-23T06:00:00"/>
    <b v="0"/>
    <b v="0"/>
    <x v="6"/>
    <s v="video games"/>
  </r>
  <r>
    <n v="330"/>
    <s v="Thompson-Bates"/>
    <s v="Expanded encompassing open architecture"/>
    <n v="33700"/>
    <n v="62330"/>
    <n v="84.955489614243319"/>
    <x v="1"/>
    <n v="45.003610108303249"/>
    <n v="1385"/>
    <s v="GB"/>
    <s v="GBP"/>
    <n v="1512712800"/>
    <n v="1512799200"/>
    <x v="316"/>
    <d v="2017-12-09T06:00:00"/>
    <b v="0"/>
    <b v="0"/>
    <x v="4"/>
    <s v="documentary"/>
  </r>
  <r>
    <n v="331"/>
    <s v="Rose-Silva"/>
    <s v="Intuitive static portal"/>
    <n v="3300"/>
    <n v="14643"/>
    <n v="343.72727272727275"/>
    <x v="1"/>
    <n v="77.068421052631578"/>
    <n v="190"/>
    <s v="US"/>
    <s v="USD"/>
    <n v="1324274400"/>
    <n v="1324360800"/>
    <x v="317"/>
    <d v="2011-12-20T06:00:00"/>
    <b v="0"/>
    <b v="0"/>
    <x v="0"/>
    <s v="food trucks"/>
  </r>
  <r>
    <n v="332"/>
    <s v="Pacheco, Johnson and Torres"/>
    <s v="Optional bandwidth-monitored definition"/>
    <n v="20700"/>
    <n v="41396"/>
    <n v="99.980676328502412"/>
    <x v="1"/>
    <n v="88.076595744680844"/>
    <n v="470"/>
    <s v="US"/>
    <s v="USD"/>
    <n v="1364446800"/>
    <n v="1364533200"/>
    <x v="318"/>
    <d v="2013-03-29T05:00:00"/>
    <b v="0"/>
    <b v="0"/>
    <x v="2"/>
    <s v="wearables"/>
  </r>
  <r>
    <n v="333"/>
    <s v="Carlson, Dixon and Jones"/>
    <s v="Persistent well-modulated synergy"/>
    <n v="9600"/>
    <n v="11900"/>
    <n v="23.958333333333336"/>
    <x v="1"/>
    <n v="47.035573122529641"/>
    <n v="253"/>
    <s v="US"/>
    <s v="USD"/>
    <n v="1542693600"/>
    <n v="1545112800"/>
    <x v="319"/>
    <d v="2018-12-18T06:00:00"/>
    <b v="0"/>
    <b v="0"/>
    <x v="3"/>
    <s v="plays"/>
  </r>
  <r>
    <n v="334"/>
    <s v="Mcgee Group"/>
    <s v="Assimilated discrete algorithm"/>
    <n v="66200"/>
    <n v="123538"/>
    <n v="86.61329305135952"/>
    <x v="1"/>
    <n v="110.99550763701707"/>
    <n v="1113"/>
    <s v="US"/>
    <s v="USD"/>
    <n v="1515564000"/>
    <n v="1516168800"/>
    <x v="32"/>
    <d v="2018-01-17T06:00:00"/>
    <b v="0"/>
    <b v="0"/>
    <x v="1"/>
    <s v="rock"/>
  </r>
  <r>
    <n v="335"/>
    <s v="Jordan-Acosta"/>
    <s v="Operative uniform hub"/>
    <n v="173800"/>
    <n v="198628"/>
    <n v="14.285385500575373"/>
    <x v="1"/>
    <n v="87.003066141042481"/>
    <n v="2283"/>
    <s v="US"/>
    <s v="USD"/>
    <n v="1573797600"/>
    <n v="1574920800"/>
    <x v="320"/>
    <d v="2019-11-28T06:00:00"/>
    <b v="0"/>
    <b v="0"/>
    <x v="1"/>
    <s v="rock"/>
  </r>
  <r>
    <n v="336"/>
    <s v="Nunez Inc"/>
    <s v="Customizable intangible capability"/>
    <n v="70700"/>
    <n v="68602"/>
    <n v="-2.9674681753889676"/>
    <x v="0"/>
    <n v="63.994402985074629"/>
    <n v="1072"/>
    <s v="US"/>
    <s v="USD"/>
    <n v="1292392800"/>
    <n v="1292479200"/>
    <x v="321"/>
    <d v="2010-12-16T06:00:00"/>
    <b v="0"/>
    <b v="1"/>
    <x v="1"/>
    <s v="rock"/>
  </r>
  <r>
    <n v="337"/>
    <s v="Hayden Ltd"/>
    <s v="Innovative didactic analyzer"/>
    <n v="94500"/>
    <n v="116064"/>
    <n v="22.81904761904762"/>
    <x v="1"/>
    <n v="105.9945205479452"/>
    <n v="1095"/>
    <s v="US"/>
    <s v="USD"/>
    <n v="1573452000"/>
    <n v="1573538400"/>
    <x v="322"/>
    <d v="2019-11-12T06:00:00"/>
    <b v="0"/>
    <b v="0"/>
    <x v="3"/>
    <s v="plays"/>
  </r>
  <r>
    <n v="338"/>
    <s v="Gonzalez-Burton"/>
    <s v="Decentralized intangible encoding"/>
    <n v="69800"/>
    <n v="125042"/>
    <n v="79.143266475644708"/>
    <x v="1"/>
    <n v="73.989349112426041"/>
    <n v="1690"/>
    <s v="US"/>
    <s v="USD"/>
    <n v="1317790800"/>
    <n v="1320382800"/>
    <x v="323"/>
    <d v="2011-11-04T05:00:00"/>
    <b v="0"/>
    <b v="0"/>
    <x v="3"/>
    <s v="plays"/>
  </r>
  <r>
    <n v="339"/>
    <s v="Lewis, Taylor and Rivers"/>
    <s v="Front-line transitional algorithm"/>
    <n v="136300"/>
    <n v="108974"/>
    <n v="-20.048422597212031"/>
    <x v="3"/>
    <n v="84.02004626060139"/>
    <n v="1297"/>
    <s v="CA"/>
    <s v="CAD"/>
    <n v="1501650000"/>
    <n v="1502859600"/>
    <x v="324"/>
    <d v="2017-08-16T05:00:00"/>
    <b v="0"/>
    <b v="0"/>
    <x v="3"/>
    <s v="plays"/>
  </r>
  <r>
    <n v="340"/>
    <s v="Butler, Henry and Espinoza"/>
    <s v="Switchable didactic matrices"/>
    <n v="37100"/>
    <n v="34964"/>
    <n v="-5.7574123989218329"/>
    <x v="0"/>
    <n v="88.966921119592882"/>
    <n v="393"/>
    <s v="US"/>
    <s v="USD"/>
    <n v="1323669600"/>
    <n v="1323756000"/>
    <x v="325"/>
    <d v="2011-12-13T06:00:00"/>
    <b v="0"/>
    <b v="0"/>
    <x v="7"/>
    <s v="photography books"/>
  </r>
  <r>
    <n v="341"/>
    <s v="Guzman Group"/>
    <s v="Ameliorated disintermediate utilization"/>
    <n v="114300"/>
    <n v="96777"/>
    <n v="-15.330708661417322"/>
    <x v="0"/>
    <n v="76.990453460620529"/>
    <n v="1257"/>
    <s v="US"/>
    <s v="USD"/>
    <n v="1440738000"/>
    <n v="1441342800"/>
    <x v="326"/>
    <d v="2015-09-04T05:00:00"/>
    <b v="0"/>
    <b v="0"/>
    <x v="1"/>
    <s v="indie rock"/>
  </r>
  <r>
    <n v="342"/>
    <s v="Gibson-Hernandez"/>
    <s v="Visionary foreground middleware"/>
    <n v="47900"/>
    <n v="31864"/>
    <n v="-33.478079331941544"/>
    <x v="0"/>
    <n v="97.146341463414629"/>
    <n v="328"/>
    <s v="US"/>
    <s v="USD"/>
    <n v="1374296400"/>
    <n v="1375333200"/>
    <x v="327"/>
    <d v="2013-08-01T05:00:00"/>
    <b v="0"/>
    <b v="0"/>
    <x v="3"/>
    <s v="plays"/>
  </r>
  <r>
    <n v="343"/>
    <s v="Spencer-Weber"/>
    <s v="Optional zero-defect task-force"/>
    <n v="9000"/>
    <n v="4853"/>
    <n v="-46.077777777777776"/>
    <x v="0"/>
    <n v="33.013605442176868"/>
    <n v="147"/>
    <s v="US"/>
    <s v="USD"/>
    <n v="1384840800"/>
    <n v="1389420000"/>
    <x v="328"/>
    <d v="2014-01-11T06:00:00"/>
    <b v="0"/>
    <b v="0"/>
    <x v="3"/>
    <s v="plays"/>
  </r>
  <r>
    <n v="344"/>
    <s v="Berger, Johnson and Marshall"/>
    <s v="Devolved exuding emulation"/>
    <n v="197600"/>
    <n v="82959"/>
    <n v="-58.016700404858298"/>
    <x v="0"/>
    <n v="99.950602409638549"/>
    <n v="830"/>
    <s v="US"/>
    <s v="USD"/>
    <n v="1516600800"/>
    <n v="1520056800"/>
    <x v="329"/>
    <d v="2018-03-03T06:00:00"/>
    <b v="0"/>
    <b v="0"/>
    <x v="6"/>
    <s v="video games"/>
  </r>
  <r>
    <n v="345"/>
    <s v="Taylor, Cisneros and Romero"/>
    <s v="Open-source neutral task-force"/>
    <n v="157600"/>
    <n v="23159"/>
    <n v="-85.305203045685275"/>
    <x v="0"/>
    <n v="69.966767371601208"/>
    <n v="331"/>
    <s v="GB"/>
    <s v="GBP"/>
    <n v="1436418000"/>
    <n v="1436504400"/>
    <x v="330"/>
    <d v="2015-07-10T05:00:00"/>
    <b v="0"/>
    <b v="0"/>
    <x v="4"/>
    <s v="drama"/>
  </r>
  <r>
    <n v="346"/>
    <s v="Little-Marsh"/>
    <s v="Virtual attitude-oriented migration"/>
    <n v="8000"/>
    <n v="2758"/>
    <n v="-65.525000000000006"/>
    <x v="0"/>
    <n v="110.32"/>
    <n v="25"/>
    <s v="US"/>
    <s v="USD"/>
    <n v="1503550800"/>
    <n v="1508302800"/>
    <x v="331"/>
    <d v="2017-10-18T05:00:00"/>
    <b v="0"/>
    <b v="1"/>
    <x v="1"/>
    <s v="indie rock"/>
  </r>
  <r>
    <n v="347"/>
    <s v="Petersen and Sons"/>
    <s v="Open-source full-range portal"/>
    <n v="900"/>
    <n v="12607"/>
    <n v="1300.7777777777778"/>
    <x v="1"/>
    <n v="66.005235602094245"/>
    <n v="191"/>
    <s v="US"/>
    <s v="USD"/>
    <n v="1423634400"/>
    <n v="1425708000"/>
    <x v="332"/>
    <d v="2015-03-07T06:00:00"/>
    <b v="0"/>
    <b v="0"/>
    <x v="2"/>
    <s v="web"/>
  </r>
  <r>
    <n v="348"/>
    <s v="Hensley Ltd"/>
    <s v="Versatile cohesive open system"/>
    <n v="199000"/>
    <n v="142823"/>
    <n v="-28.229648241206029"/>
    <x v="0"/>
    <n v="41.005742176284812"/>
    <n v="3483"/>
    <s v="US"/>
    <s v="USD"/>
    <n v="1487224800"/>
    <n v="1488348000"/>
    <x v="333"/>
    <d v="2017-03-01T06:00:00"/>
    <b v="0"/>
    <b v="0"/>
    <x v="0"/>
    <s v="food trucks"/>
  </r>
  <r>
    <n v="349"/>
    <s v="Navarro and Sons"/>
    <s v="Multi-layered bottom-line frame"/>
    <n v="180800"/>
    <n v="95958"/>
    <n v="-46.92588495575221"/>
    <x v="0"/>
    <n v="103.96316359696641"/>
    <n v="923"/>
    <s v="US"/>
    <s v="USD"/>
    <n v="1500008400"/>
    <n v="1502600400"/>
    <x v="296"/>
    <d v="2017-08-13T05:00:00"/>
    <b v="0"/>
    <b v="0"/>
    <x v="3"/>
    <s v="plays"/>
  </r>
  <r>
    <n v="350"/>
    <s v="Shannon Ltd"/>
    <s v="Pre-emptive neutral capacity"/>
    <n v="100"/>
    <n v="5"/>
    <n v="-95"/>
    <x v="0"/>
    <n v="5"/>
    <n v="1"/>
    <s v="US"/>
    <s v="USD"/>
    <n v="1432098000"/>
    <n v="1433653200"/>
    <x v="334"/>
    <d v="2015-06-07T05:00:00"/>
    <b v="0"/>
    <b v="1"/>
    <x v="1"/>
    <s v="jazz"/>
  </r>
  <r>
    <n v="351"/>
    <s v="Young LLC"/>
    <s v="Universal maximized methodology"/>
    <n v="74100"/>
    <n v="94631"/>
    <n v="27.707152496626179"/>
    <x v="1"/>
    <n v="47.009935419771487"/>
    <n v="2013"/>
    <s v="US"/>
    <s v="USD"/>
    <n v="1440392400"/>
    <n v="1441602000"/>
    <x v="335"/>
    <d v="2015-09-07T05:00:00"/>
    <b v="0"/>
    <b v="0"/>
    <x v="1"/>
    <s v="rock"/>
  </r>
  <r>
    <n v="352"/>
    <s v="Adams, Willis and Sanchez"/>
    <s v="Expanded hybrid hardware"/>
    <n v="2800"/>
    <n v="977"/>
    <n v="-65.107142857142847"/>
    <x v="0"/>
    <n v="29.606060606060606"/>
    <n v="33"/>
    <s v="CA"/>
    <s v="CAD"/>
    <n v="1446876000"/>
    <n v="1447567200"/>
    <x v="336"/>
    <d v="2015-11-15T06:00:00"/>
    <b v="0"/>
    <b v="0"/>
    <x v="3"/>
    <s v="plays"/>
  </r>
  <r>
    <n v="353"/>
    <s v="Mills-Roy"/>
    <s v="Profit-focused multi-tasking access"/>
    <n v="33600"/>
    <n v="137961"/>
    <n v="310.59821428571428"/>
    <x v="1"/>
    <n v="81.010569583088667"/>
    <n v="1703"/>
    <s v="US"/>
    <s v="USD"/>
    <n v="1562302800"/>
    <n v="1562389200"/>
    <x v="337"/>
    <d v="2019-07-06T05:00:00"/>
    <b v="0"/>
    <b v="0"/>
    <x v="3"/>
    <s v="plays"/>
  </r>
  <r>
    <n v="354"/>
    <s v="Brown Group"/>
    <s v="Profit-focused transitional capability"/>
    <n v="6100"/>
    <n v="7548"/>
    <n v="23.737704918032787"/>
    <x v="1"/>
    <n v="94.35"/>
    <n v="80"/>
    <s v="DK"/>
    <s v="DKK"/>
    <n v="1378184400"/>
    <n v="1378789200"/>
    <x v="338"/>
    <d v="2013-09-10T05:00:00"/>
    <b v="0"/>
    <b v="0"/>
    <x v="4"/>
    <s v="documentary"/>
  </r>
  <r>
    <n v="355"/>
    <s v="Burns-Burnett"/>
    <s v="Front-line scalable definition"/>
    <n v="3800"/>
    <n v="2241"/>
    <n v="-41.026315789473685"/>
    <x v="2"/>
    <n v="26.058139534883722"/>
    <n v="86"/>
    <s v="US"/>
    <s v="USD"/>
    <n v="1485064800"/>
    <n v="1488520800"/>
    <x v="339"/>
    <d v="2017-03-03T06:00:00"/>
    <b v="0"/>
    <b v="0"/>
    <x v="2"/>
    <s v="wearables"/>
  </r>
  <r>
    <n v="356"/>
    <s v="Glass, Nunez and Mcdonald"/>
    <s v="Open-source systematic protocol"/>
    <n v="9300"/>
    <n v="3431"/>
    <n v="-63.107526881720432"/>
    <x v="0"/>
    <n v="85.775000000000006"/>
    <n v="40"/>
    <s v="IT"/>
    <s v="EUR"/>
    <n v="1326520800"/>
    <n v="1327298400"/>
    <x v="340"/>
    <d v="2012-01-23T06:00:00"/>
    <b v="0"/>
    <b v="0"/>
    <x v="3"/>
    <s v="plays"/>
  </r>
  <r>
    <n v="357"/>
    <s v="Perez, Davis and Wilson"/>
    <s v="Implemented tangible algorithm"/>
    <n v="2300"/>
    <n v="4253"/>
    <n v="84.913043478260875"/>
    <x v="1"/>
    <n v="103.73170731707317"/>
    <n v="41"/>
    <s v="US"/>
    <s v="USD"/>
    <n v="1441256400"/>
    <n v="1443416400"/>
    <x v="341"/>
    <d v="2015-09-28T05:00:00"/>
    <b v="0"/>
    <b v="0"/>
    <x v="6"/>
    <s v="video games"/>
  </r>
  <r>
    <n v="358"/>
    <s v="Diaz-Garcia"/>
    <s v="Profit-focused 3rdgeneration circuit"/>
    <n v="9700"/>
    <n v="1146"/>
    <n v="-88.185567010309271"/>
    <x v="0"/>
    <n v="49.826086956521742"/>
    <n v="23"/>
    <s v="CA"/>
    <s v="CAD"/>
    <n v="1533877200"/>
    <n v="1534136400"/>
    <x v="342"/>
    <d v="2018-08-13T05:00:00"/>
    <b v="1"/>
    <b v="0"/>
    <x v="7"/>
    <s v="photography books"/>
  </r>
  <r>
    <n v="359"/>
    <s v="Salazar-Moon"/>
    <s v="Compatible needs-based architecture"/>
    <n v="4000"/>
    <n v="11948"/>
    <n v="198.70000000000002"/>
    <x v="1"/>
    <n v="63.893048128342244"/>
    <n v="187"/>
    <s v="US"/>
    <s v="USD"/>
    <n v="1314421200"/>
    <n v="1315026000"/>
    <x v="343"/>
    <d v="2011-09-03T05:00:00"/>
    <b v="0"/>
    <b v="0"/>
    <x v="4"/>
    <s v="animation"/>
  </r>
  <r>
    <n v="360"/>
    <s v="Larsen-Chung"/>
    <s v="Right-sized zero tolerance migration"/>
    <n v="59700"/>
    <n v="135132"/>
    <n v="126.35175879396985"/>
    <x v="1"/>
    <n v="47.002434782608695"/>
    <n v="2875"/>
    <s v="GB"/>
    <s v="GBP"/>
    <n v="1293861600"/>
    <n v="1295071200"/>
    <x v="344"/>
    <d v="2011-01-15T06:00:00"/>
    <b v="0"/>
    <b v="1"/>
    <x v="3"/>
    <s v="plays"/>
  </r>
  <r>
    <n v="361"/>
    <s v="Anderson and Sons"/>
    <s v="Quality-focused reciprocal structure"/>
    <n v="5500"/>
    <n v="9546"/>
    <n v="73.563636363636363"/>
    <x v="1"/>
    <n v="108.47727272727273"/>
    <n v="88"/>
    <s v="US"/>
    <s v="USD"/>
    <n v="1507352400"/>
    <n v="1509426000"/>
    <x v="345"/>
    <d v="2017-10-31T05:00:00"/>
    <b v="0"/>
    <b v="0"/>
    <x v="3"/>
    <s v="plays"/>
  </r>
  <r>
    <n v="362"/>
    <s v="Lawrence Group"/>
    <s v="Automated actuating conglomeration"/>
    <n v="3700"/>
    <n v="13755"/>
    <n v="271.75675675675677"/>
    <x v="1"/>
    <n v="72.015706806282722"/>
    <n v="191"/>
    <s v="US"/>
    <s v="USD"/>
    <n v="1296108000"/>
    <n v="1299391200"/>
    <x v="65"/>
    <d v="2011-03-06T06:00:00"/>
    <b v="0"/>
    <b v="0"/>
    <x v="1"/>
    <s v="rock"/>
  </r>
  <r>
    <n v="363"/>
    <s v="Gray-Davis"/>
    <s v="Re-contextualized local initiative"/>
    <n v="5200"/>
    <n v="8330"/>
    <n v="60.192307692307686"/>
    <x v="1"/>
    <n v="59.928057553956833"/>
    <n v="139"/>
    <s v="US"/>
    <s v="USD"/>
    <n v="1324965600"/>
    <n v="1325052000"/>
    <x v="346"/>
    <d v="2011-12-28T06:00:00"/>
    <b v="0"/>
    <b v="0"/>
    <x v="1"/>
    <s v="rock"/>
  </r>
  <r>
    <n v="364"/>
    <s v="Ramirez-Myers"/>
    <s v="Switchable intangible definition"/>
    <n v="900"/>
    <n v="14547"/>
    <n v="1516.3333333333335"/>
    <x v="1"/>
    <n v="78.209677419354833"/>
    <n v="186"/>
    <s v="US"/>
    <s v="USD"/>
    <n v="1520229600"/>
    <n v="1522818000"/>
    <x v="347"/>
    <d v="2018-04-04T05:00:00"/>
    <b v="0"/>
    <b v="0"/>
    <x v="1"/>
    <s v="indie rock"/>
  </r>
  <r>
    <n v="365"/>
    <s v="Lucas, Hall and Bonilla"/>
    <s v="Networked bottom-line initiative"/>
    <n v="1600"/>
    <n v="11735"/>
    <n v="633.4375"/>
    <x v="1"/>
    <n v="104.77678571428571"/>
    <n v="112"/>
    <s v="AU"/>
    <s v="AUD"/>
    <n v="1482991200"/>
    <n v="1485324000"/>
    <x v="348"/>
    <d v="2017-01-25T06:00:00"/>
    <b v="0"/>
    <b v="0"/>
    <x v="3"/>
    <s v="plays"/>
  </r>
  <r>
    <n v="366"/>
    <s v="Williams, Perez and Villegas"/>
    <s v="Robust directional system engine"/>
    <n v="1800"/>
    <n v="10658"/>
    <n v="492.11111111111114"/>
    <x v="1"/>
    <n v="105.52475247524752"/>
    <n v="101"/>
    <s v="US"/>
    <s v="USD"/>
    <n v="1294034400"/>
    <n v="1294120800"/>
    <x v="349"/>
    <d v="2011-01-04T06:00:00"/>
    <b v="0"/>
    <b v="1"/>
    <x v="3"/>
    <s v="plays"/>
  </r>
  <r>
    <n v="367"/>
    <s v="Brooks, Jones and Ingram"/>
    <s v="Triple-buffered explicit methodology"/>
    <n v="9900"/>
    <n v="1870"/>
    <n v="-81.111111111111114"/>
    <x v="0"/>
    <n v="24.933333333333334"/>
    <n v="75"/>
    <s v="US"/>
    <s v="USD"/>
    <n v="1413608400"/>
    <n v="1415685600"/>
    <x v="350"/>
    <d v="2014-11-11T06:00:00"/>
    <b v="0"/>
    <b v="1"/>
    <x v="3"/>
    <s v="plays"/>
  </r>
  <r>
    <n v="368"/>
    <s v="Whitaker, Wallace and Daniels"/>
    <s v="Reactive directional capacity"/>
    <n v="5200"/>
    <n v="14394"/>
    <n v="176.80769230769232"/>
    <x v="1"/>
    <n v="69.873786407766985"/>
    <n v="206"/>
    <s v="GB"/>
    <s v="GBP"/>
    <n v="1286946000"/>
    <n v="1288933200"/>
    <x v="351"/>
    <d v="2010-11-05T05:00:00"/>
    <b v="0"/>
    <b v="1"/>
    <x v="4"/>
    <s v="documentary"/>
  </r>
  <r>
    <n v="369"/>
    <s v="Smith-Gonzalez"/>
    <s v="Polarized needs-based approach"/>
    <n v="5400"/>
    <n v="14743"/>
    <n v="173.01851851851853"/>
    <x v="1"/>
    <n v="95.733766233766232"/>
    <n v="154"/>
    <s v="US"/>
    <s v="USD"/>
    <n v="1359871200"/>
    <n v="1363237200"/>
    <x v="352"/>
    <d v="2013-03-14T05:00:00"/>
    <b v="0"/>
    <b v="1"/>
    <x v="4"/>
    <s v="television"/>
  </r>
  <r>
    <n v="370"/>
    <s v="Skinner PLC"/>
    <s v="Intuitive well-modulated middleware"/>
    <n v="112300"/>
    <n v="178965"/>
    <n v="59.363312555654502"/>
    <x v="1"/>
    <n v="29.997485752598056"/>
    <n v="5966"/>
    <s v="US"/>
    <s v="USD"/>
    <n v="1555304400"/>
    <n v="1555822800"/>
    <x v="353"/>
    <d v="2019-04-21T05:00:00"/>
    <b v="0"/>
    <b v="0"/>
    <x v="3"/>
    <s v="plays"/>
  </r>
  <r>
    <n v="371"/>
    <s v="Nolan, Smith and Sanchez"/>
    <s v="Multi-channeled logistical matrices"/>
    <n v="189200"/>
    <n v="128410"/>
    <n v="-32.130021141649053"/>
    <x v="0"/>
    <n v="59.011948529411768"/>
    <n v="2176"/>
    <s v="US"/>
    <s v="USD"/>
    <n v="1423375200"/>
    <n v="1427778000"/>
    <x v="354"/>
    <d v="2015-03-31T05:00:00"/>
    <b v="0"/>
    <b v="0"/>
    <x v="3"/>
    <s v="plays"/>
  </r>
  <r>
    <n v="372"/>
    <s v="Green-Carr"/>
    <s v="Pre-emptive bifurcated artificial intelligence"/>
    <n v="900"/>
    <n v="14324"/>
    <n v="1491.5555555555554"/>
    <x v="1"/>
    <n v="84.757396449704146"/>
    <n v="169"/>
    <s v="US"/>
    <s v="USD"/>
    <n v="1420696800"/>
    <n v="1422424800"/>
    <x v="355"/>
    <d v="2015-01-28T06:00:00"/>
    <b v="0"/>
    <b v="1"/>
    <x v="4"/>
    <s v="documentary"/>
  </r>
  <r>
    <n v="373"/>
    <s v="Brown-Parker"/>
    <s v="Down-sized coherent toolset"/>
    <n v="22500"/>
    <n v="164291"/>
    <n v="630.18222222222221"/>
    <x v="1"/>
    <n v="78.010921177587846"/>
    <n v="2106"/>
    <s v="US"/>
    <s v="USD"/>
    <n v="1502946000"/>
    <n v="1503637200"/>
    <x v="356"/>
    <d v="2017-08-25T05:00:00"/>
    <b v="0"/>
    <b v="0"/>
    <x v="3"/>
    <s v="plays"/>
  </r>
  <r>
    <n v="374"/>
    <s v="Marshall Inc"/>
    <s v="Open-source multi-tasking data-warehouse"/>
    <n v="167400"/>
    <n v="22073"/>
    <n v="-86.814217443249703"/>
    <x v="0"/>
    <n v="50.05215419501134"/>
    <n v="441"/>
    <s v="US"/>
    <s v="USD"/>
    <n v="1547186400"/>
    <n v="1547618400"/>
    <x v="357"/>
    <d v="2019-01-16T06:00:00"/>
    <b v="0"/>
    <b v="1"/>
    <x v="4"/>
    <s v="documentary"/>
  </r>
  <r>
    <n v="375"/>
    <s v="Leblanc-Pineda"/>
    <s v="Future-proofed upward-trending contingency"/>
    <n v="2700"/>
    <n v="1479"/>
    <n v="-45.222222222222221"/>
    <x v="0"/>
    <n v="59.16"/>
    <n v="25"/>
    <s v="US"/>
    <s v="USD"/>
    <n v="1444971600"/>
    <n v="1449900000"/>
    <x v="358"/>
    <d v="2015-12-12T06:00:00"/>
    <b v="0"/>
    <b v="0"/>
    <x v="1"/>
    <s v="indie rock"/>
  </r>
  <r>
    <n v="376"/>
    <s v="Perry PLC"/>
    <s v="Mandatory uniform matrix"/>
    <n v="3400"/>
    <n v="12275"/>
    <n v="261.02941176470591"/>
    <x v="1"/>
    <n v="93.702290076335885"/>
    <n v="131"/>
    <s v="US"/>
    <s v="USD"/>
    <n v="1404622800"/>
    <n v="1405141200"/>
    <x v="359"/>
    <d v="2014-07-12T05:00:00"/>
    <b v="0"/>
    <b v="0"/>
    <x v="1"/>
    <s v="rock"/>
  </r>
  <r>
    <n v="377"/>
    <s v="Klein, Stark and Livingston"/>
    <s v="Phased methodical initiative"/>
    <n v="49700"/>
    <n v="5098"/>
    <n v="-89.74245472837022"/>
    <x v="0"/>
    <n v="40.14173228346457"/>
    <n v="127"/>
    <s v="US"/>
    <s v="USD"/>
    <n v="1571720400"/>
    <n v="1572933600"/>
    <x v="12"/>
    <d v="2019-11-05T06:00:00"/>
    <b v="0"/>
    <b v="0"/>
    <x v="3"/>
    <s v="plays"/>
  </r>
  <r>
    <n v="378"/>
    <s v="Fleming-Oliver"/>
    <s v="Managed stable function"/>
    <n v="178200"/>
    <n v="24882"/>
    <n v="-86.037037037037038"/>
    <x v="0"/>
    <n v="70.090140845070422"/>
    <n v="355"/>
    <s v="US"/>
    <s v="USD"/>
    <n v="1526878800"/>
    <n v="1530162000"/>
    <x v="360"/>
    <d v="2018-06-28T05:00:00"/>
    <b v="0"/>
    <b v="0"/>
    <x v="4"/>
    <s v="documentary"/>
  </r>
  <r>
    <n v="379"/>
    <s v="Reilly, Aguirre and Johnson"/>
    <s v="Realigned clear-thinking migration"/>
    <n v="7200"/>
    <n v="2912"/>
    <n v="-59.55555555555555"/>
    <x v="0"/>
    <n v="66.181818181818187"/>
    <n v="44"/>
    <s v="GB"/>
    <s v="GBP"/>
    <n v="1319691600"/>
    <n v="1320904800"/>
    <x v="361"/>
    <d v="2011-11-10T06:00:00"/>
    <b v="0"/>
    <b v="0"/>
    <x v="3"/>
    <s v="plays"/>
  </r>
  <r>
    <n v="380"/>
    <s v="Davidson, Wilcox and Lewis"/>
    <s v="Optional clear-thinking process improvement"/>
    <n v="2500"/>
    <n v="4008"/>
    <n v="60.319999999999993"/>
    <x v="1"/>
    <n v="47.714285714285715"/>
    <n v="84"/>
    <s v="US"/>
    <s v="USD"/>
    <n v="1371963600"/>
    <n v="1372395600"/>
    <x v="362"/>
    <d v="2013-06-28T05:00:00"/>
    <b v="0"/>
    <b v="0"/>
    <x v="3"/>
    <s v="plays"/>
  </r>
  <r>
    <n v="381"/>
    <s v="Michael, Anderson and Vincent"/>
    <s v="Cross-group global moratorium"/>
    <n v="5300"/>
    <n v="9749"/>
    <n v="83.943396226415089"/>
    <x v="1"/>
    <n v="62.896774193548389"/>
    <n v="155"/>
    <s v="US"/>
    <s v="USD"/>
    <n v="1433739600"/>
    <n v="1437714000"/>
    <x v="363"/>
    <d v="2015-07-24T05:00:00"/>
    <b v="0"/>
    <b v="0"/>
    <x v="3"/>
    <s v="plays"/>
  </r>
  <r>
    <n v="382"/>
    <s v="King Ltd"/>
    <s v="Visionary systemic process improvement"/>
    <n v="9100"/>
    <n v="5803"/>
    <n v="-36.230769230769234"/>
    <x v="0"/>
    <n v="86.611940298507463"/>
    <n v="67"/>
    <s v="US"/>
    <s v="USD"/>
    <n v="1508130000"/>
    <n v="1509771600"/>
    <x v="364"/>
    <d v="2017-11-04T05:00:00"/>
    <b v="0"/>
    <b v="0"/>
    <x v="7"/>
    <s v="photography books"/>
  </r>
  <r>
    <n v="383"/>
    <s v="Baker Ltd"/>
    <s v="Progressive intangible flexibility"/>
    <n v="6300"/>
    <n v="14199"/>
    <n v="125.38095238095237"/>
    <x v="1"/>
    <n v="75.126984126984127"/>
    <n v="189"/>
    <s v="US"/>
    <s v="USD"/>
    <n v="1550037600"/>
    <n v="1550556000"/>
    <x v="210"/>
    <d v="2019-02-19T06:00:00"/>
    <b v="0"/>
    <b v="1"/>
    <x v="0"/>
    <s v="food trucks"/>
  </r>
  <r>
    <n v="384"/>
    <s v="Baker, Collins and Smith"/>
    <s v="Reactive real-time software"/>
    <n v="114400"/>
    <n v="196779"/>
    <n v="72.009615384615387"/>
    <x v="1"/>
    <n v="41.004167534903104"/>
    <n v="4799"/>
    <s v="US"/>
    <s v="USD"/>
    <n v="1486706400"/>
    <n v="1489039200"/>
    <x v="365"/>
    <d v="2017-03-09T06:00:00"/>
    <b v="1"/>
    <b v="1"/>
    <x v="4"/>
    <s v="documentary"/>
  </r>
  <r>
    <n v="385"/>
    <s v="Warren-Harrison"/>
    <s v="Programmable incremental knowledge user"/>
    <n v="38900"/>
    <n v="56859"/>
    <n v="46.167095115681235"/>
    <x v="1"/>
    <n v="50.007915567282325"/>
    <n v="1137"/>
    <s v="US"/>
    <s v="USD"/>
    <n v="1553835600"/>
    <n v="1556600400"/>
    <x v="366"/>
    <d v="2019-04-30T05:00:00"/>
    <b v="0"/>
    <b v="0"/>
    <x v="5"/>
    <s v="nonfiction"/>
  </r>
  <r>
    <n v="386"/>
    <s v="Gardner Group"/>
    <s v="Progressive 5thgeneration customer loyalty"/>
    <n v="135500"/>
    <n v="103554"/>
    <n v="-23.57638376383764"/>
    <x v="0"/>
    <n v="96.960674157303373"/>
    <n v="1068"/>
    <s v="US"/>
    <s v="USD"/>
    <n v="1277528400"/>
    <n v="1278565200"/>
    <x v="367"/>
    <d v="2010-07-08T05:00:00"/>
    <b v="0"/>
    <b v="0"/>
    <x v="3"/>
    <s v="plays"/>
  </r>
  <r>
    <n v="387"/>
    <s v="Flores-Lambert"/>
    <s v="Triple-buffered logistical frame"/>
    <n v="109000"/>
    <n v="42795"/>
    <n v="-60.738532110091747"/>
    <x v="0"/>
    <n v="100.93160377358491"/>
    <n v="424"/>
    <s v="US"/>
    <s v="USD"/>
    <n v="1339477200"/>
    <n v="1339909200"/>
    <x v="368"/>
    <d v="2012-06-17T05:00:00"/>
    <b v="0"/>
    <b v="0"/>
    <x v="2"/>
    <s v="wearables"/>
  </r>
  <r>
    <n v="388"/>
    <s v="Cruz Ltd"/>
    <s v="Exclusive dynamic adapter"/>
    <n v="114800"/>
    <n v="12938"/>
    <n v="-88.729965156794421"/>
    <x v="3"/>
    <n v="89.227586206896547"/>
    <n v="145"/>
    <s v="CH"/>
    <s v="CHF"/>
    <n v="1325656800"/>
    <n v="1325829600"/>
    <x v="369"/>
    <d v="2012-01-06T06:00:00"/>
    <b v="0"/>
    <b v="0"/>
    <x v="1"/>
    <s v="indie rock"/>
  </r>
  <r>
    <n v="389"/>
    <s v="Knox-Garner"/>
    <s v="Automated systemic hierarchy"/>
    <n v="83000"/>
    <n v="101352"/>
    <n v="22.110843373493978"/>
    <x v="1"/>
    <n v="87.979166666666671"/>
    <n v="1152"/>
    <s v="US"/>
    <s v="USD"/>
    <n v="1288242000"/>
    <n v="1290578400"/>
    <x v="370"/>
    <d v="2010-11-24T06:00:00"/>
    <b v="0"/>
    <b v="0"/>
    <x v="3"/>
    <s v="plays"/>
  </r>
  <r>
    <n v="390"/>
    <s v="Davis-Allen"/>
    <s v="Digitized eco-centric core"/>
    <n v="2400"/>
    <n v="4477"/>
    <n v="86.541666666666657"/>
    <x v="1"/>
    <n v="89.54"/>
    <n v="50"/>
    <s v="US"/>
    <s v="USD"/>
    <n v="1379048400"/>
    <n v="1380344400"/>
    <x v="371"/>
    <d v="2013-09-28T05:00:00"/>
    <b v="0"/>
    <b v="0"/>
    <x v="7"/>
    <s v="photography books"/>
  </r>
  <r>
    <n v="391"/>
    <s v="Miller-Patel"/>
    <s v="Mandatory uniform strategy"/>
    <n v="60400"/>
    <n v="4393"/>
    <n v="-92.726821192052981"/>
    <x v="0"/>
    <n v="29.09271523178808"/>
    <n v="151"/>
    <s v="US"/>
    <s v="USD"/>
    <n v="1389679200"/>
    <n v="1389852000"/>
    <x v="287"/>
    <d v="2014-01-16T06:00:00"/>
    <b v="0"/>
    <b v="0"/>
    <x v="5"/>
    <s v="nonfiction"/>
  </r>
  <r>
    <n v="392"/>
    <s v="Hernandez-Grimes"/>
    <s v="Profit-focused zero administration forecast"/>
    <n v="102900"/>
    <n v="67546"/>
    <n v="-34.357628765792029"/>
    <x v="0"/>
    <n v="42.006218905472636"/>
    <n v="1608"/>
    <s v="US"/>
    <s v="USD"/>
    <n v="1294293600"/>
    <n v="1294466400"/>
    <x v="372"/>
    <d v="2011-01-08T06:00:00"/>
    <b v="0"/>
    <b v="0"/>
    <x v="2"/>
    <s v="wearables"/>
  </r>
  <r>
    <n v="393"/>
    <s v="Owens, Hall and Gonzalez"/>
    <s v="De-engineered static orchestration"/>
    <n v="62800"/>
    <n v="143788"/>
    <n v="128.96178343949046"/>
    <x v="1"/>
    <n v="47.004903563255965"/>
    <n v="3059"/>
    <s v="CA"/>
    <s v="CAD"/>
    <n v="1500267600"/>
    <n v="1500354000"/>
    <x v="373"/>
    <d v="2017-07-18T05:00:00"/>
    <b v="0"/>
    <b v="0"/>
    <x v="1"/>
    <s v="jazz"/>
  </r>
  <r>
    <n v="394"/>
    <s v="Noble-Bailey"/>
    <s v="Customizable dynamic info-mediaries"/>
    <n v="800"/>
    <n v="3755"/>
    <n v="369.375"/>
    <x v="1"/>
    <n v="110.44117647058823"/>
    <n v="34"/>
    <s v="US"/>
    <s v="USD"/>
    <n v="1375074000"/>
    <n v="1375938000"/>
    <x v="374"/>
    <d v="2013-08-08T05:00:00"/>
    <b v="0"/>
    <b v="1"/>
    <x v="4"/>
    <s v="documentary"/>
  </r>
  <r>
    <n v="395"/>
    <s v="Taylor PLC"/>
    <s v="Enhanced incremental budgetary management"/>
    <n v="7100"/>
    <n v="9238"/>
    <n v="30.112676056338028"/>
    <x v="1"/>
    <n v="41.990909090909092"/>
    <n v="220"/>
    <s v="US"/>
    <s v="USD"/>
    <n v="1323324000"/>
    <n v="1323410400"/>
    <x v="375"/>
    <d v="2011-12-09T06:00:00"/>
    <b v="1"/>
    <b v="0"/>
    <x v="3"/>
    <s v="plays"/>
  </r>
  <r>
    <n v="396"/>
    <s v="Holmes PLC"/>
    <s v="Digitized local info-mediaries"/>
    <n v="46100"/>
    <n v="77012"/>
    <n v="67.054229934924081"/>
    <x v="1"/>
    <n v="48.012468827930178"/>
    <n v="1604"/>
    <s v="AU"/>
    <s v="AUD"/>
    <n v="1538715600"/>
    <n v="1539406800"/>
    <x v="376"/>
    <d v="2018-10-13T05:00:00"/>
    <b v="0"/>
    <b v="0"/>
    <x v="4"/>
    <s v="drama"/>
  </r>
  <r>
    <n v="397"/>
    <s v="Jones-Martin"/>
    <s v="Virtual systematic monitoring"/>
    <n v="8100"/>
    <n v="14083"/>
    <n v="73.864197530864189"/>
    <x v="1"/>
    <n v="31.019823788546255"/>
    <n v="454"/>
    <s v="US"/>
    <s v="USD"/>
    <n v="1369285200"/>
    <n v="1369803600"/>
    <x v="377"/>
    <d v="2013-05-29T05:00:00"/>
    <b v="0"/>
    <b v="0"/>
    <x v="1"/>
    <s v="rock"/>
  </r>
  <r>
    <n v="398"/>
    <s v="Myers LLC"/>
    <s v="Reactive bottom-line open architecture"/>
    <n v="1700"/>
    <n v="12202"/>
    <n v="617.76470588235293"/>
    <x v="1"/>
    <n v="99.203252032520325"/>
    <n v="123"/>
    <s v="IT"/>
    <s v="EUR"/>
    <n v="1525755600"/>
    <n v="1525928400"/>
    <x v="378"/>
    <d v="2018-05-10T05:00:00"/>
    <b v="0"/>
    <b v="1"/>
    <x v="4"/>
    <s v="animation"/>
  </r>
  <r>
    <n v="399"/>
    <s v="Acosta, Mullins and Morris"/>
    <s v="Pre-emptive interactive model"/>
    <n v="97300"/>
    <n v="62127"/>
    <n v="-36.149023638232272"/>
    <x v="0"/>
    <n v="66.022316684378325"/>
    <n v="941"/>
    <s v="US"/>
    <s v="USD"/>
    <n v="1296626400"/>
    <n v="1297231200"/>
    <x v="379"/>
    <d v="2011-02-09T06:00:00"/>
    <b v="0"/>
    <b v="0"/>
    <x v="1"/>
    <s v="indie rock"/>
  </r>
  <r>
    <n v="400"/>
    <s v="Bell PLC"/>
    <s v="Ergonomic eco-centric open architecture"/>
    <n v="100"/>
    <n v="2"/>
    <n v="-98"/>
    <x v="0"/>
    <n v="2"/>
    <n v="1"/>
    <s v="US"/>
    <s v="USD"/>
    <n v="1376629200"/>
    <n v="1378530000"/>
    <x v="380"/>
    <d v="2013-09-07T05:00:00"/>
    <b v="0"/>
    <b v="1"/>
    <x v="7"/>
    <s v="photography books"/>
  </r>
  <r>
    <n v="401"/>
    <s v="Smith-Schmidt"/>
    <s v="Inverse radical hierarchy"/>
    <n v="900"/>
    <n v="13772"/>
    <n v="1430.2222222222222"/>
    <x v="1"/>
    <n v="46.060200668896321"/>
    <n v="299"/>
    <s v="US"/>
    <s v="USD"/>
    <n v="1572152400"/>
    <n v="1572152400"/>
    <x v="381"/>
    <d v="2019-10-27T05:00:00"/>
    <b v="0"/>
    <b v="0"/>
    <x v="3"/>
    <s v="plays"/>
  </r>
  <r>
    <n v="402"/>
    <s v="Ruiz, Richardson and Cole"/>
    <s v="Team-oriented static interface"/>
    <n v="7300"/>
    <n v="2946"/>
    <n v="-59.643835616438359"/>
    <x v="0"/>
    <n v="73.650000000000006"/>
    <n v="40"/>
    <s v="US"/>
    <s v="USD"/>
    <n v="1325829600"/>
    <n v="1329890400"/>
    <x v="382"/>
    <d v="2012-02-22T06:00:00"/>
    <b v="0"/>
    <b v="1"/>
    <x v="4"/>
    <s v="shorts"/>
  </r>
  <r>
    <n v="403"/>
    <s v="Leonard-Mcclain"/>
    <s v="Virtual foreground throughput"/>
    <n v="195800"/>
    <n v="168820"/>
    <n v="-13.779366700715014"/>
    <x v="0"/>
    <n v="55.99336650082919"/>
    <n v="3015"/>
    <s v="CA"/>
    <s v="CAD"/>
    <n v="1273640400"/>
    <n v="1276750800"/>
    <x v="125"/>
    <d v="2010-06-17T05:00:00"/>
    <b v="0"/>
    <b v="1"/>
    <x v="3"/>
    <s v="plays"/>
  </r>
  <r>
    <n v="404"/>
    <s v="Bailey-Boyer"/>
    <s v="Visionary exuding Internet solution"/>
    <n v="48900"/>
    <n v="154321"/>
    <n v="215.58486707566465"/>
    <x v="1"/>
    <n v="68.985695127402778"/>
    <n v="2237"/>
    <s v="US"/>
    <s v="USD"/>
    <n v="1510639200"/>
    <n v="1510898400"/>
    <x v="383"/>
    <d v="2017-11-17T06:00:00"/>
    <b v="0"/>
    <b v="0"/>
    <x v="3"/>
    <s v="plays"/>
  </r>
  <r>
    <n v="405"/>
    <s v="Lee LLC"/>
    <s v="Synchronized secondary analyzer"/>
    <n v="29600"/>
    <n v="26527"/>
    <n v="-10.381756756756756"/>
    <x v="0"/>
    <n v="60.981609195402299"/>
    <n v="435"/>
    <s v="US"/>
    <s v="USD"/>
    <n v="1528088400"/>
    <n v="1532408400"/>
    <x v="384"/>
    <d v="2018-07-24T05:00:00"/>
    <b v="0"/>
    <b v="0"/>
    <x v="3"/>
    <s v="plays"/>
  </r>
  <r>
    <n v="406"/>
    <s v="Lyons Inc"/>
    <s v="Balanced attitude-oriented parallelism"/>
    <n v="39300"/>
    <n v="71583"/>
    <n v="82.145038167938935"/>
    <x v="1"/>
    <n v="110.98139534883721"/>
    <n v="645"/>
    <s v="US"/>
    <s v="USD"/>
    <n v="1359525600"/>
    <n v="1360562400"/>
    <x v="385"/>
    <d v="2013-02-11T06:00:00"/>
    <b v="1"/>
    <b v="0"/>
    <x v="4"/>
    <s v="documentary"/>
  </r>
  <r>
    <n v="407"/>
    <s v="Herrera-Wilson"/>
    <s v="Organized bandwidth-monitored core"/>
    <n v="3400"/>
    <n v="12100"/>
    <n v="255.88235294117646"/>
    <x v="1"/>
    <n v="25"/>
    <n v="484"/>
    <s v="DK"/>
    <s v="DKK"/>
    <n v="1570942800"/>
    <n v="1571547600"/>
    <x v="386"/>
    <d v="2019-10-20T05:00:00"/>
    <b v="0"/>
    <b v="0"/>
    <x v="3"/>
    <s v="plays"/>
  </r>
  <r>
    <n v="408"/>
    <s v="Mahoney, Adams and Lucas"/>
    <s v="Cloned leadingedge utilization"/>
    <n v="9200"/>
    <n v="12129"/>
    <n v="31.836956521739129"/>
    <x v="1"/>
    <n v="78.759740259740255"/>
    <n v="154"/>
    <s v="CA"/>
    <s v="CAD"/>
    <n v="1466398800"/>
    <n v="1468126800"/>
    <x v="387"/>
    <d v="2016-07-10T05:00:00"/>
    <b v="0"/>
    <b v="0"/>
    <x v="4"/>
    <s v="documentary"/>
  </r>
  <r>
    <n v="409"/>
    <s v="Stewart LLC"/>
    <s v="Secured asymmetric projection"/>
    <n v="135600"/>
    <n v="62804"/>
    <n v="-53.684365781710916"/>
    <x v="0"/>
    <n v="87.960784313725483"/>
    <n v="714"/>
    <s v="US"/>
    <s v="USD"/>
    <n v="1492491600"/>
    <n v="1492837200"/>
    <x v="388"/>
    <d v="2017-04-22T05:00:00"/>
    <b v="0"/>
    <b v="0"/>
    <x v="1"/>
    <s v="rock"/>
  </r>
  <r>
    <n v="410"/>
    <s v="Mcmillan Group"/>
    <s v="Advanced cohesive Graphic Interface"/>
    <n v="153700"/>
    <n v="55536"/>
    <n v="-63.867273910214706"/>
    <x v="2"/>
    <n v="49.987398739873989"/>
    <n v="1111"/>
    <s v="US"/>
    <s v="USD"/>
    <n v="1430197200"/>
    <n v="1430197200"/>
    <x v="277"/>
    <d v="2015-04-28T05:00:00"/>
    <b v="0"/>
    <b v="0"/>
    <x v="6"/>
    <s v="mobile games"/>
  </r>
  <r>
    <n v="411"/>
    <s v="Beck, Thompson and Martinez"/>
    <s v="Down-sized maximized function"/>
    <n v="7800"/>
    <n v="8161"/>
    <n v="4.6282051282051286"/>
    <x v="1"/>
    <n v="99.524390243902445"/>
    <n v="82"/>
    <s v="US"/>
    <s v="USD"/>
    <n v="1496034000"/>
    <n v="1496206800"/>
    <x v="389"/>
    <d v="2017-05-31T05:00:00"/>
    <b v="0"/>
    <b v="0"/>
    <x v="3"/>
    <s v="plays"/>
  </r>
  <r>
    <n v="412"/>
    <s v="Rodriguez-Scott"/>
    <s v="Realigned zero tolerance software"/>
    <n v="2100"/>
    <n v="14046"/>
    <n v="568.85714285714289"/>
    <x v="1"/>
    <n v="104.82089552238806"/>
    <n v="134"/>
    <s v="US"/>
    <s v="USD"/>
    <n v="1388728800"/>
    <n v="1389592800"/>
    <x v="390"/>
    <d v="2014-01-13T06:00:00"/>
    <b v="0"/>
    <b v="0"/>
    <x v="5"/>
    <s v="fiction"/>
  </r>
  <r>
    <n v="413"/>
    <s v="Rush-Bowers"/>
    <s v="Persevering analyzing extranet"/>
    <n v="189500"/>
    <n v="117628"/>
    <n v="-37.927176781002636"/>
    <x v="2"/>
    <n v="108.01469237832875"/>
    <n v="1089"/>
    <s v="US"/>
    <s v="USD"/>
    <n v="1543298400"/>
    <n v="1545631200"/>
    <x v="391"/>
    <d v="2018-12-24T06:00:00"/>
    <b v="0"/>
    <b v="0"/>
    <x v="4"/>
    <s v="animation"/>
  </r>
  <r>
    <n v="414"/>
    <s v="Davis and Sons"/>
    <s v="Innovative human-resource migration"/>
    <n v="188200"/>
    <n v="159405"/>
    <n v="-15.300212539851222"/>
    <x v="0"/>
    <n v="28.998544660724033"/>
    <n v="5497"/>
    <s v="US"/>
    <s v="USD"/>
    <n v="1271739600"/>
    <n v="1272430800"/>
    <x v="392"/>
    <d v="2010-04-28T05:00:00"/>
    <b v="0"/>
    <b v="1"/>
    <x v="0"/>
    <s v="food trucks"/>
  </r>
  <r>
    <n v="415"/>
    <s v="Anderson-Pham"/>
    <s v="Intuitive needs-based monitoring"/>
    <n v="113500"/>
    <n v="12552"/>
    <n v="-88.9409691629956"/>
    <x v="0"/>
    <n v="30.028708133971293"/>
    <n v="418"/>
    <s v="US"/>
    <s v="USD"/>
    <n v="1326434400"/>
    <n v="1327903200"/>
    <x v="393"/>
    <d v="2012-01-30T06:00:00"/>
    <b v="0"/>
    <b v="0"/>
    <x v="3"/>
    <s v="plays"/>
  </r>
  <r>
    <n v="416"/>
    <s v="Stewart-Coleman"/>
    <s v="Customer-focused disintermediate toolset"/>
    <n v="134600"/>
    <n v="59007"/>
    <n v="-56.161218424962854"/>
    <x v="0"/>
    <n v="41.005559416261292"/>
    <n v="1439"/>
    <s v="US"/>
    <s v="USD"/>
    <n v="1295244000"/>
    <n v="1296021600"/>
    <x v="394"/>
    <d v="2011-01-26T06:00:00"/>
    <b v="0"/>
    <b v="1"/>
    <x v="4"/>
    <s v="documentary"/>
  </r>
  <r>
    <n v="417"/>
    <s v="Bradshaw, Smith and Ryan"/>
    <s v="Upgradable 24/7 emulation"/>
    <n v="1700"/>
    <n v="943"/>
    <n v="-44.529411764705884"/>
    <x v="0"/>
    <n v="62.866666666666667"/>
    <n v="15"/>
    <s v="US"/>
    <s v="USD"/>
    <n v="1541221200"/>
    <n v="1543298400"/>
    <x v="395"/>
    <d v="2018-11-27T06:00:00"/>
    <b v="0"/>
    <b v="0"/>
    <x v="3"/>
    <s v="plays"/>
  </r>
  <r>
    <n v="418"/>
    <s v="Jackson PLC"/>
    <s v="Quality-focused client-server core"/>
    <n v="163700"/>
    <n v="93963"/>
    <n v="-42.600488698839342"/>
    <x v="0"/>
    <n v="47.005002501250623"/>
    <n v="1999"/>
    <s v="CA"/>
    <s v="CAD"/>
    <n v="1336280400"/>
    <n v="1336366800"/>
    <x v="396"/>
    <d v="2012-05-07T05:00:00"/>
    <b v="0"/>
    <b v="0"/>
    <x v="4"/>
    <s v="documentary"/>
  </r>
  <r>
    <n v="419"/>
    <s v="Ware-Arias"/>
    <s v="Upgradable maximized protocol"/>
    <n v="113800"/>
    <n v="140469"/>
    <n v="23.434973637961335"/>
    <x v="1"/>
    <n v="26.997693638285604"/>
    <n v="5203"/>
    <s v="US"/>
    <s v="USD"/>
    <n v="1324533600"/>
    <n v="1325052000"/>
    <x v="397"/>
    <d v="2011-12-28T06:00:00"/>
    <b v="0"/>
    <b v="0"/>
    <x v="2"/>
    <s v="web"/>
  </r>
  <r>
    <n v="420"/>
    <s v="Blair, Reyes and Woods"/>
    <s v="Cross-platform interactive synergy"/>
    <n v="5000"/>
    <n v="6423"/>
    <n v="28.46"/>
    <x v="1"/>
    <n v="68.329787234042556"/>
    <n v="94"/>
    <s v="US"/>
    <s v="USD"/>
    <n v="1498366800"/>
    <n v="1499576400"/>
    <x v="398"/>
    <d v="2017-07-09T05:00:00"/>
    <b v="0"/>
    <b v="0"/>
    <x v="3"/>
    <s v="plays"/>
  </r>
  <r>
    <n v="421"/>
    <s v="Thomas-Lopez"/>
    <s v="User-centric fault-tolerant archive"/>
    <n v="9400"/>
    <n v="6015"/>
    <n v="-36.01063829787234"/>
    <x v="0"/>
    <n v="50.974576271186443"/>
    <n v="118"/>
    <s v="US"/>
    <s v="USD"/>
    <n v="1498712400"/>
    <n v="1501304400"/>
    <x v="399"/>
    <d v="2017-07-29T05:00:00"/>
    <b v="0"/>
    <b v="1"/>
    <x v="2"/>
    <s v="wearables"/>
  </r>
  <r>
    <n v="422"/>
    <s v="Brown, Davies and Pacheco"/>
    <s v="Reverse-engineered regional knowledge user"/>
    <n v="8700"/>
    <n v="11075"/>
    <n v="27.298850574712645"/>
    <x v="1"/>
    <n v="54.024390243902438"/>
    <n v="205"/>
    <s v="US"/>
    <s v="USD"/>
    <n v="1271480400"/>
    <n v="1273208400"/>
    <x v="400"/>
    <d v="2010-05-07T05:00:00"/>
    <b v="0"/>
    <b v="1"/>
    <x v="3"/>
    <s v="plays"/>
  </r>
  <r>
    <n v="423"/>
    <s v="Jones-Riddle"/>
    <s v="Self-enabling real-time definition"/>
    <n v="147800"/>
    <n v="15723"/>
    <n v="-89.361975642760484"/>
    <x v="0"/>
    <n v="97.055555555555557"/>
    <n v="162"/>
    <s v="US"/>
    <s v="USD"/>
    <n v="1316667600"/>
    <n v="1316840400"/>
    <x v="116"/>
    <d v="2011-09-24T05:00:00"/>
    <b v="0"/>
    <b v="1"/>
    <x v="0"/>
    <s v="food trucks"/>
  </r>
  <r>
    <n v="424"/>
    <s v="Schmidt-Gomez"/>
    <s v="User-centric impactful projection"/>
    <n v="5100"/>
    <n v="2064"/>
    <n v="-59.529411764705884"/>
    <x v="0"/>
    <n v="24.867469879518072"/>
    <n v="83"/>
    <s v="US"/>
    <s v="USD"/>
    <n v="1524027600"/>
    <n v="1524546000"/>
    <x v="401"/>
    <d v="2018-04-24T05:00:00"/>
    <b v="0"/>
    <b v="0"/>
    <x v="1"/>
    <s v="indie rock"/>
  </r>
  <r>
    <n v="425"/>
    <s v="Sullivan, Davis and Booth"/>
    <s v="Vision-oriented actuating hardware"/>
    <n v="2700"/>
    <n v="7767"/>
    <n v="187.66666666666666"/>
    <x v="1"/>
    <n v="84.423913043478265"/>
    <n v="92"/>
    <s v="US"/>
    <s v="USD"/>
    <n v="1438059600"/>
    <n v="1438578000"/>
    <x v="402"/>
    <d v="2015-08-03T05:00:00"/>
    <b v="0"/>
    <b v="0"/>
    <x v="7"/>
    <s v="photography books"/>
  </r>
  <r>
    <n v="426"/>
    <s v="Edwards-Kane"/>
    <s v="Virtual leadingedge framework"/>
    <n v="1800"/>
    <n v="10313"/>
    <n v="472.94444444444446"/>
    <x v="1"/>
    <n v="47.091324200913242"/>
    <n v="219"/>
    <s v="US"/>
    <s v="USD"/>
    <n v="1361944800"/>
    <n v="1362549600"/>
    <x v="403"/>
    <d v="2013-03-06T06:00:00"/>
    <b v="0"/>
    <b v="0"/>
    <x v="3"/>
    <s v="plays"/>
  </r>
  <r>
    <n v="427"/>
    <s v="Hicks, Wall and Webb"/>
    <s v="Managed discrete framework"/>
    <n v="174500"/>
    <n v="197018"/>
    <n v="12.90429799426934"/>
    <x v="1"/>
    <n v="77.996041171813147"/>
    <n v="2526"/>
    <s v="US"/>
    <s v="USD"/>
    <n v="1410584400"/>
    <n v="1413349200"/>
    <x v="404"/>
    <d v="2014-10-15T05:00:00"/>
    <b v="0"/>
    <b v="1"/>
    <x v="3"/>
    <s v="plays"/>
  </r>
  <r>
    <n v="428"/>
    <s v="Mayer-Richmond"/>
    <s v="Progressive zero-defect capability"/>
    <n v="101400"/>
    <n v="47037"/>
    <n v="-53.612426035502956"/>
    <x v="0"/>
    <n v="62.967871485943775"/>
    <n v="747"/>
    <s v="US"/>
    <s v="USD"/>
    <n v="1297404000"/>
    <n v="1298008800"/>
    <x v="405"/>
    <d v="2011-02-18T06:00:00"/>
    <b v="0"/>
    <b v="0"/>
    <x v="4"/>
    <s v="animation"/>
  </r>
  <r>
    <n v="429"/>
    <s v="Robles Ltd"/>
    <s v="Right-sized demand-driven adapter"/>
    <n v="191000"/>
    <n v="173191"/>
    <n v="-9.3240837696335088"/>
    <x v="3"/>
    <n v="81.006080449017773"/>
    <n v="2138"/>
    <s v="US"/>
    <s v="USD"/>
    <n v="1392012000"/>
    <n v="1394427600"/>
    <x v="406"/>
    <d v="2014-03-10T05:00:00"/>
    <b v="0"/>
    <b v="1"/>
    <x v="7"/>
    <s v="photography books"/>
  </r>
  <r>
    <n v="430"/>
    <s v="Cochran Ltd"/>
    <s v="Re-engineered attitude-oriented frame"/>
    <n v="8100"/>
    <n v="5487"/>
    <n v="-32.25925925925926"/>
    <x v="0"/>
    <n v="65.321428571428569"/>
    <n v="84"/>
    <s v="US"/>
    <s v="USD"/>
    <n v="1569733200"/>
    <n v="1572670800"/>
    <x v="407"/>
    <d v="2019-11-02T05:00:00"/>
    <b v="0"/>
    <b v="0"/>
    <x v="3"/>
    <s v="plays"/>
  </r>
  <r>
    <n v="431"/>
    <s v="Rosales LLC"/>
    <s v="Compatible multimedia utilization"/>
    <n v="5100"/>
    <n v="9817"/>
    <n v="92.490196078431381"/>
    <x v="1"/>
    <n v="104.43617021276596"/>
    <n v="94"/>
    <s v="US"/>
    <s v="USD"/>
    <n v="1529643600"/>
    <n v="1531112400"/>
    <x v="408"/>
    <d v="2018-07-09T05:00:00"/>
    <b v="1"/>
    <b v="0"/>
    <x v="3"/>
    <s v="plays"/>
  </r>
  <r>
    <n v="432"/>
    <s v="Harper-Bryan"/>
    <s v="Re-contextualized dedicated hardware"/>
    <n v="7700"/>
    <n v="6369"/>
    <n v="-17.285714285714285"/>
    <x v="0"/>
    <n v="69.989010989010993"/>
    <n v="91"/>
    <s v="US"/>
    <s v="USD"/>
    <n v="1399006800"/>
    <n v="1400734800"/>
    <x v="409"/>
    <d v="2014-05-22T05:00:00"/>
    <b v="0"/>
    <b v="0"/>
    <x v="3"/>
    <s v="plays"/>
  </r>
  <r>
    <n v="433"/>
    <s v="Potter, Harper and Everett"/>
    <s v="Decentralized composite paradigm"/>
    <n v="121400"/>
    <n v="65755"/>
    <n v="-45.836079077429979"/>
    <x v="0"/>
    <n v="83.023989898989896"/>
    <n v="792"/>
    <s v="US"/>
    <s v="USD"/>
    <n v="1385359200"/>
    <n v="1386741600"/>
    <x v="410"/>
    <d v="2013-12-11T06:00:00"/>
    <b v="0"/>
    <b v="1"/>
    <x v="4"/>
    <s v="documentary"/>
  </r>
  <r>
    <n v="434"/>
    <s v="Floyd-Sims"/>
    <s v="Cloned transitional hierarchy"/>
    <n v="5400"/>
    <n v="903"/>
    <n v="-83.277777777777771"/>
    <x v="3"/>
    <n v="90.3"/>
    <n v="10"/>
    <s v="CA"/>
    <s v="CAD"/>
    <n v="1480572000"/>
    <n v="1481781600"/>
    <x v="411"/>
    <d v="2016-12-15T06:00:00"/>
    <b v="1"/>
    <b v="0"/>
    <x v="3"/>
    <s v="plays"/>
  </r>
  <r>
    <n v="435"/>
    <s v="Spence, Jackson and Kelly"/>
    <s v="Advanced discrete leverage"/>
    <n v="152400"/>
    <n v="178120"/>
    <n v="16.876640419947506"/>
    <x v="1"/>
    <n v="103.98131932282546"/>
    <n v="1713"/>
    <s v="IT"/>
    <s v="EUR"/>
    <n v="1418623200"/>
    <n v="1419660000"/>
    <x v="412"/>
    <d v="2014-12-27T06:00:00"/>
    <b v="0"/>
    <b v="1"/>
    <x v="3"/>
    <s v="plays"/>
  </r>
  <r>
    <n v="436"/>
    <s v="King-Nguyen"/>
    <s v="Open-source incremental throughput"/>
    <n v="1300"/>
    <n v="13678"/>
    <n v="952.15384615384619"/>
    <x v="1"/>
    <n v="54.931726907630519"/>
    <n v="249"/>
    <s v="US"/>
    <s v="USD"/>
    <n v="1555736400"/>
    <n v="1555822800"/>
    <x v="413"/>
    <d v="2019-04-21T05:00:00"/>
    <b v="0"/>
    <b v="0"/>
    <x v="1"/>
    <s v="jazz"/>
  </r>
  <r>
    <n v="437"/>
    <s v="Hansen Group"/>
    <s v="Centralized regional interface"/>
    <n v="8100"/>
    <n v="9969"/>
    <n v="23.074074074074076"/>
    <x v="1"/>
    <n v="51.921875"/>
    <n v="192"/>
    <s v="US"/>
    <s v="USD"/>
    <n v="1442120400"/>
    <n v="1442379600"/>
    <x v="414"/>
    <d v="2015-09-16T05:00:00"/>
    <b v="0"/>
    <b v="1"/>
    <x v="4"/>
    <s v="animation"/>
  </r>
  <r>
    <n v="438"/>
    <s v="Mathis, Hall and Hansen"/>
    <s v="Streamlined web-enabled knowledgebase"/>
    <n v="8300"/>
    <n v="14827"/>
    <n v="78.638554216867476"/>
    <x v="1"/>
    <n v="60.02834008097166"/>
    <n v="247"/>
    <s v="US"/>
    <s v="USD"/>
    <n v="1362376800"/>
    <n v="1364965200"/>
    <x v="415"/>
    <d v="2013-04-03T05:00:00"/>
    <b v="0"/>
    <b v="0"/>
    <x v="3"/>
    <s v="plays"/>
  </r>
  <r>
    <n v="439"/>
    <s v="Cummings Inc"/>
    <s v="Digitized transitional monitoring"/>
    <n v="28400"/>
    <n v="100900"/>
    <n v="255.28169014084506"/>
    <x v="1"/>
    <n v="44.003488879197555"/>
    <n v="2293"/>
    <s v="US"/>
    <s v="USD"/>
    <n v="1478408400"/>
    <n v="1479016800"/>
    <x v="416"/>
    <d v="2016-11-13T06:00:00"/>
    <b v="0"/>
    <b v="0"/>
    <x v="4"/>
    <s v="science fiction"/>
  </r>
  <r>
    <n v="440"/>
    <s v="Miller-Poole"/>
    <s v="Networked optimal adapter"/>
    <n v="102500"/>
    <n v="165954"/>
    <n v="61.906341463414641"/>
    <x v="1"/>
    <n v="53.003513254551258"/>
    <n v="3131"/>
    <s v="US"/>
    <s v="USD"/>
    <n v="1498798800"/>
    <n v="1499662800"/>
    <x v="417"/>
    <d v="2017-07-10T05:00:00"/>
    <b v="0"/>
    <b v="0"/>
    <x v="4"/>
    <s v="television"/>
  </r>
  <r>
    <n v="441"/>
    <s v="Rodriguez-West"/>
    <s v="Automated optimal function"/>
    <n v="7000"/>
    <n v="1744"/>
    <n v="-75.085714285714289"/>
    <x v="0"/>
    <n v="54.5"/>
    <n v="32"/>
    <s v="US"/>
    <s v="USD"/>
    <n v="1335416400"/>
    <n v="1337835600"/>
    <x v="418"/>
    <d v="2012-05-24T05:00:00"/>
    <b v="0"/>
    <b v="0"/>
    <x v="2"/>
    <s v="wearables"/>
  </r>
  <r>
    <n v="442"/>
    <s v="Calderon, Bradford and Dean"/>
    <s v="Devolved system-worthy framework"/>
    <n v="5400"/>
    <n v="10731"/>
    <n v="98.722222222222229"/>
    <x v="1"/>
    <n v="75.04195804195804"/>
    <n v="143"/>
    <s v="IT"/>
    <s v="EUR"/>
    <n v="1504328400"/>
    <n v="1505710800"/>
    <x v="419"/>
    <d v="2017-09-18T05:00:00"/>
    <b v="0"/>
    <b v="0"/>
    <x v="3"/>
    <s v="plays"/>
  </r>
  <r>
    <n v="443"/>
    <s v="Clark-Bowman"/>
    <s v="Stand-alone user-facing service-desk"/>
    <n v="9300"/>
    <n v="3232"/>
    <n v="-65.247311827956992"/>
    <x v="3"/>
    <n v="35.911111111111111"/>
    <n v="90"/>
    <s v="US"/>
    <s v="USD"/>
    <n v="1285822800"/>
    <n v="1287464400"/>
    <x v="420"/>
    <d v="2010-10-19T05:00:00"/>
    <b v="0"/>
    <b v="0"/>
    <x v="3"/>
    <s v="plays"/>
  </r>
  <r>
    <n v="444"/>
    <s v="Hensley Ltd"/>
    <s v="Versatile global attitude"/>
    <n v="6200"/>
    <n v="10938"/>
    <n v="76.41935483870968"/>
    <x v="1"/>
    <n v="36.952702702702702"/>
    <n v="296"/>
    <s v="US"/>
    <s v="USD"/>
    <n v="1311483600"/>
    <n v="1311656400"/>
    <x v="421"/>
    <d v="2011-07-26T05:00:00"/>
    <b v="0"/>
    <b v="1"/>
    <x v="1"/>
    <s v="indie rock"/>
  </r>
  <r>
    <n v="445"/>
    <s v="Anderson-Pearson"/>
    <s v="Intuitive demand-driven Local Area Network"/>
    <n v="2100"/>
    <n v="10739"/>
    <n v="411.38095238095235"/>
    <x v="1"/>
    <n v="63.170588235294119"/>
    <n v="170"/>
    <s v="US"/>
    <s v="USD"/>
    <n v="1291356000"/>
    <n v="1293170400"/>
    <x v="422"/>
    <d v="2010-12-24T06:00:00"/>
    <b v="0"/>
    <b v="1"/>
    <x v="3"/>
    <s v="plays"/>
  </r>
  <r>
    <n v="446"/>
    <s v="Martin, Martin and Solis"/>
    <s v="Assimilated uniform methodology"/>
    <n v="6800"/>
    <n v="5579"/>
    <n v="-17.955882352941178"/>
    <x v="0"/>
    <n v="29.99462365591398"/>
    <n v="186"/>
    <s v="US"/>
    <s v="USD"/>
    <n v="1355810400"/>
    <n v="1355983200"/>
    <x v="423"/>
    <d v="2012-12-20T06:00:00"/>
    <b v="0"/>
    <b v="0"/>
    <x v="2"/>
    <s v="wearables"/>
  </r>
  <r>
    <n v="447"/>
    <s v="Harrington-Harper"/>
    <s v="Self-enabling next generation algorithm"/>
    <n v="155200"/>
    <n v="37754"/>
    <n v="-75.673969072164951"/>
    <x v="3"/>
    <n v="86"/>
    <n v="439"/>
    <s v="GB"/>
    <s v="GBP"/>
    <n v="1513663200"/>
    <n v="1515045600"/>
    <x v="424"/>
    <d v="2018-01-04T06:00:00"/>
    <b v="0"/>
    <b v="0"/>
    <x v="4"/>
    <s v="television"/>
  </r>
  <r>
    <n v="448"/>
    <s v="Price and Sons"/>
    <s v="Object-based demand-driven strategy"/>
    <n v="89900"/>
    <n v="45384"/>
    <n v="-49.517241379310342"/>
    <x v="0"/>
    <n v="75.014876033057845"/>
    <n v="605"/>
    <s v="US"/>
    <s v="USD"/>
    <n v="1365915600"/>
    <n v="1366088400"/>
    <x v="425"/>
    <d v="2013-04-16T05:00:00"/>
    <b v="0"/>
    <b v="1"/>
    <x v="6"/>
    <s v="video games"/>
  </r>
  <r>
    <n v="449"/>
    <s v="Cuevas-Morales"/>
    <s v="Public-key coherent ability"/>
    <n v="900"/>
    <n v="8703"/>
    <n v="867"/>
    <x v="1"/>
    <n v="101.19767441860465"/>
    <n v="86"/>
    <s v="DK"/>
    <s v="DKK"/>
    <n v="1551852000"/>
    <n v="1553317200"/>
    <x v="426"/>
    <d v="2019-03-23T05:00:00"/>
    <b v="0"/>
    <b v="0"/>
    <x v="6"/>
    <s v="video games"/>
  </r>
  <r>
    <n v="450"/>
    <s v="Delgado-Hatfield"/>
    <s v="Up-sized composite success"/>
    <n v="100"/>
    <n v="4"/>
    <n v="-96"/>
    <x v="0"/>
    <n v="4"/>
    <n v="1"/>
    <s v="CA"/>
    <s v="CAD"/>
    <n v="1540098000"/>
    <n v="1542088800"/>
    <x v="427"/>
    <d v="2018-11-13T06:00:00"/>
    <b v="0"/>
    <b v="0"/>
    <x v="4"/>
    <s v="animation"/>
  </r>
  <r>
    <n v="451"/>
    <s v="Padilla-Porter"/>
    <s v="Innovative exuding matrix"/>
    <n v="148400"/>
    <n v="182302"/>
    <n v="22.845013477088948"/>
    <x v="1"/>
    <n v="29.001272669424118"/>
    <n v="6286"/>
    <s v="US"/>
    <s v="USD"/>
    <n v="1500440400"/>
    <n v="1503118800"/>
    <x v="428"/>
    <d v="2017-08-19T05:00:00"/>
    <b v="0"/>
    <b v="0"/>
    <x v="1"/>
    <s v="rock"/>
  </r>
  <r>
    <n v="452"/>
    <s v="Morris Group"/>
    <s v="Realigned impactful artificial intelligence"/>
    <n v="4800"/>
    <n v="3045"/>
    <n v="-36.5625"/>
    <x v="0"/>
    <n v="98.225806451612897"/>
    <n v="31"/>
    <s v="US"/>
    <s v="USD"/>
    <n v="1278392400"/>
    <n v="1278478800"/>
    <x v="429"/>
    <d v="2010-07-07T05:00:00"/>
    <b v="0"/>
    <b v="0"/>
    <x v="4"/>
    <s v="drama"/>
  </r>
  <r>
    <n v="453"/>
    <s v="Saunders Ltd"/>
    <s v="Multi-layered multi-tasking secured line"/>
    <n v="182400"/>
    <n v="102749"/>
    <n v="-43.668311403508767"/>
    <x v="0"/>
    <n v="87.001693480101608"/>
    <n v="1181"/>
    <s v="US"/>
    <s v="USD"/>
    <n v="1480572000"/>
    <n v="1484114400"/>
    <x v="411"/>
    <d v="2017-01-11T06:00:00"/>
    <b v="0"/>
    <b v="0"/>
    <x v="4"/>
    <s v="science fiction"/>
  </r>
  <r>
    <n v="454"/>
    <s v="Woods Inc"/>
    <s v="Upgradable upward-trending portal"/>
    <n v="4000"/>
    <n v="1763"/>
    <n v="-55.925000000000004"/>
    <x v="0"/>
    <n v="45.205128205128204"/>
    <n v="39"/>
    <s v="US"/>
    <s v="USD"/>
    <n v="1382331600"/>
    <n v="1385445600"/>
    <x v="430"/>
    <d v="2013-11-26T06:00:00"/>
    <b v="0"/>
    <b v="1"/>
    <x v="4"/>
    <s v="drama"/>
  </r>
  <r>
    <n v="455"/>
    <s v="Villanueva, Wright and Richardson"/>
    <s v="Profit-focused global product"/>
    <n v="116500"/>
    <n v="137904"/>
    <n v="18.372532188841202"/>
    <x v="1"/>
    <n v="37.001341561577675"/>
    <n v="3727"/>
    <s v="US"/>
    <s v="USD"/>
    <n v="1316754000"/>
    <n v="1318741200"/>
    <x v="431"/>
    <d v="2011-10-16T05:00:00"/>
    <b v="0"/>
    <b v="0"/>
    <x v="3"/>
    <s v="plays"/>
  </r>
  <r>
    <n v="456"/>
    <s v="Wilson, Brooks and Clark"/>
    <s v="Operative well-modulated data-warehouse"/>
    <n v="146400"/>
    <n v="152438"/>
    <n v="4.1243169398907105"/>
    <x v="1"/>
    <n v="94.976947040498445"/>
    <n v="1605"/>
    <s v="US"/>
    <s v="USD"/>
    <n v="1518242400"/>
    <n v="1518242400"/>
    <x v="432"/>
    <d v="2018-02-10T06:00:00"/>
    <b v="0"/>
    <b v="1"/>
    <x v="1"/>
    <s v="indie rock"/>
  </r>
  <r>
    <n v="457"/>
    <s v="Sheppard, Smith and Spence"/>
    <s v="Cloned asymmetric functionalities"/>
    <n v="5000"/>
    <n v="1332"/>
    <n v="-73.36"/>
    <x v="0"/>
    <n v="28.956521739130434"/>
    <n v="46"/>
    <s v="US"/>
    <s v="USD"/>
    <n v="1476421200"/>
    <n v="1476594000"/>
    <x v="433"/>
    <d v="2016-10-16T05:00:00"/>
    <b v="0"/>
    <b v="0"/>
    <x v="3"/>
    <s v="plays"/>
  </r>
  <r>
    <n v="458"/>
    <s v="Wise, Thompson and Allen"/>
    <s v="Pre-emptive neutral portal"/>
    <n v="33800"/>
    <n v="118706"/>
    <n v="251.20118343195264"/>
    <x v="1"/>
    <n v="55.993396226415094"/>
    <n v="2120"/>
    <s v="US"/>
    <s v="USD"/>
    <n v="1269752400"/>
    <n v="1273554000"/>
    <x v="434"/>
    <d v="2010-05-11T05:00:00"/>
    <b v="0"/>
    <b v="0"/>
    <x v="3"/>
    <s v="plays"/>
  </r>
  <r>
    <n v="459"/>
    <s v="Lane, Ryan and Chapman"/>
    <s v="Switchable demand-driven help-desk"/>
    <n v="6300"/>
    <n v="5674"/>
    <n v="-9.9365079365079367"/>
    <x v="0"/>
    <n v="54.038095238095238"/>
    <n v="105"/>
    <s v="US"/>
    <s v="USD"/>
    <n v="1419746400"/>
    <n v="1421906400"/>
    <x v="435"/>
    <d v="2015-01-22T06:00:00"/>
    <b v="0"/>
    <b v="0"/>
    <x v="4"/>
    <s v="documentary"/>
  </r>
  <r>
    <n v="460"/>
    <s v="Rich, Alvarez and King"/>
    <s v="Business-focused static ability"/>
    <n v="2400"/>
    <n v="4119"/>
    <n v="71.625"/>
    <x v="1"/>
    <n v="82.38"/>
    <n v="50"/>
    <s v="US"/>
    <s v="USD"/>
    <n v="1281330000"/>
    <n v="1281589200"/>
    <x v="8"/>
    <d v="2010-08-12T05:00:00"/>
    <b v="0"/>
    <b v="0"/>
    <x v="3"/>
    <s v="plays"/>
  </r>
  <r>
    <n v="461"/>
    <s v="Terry-Salinas"/>
    <s v="Networked secondary structure"/>
    <n v="98800"/>
    <n v="139354"/>
    <n v="41.046558704453439"/>
    <x v="1"/>
    <n v="66.997115384615384"/>
    <n v="2080"/>
    <s v="US"/>
    <s v="USD"/>
    <n v="1398661200"/>
    <n v="1400389200"/>
    <x v="436"/>
    <d v="2014-05-18T05:00:00"/>
    <b v="0"/>
    <b v="0"/>
    <x v="4"/>
    <s v="drama"/>
  </r>
  <r>
    <n v="462"/>
    <s v="Wang-Rodriguez"/>
    <s v="Total multimedia website"/>
    <n v="188800"/>
    <n v="57734"/>
    <n v="-69.420550847457633"/>
    <x v="0"/>
    <n v="107.91401869158878"/>
    <n v="535"/>
    <s v="US"/>
    <s v="USD"/>
    <n v="1359525600"/>
    <n v="1362808800"/>
    <x v="385"/>
    <d v="2013-03-09T06:00:00"/>
    <b v="0"/>
    <b v="0"/>
    <x v="6"/>
    <s v="mobile games"/>
  </r>
  <r>
    <n v="463"/>
    <s v="Mckee-Hill"/>
    <s v="Cross-platform upward-trending parallelism"/>
    <n v="134300"/>
    <n v="145265"/>
    <n v="8.1645569620253173"/>
    <x v="1"/>
    <n v="69.009501187648453"/>
    <n v="2105"/>
    <s v="US"/>
    <s v="USD"/>
    <n v="1388469600"/>
    <n v="1388815200"/>
    <x v="437"/>
    <d v="2014-01-04T06:00:00"/>
    <b v="0"/>
    <b v="0"/>
    <x v="4"/>
    <s v="animation"/>
  </r>
  <r>
    <n v="464"/>
    <s v="Gomez LLC"/>
    <s v="Pre-emptive mission-critical hardware"/>
    <n v="71200"/>
    <n v="95020"/>
    <n v="33.455056179775283"/>
    <x v="1"/>
    <n v="39.006568144499177"/>
    <n v="2436"/>
    <s v="US"/>
    <s v="USD"/>
    <n v="1518328800"/>
    <n v="1519538400"/>
    <x v="438"/>
    <d v="2018-02-25T06:00:00"/>
    <b v="0"/>
    <b v="0"/>
    <x v="3"/>
    <s v="plays"/>
  </r>
  <r>
    <n v="465"/>
    <s v="Gonzalez-Robbins"/>
    <s v="Up-sized responsive protocol"/>
    <n v="4700"/>
    <n v="8829"/>
    <n v="87.851063829787236"/>
    <x v="1"/>
    <n v="110.3625"/>
    <n v="80"/>
    <s v="US"/>
    <s v="USD"/>
    <n v="1517032800"/>
    <n v="1517810400"/>
    <x v="439"/>
    <d v="2018-02-05T06:00:00"/>
    <b v="0"/>
    <b v="0"/>
    <x v="5"/>
    <s v="translations"/>
  </r>
  <r>
    <n v="466"/>
    <s v="Obrien and Sons"/>
    <s v="Pre-emptive transitional frame"/>
    <n v="1200"/>
    <n v="3984"/>
    <n v="231.99999999999997"/>
    <x v="1"/>
    <n v="94.857142857142861"/>
    <n v="42"/>
    <s v="US"/>
    <s v="USD"/>
    <n v="1368594000"/>
    <n v="1370581200"/>
    <x v="440"/>
    <d v="2013-06-07T05:00:00"/>
    <b v="0"/>
    <b v="1"/>
    <x v="2"/>
    <s v="wearables"/>
  </r>
  <r>
    <n v="467"/>
    <s v="Shaw Ltd"/>
    <s v="Profit-focused content-based application"/>
    <n v="1400"/>
    <n v="8053"/>
    <n v="475.21428571428572"/>
    <x v="1"/>
    <n v="57.935251798561154"/>
    <n v="139"/>
    <s v="CA"/>
    <s v="CAD"/>
    <n v="1448258400"/>
    <n v="1448863200"/>
    <x v="441"/>
    <d v="2015-11-30T06:00:00"/>
    <b v="0"/>
    <b v="1"/>
    <x v="2"/>
    <s v="web"/>
  </r>
  <r>
    <n v="468"/>
    <s v="Hughes Inc"/>
    <s v="Streamlined neutral analyzer"/>
    <n v="4000"/>
    <n v="1620"/>
    <n v="-59.5"/>
    <x v="0"/>
    <n v="101.25"/>
    <n v="16"/>
    <s v="US"/>
    <s v="USD"/>
    <n v="1555218000"/>
    <n v="1556600400"/>
    <x v="442"/>
    <d v="2019-04-30T05:00:00"/>
    <b v="0"/>
    <b v="0"/>
    <x v="3"/>
    <s v="plays"/>
  </r>
  <r>
    <n v="469"/>
    <s v="Olsen-Ryan"/>
    <s v="Assimilated neutral utilization"/>
    <n v="5600"/>
    <n v="10328"/>
    <n v="84.428571428571431"/>
    <x v="1"/>
    <n v="64.95597484276729"/>
    <n v="159"/>
    <s v="US"/>
    <s v="USD"/>
    <n v="1431925200"/>
    <n v="1432098000"/>
    <x v="443"/>
    <d v="2015-05-20T05:00:00"/>
    <b v="0"/>
    <b v="0"/>
    <x v="4"/>
    <s v="drama"/>
  </r>
  <r>
    <n v="470"/>
    <s v="Grimes, Holland and Sloan"/>
    <s v="Extended dedicated archive"/>
    <n v="3600"/>
    <n v="10289"/>
    <n v="185.80555555555554"/>
    <x v="1"/>
    <n v="27.00524934383202"/>
    <n v="381"/>
    <s v="US"/>
    <s v="USD"/>
    <n v="1481522400"/>
    <n v="1482127200"/>
    <x v="315"/>
    <d v="2016-12-19T06:00:00"/>
    <b v="0"/>
    <b v="0"/>
    <x v="2"/>
    <s v="wearables"/>
  </r>
  <r>
    <n v="471"/>
    <s v="Perry and Sons"/>
    <s v="Configurable static help-desk"/>
    <n v="3100"/>
    <n v="9889"/>
    <n v="219"/>
    <x v="1"/>
    <n v="50.97422680412371"/>
    <n v="194"/>
    <s v="GB"/>
    <s v="GBP"/>
    <n v="1335934800"/>
    <n v="1335934800"/>
    <x v="444"/>
    <d v="2012-05-02T05:00:00"/>
    <b v="0"/>
    <b v="1"/>
    <x v="0"/>
    <s v="food trucks"/>
  </r>
  <r>
    <n v="472"/>
    <s v="Turner, Young and Collins"/>
    <s v="Self-enabling clear-thinking framework"/>
    <n v="153800"/>
    <n v="60342"/>
    <n v="-60.765929778933682"/>
    <x v="0"/>
    <n v="104.94260869565217"/>
    <n v="575"/>
    <s v="US"/>
    <s v="USD"/>
    <n v="1552280400"/>
    <n v="1556946000"/>
    <x v="445"/>
    <d v="2019-05-04T05:00:00"/>
    <b v="0"/>
    <b v="0"/>
    <x v="1"/>
    <s v="rock"/>
  </r>
  <r>
    <n v="473"/>
    <s v="Richardson Inc"/>
    <s v="Assimilated fault-tolerant capacity"/>
    <n v="5000"/>
    <n v="8907"/>
    <n v="78.14"/>
    <x v="1"/>
    <n v="84.028301886792448"/>
    <n v="106"/>
    <s v="US"/>
    <s v="USD"/>
    <n v="1529989200"/>
    <n v="1530075600"/>
    <x v="446"/>
    <d v="2018-06-27T05:00:00"/>
    <b v="0"/>
    <b v="0"/>
    <x v="1"/>
    <s v="electric music"/>
  </r>
  <r>
    <n v="474"/>
    <s v="Santos-Young"/>
    <s v="Enhanced neutral ability"/>
    <n v="4000"/>
    <n v="14606"/>
    <n v="265.14999999999998"/>
    <x v="1"/>
    <n v="102.85915492957747"/>
    <n v="142"/>
    <s v="US"/>
    <s v="USD"/>
    <n v="1418709600"/>
    <n v="1418796000"/>
    <x v="447"/>
    <d v="2014-12-17T06:00:00"/>
    <b v="0"/>
    <b v="0"/>
    <x v="4"/>
    <s v="television"/>
  </r>
  <r>
    <n v="475"/>
    <s v="Nichols Ltd"/>
    <s v="Function-based attitude-oriented groupware"/>
    <n v="7400"/>
    <n v="8432"/>
    <n v="13.945945945945946"/>
    <x v="1"/>
    <n v="39.962085308056871"/>
    <n v="211"/>
    <s v="US"/>
    <s v="USD"/>
    <n v="1372136400"/>
    <n v="1372482000"/>
    <x v="448"/>
    <d v="2013-06-29T05:00:00"/>
    <b v="0"/>
    <b v="1"/>
    <x v="5"/>
    <s v="translations"/>
  </r>
  <r>
    <n v="476"/>
    <s v="Murphy PLC"/>
    <s v="Optional solution-oriented instruction set"/>
    <n v="191500"/>
    <n v="57122"/>
    <n v="-70.171279373368151"/>
    <x v="0"/>
    <n v="51.001785714285717"/>
    <n v="1120"/>
    <s v="US"/>
    <s v="USD"/>
    <n v="1533877200"/>
    <n v="1534395600"/>
    <x v="342"/>
    <d v="2018-08-16T05:00:00"/>
    <b v="0"/>
    <b v="0"/>
    <x v="5"/>
    <s v="fiction"/>
  </r>
  <r>
    <n v="477"/>
    <s v="Hogan, Porter and Rivera"/>
    <s v="Organic object-oriented core"/>
    <n v="8500"/>
    <n v="4613"/>
    <n v="-45.729411764705887"/>
    <x v="0"/>
    <n v="40.823008849557525"/>
    <n v="113"/>
    <s v="US"/>
    <s v="USD"/>
    <n v="1309064400"/>
    <n v="1311397200"/>
    <x v="449"/>
    <d v="2011-07-23T05:00:00"/>
    <b v="0"/>
    <b v="0"/>
    <x v="4"/>
    <s v="science fiction"/>
  </r>
  <r>
    <n v="478"/>
    <s v="Lyons LLC"/>
    <s v="Balanced impactful circuit"/>
    <n v="68800"/>
    <n v="162603"/>
    <n v="136.34156976744185"/>
    <x v="1"/>
    <n v="58.999637155297535"/>
    <n v="2756"/>
    <s v="US"/>
    <s v="USD"/>
    <n v="1425877200"/>
    <n v="1426914000"/>
    <x v="450"/>
    <d v="2015-03-21T05:00:00"/>
    <b v="0"/>
    <b v="0"/>
    <x v="2"/>
    <s v="wearables"/>
  </r>
  <r>
    <n v="479"/>
    <s v="Long-Greene"/>
    <s v="Future-proofed heuristic encryption"/>
    <n v="2400"/>
    <n v="12310"/>
    <n v="412.91666666666663"/>
    <x v="1"/>
    <n v="71.156069364161851"/>
    <n v="173"/>
    <s v="GB"/>
    <s v="GBP"/>
    <n v="1501304400"/>
    <n v="1501477200"/>
    <x v="451"/>
    <d v="2017-07-31T05:00:00"/>
    <b v="0"/>
    <b v="0"/>
    <x v="0"/>
    <s v="food trucks"/>
  </r>
  <r>
    <n v="480"/>
    <s v="Robles-Hudson"/>
    <s v="Balanced bifurcated leverage"/>
    <n v="8600"/>
    <n v="8656"/>
    <n v="0.65116279069767447"/>
    <x v="1"/>
    <n v="99.494252873563212"/>
    <n v="87"/>
    <s v="US"/>
    <s v="USD"/>
    <n v="1268287200"/>
    <n v="1269061200"/>
    <x v="452"/>
    <d v="2010-03-20T05:00:00"/>
    <b v="0"/>
    <b v="1"/>
    <x v="7"/>
    <s v="photography books"/>
  </r>
  <r>
    <n v="481"/>
    <s v="Mcclure LLC"/>
    <s v="Sharable discrete budgetary management"/>
    <n v="196600"/>
    <n v="159931"/>
    <n v="-18.651576805696845"/>
    <x v="0"/>
    <n v="103.98634590377114"/>
    <n v="1538"/>
    <s v="US"/>
    <s v="USD"/>
    <n v="1412139600"/>
    <n v="1415772000"/>
    <x v="453"/>
    <d v="2014-11-12T06:00:00"/>
    <b v="0"/>
    <b v="1"/>
    <x v="3"/>
    <s v="plays"/>
  </r>
  <r>
    <n v="482"/>
    <s v="Martin, Russell and Baker"/>
    <s v="Focused solution-oriented instruction set"/>
    <n v="4200"/>
    <n v="689"/>
    <n v="-83.595238095238102"/>
    <x v="0"/>
    <n v="76.555555555555557"/>
    <n v="9"/>
    <s v="US"/>
    <s v="USD"/>
    <n v="1330063200"/>
    <n v="1331013600"/>
    <x v="454"/>
    <d v="2012-03-06T06:00:00"/>
    <b v="0"/>
    <b v="1"/>
    <x v="5"/>
    <s v="fiction"/>
  </r>
  <r>
    <n v="483"/>
    <s v="Rice-Parker"/>
    <s v="Down-sized actuating infrastructure"/>
    <n v="91400"/>
    <n v="48236"/>
    <n v="-47.225382932166305"/>
    <x v="0"/>
    <n v="87.068592057761734"/>
    <n v="554"/>
    <s v="US"/>
    <s v="USD"/>
    <n v="1576130400"/>
    <n v="1576735200"/>
    <x v="455"/>
    <d v="2019-12-19T06:00:00"/>
    <b v="0"/>
    <b v="0"/>
    <x v="3"/>
    <s v="plays"/>
  </r>
  <r>
    <n v="484"/>
    <s v="Landry Inc"/>
    <s v="Synergistic cohesive adapter"/>
    <n v="29600"/>
    <n v="77021"/>
    <n v="160.20608108108107"/>
    <x v="1"/>
    <n v="48.99554707379135"/>
    <n v="1572"/>
    <s v="GB"/>
    <s v="GBP"/>
    <n v="1407128400"/>
    <n v="1411362000"/>
    <x v="456"/>
    <d v="2014-09-22T05:00:00"/>
    <b v="0"/>
    <b v="1"/>
    <x v="0"/>
    <s v="food trucks"/>
  </r>
  <r>
    <n v="485"/>
    <s v="Richards-Davis"/>
    <s v="Quality-focused mission-critical structure"/>
    <n v="90600"/>
    <n v="27844"/>
    <n v="-69.267108167770417"/>
    <x v="0"/>
    <n v="42.969135802469133"/>
    <n v="648"/>
    <s v="GB"/>
    <s v="GBP"/>
    <n v="1560142800"/>
    <n v="1563685200"/>
    <x v="457"/>
    <d v="2019-07-21T05:00:00"/>
    <b v="0"/>
    <b v="0"/>
    <x v="3"/>
    <s v="plays"/>
  </r>
  <r>
    <n v="486"/>
    <s v="Davis, Cox and Fox"/>
    <s v="Compatible exuding Graphical User Interface"/>
    <n v="5200"/>
    <n v="702"/>
    <n v="-86.5"/>
    <x v="0"/>
    <n v="33.428571428571431"/>
    <n v="21"/>
    <s v="GB"/>
    <s v="GBP"/>
    <n v="1520575200"/>
    <n v="1521867600"/>
    <x v="458"/>
    <d v="2018-03-24T05:00:00"/>
    <b v="0"/>
    <b v="1"/>
    <x v="5"/>
    <s v="translations"/>
  </r>
  <r>
    <n v="487"/>
    <s v="Smith-Wallace"/>
    <s v="Monitored 24/7 time-frame"/>
    <n v="110300"/>
    <n v="197024"/>
    <n v="78.625566636446052"/>
    <x v="1"/>
    <n v="83.982949701619773"/>
    <n v="2346"/>
    <s v="US"/>
    <s v="USD"/>
    <n v="1492664400"/>
    <n v="1495515600"/>
    <x v="459"/>
    <d v="2017-05-23T05:00:00"/>
    <b v="0"/>
    <b v="0"/>
    <x v="3"/>
    <s v="plays"/>
  </r>
  <r>
    <n v="488"/>
    <s v="Cordova, Shaw and Wang"/>
    <s v="Virtual secondary open architecture"/>
    <n v="5300"/>
    <n v="11663"/>
    <n v="120.05660377358491"/>
    <x v="1"/>
    <n v="101.41739130434783"/>
    <n v="115"/>
    <s v="US"/>
    <s v="USD"/>
    <n v="1454479200"/>
    <n v="1455948000"/>
    <x v="460"/>
    <d v="2016-02-20T06:00:00"/>
    <b v="0"/>
    <b v="0"/>
    <x v="3"/>
    <s v="plays"/>
  </r>
  <r>
    <n v="489"/>
    <s v="Clark Inc"/>
    <s v="Down-sized mobile time-frame"/>
    <n v="9200"/>
    <n v="9339"/>
    <n v="1.5108695652173911"/>
    <x v="1"/>
    <n v="109.87058823529412"/>
    <n v="85"/>
    <s v="IT"/>
    <s v="EUR"/>
    <n v="1281934800"/>
    <n v="1282366800"/>
    <x v="461"/>
    <d v="2010-08-21T05:00:00"/>
    <b v="0"/>
    <b v="0"/>
    <x v="2"/>
    <s v="wearables"/>
  </r>
  <r>
    <n v="490"/>
    <s v="Young and Sons"/>
    <s v="Innovative disintermediate encryption"/>
    <n v="2400"/>
    <n v="4596"/>
    <n v="91.5"/>
    <x v="1"/>
    <n v="31.916666666666668"/>
    <n v="144"/>
    <s v="US"/>
    <s v="USD"/>
    <n v="1573970400"/>
    <n v="1574575200"/>
    <x v="462"/>
    <d v="2019-11-24T06:00:00"/>
    <b v="0"/>
    <b v="0"/>
    <x v="8"/>
    <s v="audio"/>
  </r>
  <r>
    <n v="491"/>
    <s v="Henson PLC"/>
    <s v="Universal contextually-based knowledgebase"/>
    <n v="56800"/>
    <n v="173437"/>
    <n v="205.34683098591549"/>
    <x v="1"/>
    <n v="70.993450675399103"/>
    <n v="2443"/>
    <s v="US"/>
    <s v="USD"/>
    <n v="1372654800"/>
    <n v="1374901200"/>
    <x v="463"/>
    <d v="2013-07-27T05:00:00"/>
    <b v="0"/>
    <b v="1"/>
    <x v="0"/>
    <s v="food trucks"/>
  </r>
  <r>
    <n v="492"/>
    <s v="Garcia Group"/>
    <s v="Persevering interactive matrix"/>
    <n v="191000"/>
    <n v="45831"/>
    <n v="-76.004712041884815"/>
    <x v="3"/>
    <n v="77.026890756302521"/>
    <n v="595"/>
    <s v="US"/>
    <s v="USD"/>
    <n v="1275886800"/>
    <n v="1278910800"/>
    <x v="464"/>
    <d v="2010-07-12T05:00:00"/>
    <b v="1"/>
    <b v="1"/>
    <x v="4"/>
    <s v="shorts"/>
  </r>
  <r>
    <n v="493"/>
    <s v="Adams, Walker and Wong"/>
    <s v="Seamless background framework"/>
    <n v="900"/>
    <n v="6514"/>
    <n v="623.77777777777771"/>
    <x v="1"/>
    <n v="101.78125"/>
    <n v="64"/>
    <s v="US"/>
    <s v="USD"/>
    <n v="1561784400"/>
    <n v="1562907600"/>
    <x v="465"/>
    <d v="2019-07-12T05:00:00"/>
    <b v="0"/>
    <b v="0"/>
    <x v="7"/>
    <s v="photography books"/>
  </r>
  <r>
    <n v="494"/>
    <s v="Hopkins-Browning"/>
    <s v="Balanced upward-trending productivity"/>
    <n v="2500"/>
    <n v="13684"/>
    <n v="447.36"/>
    <x v="1"/>
    <n v="51.059701492537314"/>
    <n v="268"/>
    <s v="US"/>
    <s v="USD"/>
    <n v="1332392400"/>
    <n v="1332478800"/>
    <x v="466"/>
    <d v="2012-03-23T05:00:00"/>
    <b v="0"/>
    <b v="0"/>
    <x v="2"/>
    <s v="wearables"/>
  </r>
  <r>
    <n v="495"/>
    <s v="Bell, Edwards and Andersen"/>
    <s v="Centralized clear-thinking solution"/>
    <n v="3200"/>
    <n v="13264"/>
    <n v="314.5"/>
    <x v="1"/>
    <n v="68.02051282051282"/>
    <n v="195"/>
    <s v="DK"/>
    <s v="DKK"/>
    <n v="1402376400"/>
    <n v="1402722000"/>
    <x v="467"/>
    <d v="2014-06-14T05:00:00"/>
    <b v="0"/>
    <b v="0"/>
    <x v="3"/>
    <s v="plays"/>
  </r>
  <r>
    <n v="496"/>
    <s v="Morales Group"/>
    <s v="Optimized bi-directional extranet"/>
    <n v="183800"/>
    <n v="1667"/>
    <n v="-99.093035908596306"/>
    <x v="0"/>
    <n v="30.87037037037037"/>
    <n v="54"/>
    <s v="US"/>
    <s v="USD"/>
    <n v="1495342800"/>
    <n v="1496811600"/>
    <x v="468"/>
    <d v="2017-06-07T05:00:00"/>
    <b v="0"/>
    <b v="0"/>
    <x v="4"/>
    <s v="animation"/>
  </r>
  <r>
    <n v="497"/>
    <s v="Lucero Group"/>
    <s v="Intuitive actuating benchmark"/>
    <n v="9800"/>
    <n v="3349"/>
    <n v="-65.826530612244895"/>
    <x v="0"/>
    <n v="27.908333333333335"/>
    <n v="120"/>
    <s v="US"/>
    <s v="USD"/>
    <n v="1482213600"/>
    <n v="1482213600"/>
    <x v="469"/>
    <d v="2016-12-20T06:00:00"/>
    <b v="0"/>
    <b v="1"/>
    <x v="2"/>
    <s v="wearables"/>
  </r>
  <r>
    <n v="498"/>
    <s v="Smith, Brown and Davis"/>
    <s v="Devolved background project"/>
    <n v="193400"/>
    <n v="46317"/>
    <n v="-76.051189245087897"/>
    <x v="0"/>
    <n v="79.994818652849744"/>
    <n v="579"/>
    <s v="DK"/>
    <s v="DKK"/>
    <n v="1420092000"/>
    <n v="1420264800"/>
    <x v="470"/>
    <d v="2015-01-03T06:00:00"/>
    <b v="0"/>
    <b v="0"/>
    <x v="2"/>
    <s v="web"/>
  </r>
  <r>
    <n v="499"/>
    <s v="Hunt Group"/>
    <s v="Reverse-engineered executive emulation"/>
    <n v="163800"/>
    <n v="78743"/>
    <n v="-51.927350427350426"/>
    <x v="0"/>
    <n v="38.003378378378379"/>
    <n v="2072"/>
    <s v="US"/>
    <s v="USD"/>
    <n v="1458018000"/>
    <n v="1458450000"/>
    <x v="471"/>
    <d v="2016-03-20T05:00:00"/>
    <b v="0"/>
    <b v="1"/>
    <x v="4"/>
    <s v="documentary"/>
  </r>
  <r>
    <n v="500"/>
    <s v="Valdez Ltd"/>
    <s v="Team-oriented clear-thinking matrix"/>
    <n v="100"/>
    <n v="0"/>
    <n v="-100"/>
    <x v="0"/>
    <e v="#DIV/0!"/>
    <n v="0"/>
    <s v="US"/>
    <s v="USD"/>
    <n v="1367384400"/>
    <n v="1369803600"/>
    <x v="472"/>
    <d v="2013-05-29T05:00:00"/>
    <b v="0"/>
    <b v="1"/>
    <x v="3"/>
    <s v="plays"/>
  </r>
  <r>
    <n v="501"/>
    <s v="Mccann-Le"/>
    <s v="Focused coherent methodology"/>
    <n v="153600"/>
    <n v="107743"/>
    <n v="-29.854817708333332"/>
    <x v="0"/>
    <n v="59.990534521158132"/>
    <n v="1796"/>
    <s v="US"/>
    <s v="USD"/>
    <n v="1363064400"/>
    <n v="1363237200"/>
    <x v="473"/>
    <d v="2013-03-14T05:00:00"/>
    <b v="0"/>
    <b v="0"/>
    <x v="4"/>
    <s v="documentary"/>
  </r>
  <r>
    <n v="502"/>
    <s v="Johnson Inc"/>
    <s v="Reduced context-sensitive complexity"/>
    <n v="1300"/>
    <n v="6889"/>
    <n v="429.92307692307696"/>
    <x v="1"/>
    <n v="37.037634408602152"/>
    <n v="186"/>
    <s v="AU"/>
    <s v="AUD"/>
    <n v="1343365200"/>
    <n v="1345870800"/>
    <x v="474"/>
    <d v="2012-08-25T05:00:00"/>
    <b v="0"/>
    <b v="1"/>
    <x v="6"/>
    <s v="video games"/>
  </r>
  <r>
    <n v="503"/>
    <s v="Collins LLC"/>
    <s v="Decentralized 4thgeneration time-frame"/>
    <n v="25500"/>
    <n v="45983"/>
    <n v="80.325490196078434"/>
    <x v="1"/>
    <n v="99.963043478260872"/>
    <n v="460"/>
    <s v="US"/>
    <s v="USD"/>
    <n v="1435726800"/>
    <n v="1437454800"/>
    <x v="72"/>
    <d v="2015-07-21T05:00:00"/>
    <b v="0"/>
    <b v="0"/>
    <x v="4"/>
    <s v="drama"/>
  </r>
  <r>
    <n v="504"/>
    <s v="Smith-Miller"/>
    <s v="De-engineered cohesive moderator"/>
    <n v="7500"/>
    <n v="6924"/>
    <n v="-7.68"/>
    <x v="0"/>
    <n v="111.6774193548387"/>
    <n v="62"/>
    <s v="IT"/>
    <s v="EUR"/>
    <n v="1431925200"/>
    <n v="1432011600"/>
    <x v="443"/>
    <d v="2015-05-19T05:00:00"/>
    <b v="0"/>
    <b v="0"/>
    <x v="1"/>
    <s v="rock"/>
  </r>
  <r>
    <n v="505"/>
    <s v="Jensen-Vargas"/>
    <s v="Ameliorated explicit parallelism"/>
    <n v="89900"/>
    <n v="12497"/>
    <n v="-86.09899888765294"/>
    <x v="0"/>
    <n v="36.014409221902014"/>
    <n v="347"/>
    <s v="US"/>
    <s v="USD"/>
    <n v="1362722400"/>
    <n v="1366347600"/>
    <x v="475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827.07777777777767"/>
    <x v="1"/>
    <n v="66.010284810126578"/>
    <n v="2528"/>
    <s v="US"/>
    <s v="USD"/>
    <n v="1511416800"/>
    <n v="1512885600"/>
    <x v="81"/>
    <d v="2017-12-10T06:00:00"/>
    <b v="0"/>
    <b v="1"/>
    <x v="3"/>
    <s v="plays"/>
  </r>
  <r>
    <n v="507"/>
    <s v="Turner, Miller and Francis"/>
    <s v="Compatible well-modulated budgetary management"/>
    <n v="2100"/>
    <n v="837"/>
    <n v="-60.142857142857139"/>
    <x v="0"/>
    <n v="44.05263157894737"/>
    <n v="19"/>
    <s v="US"/>
    <s v="USD"/>
    <n v="1365483600"/>
    <n v="1369717200"/>
    <x v="476"/>
    <d v="2013-05-28T05:00:00"/>
    <b v="0"/>
    <b v="1"/>
    <x v="2"/>
    <s v="web"/>
  </r>
  <r>
    <n v="508"/>
    <s v="Roberts Group"/>
    <s v="Up-sized radical pricing structure"/>
    <n v="172700"/>
    <n v="193820"/>
    <n v="12.229299363057326"/>
    <x v="1"/>
    <n v="52.999726551818434"/>
    <n v="3657"/>
    <s v="US"/>
    <s v="USD"/>
    <n v="1532840400"/>
    <n v="1534654800"/>
    <x v="192"/>
    <d v="2018-08-19T05:00:00"/>
    <b v="0"/>
    <b v="0"/>
    <x v="3"/>
    <s v="plays"/>
  </r>
  <r>
    <n v="509"/>
    <s v="White LLC"/>
    <s v="Robust zero-defect project"/>
    <n v="168500"/>
    <n v="119510"/>
    <n v="-29.074183976261125"/>
    <x v="0"/>
    <n v="95"/>
    <n v="1258"/>
    <s v="US"/>
    <s v="USD"/>
    <n v="1336194000"/>
    <n v="1337058000"/>
    <x v="477"/>
    <d v="2012-05-15T05:00:00"/>
    <b v="0"/>
    <b v="0"/>
    <x v="3"/>
    <s v="plays"/>
  </r>
  <r>
    <n v="510"/>
    <s v="Best, Miller and Thomas"/>
    <s v="Re-engineered mobile task-force"/>
    <n v="7800"/>
    <n v="9289"/>
    <n v="19.089743589743591"/>
    <x v="1"/>
    <n v="70.908396946564892"/>
    <n v="131"/>
    <s v="AU"/>
    <s v="AUD"/>
    <n v="1527742800"/>
    <n v="1529816400"/>
    <x v="478"/>
    <d v="2018-06-24T05:00:00"/>
    <b v="0"/>
    <b v="0"/>
    <x v="4"/>
    <s v="drama"/>
  </r>
  <r>
    <n v="511"/>
    <s v="Smith-Mullins"/>
    <s v="User-centric intangible neural-net"/>
    <n v="147800"/>
    <n v="35498"/>
    <n v="-75.982408660351837"/>
    <x v="0"/>
    <n v="98.060773480662988"/>
    <n v="362"/>
    <s v="US"/>
    <s v="USD"/>
    <n v="1564030800"/>
    <n v="1564894800"/>
    <x v="479"/>
    <d v="2019-08-04T05:00:00"/>
    <b v="0"/>
    <b v="0"/>
    <x v="3"/>
    <s v="plays"/>
  </r>
  <r>
    <n v="512"/>
    <s v="Williams-Walsh"/>
    <s v="Organized explicit core"/>
    <n v="9100"/>
    <n v="12678"/>
    <n v="39.318681318681321"/>
    <x v="1"/>
    <n v="53.046025104602514"/>
    <n v="239"/>
    <s v="US"/>
    <s v="USD"/>
    <n v="1404536400"/>
    <n v="1404622800"/>
    <x v="480"/>
    <d v="2014-07-06T05:00:00"/>
    <b v="0"/>
    <b v="1"/>
    <x v="6"/>
    <s v="video games"/>
  </r>
  <r>
    <n v="513"/>
    <s v="Harrison, Blackwell and Mendez"/>
    <s v="Synchronized 6thgeneration adapter"/>
    <n v="8300"/>
    <n v="3260"/>
    <n v="-60.722891566265055"/>
    <x v="3"/>
    <n v="93.142857142857139"/>
    <n v="35"/>
    <s v="US"/>
    <s v="USD"/>
    <n v="1284008400"/>
    <n v="1284181200"/>
    <x v="180"/>
    <d v="2010-09-11T05:00:00"/>
    <b v="0"/>
    <b v="0"/>
    <x v="4"/>
    <s v="television"/>
  </r>
  <r>
    <n v="514"/>
    <s v="Sanchez, Bradley and Flores"/>
    <s v="Centralized motivating capacity"/>
    <n v="138700"/>
    <n v="31123"/>
    <n v="-77.560922855082907"/>
    <x v="3"/>
    <n v="58.945075757575758"/>
    <n v="528"/>
    <s v="CH"/>
    <s v="CHF"/>
    <n v="1386309600"/>
    <n v="1386741600"/>
    <x v="481"/>
    <d v="2013-12-11T06:00:00"/>
    <b v="0"/>
    <b v="1"/>
    <x v="1"/>
    <s v="rock"/>
  </r>
  <r>
    <n v="515"/>
    <s v="Cox LLC"/>
    <s v="Phased 24hour flexibility"/>
    <n v="8600"/>
    <n v="4797"/>
    <n v="-44.220930232558139"/>
    <x v="0"/>
    <n v="36.067669172932334"/>
    <n v="133"/>
    <s v="CA"/>
    <s v="CAD"/>
    <n v="1324620000"/>
    <n v="1324792800"/>
    <x v="482"/>
    <d v="2011-12-25T06:00:00"/>
    <b v="0"/>
    <b v="1"/>
    <x v="3"/>
    <s v="plays"/>
  </r>
  <r>
    <n v="516"/>
    <s v="Morales-Odonnell"/>
    <s v="Exclusive 5thgeneration structure"/>
    <n v="125400"/>
    <n v="53324"/>
    <n v="-57.476874003189792"/>
    <x v="0"/>
    <n v="63.030732860520096"/>
    <n v="846"/>
    <s v="US"/>
    <s v="USD"/>
    <n v="1281070800"/>
    <n v="1284354000"/>
    <x v="194"/>
    <d v="2010-09-13T05:00:00"/>
    <b v="0"/>
    <b v="0"/>
    <x v="5"/>
    <s v="nonfiction"/>
  </r>
  <r>
    <n v="517"/>
    <s v="Ramirez LLC"/>
    <s v="Multi-tiered maximized orchestration"/>
    <n v="5900"/>
    <n v="6608"/>
    <n v="12"/>
    <x v="1"/>
    <n v="84.717948717948715"/>
    <n v="78"/>
    <s v="US"/>
    <s v="USD"/>
    <n v="1493960400"/>
    <n v="1494392400"/>
    <x v="483"/>
    <d v="2017-05-10T05:00:00"/>
    <b v="0"/>
    <b v="0"/>
    <x v="0"/>
    <s v="food trucks"/>
  </r>
  <r>
    <n v="518"/>
    <s v="Ramirez Group"/>
    <s v="Open-architected uniform instruction set"/>
    <n v="8800"/>
    <n v="622"/>
    <n v="-92.931818181818187"/>
    <x v="0"/>
    <n v="62.2"/>
    <n v="10"/>
    <s v="US"/>
    <s v="USD"/>
    <n v="1519365600"/>
    <n v="1519538400"/>
    <x v="484"/>
    <d v="2018-02-25T06:00:00"/>
    <b v="0"/>
    <b v="1"/>
    <x v="4"/>
    <s v="animation"/>
  </r>
  <r>
    <n v="519"/>
    <s v="Marsh-Coleman"/>
    <s v="Exclusive asymmetric analyzer"/>
    <n v="177700"/>
    <n v="180802"/>
    <n v="1.7456387169386605"/>
    <x v="1"/>
    <n v="101.97518330513255"/>
    <n v="1773"/>
    <s v="US"/>
    <s v="USD"/>
    <n v="1420696800"/>
    <n v="1421906400"/>
    <x v="355"/>
    <d v="2015-01-22T06:00:00"/>
    <b v="0"/>
    <b v="1"/>
    <x v="1"/>
    <s v="rock"/>
  </r>
  <r>
    <n v="520"/>
    <s v="Frederick, Jenkins and Collins"/>
    <s v="Organic radical collaboration"/>
    <n v="800"/>
    <n v="3406"/>
    <n v="325.75"/>
    <x v="1"/>
    <n v="106.4375"/>
    <n v="32"/>
    <s v="US"/>
    <s v="USD"/>
    <n v="1555650000"/>
    <n v="1555909200"/>
    <x v="485"/>
    <d v="2019-04-22T05:00:00"/>
    <b v="0"/>
    <b v="0"/>
    <x v="3"/>
    <s v="plays"/>
  </r>
  <r>
    <n v="521"/>
    <s v="Wilson Ltd"/>
    <s v="Function-based multi-state software"/>
    <n v="7600"/>
    <n v="11061"/>
    <n v="45.539473684210527"/>
    <x v="1"/>
    <n v="29.975609756097562"/>
    <n v="369"/>
    <s v="US"/>
    <s v="USD"/>
    <n v="1471928400"/>
    <n v="1472446800"/>
    <x v="486"/>
    <d v="2016-08-29T05:00:00"/>
    <b v="0"/>
    <b v="1"/>
    <x v="4"/>
    <s v="drama"/>
  </r>
  <r>
    <n v="522"/>
    <s v="Cline, Peterson and Lowery"/>
    <s v="Innovative static budgetary management"/>
    <n v="50500"/>
    <n v="16389"/>
    <n v="-67.546534653465358"/>
    <x v="0"/>
    <n v="85.806282722513089"/>
    <n v="191"/>
    <s v="US"/>
    <s v="USD"/>
    <n v="1341291600"/>
    <n v="1342328400"/>
    <x v="487"/>
    <d v="2012-07-15T05:00:00"/>
    <b v="0"/>
    <b v="0"/>
    <x v="4"/>
    <s v="shorts"/>
  </r>
  <r>
    <n v="523"/>
    <s v="Underwood, James and Jones"/>
    <s v="Triple-buffered holistic ability"/>
    <n v="900"/>
    <n v="6303"/>
    <n v="600.33333333333326"/>
    <x v="1"/>
    <n v="70.82022471910112"/>
    <n v="89"/>
    <s v="US"/>
    <s v="USD"/>
    <n v="1267682400"/>
    <n v="1268114400"/>
    <x v="488"/>
    <d v="2010-03-09T06:00:00"/>
    <b v="0"/>
    <b v="0"/>
    <x v="4"/>
    <s v="shorts"/>
  </r>
  <r>
    <n v="524"/>
    <s v="Johnson-Contreras"/>
    <s v="Diverse scalable superstructure"/>
    <n v="96700"/>
    <n v="81136"/>
    <n v="-16.095139607032056"/>
    <x v="0"/>
    <n v="40.998484082870135"/>
    <n v="1979"/>
    <s v="US"/>
    <s v="USD"/>
    <n v="1272258000"/>
    <n v="1273381200"/>
    <x v="489"/>
    <d v="2010-05-09T05:00:00"/>
    <b v="0"/>
    <b v="0"/>
    <x v="3"/>
    <s v="plays"/>
  </r>
  <r>
    <n v="525"/>
    <s v="Greene, Lloyd and Sims"/>
    <s v="Balanced leadingedge data-warehouse"/>
    <n v="2100"/>
    <n v="1768"/>
    <n v="-15.80952380952381"/>
    <x v="0"/>
    <n v="28.063492063492063"/>
    <n v="63"/>
    <s v="US"/>
    <s v="USD"/>
    <n v="1290492000"/>
    <n v="1290837600"/>
    <x v="490"/>
    <d v="2010-11-27T06:00:00"/>
    <b v="0"/>
    <b v="0"/>
    <x v="2"/>
    <s v="wearables"/>
  </r>
  <r>
    <n v="526"/>
    <s v="Smith-Sparks"/>
    <s v="Digitized bandwidth-monitored open architecture"/>
    <n v="8300"/>
    <n v="12944"/>
    <n v="55.951807228915662"/>
    <x v="1"/>
    <n v="88.054421768707485"/>
    <n v="147"/>
    <s v="US"/>
    <s v="USD"/>
    <n v="1451109600"/>
    <n v="1454306400"/>
    <x v="312"/>
    <d v="2016-02-01T06:00:00"/>
    <b v="0"/>
    <b v="1"/>
    <x v="3"/>
    <s v="plays"/>
  </r>
  <r>
    <n v="527"/>
    <s v="Rosario-Smith"/>
    <s v="Enterprise-wide intermediate portal"/>
    <n v="189200"/>
    <n v="188480"/>
    <n v="-0.38054968287526425"/>
    <x v="0"/>
    <n v="31"/>
    <n v="6080"/>
    <s v="CA"/>
    <s v="CAD"/>
    <n v="1454652000"/>
    <n v="1457762400"/>
    <x v="491"/>
    <d v="2016-03-12T06:00:00"/>
    <b v="0"/>
    <b v="0"/>
    <x v="4"/>
    <s v="animation"/>
  </r>
  <r>
    <n v="528"/>
    <s v="Avila, Ford and Welch"/>
    <s v="Focused leadingedge matrix"/>
    <n v="9000"/>
    <n v="7227"/>
    <n v="-19.7"/>
    <x v="0"/>
    <n v="90.337500000000006"/>
    <n v="80"/>
    <s v="GB"/>
    <s v="GBP"/>
    <n v="1385186400"/>
    <n v="1389074400"/>
    <x v="492"/>
    <d v="2014-01-07T06:00:00"/>
    <b v="0"/>
    <b v="0"/>
    <x v="1"/>
    <s v="indie rock"/>
  </r>
  <r>
    <n v="529"/>
    <s v="Gallegos Inc"/>
    <s v="Seamless logistical encryption"/>
    <n v="5100"/>
    <n v="574"/>
    <n v="-88.745098039215691"/>
    <x v="0"/>
    <n v="63.777777777777779"/>
    <n v="9"/>
    <s v="US"/>
    <s v="USD"/>
    <n v="1399698000"/>
    <n v="1402117200"/>
    <x v="493"/>
    <d v="2014-06-07T05:00:00"/>
    <b v="0"/>
    <b v="0"/>
    <x v="6"/>
    <s v="video games"/>
  </r>
  <r>
    <n v="530"/>
    <s v="Morrow, Santiago and Soto"/>
    <s v="Stand-alone human-resource workforce"/>
    <n v="105000"/>
    <n v="96328"/>
    <n v="-8.2590476190476192"/>
    <x v="0"/>
    <n v="53.995515695067262"/>
    <n v="1784"/>
    <s v="US"/>
    <s v="USD"/>
    <n v="1283230800"/>
    <n v="1284440400"/>
    <x v="494"/>
    <d v="2010-09-14T05:00:00"/>
    <b v="0"/>
    <b v="1"/>
    <x v="5"/>
    <s v="fiction"/>
  </r>
  <r>
    <n v="531"/>
    <s v="Berry-Richardson"/>
    <s v="Automated zero tolerance implementation"/>
    <n v="186700"/>
    <n v="178338"/>
    <n v="-4.4788430637386183"/>
    <x v="2"/>
    <n v="48.993956043956047"/>
    <n v="3640"/>
    <s v="CH"/>
    <s v="CHF"/>
    <n v="1384149600"/>
    <n v="1388988000"/>
    <x v="495"/>
    <d v="2014-01-06T06:00:00"/>
    <b v="0"/>
    <b v="0"/>
    <x v="6"/>
    <s v="video games"/>
  </r>
  <r>
    <n v="532"/>
    <s v="Cordova-Torres"/>
    <s v="Pre-emptive grid-enabled contingency"/>
    <n v="1600"/>
    <n v="8046"/>
    <n v="402.87499999999994"/>
    <x v="1"/>
    <n v="63.857142857142854"/>
    <n v="126"/>
    <s v="CA"/>
    <s v="CAD"/>
    <n v="1516860000"/>
    <n v="1516946400"/>
    <x v="496"/>
    <d v="2018-01-26T06:00:00"/>
    <b v="0"/>
    <b v="0"/>
    <x v="3"/>
    <s v="plays"/>
  </r>
  <r>
    <n v="533"/>
    <s v="Holt, Bernard and Johnson"/>
    <s v="Multi-lateral didactic encoding"/>
    <n v="115600"/>
    <n v="184086"/>
    <n v="59.243944636678201"/>
    <x v="1"/>
    <n v="82.996393146979258"/>
    <n v="2218"/>
    <s v="GB"/>
    <s v="GBP"/>
    <n v="1374642000"/>
    <n v="1377752400"/>
    <x v="497"/>
    <d v="2013-08-29T05:00:00"/>
    <b v="0"/>
    <b v="0"/>
    <x v="1"/>
    <s v="indie rock"/>
  </r>
  <r>
    <n v="534"/>
    <s v="Clark, Mccormick and Mendoza"/>
    <s v="Self-enabling didactic orchestration"/>
    <n v="89100"/>
    <n v="13385"/>
    <n v="-84.977553310886648"/>
    <x v="0"/>
    <n v="55.08230452674897"/>
    <n v="243"/>
    <s v="US"/>
    <s v="USD"/>
    <n v="1534482000"/>
    <n v="1534568400"/>
    <x v="498"/>
    <d v="2018-08-18T05:00:00"/>
    <b v="0"/>
    <b v="1"/>
    <x v="4"/>
    <s v="drama"/>
  </r>
  <r>
    <n v="535"/>
    <s v="Garrison LLC"/>
    <s v="Profit-focused 24/7 data-warehouse"/>
    <n v="2600"/>
    <n v="12533"/>
    <n v="382.03846153846155"/>
    <x v="1"/>
    <n v="62.044554455445542"/>
    <n v="202"/>
    <s v="IT"/>
    <s v="EUR"/>
    <n v="1528434000"/>
    <n v="1528606800"/>
    <x v="499"/>
    <d v="2018-06-10T05:00:00"/>
    <b v="0"/>
    <b v="1"/>
    <x v="3"/>
    <s v="plays"/>
  </r>
  <r>
    <n v="536"/>
    <s v="Shannon-Olson"/>
    <s v="Enhanced methodical middleware"/>
    <n v="9800"/>
    <n v="14697"/>
    <n v="49.969387755102041"/>
    <x v="1"/>
    <n v="104.97857142857143"/>
    <n v="140"/>
    <s v="IT"/>
    <s v="EUR"/>
    <n v="1282626000"/>
    <n v="1284872400"/>
    <x v="500"/>
    <d v="2010-09-19T05:00:00"/>
    <b v="0"/>
    <b v="0"/>
    <x v="5"/>
    <s v="fiction"/>
  </r>
  <r>
    <n v="537"/>
    <s v="Murillo-Mcfarland"/>
    <s v="Synchronized client-driven projection"/>
    <n v="84400"/>
    <n v="98935"/>
    <n v="17.221563981042653"/>
    <x v="1"/>
    <n v="94.044676806083643"/>
    <n v="1052"/>
    <s v="DK"/>
    <s v="DKK"/>
    <n v="1535605200"/>
    <n v="1537592400"/>
    <x v="501"/>
    <d v="2018-09-22T05:00:00"/>
    <b v="1"/>
    <b v="1"/>
    <x v="4"/>
    <s v="documentary"/>
  </r>
  <r>
    <n v="538"/>
    <s v="Young, Gilbert and Escobar"/>
    <s v="Networked didactic time-frame"/>
    <n v="151300"/>
    <n v="57034"/>
    <n v="-62.304031725049569"/>
    <x v="0"/>
    <n v="44.007716049382715"/>
    <n v="1296"/>
    <s v="US"/>
    <s v="USD"/>
    <n v="1379826000"/>
    <n v="1381208400"/>
    <x v="502"/>
    <d v="2013-10-08T05:00:00"/>
    <b v="0"/>
    <b v="0"/>
    <x v="6"/>
    <s v="mobile games"/>
  </r>
  <r>
    <n v="539"/>
    <s v="Thomas, Welch and Santana"/>
    <s v="Assimilated exuding toolset"/>
    <n v="9800"/>
    <n v="7120"/>
    <n v="-27.346938775510203"/>
    <x v="0"/>
    <n v="92.467532467532465"/>
    <n v="77"/>
    <s v="US"/>
    <s v="USD"/>
    <n v="1561957200"/>
    <n v="1562475600"/>
    <x v="503"/>
    <d v="2019-07-07T05:00:00"/>
    <b v="0"/>
    <b v="1"/>
    <x v="0"/>
    <s v="food trucks"/>
  </r>
  <r>
    <n v="540"/>
    <s v="Brown-Pena"/>
    <s v="Front-line client-server secured line"/>
    <n v="5300"/>
    <n v="14097"/>
    <n v="165.98113207547169"/>
    <x v="1"/>
    <n v="57.072874493927124"/>
    <n v="247"/>
    <s v="US"/>
    <s v="USD"/>
    <n v="1525496400"/>
    <n v="1527397200"/>
    <x v="504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-75.794382022471908"/>
    <x v="0"/>
    <n v="109.07848101265823"/>
    <n v="395"/>
    <s v="IT"/>
    <s v="EUR"/>
    <n v="1433912400"/>
    <n v="1436158800"/>
    <x v="505"/>
    <d v="2015-07-06T05:00:00"/>
    <b v="0"/>
    <b v="0"/>
    <x v="6"/>
    <s v="mobile games"/>
  </r>
  <r>
    <n v="542"/>
    <s v="Harrison-Bridges"/>
    <s v="Profit-focused exuding moderator"/>
    <n v="77000"/>
    <n v="1930"/>
    <n v="-97.493506493506501"/>
    <x v="0"/>
    <n v="39.387755102040813"/>
    <n v="49"/>
    <s v="GB"/>
    <s v="GBP"/>
    <n v="1453442400"/>
    <n v="1456034400"/>
    <x v="506"/>
    <d v="2016-02-21T06:00:00"/>
    <b v="0"/>
    <b v="0"/>
    <x v="1"/>
    <s v="indie rock"/>
  </r>
  <r>
    <n v="543"/>
    <s v="Johnson, Murphy and Peterson"/>
    <s v="Cross-group high-level moderator"/>
    <n v="84900"/>
    <n v="13864"/>
    <n v="-83.670200235571258"/>
    <x v="0"/>
    <n v="77.022222222222226"/>
    <n v="180"/>
    <s v="US"/>
    <s v="USD"/>
    <n v="1378875600"/>
    <n v="1380171600"/>
    <x v="507"/>
    <d v="2013-09-26T05:00:00"/>
    <b v="0"/>
    <b v="0"/>
    <x v="6"/>
    <s v="video games"/>
  </r>
  <r>
    <n v="544"/>
    <s v="Taylor Inc"/>
    <s v="Public-key 3rdgeneration system engine"/>
    <n v="2800"/>
    <n v="7742"/>
    <n v="176.5"/>
    <x v="1"/>
    <n v="92.166666666666671"/>
    <n v="84"/>
    <s v="US"/>
    <s v="USD"/>
    <n v="1452232800"/>
    <n v="1453356000"/>
    <x v="508"/>
    <d v="2016-01-21T06:00:00"/>
    <b v="0"/>
    <b v="0"/>
    <x v="1"/>
    <s v="rock"/>
  </r>
  <r>
    <n v="545"/>
    <s v="Deleon and Sons"/>
    <s v="Organized value-added access"/>
    <n v="184800"/>
    <n v="164109"/>
    <n v="-11.196428571428571"/>
    <x v="0"/>
    <n v="61.007063197026021"/>
    <n v="2690"/>
    <s v="US"/>
    <s v="USD"/>
    <n v="1577253600"/>
    <n v="1578981600"/>
    <x v="509"/>
    <d v="2020-01-14T06:00:00"/>
    <b v="0"/>
    <b v="0"/>
    <x v="3"/>
    <s v="plays"/>
  </r>
  <r>
    <n v="546"/>
    <s v="Benjamin, Paul and Ferguson"/>
    <s v="Cloned global Graphical User Interface"/>
    <n v="4200"/>
    <n v="6870"/>
    <n v="63.571428571428569"/>
    <x v="1"/>
    <n v="78.068181818181813"/>
    <n v="88"/>
    <s v="US"/>
    <s v="USD"/>
    <n v="1537160400"/>
    <n v="1537419600"/>
    <x v="510"/>
    <d v="2018-09-20T05:00:00"/>
    <b v="0"/>
    <b v="1"/>
    <x v="3"/>
    <s v="plays"/>
  </r>
  <r>
    <n v="547"/>
    <s v="Hardin-Dixon"/>
    <s v="Focused solution-oriented matrix"/>
    <n v="1300"/>
    <n v="12597"/>
    <n v="869"/>
    <x v="1"/>
    <n v="80.75"/>
    <n v="156"/>
    <s v="US"/>
    <s v="USD"/>
    <n v="1422165600"/>
    <n v="1423202400"/>
    <x v="511"/>
    <d v="2015-02-06T06:00:00"/>
    <b v="0"/>
    <b v="0"/>
    <x v="4"/>
    <s v="drama"/>
  </r>
  <r>
    <n v="548"/>
    <s v="York-Pitts"/>
    <s v="Monitored discrete toolset"/>
    <n v="66100"/>
    <n v="179074"/>
    <n v="170.91376701966715"/>
    <x v="1"/>
    <n v="59.991289782244557"/>
    <n v="2985"/>
    <s v="US"/>
    <s v="USD"/>
    <n v="1459486800"/>
    <n v="1460610000"/>
    <x v="512"/>
    <d v="2016-04-14T05:00:00"/>
    <b v="0"/>
    <b v="0"/>
    <x v="3"/>
    <s v="plays"/>
  </r>
  <r>
    <n v="549"/>
    <s v="Jarvis and Sons"/>
    <s v="Business-focused intermediate system engine"/>
    <n v="29500"/>
    <n v="83843"/>
    <n v="184.21355932203389"/>
    <x v="1"/>
    <n v="110.03018372703411"/>
    <n v="762"/>
    <s v="US"/>
    <s v="USD"/>
    <n v="1369717200"/>
    <n v="1370494800"/>
    <x v="513"/>
    <d v="2013-06-06T05:00:00"/>
    <b v="0"/>
    <b v="0"/>
    <x v="2"/>
    <s v="wearables"/>
  </r>
  <r>
    <n v="550"/>
    <s v="Morrison-Henderson"/>
    <s v="De-engineered disintermediate encoding"/>
    <n v="100"/>
    <n v="4"/>
    <n v="-96"/>
    <x v="3"/>
    <n v="4"/>
    <n v="1"/>
    <s v="CH"/>
    <s v="CHF"/>
    <n v="1330495200"/>
    <n v="1332306000"/>
    <x v="514"/>
    <d v="2012-03-21T05:00:00"/>
    <b v="0"/>
    <b v="0"/>
    <x v="1"/>
    <s v="indie rock"/>
  </r>
  <r>
    <n v="551"/>
    <s v="Martin-James"/>
    <s v="Streamlined upward-trending analyzer"/>
    <n v="180100"/>
    <n v="105598"/>
    <n v="-41.3670183231538"/>
    <x v="0"/>
    <n v="37.99856063332134"/>
    <n v="2779"/>
    <s v="AU"/>
    <s v="AUD"/>
    <n v="1419055200"/>
    <n v="1422511200"/>
    <x v="515"/>
    <d v="2015-01-29T06:00:00"/>
    <b v="0"/>
    <b v="1"/>
    <x v="2"/>
    <s v="web"/>
  </r>
  <r>
    <n v="552"/>
    <s v="Mercer, Solomon and Singleton"/>
    <s v="Distributed human-resource policy"/>
    <n v="9000"/>
    <n v="8866"/>
    <n v="-1.4888888888888889"/>
    <x v="0"/>
    <n v="96.369565217391298"/>
    <n v="92"/>
    <s v="US"/>
    <s v="USD"/>
    <n v="1480140000"/>
    <n v="1480312800"/>
    <x v="516"/>
    <d v="2016-11-28T06:00:00"/>
    <b v="0"/>
    <b v="0"/>
    <x v="3"/>
    <s v="plays"/>
  </r>
  <r>
    <n v="553"/>
    <s v="Dougherty, Austin and Mills"/>
    <s v="De-engineered 5thgeneration contingency"/>
    <n v="170600"/>
    <n v="75022"/>
    <n v="-56.024618991793673"/>
    <x v="0"/>
    <n v="72.978599221789878"/>
    <n v="1028"/>
    <s v="US"/>
    <s v="USD"/>
    <n v="1293948000"/>
    <n v="1294034400"/>
    <x v="517"/>
    <d v="2011-01-03T06:00:00"/>
    <b v="0"/>
    <b v="0"/>
    <x v="1"/>
    <s v="rock"/>
  </r>
  <r>
    <n v="554"/>
    <s v="Ritter PLC"/>
    <s v="Multi-channeled upward-trending application"/>
    <n v="9500"/>
    <n v="14408"/>
    <n v="51.663157894736841"/>
    <x v="1"/>
    <n v="26.007220216606498"/>
    <n v="554"/>
    <s v="CA"/>
    <s v="CAD"/>
    <n v="1482127200"/>
    <n v="1482645600"/>
    <x v="518"/>
    <d v="2016-12-25T06:00:00"/>
    <b v="0"/>
    <b v="0"/>
    <x v="1"/>
    <s v="indie rock"/>
  </r>
  <r>
    <n v="555"/>
    <s v="Anderson Group"/>
    <s v="Organic maximized database"/>
    <n v="6300"/>
    <n v="14089"/>
    <n v="123.63492063492063"/>
    <x v="1"/>
    <n v="104.36296296296297"/>
    <n v="135"/>
    <s v="DK"/>
    <s v="DKK"/>
    <n v="1396414800"/>
    <n v="1399093200"/>
    <x v="519"/>
    <d v="2014-05-03T05:00:00"/>
    <b v="0"/>
    <b v="0"/>
    <x v="1"/>
    <s v="rock"/>
  </r>
  <r>
    <n v="556"/>
    <s v="Smith and Sons"/>
    <s v="Grass-roots 24/7 attitude"/>
    <n v="5200"/>
    <n v="12467"/>
    <n v="139.75"/>
    <x v="1"/>
    <n v="102.18852459016394"/>
    <n v="122"/>
    <s v="US"/>
    <s v="USD"/>
    <n v="1315285200"/>
    <n v="1315890000"/>
    <x v="520"/>
    <d v="2011-09-13T05:00:00"/>
    <b v="0"/>
    <b v="1"/>
    <x v="5"/>
    <s v="translations"/>
  </r>
  <r>
    <n v="557"/>
    <s v="Lam-Hamilton"/>
    <s v="Team-oriented global strategy"/>
    <n v="6000"/>
    <n v="11960"/>
    <n v="99.333333333333329"/>
    <x v="1"/>
    <n v="54.117647058823529"/>
    <n v="221"/>
    <s v="US"/>
    <s v="USD"/>
    <n v="1443762000"/>
    <n v="1444021200"/>
    <x v="521"/>
    <d v="2015-10-05T05:00:00"/>
    <b v="0"/>
    <b v="1"/>
    <x v="4"/>
    <s v="science fiction"/>
  </r>
  <r>
    <n v="558"/>
    <s v="Ho Ltd"/>
    <s v="Enhanced client-driven capacity"/>
    <n v="5800"/>
    <n v="7966"/>
    <n v="37.344827586206897"/>
    <x v="1"/>
    <n v="63.222222222222221"/>
    <n v="126"/>
    <s v="US"/>
    <s v="USD"/>
    <n v="1456293600"/>
    <n v="1460005200"/>
    <x v="522"/>
    <d v="2016-04-07T05:00:00"/>
    <b v="0"/>
    <b v="0"/>
    <x v="3"/>
    <s v="plays"/>
  </r>
  <r>
    <n v="559"/>
    <s v="Brown, Estrada and Jensen"/>
    <s v="Exclusive systematic productivity"/>
    <n v="105300"/>
    <n v="106321"/>
    <n v="0.96961063627730293"/>
    <x v="1"/>
    <n v="104.03228962818004"/>
    <n v="1022"/>
    <s v="US"/>
    <s v="USD"/>
    <n v="1470114000"/>
    <n v="1470718800"/>
    <x v="523"/>
    <d v="2016-08-09T05:00:00"/>
    <b v="0"/>
    <b v="0"/>
    <x v="3"/>
    <s v="plays"/>
  </r>
  <r>
    <n v="560"/>
    <s v="Hunt LLC"/>
    <s v="Re-engineered radical policy"/>
    <n v="20000"/>
    <n v="158832"/>
    <n v="694.16"/>
    <x v="1"/>
    <n v="49.994334277620396"/>
    <n v="3177"/>
    <s v="US"/>
    <s v="USD"/>
    <n v="1321596000"/>
    <n v="1325052000"/>
    <x v="524"/>
    <d v="2011-12-28T06:00:00"/>
    <b v="0"/>
    <b v="0"/>
    <x v="4"/>
    <s v="animation"/>
  </r>
  <r>
    <n v="561"/>
    <s v="Fowler-Smith"/>
    <s v="Down-sized logistical adapter"/>
    <n v="3000"/>
    <n v="11091"/>
    <n v="269.7"/>
    <x v="1"/>
    <n v="56.015151515151516"/>
    <n v="198"/>
    <s v="CH"/>
    <s v="CHF"/>
    <n v="1318827600"/>
    <n v="1319000400"/>
    <x v="525"/>
    <d v="2011-10-19T05:00:00"/>
    <b v="0"/>
    <b v="0"/>
    <x v="3"/>
    <s v="plays"/>
  </r>
  <r>
    <n v="562"/>
    <s v="Blair Inc"/>
    <s v="Configurable bandwidth-monitored throughput"/>
    <n v="9900"/>
    <n v="1269"/>
    <n v="-87.181818181818187"/>
    <x v="0"/>
    <n v="48.807692307692307"/>
    <n v="26"/>
    <s v="CH"/>
    <s v="CHF"/>
    <n v="1552366800"/>
    <n v="1552539600"/>
    <x v="188"/>
    <d v="2019-03-14T05:00:00"/>
    <b v="0"/>
    <b v="0"/>
    <x v="1"/>
    <s v="rock"/>
  </r>
  <r>
    <n v="563"/>
    <s v="Kelley, Stanton and Sanchez"/>
    <s v="Optional tangible pricing structure"/>
    <n v="3700"/>
    <n v="5107"/>
    <n v="38.027027027027025"/>
    <x v="1"/>
    <n v="60.082352941176474"/>
    <n v="85"/>
    <s v="AU"/>
    <s v="AUD"/>
    <n v="1542088800"/>
    <n v="1543816800"/>
    <x v="526"/>
    <d v="2018-12-03T06:00:00"/>
    <b v="0"/>
    <b v="0"/>
    <x v="4"/>
    <s v="documentary"/>
  </r>
  <r>
    <n v="564"/>
    <s v="Hernandez-Macdonald"/>
    <s v="Organic high-level implementation"/>
    <n v="168700"/>
    <n v="141393"/>
    <n v="-16.186721991701244"/>
    <x v="0"/>
    <n v="78.990502793296088"/>
    <n v="1790"/>
    <s v="US"/>
    <s v="USD"/>
    <n v="1426395600"/>
    <n v="1427086800"/>
    <x v="527"/>
    <d v="2015-03-23T05:00:00"/>
    <b v="0"/>
    <b v="0"/>
    <x v="3"/>
    <s v="plays"/>
  </r>
  <r>
    <n v="565"/>
    <s v="Joseph LLC"/>
    <s v="Decentralized logistical collaboration"/>
    <n v="94900"/>
    <n v="194166"/>
    <n v="104.60063224446785"/>
    <x v="1"/>
    <n v="53.99499443826474"/>
    <n v="3596"/>
    <s v="US"/>
    <s v="USD"/>
    <n v="1321336800"/>
    <n v="1323064800"/>
    <x v="528"/>
    <d v="2011-12-05T06:00:00"/>
    <b v="0"/>
    <b v="0"/>
    <x v="3"/>
    <s v="plays"/>
  </r>
  <r>
    <n v="566"/>
    <s v="Webb-Smith"/>
    <s v="Advanced content-based installation"/>
    <n v="9300"/>
    <n v="4124"/>
    <n v="-55.655913978494617"/>
    <x v="0"/>
    <n v="111.45945945945945"/>
    <n v="37"/>
    <s v="US"/>
    <s v="USD"/>
    <n v="1456293600"/>
    <n v="1458277200"/>
    <x v="522"/>
    <d v="2016-03-18T05:00:00"/>
    <b v="0"/>
    <b v="1"/>
    <x v="1"/>
    <s v="electric music"/>
  </r>
  <r>
    <n v="567"/>
    <s v="Johns PLC"/>
    <s v="Distributed high-level open architecture"/>
    <n v="6800"/>
    <n v="14865"/>
    <n v="118.60294117647059"/>
    <x v="1"/>
    <n v="60.922131147540981"/>
    <n v="244"/>
    <s v="US"/>
    <s v="USD"/>
    <n v="1404968400"/>
    <n v="1405141200"/>
    <x v="529"/>
    <d v="2014-07-12T05:00:00"/>
    <b v="0"/>
    <b v="0"/>
    <x v="1"/>
    <s v="rock"/>
  </r>
  <r>
    <n v="568"/>
    <s v="Hardin-Foley"/>
    <s v="Synergized zero tolerance help-desk"/>
    <n v="72400"/>
    <n v="134688"/>
    <n v="86.033149171270722"/>
    <x v="1"/>
    <n v="26.0015444015444"/>
    <n v="5180"/>
    <s v="US"/>
    <s v="USD"/>
    <n v="1279170000"/>
    <n v="1283058000"/>
    <x v="530"/>
    <d v="2010-08-29T05:00:00"/>
    <b v="0"/>
    <b v="0"/>
    <x v="3"/>
    <s v="plays"/>
  </r>
  <r>
    <n v="569"/>
    <s v="Fischer, Fowler and Arnold"/>
    <s v="Extended multi-tasking definition"/>
    <n v="20100"/>
    <n v="47705"/>
    <n v="137.33830845771143"/>
    <x v="1"/>
    <n v="80.993208828522924"/>
    <n v="589"/>
    <s v="IT"/>
    <s v="EUR"/>
    <n v="1294725600"/>
    <n v="1295762400"/>
    <x v="531"/>
    <d v="2011-01-23T06:00:00"/>
    <b v="0"/>
    <b v="0"/>
    <x v="4"/>
    <s v="animation"/>
  </r>
  <r>
    <n v="570"/>
    <s v="Martinez-Juarez"/>
    <s v="Realigned uniform knowledge user"/>
    <n v="31200"/>
    <n v="95364"/>
    <n v="205.65384615384613"/>
    <x v="1"/>
    <n v="34.995963302752294"/>
    <n v="2725"/>
    <s v="US"/>
    <s v="USD"/>
    <n v="1419055200"/>
    <n v="1419573600"/>
    <x v="515"/>
    <d v="2014-12-26T06:00:00"/>
    <b v="0"/>
    <b v="1"/>
    <x v="1"/>
    <s v="rock"/>
  </r>
  <r>
    <n v="571"/>
    <s v="Wilson and Sons"/>
    <s v="Monitored grid-enabled model"/>
    <n v="3500"/>
    <n v="3295"/>
    <n v="-5.8571428571428577"/>
    <x v="0"/>
    <n v="94.142857142857139"/>
    <n v="35"/>
    <s v="IT"/>
    <s v="EUR"/>
    <n v="1434690000"/>
    <n v="1438750800"/>
    <x v="532"/>
    <d v="2015-08-05T05:00:00"/>
    <b v="0"/>
    <b v="0"/>
    <x v="4"/>
    <s v="shorts"/>
  </r>
  <r>
    <n v="572"/>
    <s v="Clements Group"/>
    <s v="Assimilated actuating policy"/>
    <n v="9000"/>
    <n v="4896"/>
    <n v="-45.6"/>
    <x v="3"/>
    <n v="52.085106382978722"/>
    <n v="94"/>
    <s v="US"/>
    <s v="USD"/>
    <n v="1443416400"/>
    <n v="1444798800"/>
    <x v="533"/>
    <d v="2015-10-14T05:00:00"/>
    <b v="0"/>
    <b v="1"/>
    <x v="1"/>
    <s v="rock"/>
  </r>
  <r>
    <n v="573"/>
    <s v="Valenzuela-Cook"/>
    <s v="Total incremental productivity"/>
    <n v="6700"/>
    <n v="7496"/>
    <n v="11.880597014925373"/>
    <x v="1"/>
    <n v="24.986666666666668"/>
    <n v="300"/>
    <s v="US"/>
    <s v="USD"/>
    <n v="1399006800"/>
    <n v="1399179600"/>
    <x v="409"/>
    <d v="2014-05-04T05:00:00"/>
    <b v="0"/>
    <b v="0"/>
    <x v="8"/>
    <s v="audio"/>
  </r>
  <r>
    <n v="574"/>
    <s v="Parker, Haley and Foster"/>
    <s v="Adaptive local task-force"/>
    <n v="2700"/>
    <n v="9967"/>
    <n v="269.14814814814815"/>
    <x v="1"/>
    <n v="69.215277777777771"/>
    <n v="144"/>
    <s v="US"/>
    <s v="USD"/>
    <n v="1575698400"/>
    <n v="1576562400"/>
    <x v="534"/>
    <d v="2019-12-17T06:00:00"/>
    <b v="0"/>
    <b v="1"/>
    <x v="0"/>
    <s v="food trucks"/>
  </r>
  <r>
    <n v="575"/>
    <s v="Fuentes LLC"/>
    <s v="Universal zero-defect concept"/>
    <n v="83300"/>
    <n v="52421"/>
    <n v="-37.06962785114046"/>
    <x v="0"/>
    <n v="93.944444444444443"/>
    <n v="558"/>
    <s v="US"/>
    <s v="USD"/>
    <n v="1400562000"/>
    <n v="1400821200"/>
    <x v="53"/>
    <d v="2014-05-23T05:00:00"/>
    <b v="0"/>
    <b v="1"/>
    <x v="3"/>
    <s v="plays"/>
  </r>
  <r>
    <n v="576"/>
    <s v="Moran and Sons"/>
    <s v="Object-based bottom-line superstructure"/>
    <n v="9700"/>
    <n v="6298"/>
    <n v="-35.072164948453612"/>
    <x v="0"/>
    <n v="98.40625"/>
    <n v="64"/>
    <s v="US"/>
    <s v="USD"/>
    <n v="1509512400"/>
    <n v="1510984800"/>
    <x v="535"/>
    <d v="2017-11-18T06:00:00"/>
    <b v="0"/>
    <b v="0"/>
    <x v="3"/>
    <s v="plays"/>
  </r>
  <r>
    <n v="577"/>
    <s v="Stevens Inc"/>
    <s v="Adaptive 24hour projection"/>
    <n v="8200"/>
    <n v="1546"/>
    <n v="-81.146341463414643"/>
    <x v="3"/>
    <n v="41.783783783783782"/>
    <n v="37"/>
    <s v="US"/>
    <s v="USD"/>
    <n v="1299823200"/>
    <n v="1302066000"/>
    <x v="536"/>
    <d v="2011-04-06T05:00:00"/>
    <b v="0"/>
    <b v="0"/>
    <x v="1"/>
    <s v="jazz"/>
  </r>
  <r>
    <n v="578"/>
    <s v="Martinez-Johnson"/>
    <s v="Sharable radical toolset"/>
    <n v="96500"/>
    <n v="16168"/>
    <n v="-83.245595854922286"/>
    <x v="0"/>
    <n v="65.991836734693877"/>
    <n v="245"/>
    <s v="US"/>
    <s v="USD"/>
    <n v="1322719200"/>
    <n v="1322978400"/>
    <x v="537"/>
    <d v="2011-12-04T06:00:00"/>
    <b v="0"/>
    <b v="0"/>
    <x v="4"/>
    <s v="science fiction"/>
  </r>
  <r>
    <n v="579"/>
    <s v="Franklin Inc"/>
    <s v="Focused multimedia knowledgebase"/>
    <n v="6200"/>
    <n v="6269"/>
    <n v="1.1129032258064517"/>
    <x v="1"/>
    <n v="72.05747126436782"/>
    <n v="87"/>
    <s v="US"/>
    <s v="USD"/>
    <n v="1312693200"/>
    <n v="1313730000"/>
    <x v="538"/>
    <d v="2011-08-19T05:00:00"/>
    <b v="0"/>
    <b v="0"/>
    <x v="1"/>
    <s v="jazz"/>
  </r>
  <r>
    <n v="580"/>
    <s v="Perez PLC"/>
    <s v="Seamless 6thgeneration extranet"/>
    <n v="43800"/>
    <n v="149578"/>
    <n v="241.50228310502283"/>
    <x v="1"/>
    <n v="48.003209242618745"/>
    <n v="3116"/>
    <s v="US"/>
    <s v="USD"/>
    <n v="1393394400"/>
    <n v="1394085600"/>
    <x v="539"/>
    <d v="2014-03-06T06:00:00"/>
    <b v="0"/>
    <b v="0"/>
    <x v="3"/>
    <s v="plays"/>
  </r>
  <r>
    <n v="581"/>
    <s v="Sanchez, Cross and Savage"/>
    <s v="Sharable mobile knowledgebase"/>
    <n v="6000"/>
    <n v="3841"/>
    <n v="-35.983333333333334"/>
    <x v="0"/>
    <n v="54.098591549295776"/>
    <n v="71"/>
    <s v="US"/>
    <s v="USD"/>
    <n v="1304053200"/>
    <n v="1305349200"/>
    <x v="540"/>
    <d v="2011-05-14T05:00:00"/>
    <b v="0"/>
    <b v="0"/>
    <x v="2"/>
    <s v="web"/>
  </r>
  <r>
    <n v="582"/>
    <s v="Pineda Ltd"/>
    <s v="Cross-group global system engine"/>
    <n v="8700"/>
    <n v="4531"/>
    <n v="-47.919540229885058"/>
    <x v="0"/>
    <n v="107.88095238095238"/>
    <n v="42"/>
    <s v="US"/>
    <s v="USD"/>
    <n v="1433912400"/>
    <n v="1434344400"/>
    <x v="505"/>
    <d v="2015-06-15T05:00:00"/>
    <b v="0"/>
    <b v="1"/>
    <x v="6"/>
    <s v="video games"/>
  </r>
  <r>
    <n v="583"/>
    <s v="Powell and Sons"/>
    <s v="Centralized clear-thinking conglomeration"/>
    <n v="18900"/>
    <n v="60934"/>
    <n v="222.40211640211643"/>
    <x v="1"/>
    <n v="67.034103410341032"/>
    <n v="909"/>
    <s v="US"/>
    <s v="USD"/>
    <n v="1329717600"/>
    <n v="1331186400"/>
    <x v="541"/>
    <d v="2012-03-08T06:00:00"/>
    <b v="0"/>
    <b v="0"/>
    <x v="4"/>
    <s v="documentary"/>
  </r>
  <r>
    <n v="584"/>
    <s v="Nunez-Richards"/>
    <s v="De-engineered cohesive system engine"/>
    <n v="86400"/>
    <n v="103255"/>
    <n v="19.508101851851851"/>
    <x v="1"/>
    <n v="64.01425914445133"/>
    <n v="1613"/>
    <s v="US"/>
    <s v="USD"/>
    <n v="1335330000"/>
    <n v="1336539600"/>
    <x v="542"/>
    <d v="2012-05-09T05:00:00"/>
    <b v="0"/>
    <b v="0"/>
    <x v="2"/>
    <s v="web"/>
  </r>
  <r>
    <n v="585"/>
    <s v="Pugh LLC"/>
    <s v="Reactive analyzing function"/>
    <n v="8900"/>
    <n v="13065"/>
    <n v="46.797752808988761"/>
    <x v="1"/>
    <n v="96.066176470588232"/>
    <n v="136"/>
    <s v="US"/>
    <s v="USD"/>
    <n v="1268888400"/>
    <n v="1269752400"/>
    <x v="543"/>
    <d v="2010-03-28T05:00:00"/>
    <b v="0"/>
    <b v="0"/>
    <x v="5"/>
    <s v="translations"/>
  </r>
  <r>
    <n v="586"/>
    <s v="Rowe-Wong"/>
    <s v="Robust hybrid budgetary management"/>
    <n v="700"/>
    <n v="6654"/>
    <n v="850.57142857142856"/>
    <x v="1"/>
    <n v="51.184615384615384"/>
    <n v="130"/>
    <s v="US"/>
    <s v="USD"/>
    <n v="1289973600"/>
    <n v="1291615200"/>
    <x v="544"/>
    <d v="2010-12-06T06:00:00"/>
    <b v="0"/>
    <b v="0"/>
    <x v="1"/>
    <s v="rock"/>
  </r>
  <r>
    <n v="587"/>
    <s v="Williams-Santos"/>
    <s v="Open-source analyzing monitoring"/>
    <n v="9400"/>
    <n v="6852"/>
    <n v="-27.106382978723403"/>
    <x v="0"/>
    <n v="43.92307692307692"/>
    <n v="156"/>
    <s v="CA"/>
    <s v="CAD"/>
    <n v="1547877600"/>
    <n v="1552366800"/>
    <x v="35"/>
    <d v="2019-03-12T05:00:00"/>
    <b v="0"/>
    <b v="1"/>
    <x v="0"/>
    <s v="food trucks"/>
  </r>
  <r>
    <n v="588"/>
    <s v="Weber Inc"/>
    <s v="Up-sized discrete firmware"/>
    <n v="157600"/>
    <n v="124517"/>
    <n v="-20.991751269035532"/>
    <x v="0"/>
    <n v="91.021198830409361"/>
    <n v="1368"/>
    <s v="GB"/>
    <s v="GBP"/>
    <n v="1269493200"/>
    <n v="1272171600"/>
    <x v="152"/>
    <d v="2010-04-25T05:00:00"/>
    <b v="0"/>
    <b v="0"/>
    <x v="3"/>
    <s v="plays"/>
  </r>
  <r>
    <n v="589"/>
    <s v="Avery, Brown and Parker"/>
    <s v="Exclusive intangible extranet"/>
    <n v="7900"/>
    <n v="5113"/>
    <n v="-35.278481012658233"/>
    <x v="0"/>
    <n v="50.127450980392155"/>
    <n v="102"/>
    <s v="US"/>
    <s v="USD"/>
    <n v="1436072400"/>
    <n v="1436677200"/>
    <x v="545"/>
    <d v="2015-07-12T05:00:00"/>
    <b v="0"/>
    <b v="0"/>
    <x v="4"/>
    <s v="documentary"/>
  </r>
  <r>
    <n v="590"/>
    <s v="Cox Group"/>
    <s v="Synergized analyzing process improvement"/>
    <n v="7100"/>
    <n v="5824"/>
    <n v="-17.971830985915492"/>
    <x v="0"/>
    <n v="67.720930232558146"/>
    <n v="86"/>
    <s v="AU"/>
    <s v="AUD"/>
    <n v="1419141600"/>
    <n v="1420092000"/>
    <x v="546"/>
    <d v="2015-01-01T06:00:00"/>
    <b v="0"/>
    <b v="0"/>
    <x v="5"/>
    <s v="radio &amp; podcasts"/>
  </r>
  <r>
    <n v="591"/>
    <s v="Jensen LLC"/>
    <s v="Realigned dedicated system engine"/>
    <n v="600"/>
    <n v="6226"/>
    <n v="937.66666666666674"/>
    <x v="1"/>
    <n v="61.03921568627451"/>
    <n v="102"/>
    <s v="US"/>
    <s v="USD"/>
    <n v="1279083600"/>
    <n v="1279947600"/>
    <x v="547"/>
    <d v="2010-07-24T05:00:00"/>
    <b v="0"/>
    <b v="0"/>
    <x v="6"/>
    <s v="video games"/>
  </r>
  <r>
    <n v="592"/>
    <s v="Brown Inc"/>
    <s v="Object-based bandwidth-monitored concept"/>
    <n v="156800"/>
    <n v="20243"/>
    <n v="-87.089923469387756"/>
    <x v="0"/>
    <n v="80.011857707509876"/>
    <n v="253"/>
    <s v="US"/>
    <s v="USD"/>
    <n v="1401426000"/>
    <n v="1402203600"/>
    <x v="548"/>
    <d v="2014-06-08T05:00:00"/>
    <b v="0"/>
    <b v="0"/>
    <x v="3"/>
    <s v="plays"/>
  </r>
  <r>
    <n v="593"/>
    <s v="Hale-Hayes"/>
    <s v="Ameliorated client-driven open system"/>
    <n v="121600"/>
    <n v="188288"/>
    <n v="54.84210526315789"/>
    <x v="1"/>
    <n v="47.001497753369947"/>
    <n v="4006"/>
    <s v="US"/>
    <s v="USD"/>
    <n v="1395810000"/>
    <n v="1396933200"/>
    <x v="549"/>
    <d v="2014-04-08T05:00:00"/>
    <b v="0"/>
    <b v="0"/>
    <x v="4"/>
    <s v="animation"/>
  </r>
  <r>
    <n v="594"/>
    <s v="Mcbride PLC"/>
    <s v="Upgradable leadingedge Local Area Network"/>
    <n v="157300"/>
    <n v="11167"/>
    <n v="-92.900826446280988"/>
    <x v="0"/>
    <n v="71.127388535031841"/>
    <n v="157"/>
    <s v="US"/>
    <s v="USD"/>
    <n v="1467003600"/>
    <n v="1467262800"/>
    <x v="550"/>
    <d v="2016-06-30T05:00:00"/>
    <b v="0"/>
    <b v="1"/>
    <x v="3"/>
    <s v="plays"/>
  </r>
  <r>
    <n v="595"/>
    <s v="Harris-Jennings"/>
    <s v="Customizable intermediate data-warehouse"/>
    <n v="70300"/>
    <n v="146595"/>
    <n v="108.52773826458038"/>
    <x v="1"/>
    <n v="89.99079189686924"/>
    <n v="1629"/>
    <s v="US"/>
    <s v="USD"/>
    <n v="1268715600"/>
    <n v="1270530000"/>
    <x v="551"/>
    <d v="2010-04-06T05:00:00"/>
    <b v="0"/>
    <b v="1"/>
    <x v="3"/>
    <s v="plays"/>
  </r>
  <r>
    <n v="596"/>
    <s v="Becker-Scott"/>
    <s v="Managed optimizing archive"/>
    <n v="7900"/>
    <n v="7875"/>
    <n v="-0.31645569620253167"/>
    <x v="0"/>
    <n v="43.032786885245905"/>
    <n v="183"/>
    <s v="US"/>
    <s v="USD"/>
    <n v="1457157600"/>
    <n v="1457762400"/>
    <x v="552"/>
    <d v="2016-03-12T06:00:00"/>
    <b v="0"/>
    <b v="1"/>
    <x v="4"/>
    <s v="drama"/>
  </r>
  <r>
    <n v="597"/>
    <s v="Todd, Freeman and Henry"/>
    <s v="Diverse systematic projection"/>
    <n v="73800"/>
    <n v="148779"/>
    <n v="101.59756097560975"/>
    <x v="1"/>
    <n v="67.997714808043881"/>
    <n v="2188"/>
    <s v="US"/>
    <s v="USD"/>
    <n v="1573970400"/>
    <n v="1575525600"/>
    <x v="462"/>
    <d v="2019-12-05T06:00:00"/>
    <b v="0"/>
    <b v="0"/>
    <x v="3"/>
    <s v="plays"/>
  </r>
  <r>
    <n v="598"/>
    <s v="Martinez, Garza and Young"/>
    <s v="Up-sized web-enabled info-mediaries"/>
    <n v="108500"/>
    <n v="175868"/>
    <n v="62.090322580645164"/>
    <x v="1"/>
    <n v="73.004566210045667"/>
    <n v="2409"/>
    <s v="IT"/>
    <s v="EUR"/>
    <n v="1276578000"/>
    <n v="1279083600"/>
    <x v="553"/>
    <d v="2010-07-14T05:00:00"/>
    <b v="0"/>
    <b v="0"/>
    <x v="1"/>
    <s v="rock"/>
  </r>
  <r>
    <n v="599"/>
    <s v="Smith-Ramos"/>
    <s v="Persevering optimizing Graphical User Interface"/>
    <n v="140300"/>
    <n v="5112"/>
    <n v="-96.35637918745546"/>
    <x v="0"/>
    <n v="62.341463414634148"/>
    <n v="82"/>
    <s v="DK"/>
    <s v="DKK"/>
    <n v="1423720800"/>
    <n v="1424412000"/>
    <x v="554"/>
    <d v="2015-02-20T06:00:00"/>
    <b v="0"/>
    <b v="0"/>
    <x v="4"/>
    <s v="documentary"/>
  </r>
  <r>
    <n v="600"/>
    <s v="Brown-George"/>
    <s v="Cross-platform tertiary array"/>
    <n v="100"/>
    <n v="5"/>
    <n v="-95"/>
    <x v="0"/>
    <n v="5"/>
    <n v="1"/>
    <s v="GB"/>
    <s v="GBP"/>
    <n v="1375160400"/>
    <n v="1376197200"/>
    <x v="555"/>
    <d v="2013-08-11T05:00:00"/>
    <b v="0"/>
    <b v="0"/>
    <x v="0"/>
    <s v="food trucks"/>
  </r>
  <r>
    <n v="601"/>
    <s v="Waters and Sons"/>
    <s v="Inverse neutral structure"/>
    <n v="6300"/>
    <n v="13018"/>
    <n v="106.63492063492063"/>
    <x v="1"/>
    <n v="67.103092783505161"/>
    <n v="194"/>
    <s v="US"/>
    <s v="USD"/>
    <n v="1401426000"/>
    <n v="1402894800"/>
    <x v="548"/>
    <d v="2014-06-16T05:00:00"/>
    <b v="1"/>
    <b v="0"/>
    <x v="2"/>
    <s v="wearables"/>
  </r>
  <r>
    <n v="602"/>
    <s v="Brown Ltd"/>
    <s v="Quality-focused system-worthy support"/>
    <n v="71100"/>
    <n v="91176"/>
    <n v="28.236286919831223"/>
    <x v="1"/>
    <n v="79.978947368421046"/>
    <n v="1140"/>
    <s v="US"/>
    <s v="USD"/>
    <n v="1433480400"/>
    <n v="1434430800"/>
    <x v="62"/>
    <d v="2015-06-16T05:00:00"/>
    <b v="0"/>
    <b v="0"/>
    <x v="3"/>
    <s v="plays"/>
  </r>
  <r>
    <n v="603"/>
    <s v="Christian, Yates and Greer"/>
    <s v="Vision-oriented 5thgeneration array"/>
    <n v="5300"/>
    <n v="6342"/>
    <n v="19.660377358490567"/>
    <x v="1"/>
    <n v="62.176470588235297"/>
    <n v="102"/>
    <s v="US"/>
    <s v="USD"/>
    <n v="1555563600"/>
    <n v="1557896400"/>
    <x v="556"/>
    <d v="2019-05-15T05:00:00"/>
    <b v="0"/>
    <b v="0"/>
    <x v="3"/>
    <s v="plays"/>
  </r>
  <r>
    <n v="604"/>
    <s v="Cole, Hernandez and Rodriguez"/>
    <s v="Cross-platform logistical circuit"/>
    <n v="88700"/>
    <n v="151438"/>
    <n v="70.730552423900789"/>
    <x v="1"/>
    <n v="53.005950297514879"/>
    <n v="2857"/>
    <s v="US"/>
    <s v="USD"/>
    <n v="1295676000"/>
    <n v="1297490400"/>
    <x v="557"/>
    <d v="2011-02-12T06:00:00"/>
    <b v="0"/>
    <b v="0"/>
    <x v="3"/>
    <s v="plays"/>
  </r>
  <r>
    <n v="605"/>
    <s v="Ortiz, Valenzuela and Collins"/>
    <s v="Profound solution-oriented matrix"/>
    <n v="3300"/>
    <n v="6178"/>
    <n v="87.212121212121204"/>
    <x v="1"/>
    <n v="57.738317757009348"/>
    <n v="107"/>
    <s v="US"/>
    <s v="USD"/>
    <n v="1443848400"/>
    <n v="1447394400"/>
    <x v="27"/>
    <d v="2015-11-13T06:00:00"/>
    <b v="0"/>
    <b v="0"/>
    <x v="5"/>
    <s v="nonfiction"/>
  </r>
  <r>
    <n v="606"/>
    <s v="Valencia PLC"/>
    <s v="Extended asynchronous initiative"/>
    <n v="3400"/>
    <n v="6405"/>
    <n v="88.382352941176464"/>
    <x v="1"/>
    <n v="40.03125"/>
    <n v="160"/>
    <s v="GB"/>
    <s v="GBP"/>
    <n v="1457330400"/>
    <n v="1458277200"/>
    <x v="558"/>
    <d v="2016-03-18T05:00:00"/>
    <b v="0"/>
    <b v="0"/>
    <x v="1"/>
    <s v="rock"/>
  </r>
  <r>
    <n v="607"/>
    <s v="Gordon, Mendez and Johnson"/>
    <s v="Fundamental needs-based frame"/>
    <n v="137600"/>
    <n v="180667"/>
    <n v="31.298691860465116"/>
    <x v="1"/>
    <n v="81.016591928251117"/>
    <n v="2230"/>
    <s v="US"/>
    <s v="USD"/>
    <n v="1395550800"/>
    <n v="1395723600"/>
    <x v="559"/>
    <d v="2014-03-25T05:00:00"/>
    <b v="0"/>
    <b v="0"/>
    <x v="0"/>
    <s v="food trucks"/>
  </r>
  <r>
    <n v="608"/>
    <s v="Johnson Group"/>
    <s v="Compatible full-range leverage"/>
    <n v="3900"/>
    <n v="11075"/>
    <n v="183.97435897435898"/>
    <x v="1"/>
    <n v="35.047468354430379"/>
    <n v="316"/>
    <s v="US"/>
    <s v="USD"/>
    <n v="1551852000"/>
    <n v="1552197600"/>
    <x v="426"/>
    <d v="2019-03-10T06:00:00"/>
    <b v="0"/>
    <b v="1"/>
    <x v="1"/>
    <s v="jazz"/>
  </r>
  <r>
    <n v="609"/>
    <s v="Rose-Fuller"/>
    <s v="Upgradable holistic system engine"/>
    <n v="10000"/>
    <n v="12042"/>
    <n v="20.419999999999998"/>
    <x v="1"/>
    <n v="102.92307692307692"/>
    <n v="117"/>
    <s v="US"/>
    <s v="USD"/>
    <n v="1547618400"/>
    <n v="1549087200"/>
    <x v="56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319.05607476635515"/>
    <x v="1"/>
    <n v="27.998126756166094"/>
    <n v="6406"/>
    <s v="US"/>
    <s v="USD"/>
    <n v="1355637600"/>
    <n v="1356847200"/>
    <x v="561"/>
    <d v="2012-12-30T06:00:00"/>
    <b v="0"/>
    <b v="0"/>
    <x v="3"/>
    <s v="plays"/>
  </r>
  <r>
    <n v="611"/>
    <s v="Brady, Cortez and Rodriguez"/>
    <s v="Multi-lateral maximized core"/>
    <n v="8200"/>
    <n v="1136"/>
    <n v="-86.146341463414629"/>
    <x v="3"/>
    <n v="75.733333333333334"/>
    <n v="15"/>
    <s v="US"/>
    <s v="USD"/>
    <n v="1374728400"/>
    <n v="1375765200"/>
    <x v="562"/>
    <d v="2013-08-06T05:00:00"/>
    <b v="0"/>
    <b v="0"/>
    <x v="3"/>
    <s v="plays"/>
  </r>
  <r>
    <n v="612"/>
    <s v="Wang, Nguyen and Horton"/>
    <s v="Innovative holistic hub"/>
    <n v="6200"/>
    <n v="8645"/>
    <n v="39.435483870967744"/>
    <x v="1"/>
    <n v="45.026041666666664"/>
    <n v="192"/>
    <s v="US"/>
    <s v="USD"/>
    <n v="1287810000"/>
    <n v="1289800800"/>
    <x v="563"/>
    <d v="2010-11-15T06:00:00"/>
    <b v="0"/>
    <b v="0"/>
    <x v="1"/>
    <s v="electric music"/>
  </r>
  <r>
    <n v="613"/>
    <s v="Santos, Williams and Brown"/>
    <s v="Reverse-engineered 24/7 methodology"/>
    <n v="1100"/>
    <n v="1914"/>
    <n v="74"/>
    <x v="1"/>
    <n v="73.615384615384613"/>
    <n v="26"/>
    <s v="CA"/>
    <s v="CAD"/>
    <n v="1503723600"/>
    <n v="1504501200"/>
    <x v="564"/>
    <d v="2017-09-04T05:00:00"/>
    <b v="0"/>
    <b v="0"/>
    <x v="3"/>
    <s v="plays"/>
  </r>
  <r>
    <n v="614"/>
    <s v="Barnett and Sons"/>
    <s v="Business-focused dynamic info-mediaries"/>
    <n v="26500"/>
    <n v="41205"/>
    <n v="55.490566037735846"/>
    <x v="1"/>
    <n v="56.991701244813278"/>
    <n v="723"/>
    <s v="US"/>
    <s v="USD"/>
    <n v="1484114400"/>
    <n v="1485669600"/>
    <x v="565"/>
    <d v="2017-01-29T06:00:00"/>
    <b v="0"/>
    <b v="0"/>
    <x v="3"/>
    <s v="plays"/>
  </r>
  <r>
    <n v="615"/>
    <s v="Petersen-Rodriguez"/>
    <s v="Digitized clear-thinking installation"/>
    <n v="8500"/>
    <n v="14488"/>
    <n v="70.447058823529403"/>
    <x v="1"/>
    <n v="85.223529411764702"/>
    <n v="170"/>
    <s v="IT"/>
    <s v="EUR"/>
    <n v="1461906000"/>
    <n v="1462770000"/>
    <x v="566"/>
    <d v="2016-05-09T05:00:00"/>
    <b v="0"/>
    <b v="0"/>
    <x v="3"/>
    <s v="plays"/>
  </r>
  <r>
    <n v="616"/>
    <s v="Burnett-Mora"/>
    <s v="Quality-focused 24/7 superstructure"/>
    <n v="6400"/>
    <n v="12129"/>
    <n v="89.515625"/>
    <x v="1"/>
    <n v="50.962184873949582"/>
    <n v="238"/>
    <s v="GB"/>
    <s v="GBP"/>
    <n v="1379653200"/>
    <n v="1379739600"/>
    <x v="567"/>
    <d v="2013-09-21T05:00:00"/>
    <b v="0"/>
    <b v="1"/>
    <x v="1"/>
    <s v="indie rock"/>
  </r>
  <r>
    <n v="617"/>
    <s v="King LLC"/>
    <s v="Multi-channeled local intranet"/>
    <n v="1400"/>
    <n v="3496"/>
    <n v="149.71428571428572"/>
    <x v="1"/>
    <n v="63.563636363636363"/>
    <n v="55"/>
    <s v="US"/>
    <s v="USD"/>
    <n v="1401858000"/>
    <n v="1402722000"/>
    <x v="568"/>
    <d v="2014-06-14T05:00:00"/>
    <b v="0"/>
    <b v="0"/>
    <x v="3"/>
    <s v="plays"/>
  </r>
  <r>
    <n v="618"/>
    <s v="Miller Ltd"/>
    <s v="Open-architected mobile emulation"/>
    <n v="198600"/>
    <n v="97037"/>
    <n v="-51.139476334340387"/>
    <x v="0"/>
    <n v="80.999165275459092"/>
    <n v="1198"/>
    <s v="US"/>
    <s v="USD"/>
    <n v="1367470800"/>
    <n v="1369285200"/>
    <x v="569"/>
    <d v="2013-05-23T05:00:00"/>
    <b v="0"/>
    <b v="0"/>
    <x v="5"/>
    <s v="nonfiction"/>
  </r>
  <r>
    <n v="619"/>
    <s v="Case LLC"/>
    <s v="Ameliorated foreground methodology"/>
    <n v="195900"/>
    <n v="55757"/>
    <n v="-71.538029606942317"/>
    <x v="0"/>
    <n v="86.044753086419746"/>
    <n v="648"/>
    <s v="US"/>
    <s v="USD"/>
    <n v="1304658000"/>
    <n v="1304744400"/>
    <x v="570"/>
    <d v="2011-05-07T05:00:00"/>
    <b v="1"/>
    <b v="1"/>
    <x v="3"/>
    <s v="plays"/>
  </r>
  <r>
    <n v="620"/>
    <s v="Swanson, Wilson and Baker"/>
    <s v="Synergized well-modulated project"/>
    <n v="4300"/>
    <n v="11525"/>
    <n v="168.02325581395351"/>
    <x v="1"/>
    <n v="90.0390625"/>
    <n v="128"/>
    <s v="AU"/>
    <s v="AUD"/>
    <n v="1467954000"/>
    <n v="1468299600"/>
    <x v="571"/>
    <d v="2016-07-12T05:00:00"/>
    <b v="0"/>
    <b v="0"/>
    <x v="7"/>
    <s v="photography books"/>
  </r>
  <r>
    <n v="621"/>
    <s v="Dean, Fox and Phillips"/>
    <s v="Extended context-sensitive forecast"/>
    <n v="25600"/>
    <n v="158669"/>
    <n v="519.80078125"/>
    <x v="1"/>
    <n v="74.006063432835816"/>
    <n v="2144"/>
    <s v="US"/>
    <s v="USD"/>
    <n v="1473742800"/>
    <n v="1474174800"/>
    <x v="572"/>
    <d v="2016-09-18T05:00:00"/>
    <b v="0"/>
    <b v="0"/>
    <x v="3"/>
    <s v="plays"/>
  </r>
  <r>
    <n v="622"/>
    <s v="Smith-Smith"/>
    <s v="Total leadingedge neural-net"/>
    <n v="189000"/>
    <n v="5916"/>
    <n v="-96.869841269841274"/>
    <x v="0"/>
    <n v="92.4375"/>
    <n v="64"/>
    <s v="US"/>
    <s v="USD"/>
    <n v="1523768400"/>
    <n v="1526014800"/>
    <x v="573"/>
    <d v="2018-05-11T05:00:00"/>
    <b v="0"/>
    <b v="0"/>
    <x v="1"/>
    <s v="indie rock"/>
  </r>
  <r>
    <n v="623"/>
    <s v="Smith, Scott and Rodriguez"/>
    <s v="Organic actuating protocol"/>
    <n v="94300"/>
    <n v="150806"/>
    <n v="59.921527041357372"/>
    <x v="1"/>
    <n v="55.999257333828446"/>
    <n v="2693"/>
    <s v="GB"/>
    <s v="GBP"/>
    <n v="1437022800"/>
    <n v="1437454800"/>
    <x v="574"/>
    <d v="2015-07-21T05:00:00"/>
    <b v="0"/>
    <b v="0"/>
    <x v="3"/>
    <s v="plays"/>
  </r>
  <r>
    <n v="624"/>
    <s v="White, Robertson and Roberts"/>
    <s v="Down-sized national software"/>
    <n v="5100"/>
    <n v="14249"/>
    <n v="179.39215686274511"/>
    <x v="1"/>
    <n v="32.983796296296298"/>
    <n v="432"/>
    <s v="US"/>
    <s v="USD"/>
    <n v="1422165600"/>
    <n v="1422684000"/>
    <x v="511"/>
    <d v="2015-01-31T06:00:00"/>
    <b v="0"/>
    <b v="0"/>
    <x v="7"/>
    <s v="photography books"/>
  </r>
  <r>
    <n v="625"/>
    <s v="Martinez Inc"/>
    <s v="Organic upward-trending Graphical User Interface"/>
    <n v="7500"/>
    <n v="5803"/>
    <n v="-22.626666666666669"/>
    <x v="0"/>
    <n v="93.596774193548384"/>
    <n v="62"/>
    <s v="US"/>
    <s v="USD"/>
    <n v="1580104800"/>
    <n v="1581314400"/>
    <x v="575"/>
    <d v="2020-02-10T06:00:00"/>
    <b v="0"/>
    <b v="0"/>
    <x v="3"/>
    <s v="plays"/>
  </r>
  <r>
    <n v="626"/>
    <s v="Tucker, Mccoy and Marquez"/>
    <s v="Synergistic tertiary budgetary management"/>
    <n v="6400"/>
    <n v="13205"/>
    <n v="106.328125"/>
    <x v="1"/>
    <n v="69.867724867724874"/>
    <n v="189"/>
    <s v="US"/>
    <s v="USD"/>
    <n v="1285650000"/>
    <n v="1286427600"/>
    <x v="576"/>
    <d v="2010-10-07T05:00:00"/>
    <b v="0"/>
    <b v="1"/>
    <x v="3"/>
    <s v="plays"/>
  </r>
  <r>
    <n v="627"/>
    <s v="Martin, Lee and Armstrong"/>
    <s v="Open-architected incremental ability"/>
    <n v="1600"/>
    <n v="11108"/>
    <n v="594.25"/>
    <x v="1"/>
    <n v="72.129870129870127"/>
    <n v="154"/>
    <s v="GB"/>
    <s v="GBP"/>
    <n v="1276664400"/>
    <n v="1278738000"/>
    <x v="577"/>
    <d v="2010-07-10T05:00:00"/>
    <b v="1"/>
    <b v="0"/>
    <x v="0"/>
    <s v="food trucks"/>
  </r>
  <r>
    <n v="628"/>
    <s v="Dunn, Moreno and Green"/>
    <s v="Intuitive object-oriented task-force"/>
    <n v="1900"/>
    <n v="2884"/>
    <n v="51.789473684210527"/>
    <x v="1"/>
    <n v="30.041666666666668"/>
    <n v="96"/>
    <s v="US"/>
    <s v="USD"/>
    <n v="1286168400"/>
    <n v="1286427600"/>
    <x v="578"/>
    <d v="2010-10-07T05:00:00"/>
    <b v="0"/>
    <b v="0"/>
    <x v="1"/>
    <s v="indie rock"/>
  </r>
  <r>
    <n v="629"/>
    <s v="Jackson, Martinez and Ray"/>
    <s v="Multi-tiered executive toolset"/>
    <n v="85900"/>
    <n v="55476"/>
    <n v="-35.417927823050057"/>
    <x v="0"/>
    <n v="73.968000000000004"/>
    <n v="750"/>
    <s v="US"/>
    <s v="USD"/>
    <n v="1467781200"/>
    <n v="1467954000"/>
    <x v="579"/>
    <d v="2016-07-08T05:00:00"/>
    <b v="0"/>
    <b v="1"/>
    <x v="3"/>
    <s v="plays"/>
  </r>
  <r>
    <n v="630"/>
    <s v="Patterson-Johnson"/>
    <s v="Grass-roots directional workforce"/>
    <n v="9500"/>
    <n v="5973"/>
    <n v="-37.126315789473686"/>
    <x v="3"/>
    <n v="68.65517241379311"/>
    <n v="87"/>
    <s v="US"/>
    <s v="USD"/>
    <n v="1556686800"/>
    <n v="1557637200"/>
    <x v="580"/>
    <d v="2019-05-12T05:00:00"/>
    <b v="0"/>
    <b v="1"/>
    <x v="3"/>
    <s v="plays"/>
  </r>
  <r>
    <n v="631"/>
    <s v="Carlson-Hernandez"/>
    <s v="Quality-focused real-time solution"/>
    <n v="59200"/>
    <n v="183756"/>
    <n v="210.39864864864865"/>
    <x v="1"/>
    <n v="59.992164544564154"/>
    <n v="3063"/>
    <s v="US"/>
    <s v="USD"/>
    <n v="1553576400"/>
    <n v="1553922000"/>
    <x v="581"/>
    <d v="2019-03-30T05:00:00"/>
    <b v="0"/>
    <b v="0"/>
    <x v="3"/>
    <s v="plays"/>
  </r>
  <r>
    <n v="632"/>
    <s v="Parker PLC"/>
    <s v="Reduced interactive matrix"/>
    <n v="72100"/>
    <n v="30902"/>
    <n v="-57.140083217753123"/>
    <x v="2"/>
    <n v="111.15827338129496"/>
    <n v="278"/>
    <s v="US"/>
    <s v="USD"/>
    <n v="1414904400"/>
    <n v="1416463200"/>
    <x v="582"/>
    <d v="2014-11-20T06:00:00"/>
    <b v="0"/>
    <b v="0"/>
    <x v="3"/>
    <s v="plays"/>
  </r>
  <r>
    <n v="633"/>
    <s v="Yu and Sons"/>
    <s v="Adaptive context-sensitive architecture"/>
    <n v="6700"/>
    <n v="5569"/>
    <n v="-16.880597014925371"/>
    <x v="0"/>
    <n v="53.038095238095238"/>
    <n v="105"/>
    <s v="US"/>
    <s v="USD"/>
    <n v="1446876000"/>
    <n v="1447221600"/>
    <x v="336"/>
    <d v="2015-11-11T06:00:00"/>
    <b v="0"/>
    <b v="0"/>
    <x v="4"/>
    <s v="animation"/>
  </r>
  <r>
    <n v="634"/>
    <s v="Taylor, Johnson and Hernandez"/>
    <s v="Polarized incremental portal"/>
    <n v="118200"/>
    <n v="92824"/>
    <n v="-21.468697123519458"/>
    <x v="3"/>
    <n v="55.985524728588658"/>
    <n v="1658"/>
    <s v="US"/>
    <s v="USD"/>
    <n v="1490418000"/>
    <n v="1491627600"/>
    <x v="583"/>
    <d v="2017-04-08T05:00:00"/>
    <b v="0"/>
    <b v="0"/>
    <x v="4"/>
    <s v="television"/>
  </r>
  <r>
    <n v="635"/>
    <s v="Mack Ltd"/>
    <s v="Reactive regional access"/>
    <n v="139000"/>
    <n v="158590"/>
    <n v="14.093525179856115"/>
    <x v="1"/>
    <n v="69.986760812003524"/>
    <n v="2266"/>
    <s v="US"/>
    <s v="USD"/>
    <n v="1360389600"/>
    <n v="1363150800"/>
    <x v="584"/>
    <d v="2013-03-13T05:00:00"/>
    <b v="0"/>
    <b v="0"/>
    <x v="4"/>
    <s v="television"/>
  </r>
  <r>
    <n v="636"/>
    <s v="Lamb-Sanders"/>
    <s v="Stand-alone reciprocal frame"/>
    <n v="197700"/>
    <n v="127591"/>
    <n v="-35.462316641375821"/>
    <x v="0"/>
    <n v="48.998079877112133"/>
    <n v="2604"/>
    <s v="DK"/>
    <s v="DKK"/>
    <n v="1326866400"/>
    <n v="1330754400"/>
    <x v="585"/>
    <d v="2012-03-03T06:00:00"/>
    <b v="0"/>
    <b v="1"/>
    <x v="4"/>
    <s v="animation"/>
  </r>
  <r>
    <n v="637"/>
    <s v="Williams-Ramirez"/>
    <s v="Open-architected 24/7 throughput"/>
    <n v="8500"/>
    <n v="6750"/>
    <n v="-20.588235294117645"/>
    <x v="0"/>
    <n v="103.84615384615384"/>
    <n v="65"/>
    <s v="US"/>
    <s v="USD"/>
    <n v="1479103200"/>
    <n v="1479794400"/>
    <x v="586"/>
    <d v="2016-11-22T06:00:00"/>
    <b v="0"/>
    <b v="0"/>
    <x v="3"/>
    <s v="plays"/>
  </r>
  <r>
    <n v="638"/>
    <s v="Weaver Ltd"/>
    <s v="Monitored 24/7 approach"/>
    <n v="81600"/>
    <n v="9318"/>
    <n v="-88.580882352941188"/>
    <x v="0"/>
    <n v="99.127659574468083"/>
    <n v="94"/>
    <s v="US"/>
    <s v="USD"/>
    <n v="1280206800"/>
    <n v="1281243600"/>
    <x v="587"/>
    <d v="2010-08-08T05:00:00"/>
    <b v="0"/>
    <b v="1"/>
    <x v="3"/>
    <s v="plays"/>
  </r>
  <r>
    <n v="639"/>
    <s v="Barnes-Williams"/>
    <s v="Upgradable explicit forecast"/>
    <n v="8600"/>
    <n v="4832"/>
    <n v="-43.813953488372093"/>
    <x v="2"/>
    <n v="107.37777777777778"/>
    <n v="45"/>
    <s v="US"/>
    <s v="USD"/>
    <n v="1532754000"/>
    <n v="1532754000"/>
    <x v="588"/>
    <d v="2018-07-28T05:00:00"/>
    <b v="0"/>
    <b v="1"/>
    <x v="4"/>
    <s v="drama"/>
  </r>
  <r>
    <n v="640"/>
    <s v="Richardson, Woodward and Hansen"/>
    <s v="Pre-emptive context-sensitive support"/>
    <n v="119800"/>
    <n v="19769"/>
    <n v="-83.498330550918197"/>
    <x v="0"/>
    <n v="76.922178988326849"/>
    <n v="257"/>
    <s v="US"/>
    <s v="USD"/>
    <n v="1453096800"/>
    <n v="1453356000"/>
    <x v="589"/>
    <d v="2016-01-21T06:00:00"/>
    <b v="0"/>
    <b v="0"/>
    <x v="3"/>
    <s v="plays"/>
  </r>
  <r>
    <n v="641"/>
    <s v="Hunt, Barker and Baker"/>
    <s v="Business-focused leadingedge instruction set"/>
    <n v="9400"/>
    <n v="11277"/>
    <n v="19.968085106382979"/>
    <x v="1"/>
    <n v="58.128865979381445"/>
    <n v="194"/>
    <s v="CH"/>
    <s v="CHF"/>
    <n v="1487570400"/>
    <n v="1489986000"/>
    <x v="590"/>
    <d v="2017-03-20T05:00:00"/>
    <b v="0"/>
    <b v="0"/>
    <x v="3"/>
    <s v="plays"/>
  </r>
  <r>
    <n v="642"/>
    <s v="Ramos, Moreno and Lewis"/>
    <s v="Extended multi-state knowledge user"/>
    <n v="9200"/>
    <n v="13382"/>
    <n v="45.456521739130437"/>
    <x v="1"/>
    <n v="103.73643410852713"/>
    <n v="129"/>
    <s v="CA"/>
    <s v="CAD"/>
    <n v="1545026400"/>
    <n v="1545804000"/>
    <x v="591"/>
    <d v="2018-12-26T06:00:00"/>
    <b v="0"/>
    <b v="0"/>
    <x v="2"/>
    <s v="wearables"/>
  </r>
  <r>
    <n v="643"/>
    <s v="Harris Inc"/>
    <s v="Future-proofed modular groupware"/>
    <n v="14900"/>
    <n v="32986"/>
    <n v="121.38255033557046"/>
    <x v="1"/>
    <n v="87.962666666666664"/>
    <n v="375"/>
    <s v="US"/>
    <s v="USD"/>
    <n v="1488348000"/>
    <n v="1489899600"/>
    <x v="592"/>
    <d v="2017-03-19T05:00:00"/>
    <b v="0"/>
    <b v="0"/>
    <x v="3"/>
    <s v="plays"/>
  </r>
  <r>
    <n v="644"/>
    <s v="Peters-Nelson"/>
    <s v="Distributed real-time algorithm"/>
    <n v="169400"/>
    <n v="81984"/>
    <n v="-51.603305785123965"/>
    <x v="0"/>
    <n v="28"/>
    <n v="2928"/>
    <s v="CA"/>
    <s v="CAD"/>
    <n v="1545112800"/>
    <n v="1546495200"/>
    <x v="593"/>
    <d v="2019-01-03T06:00:00"/>
    <b v="0"/>
    <b v="0"/>
    <x v="3"/>
    <s v="plays"/>
  </r>
  <r>
    <n v="645"/>
    <s v="Ferguson, Murphy and Bright"/>
    <s v="Multi-lateral heuristic throughput"/>
    <n v="192100"/>
    <n v="178483"/>
    <n v="-7.0884955752212386"/>
    <x v="0"/>
    <n v="37.999361294443261"/>
    <n v="4697"/>
    <s v="US"/>
    <s v="USD"/>
    <n v="1537938000"/>
    <n v="1539752400"/>
    <x v="594"/>
    <d v="2018-10-17T05:00:00"/>
    <b v="0"/>
    <b v="1"/>
    <x v="1"/>
    <s v="rock"/>
  </r>
  <r>
    <n v="646"/>
    <s v="Robinson Group"/>
    <s v="Switchable reciprocal middleware"/>
    <n v="98700"/>
    <n v="87448"/>
    <n v="-11.400202634245188"/>
    <x v="0"/>
    <n v="29.999313893653515"/>
    <n v="2915"/>
    <s v="US"/>
    <s v="USD"/>
    <n v="1363150800"/>
    <n v="1364101200"/>
    <x v="595"/>
    <d v="2013-03-24T05:00:00"/>
    <b v="0"/>
    <b v="0"/>
    <x v="6"/>
    <s v="video games"/>
  </r>
  <r>
    <n v="647"/>
    <s v="Jordan-Wolfe"/>
    <s v="Inverse multimedia Graphic Interface"/>
    <n v="4500"/>
    <n v="1863"/>
    <n v="-58.599999999999994"/>
    <x v="0"/>
    <n v="103.5"/>
    <n v="18"/>
    <s v="US"/>
    <s v="USD"/>
    <n v="1523250000"/>
    <n v="1525323600"/>
    <x v="596"/>
    <d v="2018-05-03T05:00:00"/>
    <b v="0"/>
    <b v="0"/>
    <x v="5"/>
    <s v="translations"/>
  </r>
  <r>
    <n v="648"/>
    <s v="Vargas-Cox"/>
    <s v="Vision-oriented local contingency"/>
    <n v="98600"/>
    <n v="62174"/>
    <n v="-36.943204868154154"/>
    <x v="3"/>
    <n v="85.994467496542185"/>
    <n v="723"/>
    <s v="US"/>
    <s v="USD"/>
    <n v="1499317200"/>
    <n v="1500872400"/>
    <x v="597"/>
    <d v="2017-07-24T05:00:00"/>
    <b v="1"/>
    <b v="0"/>
    <x v="0"/>
    <s v="food trucks"/>
  </r>
  <r>
    <n v="649"/>
    <s v="Yang and Sons"/>
    <s v="Reactive 6thgeneration hub"/>
    <n v="121700"/>
    <n v="59003"/>
    <n v="-51.517666392769101"/>
    <x v="0"/>
    <n v="98.011627906976742"/>
    <n v="602"/>
    <s v="CH"/>
    <s v="CHF"/>
    <n v="1287550800"/>
    <n v="1288501200"/>
    <x v="598"/>
    <d v="2010-10-31T05:00:00"/>
    <b v="1"/>
    <b v="1"/>
    <x v="3"/>
    <s v="plays"/>
  </r>
  <r>
    <n v="650"/>
    <s v="Wilson, Wilson and Mathis"/>
    <s v="Optional asymmetric success"/>
    <n v="100"/>
    <n v="2"/>
    <n v="-98"/>
    <x v="0"/>
    <n v="2"/>
    <n v="1"/>
    <s v="US"/>
    <s v="USD"/>
    <n v="1404795600"/>
    <n v="1407128400"/>
    <x v="599"/>
    <d v="2014-08-04T05:00:00"/>
    <b v="0"/>
    <b v="0"/>
    <x v="1"/>
    <s v="jazz"/>
  </r>
  <r>
    <n v="651"/>
    <s v="Wang, Koch and Weaver"/>
    <s v="Digitized analyzing capacity"/>
    <n v="196700"/>
    <n v="174039"/>
    <n v="-11.520589730554143"/>
    <x v="0"/>
    <n v="44.994570837642193"/>
    <n v="3868"/>
    <s v="IT"/>
    <s v="EUR"/>
    <n v="1393048800"/>
    <n v="1394344800"/>
    <x v="600"/>
    <d v="2014-03-09T06:00:00"/>
    <b v="0"/>
    <b v="0"/>
    <x v="4"/>
    <s v="shorts"/>
  </r>
  <r>
    <n v="652"/>
    <s v="Cisneros Ltd"/>
    <s v="Vision-oriented regional hub"/>
    <n v="10000"/>
    <n v="12684"/>
    <n v="26.840000000000003"/>
    <x v="1"/>
    <n v="31.012224938875306"/>
    <n v="409"/>
    <s v="US"/>
    <s v="USD"/>
    <n v="1470373200"/>
    <n v="1474088400"/>
    <x v="601"/>
    <d v="2016-09-17T05:00:00"/>
    <b v="0"/>
    <b v="0"/>
    <x v="2"/>
    <s v="web"/>
  </r>
  <r>
    <n v="653"/>
    <s v="Williams-Jones"/>
    <s v="Monitored incremental info-mediaries"/>
    <n v="600"/>
    <n v="14033"/>
    <n v="2238.833333333333"/>
    <x v="1"/>
    <n v="59.970085470085472"/>
    <n v="234"/>
    <s v="US"/>
    <s v="USD"/>
    <n v="1460091600"/>
    <n v="1460264400"/>
    <x v="602"/>
    <d v="2016-04-10T05:00:00"/>
    <b v="0"/>
    <b v="0"/>
    <x v="2"/>
    <s v="web"/>
  </r>
  <r>
    <n v="654"/>
    <s v="Roberts, Hinton and Williams"/>
    <s v="Programmable static middleware"/>
    <n v="35000"/>
    <n v="177936"/>
    <n v="408.38857142857148"/>
    <x v="1"/>
    <n v="58.9973474801061"/>
    <n v="3016"/>
    <s v="US"/>
    <s v="USD"/>
    <n v="1440392400"/>
    <n v="1440824400"/>
    <x v="335"/>
    <d v="2015-08-29T05:00:00"/>
    <b v="0"/>
    <b v="0"/>
    <x v="1"/>
    <s v="metal"/>
  </r>
  <r>
    <n v="655"/>
    <s v="Gonzalez, Williams and Benson"/>
    <s v="Multi-layered bottom-line encryption"/>
    <n v="6900"/>
    <n v="13212"/>
    <n v="91.478260869565219"/>
    <x v="1"/>
    <n v="50.045454545454547"/>
    <n v="264"/>
    <s v="US"/>
    <s v="USD"/>
    <n v="1488434400"/>
    <n v="1489554000"/>
    <x v="603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-57.87246621621621"/>
    <x v="0"/>
    <n v="98.966269841269835"/>
    <n v="504"/>
    <s v="AU"/>
    <s v="AUD"/>
    <n v="1514440800"/>
    <n v="1514872800"/>
    <x v="604"/>
    <d v="2018-01-02T06:00:00"/>
    <b v="0"/>
    <b v="0"/>
    <x v="0"/>
    <s v="food trucks"/>
  </r>
  <r>
    <n v="657"/>
    <s v="Russo, Kim and Mccoy"/>
    <s v="Balanced optimal hardware"/>
    <n v="10000"/>
    <n v="824"/>
    <n v="-91.759999999999991"/>
    <x v="0"/>
    <n v="58.857142857142854"/>
    <n v="14"/>
    <s v="US"/>
    <s v="USD"/>
    <n v="1514354400"/>
    <n v="1515736800"/>
    <x v="605"/>
    <d v="2018-01-12T06:00:00"/>
    <b v="0"/>
    <b v="0"/>
    <x v="4"/>
    <s v="science fiction"/>
  </r>
  <r>
    <n v="658"/>
    <s v="Howell, Myers and Olson"/>
    <s v="Self-enabling mission-critical success"/>
    <n v="52600"/>
    <n v="31594"/>
    <n v="-39.935361216730037"/>
    <x v="3"/>
    <n v="81.010256410256417"/>
    <n v="390"/>
    <s v="US"/>
    <s v="USD"/>
    <n v="1440910800"/>
    <n v="1442898000"/>
    <x v="606"/>
    <d v="2015-09-22T05:00:00"/>
    <b v="0"/>
    <b v="0"/>
    <x v="1"/>
    <s v="rock"/>
  </r>
  <r>
    <n v="659"/>
    <s v="Bailey and Sons"/>
    <s v="Grass-roots dynamic emulation"/>
    <n v="120700"/>
    <n v="57010"/>
    <n v="-52.767191383595687"/>
    <x v="0"/>
    <n v="76.013333333333335"/>
    <n v="750"/>
    <s v="GB"/>
    <s v="GBP"/>
    <n v="1296108000"/>
    <n v="1296194400"/>
    <x v="65"/>
    <d v="2011-01-28T06:00:00"/>
    <b v="0"/>
    <b v="0"/>
    <x v="4"/>
    <s v="documentary"/>
  </r>
  <r>
    <n v="660"/>
    <s v="Jensen-Brown"/>
    <s v="Fundamental disintermediate matrix"/>
    <n v="9100"/>
    <n v="7438"/>
    <n v="-18.263736263736263"/>
    <x v="0"/>
    <n v="96.597402597402592"/>
    <n v="77"/>
    <s v="US"/>
    <s v="USD"/>
    <n v="1440133200"/>
    <n v="1440910800"/>
    <x v="607"/>
    <d v="2015-08-30T05:00:00"/>
    <b v="1"/>
    <b v="0"/>
    <x v="3"/>
    <s v="plays"/>
  </r>
  <r>
    <n v="661"/>
    <s v="Smith Group"/>
    <s v="Right-sized secondary challenge"/>
    <n v="106800"/>
    <n v="57872"/>
    <n v="-45.812734082397007"/>
    <x v="0"/>
    <n v="76.957446808510639"/>
    <n v="752"/>
    <s v="DK"/>
    <s v="DKK"/>
    <n v="1332910800"/>
    <n v="1335502800"/>
    <x v="608"/>
    <d v="2012-04-27T05:00:00"/>
    <b v="0"/>
    <b v="0"/>
    <x v="1"/>
    <s v="jazz"/>
  </r>
  <r>
    <n v="662"/>
    <s v="Murphy-Farrell"/>
    <s v="Implemented exuding software"/>
    <n v="9100"/>
    <n v="8906"/>
    <n v="-2.1318681318681318"/>
    <x v="0"/>
    <n v="67.984732824427482"/>
    <n v="131"/>
    <s v="US"/>
    <s v="USD"/>
    <n v="1544335200"/>
    <n v="1544680800"/>
    <x v="609"/>
    <d v="2018-12-13T06:00:00"/>
    <b v="0"/>
    <b v="0"/>
    <x v="3"/>
    <s v="plays"/>
  </r>
  <r>
    <n v="663"/>
    <s v="Everett-Wolfe"/>
    <s v="Total optimizing software"/>
    <n v="10000"/>
    <n v="7724"/>
    <n v="-22.759999999999998"/>
    <x v="0"/>
    <n v="88.781609195402297"/>
    <n v="87"/>
    <s v="US"/>
    <s v="USD"/>
    <n v="1286427600"/>
    <n v="1288414800"/>
    <x v="610"/>
    <d v="2010-10-30T05:00:00"/>
    <b v="0"/>
    <b v="0"/>
    <x v="3"/>
    <s v="plays"/>
  </r>
  <r>
    <n v="664"/>
    <s v="Young PLC"/>
    <s v="Optional maximized attitude"/>
    <n v="79400"/>
    <n v="26571"/>
    <n v="-66.535264483627202"/>
    <x v="0"/>
    <n v="24.99623706491063"/>
    <n v="1063"/>
    <s v="US"/>
    <s v="USD"/>
    <n v="1329717600"/>
    <n v="1330581600"/>
    <x v="541"/>
    <d v="2012-03-01T06:00:00"/>
    <b v="0"/>
    <b v="0"/>
    <x v="1"/>
    <s v="jazz"/>
  </r>
  <r>
    <n v="665"/>
    <s v="Park-Goodman"/>
    <s v="Customer-focused impactful extranet"/>
    <n v="5100"/>
    <n v="12219"/>
    <n v="139.58823529411765"/>
    <x v="1"/>
    <n v="44.922794117647058"/>
    <n v="272"/>
    <s v="US"/>
    <s v="USD"/>
    <n v="1310187600"/>
    <n v="1311397200"/>
    <x v="611"/>
    <d v="2011-07-23T05:00:00"/>
    <b v="0"/>
    <b v="1"/>
    <x v="4"/>
    <s v="documentary"/>
  </r>
  <r>
    <n v="666"/>
    <s v="York, Barr and Grant"/>
    <s v="Cloned bottom-line success"/>
    <n v="3100"/>
    <n v="1985"/>
    <n v="-35.967741935483872"/>
    <x v="3"/>
    <n v="79.400000000000006"/>
    <n v="25"/>
    <s v="US"/>
    <s v="USD"/>
    <n v="1377838800"/>
    <n v="1378357200"/>
    <x v="612"/>
    <d v="2013-09-05T05:00:00"/>
    <b v="0"/>
    <b v="1"/>
    <x v="3"/>
    <s v="plays"/>
  </r>
  <r>
    <n v="667"/>
    <s v="Little Ltd"/>
    <s v="Decentralized bandwidth-monitored ability"/>
    <n v="6900"/>
    <n v="12155"/>
    <n v="76.159420289855078"/>
    <x v="1"/>
    <n v="29.009546539379475"/>
    <n v="419"/>
    <s v="US"/>
    <s v="USD"/>
    <n v="1410325200"/>
    <n v="1411102800"/>
    <x v="613"/>
    <d v="2014-09-19T05:00:00"/>
    <b v="0"/>
    <b v="0"/>
    <x v="8"/>
    <s v="audio"/>
  </r>
  <r>
    <n v="668"/>
    <s v="Brown and Sons"/>
    <s v="Programmable leadingedge budgetary management"/>
    <n v="27500"/>
    <n v="5593"/>
    <n v="-79.661818181818177"/>
    <x v="0"/>
    <n v="73.59210526315789"/>
    <n v="76"/>
    <s v="US"/>
    <s v="USD"/>
    <n v="1343797200"/>
    <n v="1344834000"/>
    <x v="614"/>
    <d v="2012-08-13T05:00:00"/>
    <b v="0"/>
    <b v="0"/>
    <x v="3"/>
    <s v="plays"/>
  </r>
  <r>
    <n v="669"/>
    <s v="Payne, Garrett and Thomas"/>
    <s v="Upgradable bi-directional concept"/>
    <n v="48800"/>
    <n v="175020"/>
    <n v="258.64754098360658"/>
    <x v="1"/>
    <n v="107.97038864898211"/>
    <n v="1621"/>
    <s v="IT"/>
    <s v="EUR"/>
    <n v="1498453200"/>
    <n v="1499230800"/>
    <x v="615"/>
    <d v="2017-07-05T05:00:00"/>
    <b v="0"/>
    <b v="0"/>
    <x v="3"/>
    <s v="plays"/>
  </r>
  <r>
    <n v="670"/>
    <s v="Robinson Group"/>
    <s v="Re-contextualized homogeneous flexibility"/>
    <n v="16200"/>
    <n v="75955"/>
    <n v="368.85802469135803"/>
    <x v="1"/>
    <n v="68.987284287011803"/>
    <n v="1101"/>
    <s v="US"/>
    <s v="USD"/>
    <n v="1456380000"/>
    <n v="1457416800"/>
    <x v="90"/>
    <d v="2016-03-08T06:00:00"/>
    <b v="0"/>
    <b v="0"/>
    <x v="1"/>
    <s v="indie rock"/>
  </r>
  <r>
    <n v="671"/>
    <s v="Robinson-Kelly"/>
    <s v="Monitored bi-directional standardization"/>
    <n v="97600"/>
    <n v="119127"/>
    <n v="22.056352459016392"/>
    <x v="1"/>
    <n v="111.02236719478098"/>
    <n v="1073"/>
    <s v="US"/>
    <s v="USD"/>
    <n v="1280552400"/>
    <n v="1280898000"/>
    <x v="616"/>
    <d v="2010-08-04T05:00:00"/>
    <b v="0"/>
    <b v="1"/>
    <x v="3"/>
    <s v="plays"/>
  </r>
  <r>
    <n v="672"/>
    <s v="Kelly-Colon"/>
    <s v="Stand-alone grid-enabled leverage"/>
    <n v="197900"/>
    <n v="110689"/>
    <n v="-44.068216270843863"/>
    <x v="0"/>
    <n v="24.997515808491418"/>
    <n v="4428"/>
    <s v="AU"/>
    <s v="AUD"/>
    <n v="1521608400"/>
    <n v="1522472400"/>
    <x v="617"/>
    <d v="2018-03-31T05:00:00"/>
    <b v="0"/>
    <b v="0"/>
    <x v="3"/>
    <s v="plays"/>
  </r>
  <r>
    <n v="673"/>
    <s v="Turner, Scott and Gentry"/>
    <s v="Assimilated regional groupware"/>
    <n v="5600"/>
    <n v="2445"/>
    <n v="-56.339285714285715"/>
    <x v="0"/>
    <n v="42.155172413793103"/>
    <n v="58"/>
    <s v="IT"/>
    <s v="EUR"/>
    <n v="1460696400"/>
    <n v="1462510800"/>
    <x v="618"/>
    <d v="2016-05-06T05:00:00"/>
    <b v="0"/>
    <b v="0"/>
    <x v="1"/>
    <s v="indie rock"/>
  </r>
  <r>
    <n v="674"/>
    <s v="Sanchez Ltd"/>
    <s v="Up-sized 24hour instruction set"/>
    <n v="170700"/>
    <n v="57250"/>
    <n v="-66.461628588166377"/>
    <x v="3"/>
    <n v="47.003284072249592"/>
    <n v="1218"/>
    <s v="US"/>
    <s v="USD"/>
    <n v="1313730000"/>
    <n v="1317790800"/>
    <x v="619"/>
    <d v="2011-10-05T05:00:00"/>
    <b v="0"/>
    <b v="0"/>
    <x v="7"/>
    <s v="photography books"/>
  </r>
  <r>
    <n v="675"/>
    <s v="Giles-Smith"/>
    <s v="Right-sized web-enabled intranet"/>
    <n v="9700"/>
    <n v="11929"/>
    <n v="22.979381443298969"/>
    <x v="1"/>
    <n v="36.0392749244713"/>
    <n v="331"/>
    <s v="US"/>
    <s v="USD"/>
    <n v="1568178000"/>
    <n v="1568782800"/>
    <x v="620"/>
    <d v="2019-09-18T05:00:00"/>
    <b v="0"/>
    <b v="0"/>
    <x v="8"/>
    <s v="audio"/>
  </r>
  <r>
    <n v="676"/>
    <s v="Thompson-Moreno"/>
    <s v="Expanded needs-based orchestration"/>
    <n v="62300"/>
    <n v="118214"/>
    <n v="89.749598715890855"/>
    <x v="1"/>
    <n v="101.03760683760684"/>
    <n v="1170"/>
    <s v="US"/>
    <s v="USD"/>
    <n v="1348635600"/>
    <n v="1349413200"/>
    <x v="621"/>
    <d v="2012-10-05T05:00:00"/>
    <b v="0"/>
    <b v="0"/>
    <x v="7"/>
    <s v="photography books"/>
  </r>
  <r>
    <n v="677"/>
    <s v="Murphy-Fox"/>
    <s v="Organic system-worthy orchestration"/>
    <n v="5300"/>
    <n v="4432"/>
    <n v="-16.377358490566039"/>
    <x v="0"/>
    <n v="39.927927927927925"/>
    <n v="111"/>
    <s v="US"/>
    <s v="USD"/>
    <n v="1468126800"/>
    <n v="1472446800"/>
    <x v="622"/>
    <d v="2016-08-29T05:00:00"/>
    <b v="0"/>
    <b v="0"/>
    <x v="5"/>
    <s v="fiction"/>
  </r>
  <r>
    <n v="678"/>
    <s v="Rodriguez-Patterson"/>
    <s v="Inverse static standardization"/>
    <n v="99500"/>
    <n v="17879"/>
    <n v="-82.031155778894473"/>
    <x v="3"/>
    <n v="83.158139534883716"/>
    <n v="215"/>
    <s v="US"/>
    <s v="USD"/>
    <n v="1547877600"/>
    <n v="1548050400"/>
    <x v="35"/>
    <d v="2019-01-21T06:00:00"/>
    <b v="0"/>
    <b v="0"/>
    <x v="4"/>
    <s v="drama"/>
  </r>
  <r>
    <n v="679"/>
    <s v="Davis Ltd"/>
    <s v="Synchronized motivating solution"/>
    <n v="1400"/>
    <n v="14511"/>
    <n v="936.5"/>
    <x v="1"/>
    <n v="39.97520661157025"/>
    <n v="363"/>
    <s v="US"/>
    <s v="USD"/>
    <n v="1571374800"/>
    <n v="1571806800"/>
    <x v="623"/>
    <d v="2019-10-23T05:00:00"/>
    <b v="0"/>
    <b v="1"/>
    <x v="0"/>
    <s v="food trucks"/>
  </r>
  <r>
    <n v="680"/>
    <s v="Nelson-Valdez"/>
    <s v="Open-source 4thgeneration open system"/>
    <n v="145600"/>
    <n v="141822"/>
    <n v="-2.5947802197802199"/>
    <x v="0"/>
    <n v="47.993908629441627"/>
    <n v="2955"/>
    <s v="US"/>
    <s v="USD"/>
    <n v="1576303200"/>
    <n v="1576476000"/>
    <x v="624"/>
    <d v="2019-12-16T06:00:00"/>
    <b v="0"/>
    <b v="1"/>
    <x v="6"/>
    <s v="mobile games"/>
  </r>
  <r>
    <n v="681"/>
    <s v="Kelly PLC"/>
    <s v="Decentralized context-sensitive superstructure"/>
    <n v="184100"/>
    <n v="159037"/>
    <n v="-13.613796849538296"/>
    <x v="0"/>
    <n v="95.978877489438744"/>
    <n v="1657"/>
    <s v="US"/>
    <s v="USD"/>
    <n v="1324447200"/>
    <n v="1324965600"/>
    <x v="625"/>
    <d v="2011-12-27T06:00:00"/>
    <b v="0"/>
    <b v="0"/>
    <x v="3"/>
    <s v="plays"/>
  </r>
  <r>
    <n v="682"/>
    <s v="Nguyen and Sons"/>
    <s v="Compatible 5thgeneration concept"/>
    <n v="5400"/>
    <n v="8109"/>
    <n v="50.166666666666671"/>
    <x v="1"/>
    <n v="78.728155339805824"/>
    <n v="103"/>
    <s v="US"/>
    <s v="USD"/>
    <n v="1386741600"/>
    <n v="1387519200"/>
    <x v="626"/>
    <d v="2013-12-20T06:00:00"/>
    <b v="0"/>
    <b v="0"/>
    <x v="3"/>
    <s v="plays"/>
  </r>
  <r>
    <n v="683"/>
    <s v="Jones PLC"/>
    <s v="Virtual systemic intranet"/>
    <n v="2300"/>
    <n v="8244"/>
    <n v="258.43478260869563"/>
    <x v="1"/>
    <n v="56.081632653061227"/>
    <n v="147"/>
    <s v="US"/>
    <s v="USD"/>
    <n v="1537074000"/>
    <n v="1537246800"/>
    <x v="627"/>
    <d v="2018-09-18T05:00:00"/>
    <b v="0"/>
    <b v="0"/>
    <x v="3"/>
    <s v="plays"/>
  </r>
  <r>
    <n v="684"/>
    <s v="Gilmore LLC"/>
    <s v="Optimized systemic algorithm"/>
    <n v="1400"/>
    <n v="7600"/>
    <n v="442.85714285714289"/>
    <x v="1"/>
    <n v="69.090909090909093"/>
    <n v="110"/>
    <s v="CA"/>
    <s v="CAD"/>
    <n v="1277787600"/>
    <n v="1279515600"/>
    <x v="628"/>
    <d v="2010-07-19T05:00:00"/>
    <b v="0"/>
    <b v="0"/>
    <x v="5"/>
    <s v="nonfiction"/>
  </r>
  <r>
    <n v="685"/>
    <s v="Lee-Cobb"/>
    <s v="Customizable homogeneous firmware"/>
    <n v="140000"/>
    <n v="94501"/>
    <n v="-32.499285714285712"/>
    <x v="0"/>
    <n v="102.05291576673866"/>
    <n v="926"/>
    <s v="CA"/>
    <s v="CAD"/>
    <n v="1440306000"/>
    <n v="1442379600"/>
    <x v="629"/>
    <d v="2015-09-16T05:00:00"/>
    <b v="0"/>
    <b v="0"/>
    <x v="3"/>
    <s v="plays"/>
  </r>
  <r>
    <n v="686"/>
    <s v="Jones, Wiley and Robbins"/>
    <s v="Front-line cohesive extranet"/>
    <n v="7500"/>
    <n v="14381"/>
    <n v="91.74666666666667"/>
    <x v="1"/>
    <n v="107.32089552238806"/>
    <n v="134"/>
    <s v="US"/>
    <s v="USD"/>
    <n v="1522126800"/>
    <n v="1523077200"/>
    <x v="630"/>
    <d v="2018-04-07T05:00:00"/>
    <b v="0"/>
    <b v="0"/>
    <x v="2"/>
    <s v="wearables"/>
  </r>
  <r>
    <n v="687"/>
    <s v="Martin, Gates and Holt"/>
    <s v="Distributed holistic neural-net"/>
    <n v="1500"/>
    <n v="13980"/>
    <n v="832"/>
    <x v="1"/>
    <n v="51.970260223048328"/>
    <n v="269"/>
    <s v="US"/>
    <s v="USD"/>
    <n v="1489298400"/>
    <n v="1489554000"/>
    <x v="631"/>
    <d v="2017-03-15T05:00:00"/>
    <b v="0"/>
    <b v="0"/>
    <x v="3"/>
    <s v="plays"/>
  </r>
  <r>
    <n v="688"/>
    <s v="Bowen, Davies and Burns"/>
    <s v="Devolved client-server monitoring"/>
    <n v="2900"/>
    <n v="12449"/>
    <n v="329.27586206896552"/>
    <x v="1"/>
    <n v="71.137142857142862"/>
    <n v="175"/>
    <s v="US"/>
    <s v="USD"/>
    <n v="1547100000"/>
    <n v="1548482400"/>
    <x v="632"/>
    <d v="2019-01-26T06:00:00"/>
    <b v="0"/>
    <b v="1"/>
    <x v="4"/>
    <s v="television"/>
  </r>
  <r>
    <n v="689"/>
    <s v="Nguyen Inc"/>
    <s v="Seamless directional capacity"/>
    <n v="7300"/>
    <n v="7348"/>
    <n v="0.65753424657534254"/>
    <x v="1"/>
    <n v="106.49275362318841"/>
    <n v="69"/>
    <s v="US"/>
    <s v="USD"/>
    <n v="1383022800"/>
    <n v="1384063200"/>
    <x v="633"/>
    <d v="2013-11-10T06:00:00"/>
    <b v="0"/>
    <b v="0"/>
    <x v="2"/>
    <s v="web"/>
  </r>
  <r>
    <n v="690"/>
    <s v="Walsh-Watts"/>
    <s v="Polarized actuating implementation"/>
    <n v="3600"/>
    <n v="8158"/>
    <n v="126.61111111111111"/>
    <x v="1"/>
    <n v="42.93684210526316"/>
    <n v="190"/>
    <s v="US"/>
    <s v="USD"/>
    <n v="1322373600"/>
    <n v="1322892000"/>
    <x v="634"/>
    <d v="2011-12-03T06:00:00"/>
    <b v="0"/>
    <b v="1"/>
    <x v="4"/>
    <s v="documentary"/>
  </r>
  <r>
    <n v="691"/>
    <s v="Ray, Li and Li"/>
    <s v="Front-line disintermediate hub"/>
    <n v="5000"/>
    <n v="7119"/>
    <n v="42.38"/>
    <x v="1"/>
    <n v="30.037974683544302"/>
    <n v="237"/>
    <s v="US"/>
    <s v="USD"/>
    <n v="1349240400"/>
    <n v="1350709200"/>
    <x v="635"/>
    <d v="2012-10-20T05:00:00"/>
    <b v="1"/>
    <b v="1"/>
    <x v="4"/>
    <s v="documentary"/>
  </r>
  <r>
    <n v="692"/>
    <s v="Murray Ltd"/>
    <s v="Decentralized 4thgeneration challenge"/>
    <n v="6000"/>
    <n v="5438"/>
    <n v="-9.3666666666666654"/>
    <x v="0"/>
    <n v="70.623376623376629"/>
    <n v="77"/>
    <s v="GB"/>
    <s v="GBP"/>
    <n v="1562648400"/>
    <n v="1564203600"/>
    <x v="636"/>
    <d v="2019-07-27T05:00:00"/>
    <b v="0"/>
    <b v="0"/>
    <x v="1"/>
    <s v="rock"/>
  </r>
  <r>
    <n v="693"/>
    <s v="Bradford-Silva"/>
    <s v="Reverse-engineered composite hierarchy"/>
    <n v="180400"/>
    <n v="115396"/>
    <n v="-36.033259423503324"/>
    <x v="0"/>
    <n v="66.016018306636155"/>
    <n v="1748"/>
    <s v="US"/>
    <s v="USD"/>
    <n v="1508216400"/>
    <n v="1509685200"/>
    <x v="637"/>
    <d v="2017-11-03T05:00:00"/>
    <b v="0"/>
    <b v="0"/>
    <x v="3"/>
    <s v="plays"/>
  </r>
  <r>
    <n v="694"/>
    <s v="Mora-Bradley"/>
    <s v="Programmable tangible ability"/>
    <n v="9100"/>
    <n v="7656"/>
    <n v="-15.868131868131869"/>
    <x v="0"/>
    <n v="96.911392405063296"/>
    <n v="79"/>
    <s v="US"/>
    <s v="USD"/>
    <n v="1511762400"/>
    <n v="1514959200"/>
    <x v="638"/>
    <d v="2018-01-03T06:00:00"/>
    <b v="0"/>
    <b v="0"/>
    <x v="3"/>
    <s v="plays"/>
  </r>
  <r>
    <n v="695"/>
    <s v="Cardenas, Thompson and Carey"/>
    <s v="Configurable full-range emulation"/>
    <n v="9200"/>
    <n v="12322"/>
    <n v="33.934782608695649"/>
    <x v="1"/>
    <n v="62.867346938775512"/>
    <n v="196"/>
    <s v="IT"/>
    <s v="EUR"/>
    <n v="1447480800"/>
    <n v="1448863200"/>
    <x v="639"/>
    <d v="2015-11-30T06:00:00"/>
    <b v="1"/>
    <b v="0"/>
    <x v="1"/>
    <s v="rock"/>
  </r>
  <r>
    <n v="696"/>
    <s v="Lopez, Reid and Johnson"/>
    <s v="Total real-time hardware"/>
    <n v="164100"/>
    <n v="96888"/>
    <n v="-40.957952468007313"/>
    <x v="0"/>
    <n v="108.98537682789652"/>
    <n v="889"/>
    <s v="US"/>
    <s v="USD"/>
    <n v="1429506000"/>
    <n v="1429592400"/>
    <x v="640"/>
    <d v="2015-04-21T05:00:00"/>
    <b v="0"/>
    <b v="1"/>
    <x v="3"/>
    <s v="plays"/>
  </r>
  <r>
    <n v="697"/>
    <s v="Fox-Williams"/>
    <s v="Profound system-worthy functionalities"/>
    <n v="128900"/>
    <n v="196960"/>
    <n v="52.800620636152054"/>
    <x v="1"/>
    <n v="26.999314599040439"/>
    <n v="7295"/>
    <s v="US"/>
    <s v="USD"/>
    <n v="1522472400"/>
    <n v="1522645200"/>
    <x v="641"/>
    <d v="2018-04-02T05:00:00"/>
    <b v="0"/>
    <b v="0"/>
    <x v="1"/>
    <s v="electric music"/>
  </r>
  <r>
    <n v="698"/>
    <s v="Taylor, Wood and Taylor"/>
    <s v="Cloned hybrid focus group"/>
    <n v="42100"/>
    <n v="188057"/>
    <n v="346.69121140142516"/>
    <x v="1"/>
    <n v="65.004147943311438"/>
    <n v="2893"/>
    <s v="CA"/>
    <s v="CAD"/>
    <n v="1322114400"/>
    <n v="1323324000"/>
    <x v="642"/>
    <d v="2011-12-08T06:00:00"/>
    <b v="0"/>
    <b v="0"/>
    <x v="2"/>
    <s v="wearables"/>
  </r>
  <r>
    <n v="699"/>
    <s v="King Inc"/>
    <s v="Ergonomic dedicated focus group"/>
    <n v="7400"/>
    <n v="6245"/>
    <n v="-15.608108108108107"/>
    <x v="0"/>
    <n v="111.51785714285714"/>
    <n v="56"/>
    <s v="US"/>
    <s v="USD"/>
    <n v="1561438800"/>
    <n v="1561525200"/>
    <x v="230"/>
    <d v="2019-06-26T05:00:00"/>
    <b v="0"/>
    <b v="0"/>
    <x v="4"/>
    <s v="drama"/>
  </r>
  <r>
    <n v="700"/>
    <s v="Cole, Petty and Cameron"/>
    <s v="Realigned zero administration paradigm"/>
    <n v="100"/>
    <n v="3"/>
    <n v="-97"/>
    <x v="0"/>
    <n v="3"/>
    <n v="1"/>
    <s v="US"/>
    <s v="USD"/>
    <n v="1264399200"/>
    <n v="1265695200"/>
    <x v="67"/>
    <d v="2010-02-09T06:00:00"/>
    <b v="0"/>
    <b v="0"/>
    <x v="2"/>
    <s v="wearables"/>
  </r>
  <r>
    <n v="701"/>
    <s v="Mcclain LLC"/>
    <s v="Open-source multi-tasking methodology"/>
    <n v="52000"/>
    <n v="91014"/>
    <n v="75.026923076923083"/>
    <x v="1"/>
    <n v="110.99268292682927"/>
    <n v="820"/>
    <s v="US"/>
    <s v="USD"/>
    <n v="1301202000"/>
    <n v="1301806800"/>
    <x v="643"/>
    <d v="2011-04-03T05:00:00"/>
    <b v="1"/>
    <b v="0"/>
    <x v="3"/>
    <s v="plays"/>
  </r>
  <r>
    <n v="702"/>
    <s v="Sims-Gross"/>
    <s v="Object-based attitude-oriented analyzer"/>
    <n v="8700"/>
    <n v="4710"/>
    <n v="-45.862068965517238"/>
    <x v="0"/>
    <n v="56.746987951807228"/>
    <n v="83"/>
    <s v="US"/>
    <s v="USD"/>
    <n v="1374469200"/>
    <n v="1374901200"/>
    <x v="644"/>
    <d v="2013-07-27T05:00:00"/>
    <b v="0"/>
    <b v="0"/>
    <x v="2"/>
    <s v="wearables"/>
  </r>
  <r>
    <n v="703"/>
    <s v="Perez Group"/>
    <s v="Cross-platform tertiary hub"/>
    <n v="63400"/>
    <n v="197728"/>
    <n v="211.87381703470032"/>
    <x v="1"/>
    <n v="97.020608439646708"/>
    <n v="2038"/>
    <s v="US"/>
    <s v="USD"/>
    <n v="1334984400"/>
    <n v="1336453200"/>
    <x v="645"/>
    <d v="2012-05-08T05:00:00"/>
    <b v="1"/>
    <b v="1"/>
    <x v="5"/>
    <s v="translations"/>
  </r>
  <r>
    <n v="704"/>
    <s v="Haynes-Williams"/>
    <s v="Seamless clear-thinking artificial intelligence"/>
    <n v="8700"/>
    <n v="10682"/>
    <n v="22.7816091954023"/>
    <x v="1"/>
    <n v="92.08620689655173"/>
    <n v="116"/>
    <s v="US"/>
    <s v="USD"/>
    <n v="1467608400"/>
    <n v="1468904400"/>
    <x v="646"/>
    <d v="2016-07-19T05:00:00"/>
    <b v="0"/>
    <b v="0"/>
    <x v="4"/>
    <s v="animation"/>
  </r>
  <r>
    <n v="705"/>
    <s v="Ford LLC"/>
    <s v="Centralized tangible success"/>
    <n v="169700"/>
    <n v="168048"/>
    <n v="-0.97348261638185019"/>
    <x v="0"/>
    <n v="82.986666666666665"/>
    <n v="2025"/>
    <s v="GB"/>
    <s v="GBP"/>
    <n v="1386741600"/>
    <n v="1387087200"/>
    <x v="626"/>
    <d v="2013-12-15T06:00:00"/>
    <b v="0"/>
    <b v="0"/>
    <x v="5"/>
    <s v="nonfiction"/>
  </r>
  <r>
    <n v="706"/>
    <s v="Moreno Ltd"/>
    <s v="Customer-focused multimedia methodology"/>
    <n v="108400"/>
    <n v="138586"/>
    <n v="27.846863468634687"/>
    <x v="1"/>
    <n v="103.03791821561339"/>
    <n v="1345"/>
    <s v="AU"/>
    <s v="AUD"/>
    <n v="1546754400"/>
    <n v="1547445600"/>
    <x v="647"/>
    <d v="2019-01-14T06:00:00"/>
    <b v="0"/>
    <b v="1"/>
    <x v="2"/>
    <s v="web"/>
  </r>
  <r>
    <n v="707"/>
    <s v="Moore, Cook and Wright"/>
    <s v="Visionary maximized Local Area Network"/>
    <n v="7300"/>
    <n v="11579"/>
    <n v="58.61643835616438"/>
    <x v="1"/>
    <n v="68.922619047619051"/>
    <n v="168"/>
    <s v="US"/>
    <s v="USD"/>
    <n v="1544248800"/>
    <n v="1547359200"/>
    <x v="159"/>
    <d v="2019-01-13T06:00:00"/>
    <b v="0"/>
    <b v="0"/>
    <x v="4"/>
    <s v="drama"/>
  </r>
  <r>
    <n v="708"/>
    <s v="Ortega LLC"/>
    <s v="Secured bifurcated intranet"/>
    <n v="1700"/>
    <n v="12020"/>
    <n v="607.05882352941171"/>
    <x v="1"/>
    <n v="87.737226277372258"/>
    <n v="137"/>
    <s v="CH"/>
    <s v="CHF"/>
    <n v="1495429200"/>
    <n v="1496293200"/>
    <x v="648"/>
    <d v="2017-06-01T05:00:00"/>
    <b v="0"/>
    <b v="0"/>
    <x v="3"/>
    <s v="plays"/>
  </r>
  <r>
    <n v="709"/>
    <s v="Silva, Walker and Martin"/>
    <s v="Grass-roots 4thgeneration product"/>
    <n v="9800"/>
    <n v="13954"/>
    <n v="42.387755102040813"/>
    <x v="1"/>
    <n v="75.021505376344081"/>
    <n v="186"/>
    <s v="IT"/>
    <s v="EUR"/>
    <n v="1334811600"/>
    <n v="1335416400"/>
    <x v="267"/>
    <d v="2012-04-26T05:00:00"/>
    <b v="0"/>
    <b v="0"/>
    <x v="3"/>
    <s v="plays"/>
  </r>
  <r>
    <n v="710"/>
    <s v="Huynh, Gallegos and Mills"/>
    <s v="Reduced next generation info-mediaries"/>
    <n v="4300"/>
    <n v="6358"/>
    <n v="47.860465116279073"/>
    <x v="1"/>
    <n v="50.863999999999997"/>
    <n v="125"/>
    <s v="US"/>
    <s v="USD"/>
    <n v="1531544400"/>
    <n v="1532149200"/>
    <x v="649"/>
    <d v="2018-07-21T05:00:00"/>
    <b v="0"/>
    <b v="1"/>
    <x v="3"/>
    <s v="plays"/>
  </r>
  <r>
    <n v="711"/>
    <s v="Anderson LLC"/>
    <s v="Customizable full-range artificial intelligence"/>
    <n v="6200"/>
    <n v="1260"/>
    <n v="-79.677419354838705"/>
    <x v="0"/>
    <n v="90"/>
    <n v="14"/>
    <s v="IT"/>
    <s v="EUR"/>
    <n v="1453615200"/>
    <n v="1453788000"/>
    <x v="248"/>
    <d v="2016-01-26T06:00:00"/>
    <b v="1"/>
    <b v="1"/>
    <x v="3"/>
    <s v="plays"/>
  </r>
  <r>
    <n v="712"/>
    <s v="Garza-Bryant"/>
    <s v="Programmable leadingedge contingency"/>
    <n v="800"/>
    <n v="14725"/>
    <n v="1740.625"/>
    <x v="1"/>
    <n v="72.896039603960389"/>
    <n v="202"/>
    <s v="US"/>
    <s v="USD"/>
    <n v="1467954000"/>
    <n v="1471496400"/>
    <x v="571"/>
    <d v="2016-08-18T05:00:00"/>
    <b v="0"/>
    <b v="0"/>
    <x v="3"/>
    <s v="plays"/>
  </r>
  <r>
    <n v="713"/>
    <s v="Mays LLC"/>
    <s v="Multi-layered global groupware"/>
    <n v="6900"/>
    <n v="11174"/>
    <n v="61.94202898550725"/>
    <x v="1"/>
    <n v="108.48543689320388"/>
    <n v="103"/>
    <s v="US"/>
    <s v="USD"/>
    <n v="1471842000"/>
    <n v="1472878800"/>
    <x v="650"/>
    <d v="2016-09-03T05:00:00"/>
    <b v="0"/>
    <b v="0"/>
    <x v="5"/>
    <s v="radio &amp; podcasts"/>
  </r>
  <r>
    <n v="714"/>
    <s v="Evans-Jones"/>
    <s v="Switchable methodical superstructure"/>
    <n v="38500"/>
    <n v="182036"/>
    <n v="372.82077922077923"/>
    <x v="1"/>
    <n v="101.98095238095237"/>
    <n v="1785"/>
    <s v="US"/>
    <s v="USD"/>
    <n v="1408424400"/>
    <n v="1408510800"/>
    <x v="1"/>
    <d v="2014-08-20T05:00:00"/>
    <b v="0"/>
    <b v="0"/>
    <x v="1"/>
    <s v="rock"/>
  </r>
  <r>
    <n v="715"/>
    <s v="Fischer, Torres and Walker"/>
    <s v="Expanded even-keeled portal"/>
    <n v="118000"/>
    <n v="28870"/>
    <n v="-75.533898305084747"/>
    <x v="0"/>
    <n v="44.009146341463413"/>
    <n v="656"/>
    <s v="US"/>
    <s v="USD"/>
    <n v="1281157200"/>
    <n v="1281589200"/>
    <x v="651"/>
    <d v="2010-08-12T05:00:00"/>
    <b v="0"/>
    <b v="0"/>
    <x v="6"/>
    <s v="mobile games"/>
  </r>
  <r>
    <n v="716"/>
    <s v="Tapia, Kramer and Hicks"/>
    <s v="Advanced modular moderator"/>
    <n v="2000"/>
    <n v="10353"/>
    <n v="417.65"/>
    <x v="1"/>
    <n v="65.942675159235662"/>
    <n v="157"/>
    <s v="US"/>
    <s v="USD"/>
    <n v="1373432400"/>
    <n v="1375851600"/>
    <x v="652"/>
    <d v="2013-08-07T05:00:00"/>
    <b v="0"/>
    <b v="1"/>
    <x v="3"/>
    <s v="plays"/>
  </r>
  <r>
    <n v="717"/>
    <s v="Barnes, Wilcox and Riley"/>
    <s v="Reverse-engineered well-modulated ability"/>
    <n v="5600"/>
    <n v="13868"/>
    <n v="147.64285714285714"/>
    <x v="1"/>
    <n v="24.987387387387386"/>
    <n v="555"/>
    <s v="US"/>
    <s v="USD"/>
    <n v="1313989200"/>
    <n v="1315803600"/>
    <x v="653"/>
    <d v="2011-09-12T05:00:00"/>
    <b v="0"/>
    <b v="0"/>
    <x v="4"/>
    <s v="documentary"/>
  </r>
  <r>
    <n v="718"/>
    <s v="Reyes PLC"/>
    <s v="Expanded optimal pricing structure"/>
    <n v="8300"/>
    <n v="8317"/>
    <n v="0.20481927710843373"/>
    <x v="1"/>
    <n v="28.003367003367003"/>
    <n v="297"/>
    <s v="US"/>
    <s v="USD"/>
    <n v="1371445200"/>
    <n v="1373691600"/>
    <x v="654"/>
    <d v="2013-07-13T05:00:00"/>
    <b v="0"/>
    <b v="0"/>
    <x v="2"/>
    <s v="wearables"/>
  </r>
  <r>
    <n v="719"/>
    <s v="Pace, Simpson and Watkins"/>
    <s v="Down-sized uniform ability"/>
    <n v="6900"/>
    <n v="10557"/>
    <n v="53"/>
    <x v="1"/>
    <n v="85.829268292682926"/>
    <n v="123"/>
    <s v="US"/>
    <s v="USD"/>
    <n v="1338267600"/>
    <n v="1339218000"/>
    <x v="655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-62.908045977011497"/>
    <x v="3"/>
    <n v="84.921052631578945"/>
    <n v="38"/>
    <s v="DK"/>
    <s v="DKK"/>
    <n v="1519192800"/>
    <n v="1520402400"/>
    <x v="656"/>
    <d v="2018-03-07T06:00:00"/>
    <b v="0"/>
    <b v="1"/>
    <x v="3"/>
    <s v="plays"/>
  </r>
  <r>
    <n v="721"/>
    <s v="Dominguez-Owens"/>
    <s v="Open-architected systematic intranet"/>
    <n v="123600"/>
    <n v="5429"/>
    <n v="-95.60760517799352"/>
    <x v="3"/>
    <n v="90.483333333333334"/>
    <n v="60"/>
    <s v="US"/>
    <s v="USD"/>
    <n v="1522818000"/>
    <n v="1523336400"/>
    <x v="657"/>
    <d v="2018-04-10T05:00:00"/>
    <b v="0"/>
    <b v="0"/>
    <x v="1"/>
    <s v="rock"/>
  </r>
  <r>
    <n v="722"/>
    <s v="Thomas-Simmons"/>
    <s v="Proactive 24hour frame"/>
    <n v="48500"/>
    <n v="75906"/>
    <n v="56.507216494845359"/>
    <x v="1"/>
    <n v="25.00197628458498"/>
    <n v="3036"/>
    <s v="US"/>
    <s v="USD"/>
    <n v="1509948000"/>
    <n v="1512280800"/>
    <x v="265"/>
    <d v="2017-12-03T06:00:00"/>
    <b v="0"/>
    <b v="0"/>
    <x v="4"/>
    <s v="documentary"/>
  </r>
  <r>
    <n v="723"/>
    <s v="Beck-Knight"/>
    <s v="Exclusive fresh-thinking model"/>
    <n v="4900"/>
    <n v="13250"/>
    <n v="170.40816326530611"/>
    <x v="1"/>
    <n v="92.013888888888886"/>
    <n v="144"/>
    <s v="AU"/>
    <s v="AUD"/>
    <n v="1456898400"/>
    <n v="1458709200"/>
    <x v="658"/>
    <d v="2016-03-23T05:00:00"/>
    <b v="0"/>
    <b v="0"/>
    <x v="3"/>
    <s v="plays"/>
  </r>
  <r>
    <n v="724"/>
    <s v="Mccoy Ltd"/>
    <s v="Business-focused encompassing intranet"/>
    <n v="8400"/>
    <n v="11261"/>
    <n v="34.05952380952381"/>
    <x v="1"/>
    <n v="93.066115702479337"/>
    <n v="121"/>
    <s v="GB"/>
    <s v="GBP"/>
    <n v="1413954000"/>
    <n v="1414126800"/>
    <x v="659"/>
    <d v="2014-10-24T05:00:00"/>
    <b v="0"/>
    <b v="1"/>
    <x v="3"/>
    <s v="plays"/>
  </r>
  <r>
    <n v="725"/>
    <s v="Dawson-Tyler"/>
    <s v="Optional 6thgeneration access"/>
    <n v="193200"/>
    <n v="97369"/>
    <n v="-49.601966873706004"/>
    <x v="0"/>
    <n v="61.008145363408524"/>
    <n v="1596"/>
    <s v="US"/>
    <s v="USD"/>
    <n v="1416031200"/>
    <n v="1416204000"/>
    <x v="660"/>
    <d v="2014-11-17T06:00:00"/>
    <b v="0"/>
    <b v="0"/>
    <x v="6"/>
    <s v="mobile games"/>
  </r>
  <r>
    <n v="726"/>
    <s v="Johns-Thomas"/>
    <s v="Realigned web-enabled functionalities"/>
    <n v="54300"/>
    <n v="48227"/>
    <n v="-11.184162062615101"/>
    <x v="3"/>
    <n v="92.036259541984734"/>
    <n v="524"/>
    <s v="US"/>
    <s v="USD"/>
    <n v="1287982800"/>
    <n v="1288501200"/>
    <x v="661"/>
    <d v="2010-10-31T05:00:00"/>
    <b v="0"/>
    <b v="1"/>
    <x v="3"/>
    <s v="plays"/>
  </r>
  <r>
    <n v="727"/>
    <s v="Quinn, Cruz and Schmidt"/>
    <s v="Enterprise-wide multimedia software"/>
    <n v="8900"/>
    <n v="14685"/>
    <n v="65"/>
    <x v="1"/>
    <n v="81.132596685082873"/>
    <n v="181"/>
    <s v="US"/>
    <s v="USD"/>
    <n v="1547964000"/>
    <n v="1552971600"/>
    <x v="4"/>
    <d v="2019-03-19T05:00:00"/>
    <b v="0"/>
    <b v="0"/>
    <x v="2"/>
    <s v="web"/>
  </r>
  <r>
    <n v="728"/>
    <s v="Stewart Inc"/>
    <s v="Versatile mission-critical knowledgebase"/>
    <n v="4200"/>
    <n v="735"/>
    <n v="-82.5"/>
    <x v="0"/>
    <n v="73.5"/>
    <n v="10"/>
    <s v="US"/>
    <s v="USD"/>
    <n v="1464152400"/>
    <n v="1465102800"/>
    <x v="662"/>
    <d v="2016-06-05T05:00:00"/>
    <b v="0"/>
    <b v="0"/>
    <x v="3"/>
    <s v="plays"/>
  </r>
  <r>
    <n v="729"/>
    <s v="Moore Group"/>
    <s v="Multi-lateral object-oriented open system"/>
    <n v="5600"/>
    <n v="10397"/>
    <n v="85.660714285714292"/>
    <x v="1"/>
    <n v="85.221311475409834"/>
    <n v="122"/>
    <s v="US"/>
    <s v="USD"/>
    <n v="1359957600"/>
    <n v="1360130400"/>
    <x v="663"/>
    <d v="2013-02-06T06:00:00"/>
    <b v="0"/>
    <b v="0"/>
    <x v="4"/>
    <s v="drama"/>
  </r>
  <r>
    <n v="730"/>
    <s v="Carson PLC"/>
    <s v="Visionary system-worthy attitude"/>
    <n v="28800"/>
    <n v="118847"/>
    <n v="312.66319444444446"/>
    <x v="1"/>
    <n v="110.96825396825396"/>
    <n v="1071"/>
    <s v="CA"/>
    <s v="CAD"/>
    <n v="1432357200"/>
    <n v="1432875600"/>
    <x v="664"/>
    <d v="2015-05-29T05:00:00"/>
    <b v="0"/>
    <b v="0"/>
    <x v="2"/>
    <s v="wearables"/>
  </r>
  <r>
    <n v="731"/>
    <s v="Cruz, Hall and Mason"/>
    <s v="Synergized content-based hierarchy"/>
    <n v="8000"/>
    <n v="7220"/>
    <n v="-9.75"/>
    <x v="3"/>
    <n v="32.968036529680369"/>
    <n v="219"/>
    <s v="US"/>
    <s v="USD"/>
    <n v="1500786000"/>
    <n v="1500872400"/>
    <x v="665"/>
    <d v="2017-07-24T05:00:00"/>
    <b v="0"/>
    <b v="0"/>
    <x v="2"/>
    <s v="web"/>
  </r>
  <r>
    <n v="732"/>
    <s v="Glass, Baker and Jones"/>
    <s v="Business-focused 24hour access"/>
    <n v="117000"/>
    <n v="107622"/>
    <n v="-8.0153846153846153"/>
    <x v="0"/>
    <n v="96.005352363960753"/>
    <n v="1121"/>
    <s v="US"/>
    <s v="USD"/>
    <n v="1490158800"/>
    <n v="1492146000"/>
    <x v="666"/>
    <d v="2017-04-14T05:00:00"/>
    <b v="0"/>
    <b v="1"/>
    <x v="1"/>
    <s v="rock"/>
  </r>
  <r>
    <n v="733"/>
    <s v="Marquez-Kerr"/>
    <s v="Automated hybrid orchestration"/>
    <n v="15800"/>
    <n v="83267"/>
    <n v="427.00632911392404"/>
    <x v="1"/>
    <n v="84.96632653061225"/>
    <n v="980"/>
    <s v="US"/>
    <s v="USD"/>
    <n v="1406178000"/>
    <n v="1407301200"/>
    <x v="43"/>
    <d v="2014-08-06T05:00:00"/>
    <b v="0"/>
    <b v="0"/>
    <x v="1"/>
    <s v="metal"/>
  </r>
  <r>
    <n v="734"/>
    <s v="Stone PLC"/>
    <s v="Exclusive 5thgeneration leverage"/>
    <n v="4200"/>
    <n v="13404"/>
    <n v="219.14285714285714"/>
    <x v="1"/>
    <n v="25.007462686567163"/>
    <n v="536"/>
    <s v="US"/>
    <s v="USD"/>
    <n v="1485583200"/>
    <n v="1486620000"/>
    <x v="667"/>
    <d v="2017-02-09T06:00:00"/>
    <b v="0"/>
    <b v="1"/>
    <x v="3"/>
    <s v="plays"/>
  </r>
  <r>
    <n v="735"/>
    <s v="Caldwell PLC"/>
    <s v="Grass-roots zero administration alliance"/>
    <n v="37100"/>
    <n v="131404"/>
    <n v="254.18867924528303"/>
    <x v="1"/>
    <n v="65.998995479658461"/>
    <n v="1991"/>
    <s v="US"/>
    <s v="USD"/>
    <n v="1459314000"/>
    <n v="1459918800"/>
    <x v="668"/>
    <d v="2016-04-06T05:00:00"/>
    <b v="0"/>
    <b v="0"/>
    <x v="7"/>
    <s v="photography books"/>
  </r>
  <r>
    <n v="736"/>
    <s v="Silva-Hawkins"/>
    <s v="Proactive heuristic orchestration"/>
    <n v="7700"/>
    <n v="2533"/>
    <n v="-67.103896103896105"/>
    <x v="3"/>
    <n v="87.34482758620689"/>
    <n v="29"/>
    <s v="US"/>
    <s v="USD"/>
    <n v="1424412000"/>
    <n v="1424757600"/>
    <x v="669"/>
    <d v="2015-02-24T06:00:00"/>
    <b v="0"/>
    <b v="0"/>
    <x v="5"/>
    <s v="nonfiction"/>
  </r>
  <r>
    <n v="737"/>
    <s v="Gardner Inc"/>
    <s v="Function-based systematic Graphical User Interface"/>
    <n v="3700"/>
    <n v="5028"/>
    <n v="35.891891891891895"/>
    <x v="1"/>
    <n v="27.933333333333334"/>
    <n v="180"/>
    <s v="US"/>
    <s v="USD"/>
    <n v="1478844000"/>
    <n v="1479880800"/>
    <x v="670"/>
    <d v="2016-11-23T06:00:00"/>
    <b v="0"/>
    <b v="0"/>
    <x v="1"/>
    <s v="indie rock"/>
  </r>
  <r>
    <n v="738"/>
    <s v="Garcia Group"/>
    <s v="Extended zero administration software"/>
    <n v="74700"/>
    <n v="1557"/>
    <n v="-97.915662650602414"/>
    <x v="0"/>
    <n v="103.8"/>
    <n v="15"/>
    <s v="US"/>
    <s v="USD"/>
    <n v="1416117600"/>
    <n v="1418018400"/>
    <x v="671"/>
    <d v="2014-12-08T06:00:00"/>
    <b v="0"/>
    <b v="1"/>
    <x v="3"/>
    <s v="plays"/>
  </r>
  <r>
    <n v="739"/>
    <s v="Meyer-Avila"/>
    <s v="Multi-tiered discrete support"/>
    <n v="10000"/>
    <n v="6100"/>
    <n v="-39"/>
    <x v="0"/>
    <n v="31.937172774869111"/>
    <n v="191"/>
    <s v="US"/>
    <s v="USD"/>
    <n v="1340946000"/>
    <n v="1341032400"/>
    <x v="672"/>
    <d v="2012-06-30T05:00:00"/>
    <b v="0"/>
    <b v="0"/>
    <x v="1"/>
    <s v="indie rock"/>
  </r>
  <r>
    <n v="740"/>
    <s v="Nelson, Smith and Graham"/>
    <s v="Phased system-worthy conglomeration"/>
    <n v="5300"/>
    <n v="1592"/>
    <n v="-69.962264150943398"/>
    <x v="0"/>
    <n v="99.5"/>
    <n v="16"/>
    <s v="US"/>
    <s v="USD"/>
    <n v="1486101600"/>
    <n v="1486360800"/>
    <x v="673"/>
    <d v="2017-02-06T06:00:00"/>
    <b v="0"/>
    <b v="0"/>
    <x v="3"/>
    <s v="plays"/>
  </r>
  <r>
    <n v="741"/>
    <s v="Garcia Ltd"/>
    <s v="Balanced mobile alliance"/>
    <n v="1200"/>
    <n v="14150"/>
    <n v="1079.1666666666665"/>
    <x v="1"/>
    <n v="108.84615384615384"/>
    <n v="130"/>
    <s v="US"/>
    <s v="USD"/>
    <n v="1274590800"/>
    <n v="1274677200"/>
    <x v="674"/>
    <d v="2010-05-24T05:00:00"/>
    <b v="0"/>
    <b v="0"/>
    <x v="3"/>
    <s v="plays"/>
  </r>
  <r>
    <n v="742"/>
    <s v="West-Stevens"/>
    <s v="Reactive solution-oriented groupware"/>
    <n v="1200"/>
    <n v="13513"/>
    <n v="1026.0833333333335"/>
    <x v="1"/>
    <n v="110.76229508196721"/>
    <n v="122"/>
    <s v="US"/>
    <s v="USD"/>
    <n v="1263880800"/>
    <n v="1267509600"/>
    <x v="675"/>
    <d v="2010-03-02T06:00:00"/>
    <b v="0"/>
    <b v="0"/>
    <x v="1"/>
    <s v="electric music"/>
  </r>
  <r>
    <n v="743"/>
    <s v="Clark-Conrad"/>
    <s v="Exclusive bandwidth-monitored orchestration"/>
    <n v="3900"/>
    <n v="504"/>
    <n v="-87.07692307692308"/>
    <x v="0"/>
    <n v="29.647058823529413"/>
    <n v="17"/>
    <s v="US"/>
    <s v="USD"/>
    <n v="1445403600"/>
    <n v="1445922000"/>
    <x v="676"/>
    <d v="2015-10-27T05:00:00"/>
    <b v="0"/>
    <b v="1"/>
    <x v="3"/>
    <s v="plays"/>
  </r>
  <r>
    <n v="744"/>
    <s v="Fitzgerald Group"/>
    <s v="Intuitive exuding initiative"/>
    <n v="2000"/>
    <n v="14240"/>
    <n v="612"/>
    <x v="1"/>
    <n v="101.71428571428571"/>
    <n v="140"/>
    <s v="US"/>
    <s v="USD"/>
    <n v="1533877200"/>
    <n v="1534050000"/>
    <x v="342"/>
    <d v="2018-08-12T05:00:00"/>
    <b v="0"/>
    <b v="1"/>
    <x v="3"/>
    <s v="plays"/>
  </r>
  <r>
    <n v="745"/>
    <s v="Hill, Mccann and Moore"/>
    <s v="Streamlined needs-based knowledge user"/>
    <n v="6900"/>
    <n v="2091"/>
    <n v="-69.695652173913047"/>
    <x v="0"/>
    <n v="61.5"/>
    <n v="34"/>
    <s v="US"/>
    <s v="USD"/>
    <n v="1275195600"/>
    <n v="1277528400"/>
    <x v="677"/>
    <d v="2010-06-26T05:00:00"/>
    <b v="0"/>
    <b v="0"/>
    <x v="2"/>
    <s v="wearables"/>
  </r>
  <r>
    <n v="746"/>
    <s v="Edwards LLC"/>
    <s v="Automated system-worthy structure"/>
    <n v="55800"/>
    <n v="118580"/>
    <n v="112.5089605734767"/>
    <x v="1"/>
    <n v="35"/>
    <n v="3388"/>
    <s v="US"/>
    <s v="USD"/>
    <n v="1318136400"/>
    <n v="1318568400"/>
    <x v="678"/>
    <d v="2011-10-14T05:00:00"/>
    <b v="0"/>
    <b v="0"/>
    <x v="2"/>
    <s v="web"/>
  </r>
  <r>
    <n v="747"/>
    <s v="Greer and Sons"/>
    <s v="Secured clear-thinking intranet"/>
    <n v="4900"/>
    <n v="11214"/>
    <n v="128.85714285714286"/>
    <x v="1"/>
    <n v="40.049999999999997"/>
    <n v="280"/>
    <s v="US"/>
    <s v="USD"/>
    <n v="1283403600"/>
    <n v="1284354000"/>
    <x v="679"/>
    <d v="2010-09-13T05:00:00"/>
    <b v="0"/>
    <b v="0"/>
    <x v="3"/>
    <s v="plays"/>
  </r>
  <r>
    <n v="748"/>
    <s v="Martinez PLC"/>
    <s v="Cloned actuating architecture"/>
    <n v="194900"/>
    <n v="68137"/>
    <n v="-65.040020523345305"/>
    <x v="3"/>
    <n v="110.97231270358306"/>
    <n v="614"/>
    <s v="US"/>
    <s v="USD"/>
    <n v="1267423200"/>
    <n v="1269579600"/>
    <x v="680"/>
    <d v="2010-03-26T05:00:00"/>
    <b v="0"/>
    <b v="1"/>
    <x v="4"/>
    <s v="animation"/>
  </r>
  <r>
    <n v="749"/>
    <s v="Hunter-Logan"/>
    <s v="Down-sized needs-based task-force"/>
    <n v="8600"/>
    <n v="13527"/>
    <n v="57.290697674418603"/>
    <x v="1"/>
    <n v="36.959016393442624"/>
    <n v="366"/>
    <s v="IT"/>
    <s v="EUR"/>
    <n v="1412744400"/>
    <n v="1413781200"/>
    <x v="681"/>
    <d v="2014-10-20T05:00:00"/>
    <b v="0"/>
    <b v="1"/>
    <x v="2"/>
    <s v="wearables"/>
  </r>
  <r>
    <n v="750"/>
    <s v="Ramos and Sons"/>
    <s v="Extended responsive Internet solution"/>
    <n v="100"/>
    <n v="1"/>
    <n v="-99"/>
    <x v="0"/>
    <n v="1"/>
    <n v="1"/>
    <s v="GB"/>
    <s v="GBP"/>
    <n v="1277960400"/>
    <n v="1280120400"/>
    <x v="682"/>
    <d v="2010-07-26T05:00:00"/>
    <b v="0"/>
    <b v="0"/>
    <x v="1"/>
    <s v="electric music"/>
  </r>
  <r>
    <n v="751"/>
    <s v="Lane-Barber"/>
    <s v="Universal value-added moderator"/>
    <n v="3600"/>
    <n v="8363"/>
    <n v="132.30555555555557"/>
    <x v="1"/>
    <n v="30.974074074074075"/>
    <n v="270"/>
    <s v="US"/>
    <s v="USD"/>
    <n v="1458190800"/>
    <n v="1459486800"/>
    <x v="683"/>
    <d v="2016-04-01T05:00:00"/>
    <b v="1"/>
    <b v="1"/>
    <x v="5"/>
    <s v="nonfiction"/>
  </r>
  <r>
    <n v="752"/>
    <s v="Lowery Group"/>
    <s v="Sharable motivating emulation"/>
    <n v="5800"/>
    <n v="5362"/>
    <n v="-7.5517241379310347"/>
    <x v="3"/>
    <n v="47.035087719298247"/>
    <n v="114"/>
    <s v="US"/>
    <s v="USD"/>
    <n v="1280984400"/>
    <n v="1282539600"/>
    <x v="684"/>
    <d v="2010-08-23T05:00:00"/>
    <b v="0"/>
    <b v="1"/>
    <x v="3"/>
    <s v="plays"/>
  </r>
  <r>
    <n v="753"/>
    <s v="Guerrero-Griffin"/>
    <s v="Networked web-enabled product"/>
    <n v="4700"/>
    <n v="12065"/>
    <n v="156.70212765957447"/>
    <x v="1"/>
    <n v="88.065693430656935"/>
    <n v="137"/>
    <s v="US"/>
    <s v="USD"/>
    <n v="1274590800"/>
    <n v="1275886800"/>
    <x v="674"/>
    <d v="2010-06-07T05:00:00"/>
    <b v="0"/>
    <b v="0"/>
    <x v="7"/>
    <s v="photography books"/>
  </r>
  <r>
    <n v="754"/>
    <s v="Perez, Reed and Lee"/>
    <s v="Advanced dedicated encoding"/>
    <n v="70400"/>
    <n v="118603"/>
    <n v="68.470170454545453"/>
    <x v="1"/>
    <n v="37.005616224648989"/>
    <n v="3205"/>
    <s v="US"/>
    <s v="USD"/>
    <n v="1351400400"/>
    <n v="1355983200"/>
    <x v="685"/>
    <d v="2012-12-20T06:00:00"/>
    <b v="0"/>
    <b v="0"/>
    <x v="3"/>
    <s v="plays"/>
  </r>
  <r>
    <n v="755"/>
    <s v="Chen, Pollard and Clarke"/>
    <s v="Stand-alone multi-state project"/>
    <n v="4500"/>
    <n v="7496"/>
    <n v="66.577777777777783"/>
    <x v="1"/>
    <n v="26.027777777777779"/>
    <n v="288"/>
    <s v="DK"/>
    <s v="DKK"/>
    <n v="1514354400"/>
    <n v="1515391200"/>
    <x v="605"/>
    <d v="2018-01-08T06:00:00"/>
    <b v="0"/>
    <b v="1"/>
    <x v="3"/>
    <s v="plays"/>
  </r>
  <r>
    <n v="756"/>
    <s v="Serrano, Gallagher and Griffith"/>
    <s v="Customizable bi-directional monitoring"/>
    <n v="1300"/>
    <n v="10037"/>
    <n v="672.07692307692309"/>
    <x v="1"/>
    <n v="67.817567567567565"/>
    <n v="148"/>
    <s v="US"/>
    <s v="USD"/>
    <n v="1421733600"/>
    <n v="1422252000"/>
    <x v="686"/>
    <d v="2015-01-26T06:00:00"/>
    <b v="0"/>
    <b v="0"/>
    <x v="3"/>
    <s v="plays"/>
  </r>
  <r>
    <n v="757"/>
    <s v="Callahan-Gilbert"/>
    <s v="Profit-focused motivating function"/>
    <n v="1400"/>
    <n v="5696"/>
    <n v="306.85714285714283"/>
    <x v="1"/>
    <n v="49.964912280701753"/>
    <n v="114"/>
    <s v="US"/>
    <s v="USD"/>
    <n v="1305176400"/>
    <n v="1305522000"/>
    <x v="687"/>
    <d v="2011-05-16T05:00:00"/>
    <b v="0"/>
    <b v="0"/>
    <x v="4"/>
    <s v="drama"/>
  </r>
  <r>
    <n v="758"/>
    <s v="Logan-Miranda"/>
    <s v="Proactive systemic firmware"/>
    <n v="29600"/>
    <n v="167005"/>
    <n v="464.20608108108115"/>
    <x v="1"/>
    <n v="110.01646903820817"/>
    <n v="1518"/>
    <s v="CA"/>
    <s v="CAD"/>
    <n v="1414126800"/>
    <n v="1414904400"/>
    <x v="688"/>
    <d v="2014-11-02T05:00:00"/>
    <b v="0"/>
    <b v="0"/>
    <x v="1"/>
    <s v="rock"/>
  </r>
  <r>
    <n v="759"/>
    <s v="Rodriguez PLC"/>
    <s v="Grass-roots upward-trending installation"/>
    <n v="167500"/>
    <n v="114615"/>
    <n v="-31.573134328358211"/>
    <x v="0"/>
    <n v="89.964678178963894"/>
    <n v="1274"/>
    <s v="US"/>
    <s v="USD"/>
    <n v="1517810400"/>
    <n v="1520402400"/>
    <x v="689"/>
    <d v="2018-03-07T06:00:00"/>
    <b v="0"/>
    <b v="0"/>
    <x v="1"/>
    <s v="electric music"/>
  </r>
  <r>
    <n v="760"/>
    <s v="Smith-Kennedy"/>
    <s v="Virtual heuristic hub"/>
    <n v="48300"/>
    <n v="16592"/>
    <n v="-65.648033126293996"/>
    <x v="0"/>
    <n v="79.009523809523813"/>
    <n v="210"/>
    <s v="IT"/>
    <s v="EUR"/>
    <n v="1564635600"/>
    <n v="1567141200"/>
    <x v="690"/>
    <d v="2019-08-30T05:00:00"/>
    <b v="0"/>
    <b v="1"/>
    <x v="6"/>
    <s v="video games"/>
  </r>
  <r>
    <n v="761"/>
    <s v="Mitchell-Lee"/>
    <s v="Customizable leadingedge model"/>
    <n v="2200"/>
    <n v="14420"/>
    <n v="555.4545454545455"/>
    <x v="1"/>
    <n v="86.867469879518069"/>
    <n v="166"/>
    <s v="US"/>
    <s v="USD"/>
    <n v="1500699600"/>
    <n v="1501131600"/>
    <x v="691"/>
    <d v="2017-07-27T05:00:00"/>
    <b v="0"/>
    <b v="0"/>
    <x v="1"/>
    <s v="rock"/>
  </r>
  <r>
    <n v="762"/>
    <s v="Davis Ltd"/>
    <s v="Upgradable uniform service-desk"/>
    <n v="3500"/>
    <n v="6204"/>
    <n v="77.257142857142853"/>
    <x v="1"/>
    <n v="62.04"/>
    <n v="100"/>
    <s v="AU"/>
    <s v="AUD"/>
    <n v="1354082400"/>
    <n v="1355032800"/>
    <x v="692"/>
    <d v="2012-12-09T06:00:00"/>
    <b v="0"/>
    <b v="0"/>
    <x v="1"/>
    <s v="jazz"/>
  </r>
  <r>
    <n v="763"/>
    <s v="Rowland PLC"/>
    <s v="Inverse client-driven product"/>
    <n v="5600"/>
    <n v="6338"/>
    <n v="13.178571428571429"/>
    <x v="1"/>
    <n v="26.970212765957445"/>
    <n v="235"/>
    <s v="US"/>
    <s v="USD"/>
    <n v="1336453200"/>
    <n v="1339477200"/>
    <x v="693"/>
    <d v="2012-06-12T05:00:00"/>
    <b v="0"/>
    <b v="1"/>
    <x v="3"/>
    <s v="plays"/>
  </r>
  <r>
    <n v="764"/>
    <s v="Shaffer-Mason"/>
    <s v="Managed bandwidth-monitored system engine"/>
    <n v="1100"/>
    <n v="8010"/>
    <n v="628.18181818181824"/>
    <x v="1"/>
    <n v="54.121621621621621"/>
    <n v="148"/>
    <s v="US"/>
    <s v="USD"/>
    <n v="1305262800"/>
    <n v="1305954000"/>
    <x v="694"/>
    <d v="2011-05-21T05:00:00"/>
    <b v="0"/>
    <b v="0"/>
    <x v="1"/>
    <s v="rock"/>
  </r>
  <r>
    <n v="765"/>
    <s v="Matthews LLC"/>
    <s v="Advanced transitional help-desk"/>
    <n v="3900"/>
    <n v="8125"/>
    <n v="108.33333333333333"/>
    <x v="1"/>
    <n v="41.035353535353536"/>
    <n v="198"/>
    <s v="US"/>
    <s v="USD"/>
    <n v="1492232400"/>
    <n v="1494392400"/>
    <x v="695"/>
    <d v="2017-05-10T05:00:00"/>
    <b v="1"/>
    <b v="1"/>
    <x v="1"/>
    <s v="indie rock"/>
  </r>
  <r>
    <n v="766"/>
    <s v="Montgomery-Castro"/>
    <s v="De-engineered disintermediate encryption"/>
    <n v="43800"/>
    <n v="13653"/>
    <n v="-68.828767123287676"/>
    <x v="0"/>
    <n v="55.052419354838712"/>
    <n v="248"/>
    <s v="AU"/>
    <s v="AUD"/>
    <n v="1537333200"/>
    <n v="1537419600"/>
    <x v="123"/>
    <d v="2018-09-20T05:00:00"/>
    <b v="0"/>
    <b v="0"/>
    <x v="4"/>
    <s v="science fiction"/>
  </r>
  <r>
    <n v="767"/>
    <s v="Hale, Pearson and Jenkins"/>
    <s v="Upgradable attitude-oriented project"/>
    <n v="97200"/>
    <n v="55372"/>
    <n v="-43.032921810699584"/>
    <x v="0"/>
    <n v="107.93762183235867"/>
    <n v="513"/>
    <s v="US"/>
    <s v="USD"/>
    <n v="1444107600"/>
    <n v="1447999200"/>
    <x v="696"/>
    <d v="2015-11-20T06:00:00"/>
    <b v="0"/>
    <b v="0"/>
    <x v="5"/>
    <s v="translations"/>
  </r>
  <r>
    <n v="768"/>
    <s v="Ramirez-Calderon"/>
    <s v="Fundamental zero tolerance alliance"/>
    <n v="4800"/>
    <n v="11088"/>
    <n v="131"/>
    <x v="1"/>
    <n v="73.92"/>
    <n v="150"/>
    <s v="US"/>
    <s v="USD"/>
    <n v="1386741600"/>
    <n v="1388037600"/>
    <x v="626"/>
    <d v="2013-12-26T06:00:00"/>
    <b v="0"/>
    <b v="0"/>
    <x v="3"/>
    <s v="plays"/>
  </r>
  <r>
    <n v="769"/>
    <s v="Johnson-Morales"/>
    <s v="Devolved 24hour forecast"/>
    <n v="125600"/>
    <n v="109106"/>
    <n v="-13.132165605095542"/>
    <x v="0"/>
    <n v="31.995894428152493"/>
    <n v="3410"/>
    <s v="US"/>
    <s v="USD"/>
    <n v="1376542800"/>
    <n v="1378789200"/>
    <x v="697"/>
    <d v="2013-09-10T05:00:00"/>
    <b v="0"/>
    <b v="0"/>
    <x v="6"/>
    <s v="video games"/>
  </r>
  <r>
    <n v="770"/>
    <s v="Mathis-Rodriguez"/>
    <s v="User-centric attitude-oriented intranet"/>
    <n v="4300"/>
    <n v="11642"/>
    <n v="170.74418604651163"/>
    <x v="1"/>
    <n v="53.898148148148145"/>
    <n v="216"/>
    <s v="IT"/>
    <s v="EUR"/>
    <n v="1397451600"/>
    <n v="1398056400"/>
    <x v="698"/>
    <d v="2014-04-21T05:00:00"/>
    <b v="0"/>
    <b v="1"/>
    <x v="3"/>
    <s v="plays"/>
  </r>
  <r>
    <n v="771"/>
    <s v="Smith, Mack and Williams"/>
    <s v="Self-enabling 5thgeneration paradigm"/>
    <n v="5600"/>
    <n v="2769"/>
    <n v="-50.553571428571431"/>
    <x v="3"/>
    <n v="106.5"/>
    <n v="26"/>
    <s v="US"/>
    <s v="USD"/>
    <n v="1548482400"/>
    <n v="1550815200"/>
    <x v="699"/>
    <d v="2019-02-22T06:00:00"/>
    <b v="0"/>
    <b v="0"/>
    <x v="3"/>
    <s v="plays"/>
  </r>
  <r>
    <n v="772"/>
    <s v="Johnson-Pace"/>
    <s v="Persistent 3rdgeneration moratorium"/>
    <n v="149600"/>
    <n v="169586"/>
    <n v="13.359625668449199"/>
    <x v="1"/>
    <n v="32.999805409612762"/>
    <n v="5139"/>
    <s v="US"/>
    <s v="USD"/>
    <n v="1549692000"/>
    <n v="1550037600"/>
    <x v="700"/>
    <d v="2019-02-13T06:00:00"/>
    <b v="0"/>
    <b v="0"/>
    <x v="1"/>
    <s v="indie rock"/>
  </r>
  <r>
    <n v="773"/>
    <s v="Meza, Kirby and Patel"/>
    <s v="Cross-platform empowering project"/>
    <n v="53100"/>
    <n v="101185"/>
    <n v="90.555555555555557"/>
    <x v="1"/>
    <n v="43.00254993625159"/>
    <n v="2353"/>
    <s v="US"/>
    <s v="USD"/>
    <n v="1492059600"/>
    <n v="1492923600"/>
    <x v="701"/>
    <d v="2017-04-23T05:00:00"/>
    <b v="0"/>
    <b v="0"/>
    <x v="3"/>
    <s v="plays"/>
  </r>
  <r>
    <n v="774"/>
    <s v="Gonzalez-Snow"/>
    <s v="Polarized user-facing interface"/>
    <n v="5000"/>
    <n v="6775"/>
    <n v="35.5"/>
    <x v="1"/>
    <n v="86.858974358974365"/>
    <n v="78"/>
    <s v="IT"/>
    <s v="EUR"/>
    <n v="1463979600"/>
    <n v="1467522000"/>
    <x v="702"/>
    <d v="2016-07-03T05:00:00"/>
    <b v="0"/>
    <b v="0"/>
    <x v="2"/>
    <s v="web"/>
  </r>
  <r>
    <n v="775"/>
    <s v="Murphy LLC"/>
    <s v="Customer-focused non-volatile framework"/>
    <n v="9400"/>
    <n v="968"/>
    <n v="-89.702127659574472"/>
    <x v="0"/>
    <n v="96.8"/>
    <n v="10"/>
    <s v="US"/>
    <s v="USD"/>
    <n v="1415253600"/>
    <n v="1416117600"/>
    <x v="703"/>
    <d v="2014-11-16T06:00:00"/>
    <b v="0"/>
    <b v="0"/>
    <x v="1"/>
    <s v="rock"/>
  </r>
  <r>
    <n v="776"/>
    <s v="Taylor-Rowe"/>
    <s v="Synchronized multimedia frame"/>
    <n v="110800"/>
    <n v="72623"/>
    <n v="-34.455776173285194"/>
    <x v="0"/>
    <n v="32.995456610631528"/>
    <n v="2201"/>
    <s v="US"/>
    <s v="USD"/>
    <n v="1562216400"/>
    <n v="1563771600"/>
    <x v="704"/>
    <d v="2019-07-22T05:00:00"/>
    <b v="0"/>
    <b v="0"/>
    <x v="3"/>
    <s v="plays"/>
  </r>
  <r>
    <n v="777"/>
    <s v="Henderson Ltd"/>
    <s v="Open-architected stable algorithm"/>
    <n v="93800"/>
    <n v="45987"/>
    <n v="-50.973347547974413"/>
    <x v="0"/>
    <n v="68.028106508875737"/>
    <n v="676"/>
    <s v="US"/>
    <s v="USD"/>
    <n v="1316754000"/>
    <n v="1319259600"/>
    <x v="431"/>
    <d v="2011-10-22T05:00:00"/>
    <b v="0"/>
    <b v="0"/>
    <x v="3"/>
    <s v="plays"/>
  </r>
  <r>
    <n v="778"/>
    <s v="Moss-Guzman"/>
    <s v="Cross-platform optimizing website"/>
    <n v="1300"/>
    <n v="10243"/>
    <n v="687.92307692307691"/>
    <x v="1"/>
    <n v="58.867816091954026"/>
    <n v="174"/>
    <s v="CH"/>
    <s v="CHF"/>
    <n v="1313211600"/>
    <n v="1313643600"/>
    <x v="705"/>
    <d v="2011-08-18T05:00:00"/>
    <b v="0"/>
    <b v="0"/>
    <x v="4"/>
    <s v="animation"/>
  </r>
  <r>
    <n v="779"/>
    <s v="Webb Group"/>
    <s v="Public-key actuating projection"/>
    <n v="108700"/>
    <n v="87293"/>
    <n v="-19.693652253909843"/>
    <x v="0"/>
    <n v="105.04572803850782"/>
    <n v="831"/>
    <s v="US"/>
    <s v="USD"/>
    <n v="1439528400"/>
    <n v="1440306000"/>
    <x v="706"/>
    <d v="2015-08-23T05:00:00"/>
    <b v="0"/>
    <b v="1"/>
    <x v="3"/>
    <s v="plays"/>
  </r>
  <r>
    <n v="780"/>
    <s v="Brooks-Rodriguez"/>
    <s v="Implemented intangible instruction set"/>
    <n v="5100"/>
    <n v="5421"/>
    <n v="6.2941176470588234"/>
    <x v="1"/>
    <n v="33.054878048780488"/>
    <n v="164"/>
    <s v="US"/>
    <s v="USD"/>
    <n v="1469163600"/>
    <n v="1470805200"/>
    <x v="707"/>
    <d v="2016-08-10T05:00:00"/>
    <b v="0"/>
    <b v="1"/>
    <x v="4"/>
    <s v="drama"/>
  </r>
  <r>
    <n v="781"/>
    <s v="Thomas Ltd"/>
    <s v="Cross-group interactive architecture"/>
    <n v="8700"/>
    <n v="4414"/>
    <n v="-49.264367816091955"/>
    <x v="3"/>
    <n v="78.821428571428569"/>
    <n v="56"/>
    <s v="CH"/>
    <s v="CHF"/>
    <n v="1288501200"/>
    <n v="1292911200"/>
    <x v="708"/>
    <d v="2010-12-21T06:00:00"/>
    <b v="0"/>
    <b v="0"/>
    <x v="3"/>
    <s v="plays"/>
  </r>
  <r>
    <n v="782"/>
    <s v="Williams and Sons"/>
    <s v="Centralized asymmetric framework"/>
    <n v="5100"/>
    <n v="10981"/>
    <n v="115.31372549019608"/>
    <x v="1"/>
    <n v="68.204968944099377"/>
    <n v="161"/>
    <s v="US"/>
    <s v="USD"/>
    <n v="1298959200"/>
    <n v="1301374800"/>
    <x v="709"/>
    <d v="2011-03-29T05:00:00"/>
    <b v="0"/>
    <b v="1"/>
    <x v="4"/>
    <s v="animation"/>
  </r>
  <r>
    <n v="783"/>
    <s v="Vega, Chan and Carney"/>
    <s v="Down-sized systematic utilization"/>
    <n v="7400"/>
    <n v="10451"/>
    <n v="41.229729729729733"/>
    <x v="1"/>
    <n v="75.731884057971016"/>
    <n v="138"/>
    <s v="US"/>
    <s v="USD"/>
    <n v="1387260000"/>
    <n v="1387864800"/>
    <x v="710"/>
    <d v="2013-12-24T06:00:00"/>
    <b v="0"/>
    <b v="0"/>
    <x v="1"/>
    <s v="rock"/>
  </r>
  <r>
    <n v="784"/>
    <s v="Byrd Group"/>
    <s v="Profound fault-tolerant model"/>
    <n v="88900"/>
    <n v="102535"/>
    <n v="15.337457817772778"/>
    <x v="1"/>
    <n v="30.996070133010882"/>
    <n v="3308"/>
    <s v="US"/>
    <s v="USD"/>
    <n v="1457244000"/>
    <n v="1458190800"/>
    <x v="711"/>
    <d v="2016-03-17T05:00:00"/>
    <b v="0"/>
    <b v="0"/>
    <x v="2"/>
    <s v="web"/>
  </r>
  <r>
    <n v="785"/>
    <s v="Peterson, Fletcher and Sanchez"/>
    <s v="Multi-channeled bi-directional moratorium"/>
    <n v="6700"/>
    <n v="12939"/>
    <n v="93.119402985074629"/>
    <x v="1"/>
    <n v="101.88188976377953"/>
    <n v="127"/>
    <s v="AU"/>
    <s v="AUD"/>
    <n v="1556341200"/>
    <n v="1559278800"/>
    <x v="157"/>
    <d v="2019-05-31T05:00:00"/>
    <b v="0"/>
    <b v="1"/>
    <x v="4"/>
    <s v="animation"/>
  </r>
  <r>
    <n v="786"/>
    <s v="Smith-Brown"/>
    <s v="Object-based content-based ability"/>
    <n v="1500"/>
    <n v="10946"/>
    <n v="629.73333333333335"/>
    <x v="1"/>
    <n v="52.879227053140099"/>
    <n v="207"/>
    <s v="IT"/>
    <s v="EUR"/>
    <n v="1522126800"/>
    <n v="1522731600"/>
    <x v="630"/>
    <d v="2018-04-03T05:00:00"/>
    <b v="0"/>
    <b v="1"/>
    <x v="1"/>
    <s v="jazz"/>
  </r>
  <r>
    <n v="787"/>
    <s v="Vance-Glover"/>
    <s v="Progressive coherent secured line"/>
    <n v="61200"/>
    <n v="60994"/>
    <n v="-0.33660130718954245"/>
    <x v="0"/>
    <n v="71.005820721769496"/>
    <n v="859"/>
    <s v="CA"/>
    <s v="CAD"/>
    <n v="1305954000"/>
    <n v="1306731600"/>
    <x v="712"/>
    <d v="2011-05-30T05:00:00"/>
    <b v="0"/>
    <b v="0"/>
    <x v="1"/>
    <s v="rock"/>
  </r>
  <r>
    <n v="788"/>
    <s v="Joyce PLC"/>
    <s v="Synchronized directional capability"/>
    <n v="3600"/>
    <n v="3174"/>
    <n v="-11.833333333333334"/>
    <x v="2"/>
    <n v="102.38709677419355"/>
    <n v="31"/>
    <s v="US"/>
    <s v="USD"/>
    <n v="1350709200"/>
    <n v="1352527200"/>
    <x v="93"/>
    <d v="2012-11-10T06:00:00"/>
    <b v="0"/>
    <b v="0"/>
    <x v="4"/>
    <s v="animation"/>
  </r>
  <r>
    <n v="789"/>
    <s v="Kennedy-Miller"/>
    <s v="Cross-platform composite migration"/>
    <n v="9000"/>
    <n v="3351"/>
    <n v="-62.766666666666673"/>
    <x v="0"/>
    <n v="74.466666666666669"/>
    <n v="45"/>
    <s v="US"/>
    <s v="USD"/>
    <n v="1401166800"/>
    <n v="1404363600"/>
    <x v="713"/>
    <d v="2014-07-03T05:00:00"/>
    <b v="0"/>
    <b v="0"/>
    <x v="3"/>
    <s v="plays"/>
  </r>
  <r>
    <n v="790"/>
    <s v="White-Obrien"/>
    <s v="Operative local pricing structure"/>
    <n v="185900"/>
    <n v="56774"/>
    <n v="-69.459924690693924"/>
    <x v="3"/>
    <n v="51.009883198562441"/>
    <n v="1113"/>
    <s v="US"/>
    <s v="USD"/>
    <n v="1266127200"/>
    <n v="1266645600"/>
    <x v="714"/>
    <d v="2010-02-20T06:00:00"/>
    <b v="0"/>
    <b v="0"/>
    <x v="3"/>
    <s v="plays"/>
  </r>
  <r>
    <n v="791"/>
    <s v="Stafford, Hess and Raymond"/>
    <s v="Optional web-enabled extranet"/>
    <n v="2100"/>
    <n v="540"/>
    <n v="-74.285714285714292"/>
    <x v="0"/>
    <n v="90"/>
    <n v="6"/>
    <s v="US"/>
    <s v="USD"/>
    <n v="1481436000"/>
    <n v="1482818400"/>
    <x v="715"/>
    <d v="2016-12-27T06:00:00"/>
    <b v="0"/>
    <b v="0"/>
    <x v="0"/>
    <s v="food trucks"/>
  </r>
  <r>
    <n v="792"/>
    <s v="Jordan, Schneider and Hall"/>
    <s v="Reduced 6thgeneration intranet"/>
    <n v="2000"/>
    <n v="680"/>
    <n v="-66"/>
    <x v="0"/>
    <n v="97.142857142857139"/>
    <n v="7"/>
    <s v="US"/>
    <s v="USD"/>
    <n v="1372222800"/>
    <n v="1374642000"/>
    <x v="716"/>
    <d v="2013-07-24T05:00:00"/>
    <b v="0"/>
    <b v="1"/>
    <x v="3"/>
    <s v="plays"/>
  </r>
  <r>
    <n v="793"/>
    <s v="Rodriguez, Cox and Rodriguez"/>
    <s v="Networked disintermediate leverage"/>
    <n v="1100"/>
    <n v="13045"/>
    <n v="1085.909090909091"/>
    <x v="1"/>
    <n v="72.071823204419886"/>
    <n v="181"/>
    <s v="CH"/>
    <s v="CHF"/>
    <n v="1372136400"/>
    <n v="1372482000"/>
    <x v="448"/>
    <d v="2013-06-29T05:00:00"/>
    <b v="0"/>
    <b v="0"/>
    <x v="5"/>
    <s v="nonfiction"/>
  </r>
  <r>
    <n v="794"/>
    <s v="Welch Inc"/>
    <s v="Optional optimal website"/>
    <n v="6600"/>
    <n v="8276"/>
    <n v="25.393939393939398"/>
    <x v="1"/>
    <n v="75.236363636363635"/>
    <n v="110"/>
    <s v="US"/>
    <s v="USD"/>
    <n v="1513922400"/>
    <n v="1514959200"/>
    <x v="717"/>
    <d v="2018-01-03T06:00:00"/>
    <b v="0"/>
    <b v="0"/>
    <x v="1"/>
    <s v="rock"/>
  </r>
  <r>
    <n v="795"/>
    <s v="Vasquez Inc"/>
    <s v="Stand-alone asynchronous functionalities"/>
    <n v="7100"/>
    <n v="1022"/>
    <n v="-85.605633802816911"/>
    <x v="0"/>
    <n v="32.967741935483872"/>
    <n v="31"/>
    <s v="US"/>
    <s v="USD"/>
    <n v="1477976400"/>
    <n v="1478235600"/>
    <x v="718"/>
    <d v="2016-11-04T05:00:00"/>
    <b v="0"/>
    <b v="0"/>
    <x v="4"/>
    <s v="drama"/>
  </r>
  <r>
    <n v="796"/>
    <s v="Freeman-Ferguson"/>
    <s v="Profound full-range open system"/>
    <n v="7800"/>
    <n v="4275"/>
    <n v="-45.192307692307693"/>
    <x v="0"/>
    <n v="54.807692307692307"/>
    <n v="78"/>
    <s v="US"/>
    <s v="USD"/>
    <n v="1407474000"/>
    <n v="1408078800"/>
    <x v="719"/>
    <d v="2014-08-15T05:00:00"/>
    <b v="0"/>
    <b v="1"/>
    <x v="6"/>
    <s v="mobile games"/>
  </r>
  <r>
    <n v="797"/>
    <s v="Houston, Moore and Rogers"/>
    <s v="Optional tangible utilization"/>
    <n v="7600"/>
    <n v="8332"/>
    <n v="9.6315789473684212"/>
    <x v="1"/>
    <n v="45.037837837837834"/>
    <n v="185"/>
    <s v="US"/>
    <s v="USD"/>
    <n v="1546149600"/>
    <n v="1548136800"/>
    <x v="720"/>
    <d v="2019-01-22T06:00:00"/>
    <b v="0"/>
    <b v="0"/>
    <x v="2"/>
    <s v="web"/>
  </r>
  <r>
    <n v="798"/>
    <s v="Small-Fuentes"/>
    <s v="Seamless maximized product"/>
    <n v="3400"/>
    <n v="6408"/>
    <n v="88.470588235294116"/>
    <x v="1"/>
    <n v="52.958677685950413"/>
    <n v="121"/>
    <s v="US"/>
    <s v="USD"/>
    <n v="1338440400"/>
    <n v="1340859600"/>
    <x v="721"/>
    <d v="2012-06-28T05:00:00"/>
    <b v="0"/>
    <b v="1"/>
    <x v="3"/>
    <s v="plays"/>
  </r>
  <r>
    <n v="799"/>
    <s v="Reid-Day"/>
    <s v="Devolved tertiary time-frame"/>
    <n v="84500"/>
    <n v="73522"/>
    <n v="-12.991715976331362"/>
    <x v="0"/>
    <n v="60.017959183673469"/>
    <n v="1225"/>
    <s v="GB"/>
    <s v="GBP"/>
    <n v="1454133600"/>
    <n v="1454479200"/>
    <x v="722"/>
    <d v="2016-02-03T06:00:00"/>
    <b v="0"/>
    <b v="0"/>
    <x v="3"/>
    <s v="plays"/>
  </r>
  <r>
    <n v="800"/>
    <s v="Wallace LLC"/>
    <s v="Centralized regional function"/>
    <n v="100"/>
    <n v="1"/>
    <n v="-99"/>
    <x v="0"/>
    <n v="1"/>
    <n v="1"/>
    <s v="CH"/>
    <s v="CHF"/>
    <n v="1434085200"/>
    <n v="1434430800"/>
    <x v="139"/>
    <d v="2015-06-16T05:00:00"/>
    <b v="0"/>
    <b v="0"/>
    <x v="1"/>
    <s v="rock"/>
  </r>
  <r>
    <n v="801"/>
    <s v="Olson-Bishop"/>
    <s v="User-friendly high-level initiative"/>
    <n v="2300"/>
    <n v="4667"/>
    <n v="102.91304347826087"/>
    <x v="1"/>
    <n v="44.028301886792455"/>
    <n v="106"/>
    <s v="US"/>
    <s v="USD"/>
    <n v="1577772000"/>
    <n v="1579672800"/>
    <x v="723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97.032258064516128"/>
    <x v="1"/>
    <n v="86.028169014084511"/>
    <n v="142"/>
    <s v="US"/>
    <s v="USD"/>
    <n v="1562216400"/>
    <n v="1562389200"/>
    <x v="704"/>
    <d v="2019-07-06T05:00:00"/>
    <b v="0"/>
    <b v="0"/>
    <x v="7"/>
    <s v="photography books"/>
  </r>
  <r>
    <n v="803"/>
    <s v="Perez, Brown and Meyers"/>
    <s v="Stand-alone background customer loyalty"/>
    <n v="6100"/>
    <n v="6527"/>
    <n v="7.0000000000000009"/>
    <x v="1"/>
    <n v="28.012875536480685"/>
    <n v="233"/>
    <s v="US"/>
    <s v="USD"/>
    <n v="1548568800"/>
    <n v="1551506400"/>
    <x v="724"/>
    <d v="2019-03-02T06:00:00"/>
    <b v="0"/>
    <b v="0"/>
    <x v="3"/>
    <s v="plays"/>
  </r>
  <r>
    <n v="804"/>
    <s v="English-Mccullough"/>
    <s v="Business-focused discrete software"/>
    <n v="2600"/>
    <n v="6987"/>
    <n v="168.73076923076923"/>
    <x v="1"/>
    <n v="32.050458715596328"/>
    <n v="218"/>
    <s v="US"/>
    <s v="USD"/>
    <n v="1514872800"/>
    <n v="1516600800"/>
    <x v="725"/>
    <d v="2018-01-22T06:00:00"/>
    <b v="0"/>
    <b v="0"/>
    <x v="1"/>
    <s v="rock"/>
  </r>
  <r>
    <n v="805"/>
    <s v="Smith-Nguyen"/>
    <s v="Advanced intermediate Graphic Interface"/>
    <n v="9700"/>
    <n v="4932"/>
    <n v="-49.154639175257728"/>
    <x v="0"/>
    <n v="73.611940298507463"/>
    <n v="67"/>
    <s v="AU"/>
    <s v="AUD"/>
    <n v="1416031200"/>
    <n v="1420437600"/>
    <x v="660"/>
    <d v="2015-01-05T06:00:00"/>
    <b v="0"/>
    <b v="0"/>
    <x v="4"/>
    <s v="documentary"/>
  </r>
  <r>
    <n v="806"/>
    <s v="Harmon-Madden"/>
    <s v="Adaptive holistic hub"/>
    <n v="700"/>
    <n v="8262"/>
    <n v="1080.2857142857142"/>
    <x v="1"/>
    <n v="108.71052631578948"/>
    <n v="76"/>
    <s v="US"/>
    <s v="USD"/>
    <n v="1330927200"/>
    <n v="1332997200"/>
    <x v="726"/>
    <d v="2012-03-29T05:00:00"/>
    <b v="0"/>
    <b v="1"/>
    <x v="4"/>
    <s v="drama"/>
  </r>
  <r>
    <n v="807"/>
    <s v="Walker-Taylor"/>
    <s v="Automated uniform concept"/>
    <n v="700"/>
    <n v="1848"/>
    <n v="164"/>
    <x v="1"/>
    <n v="42.97674418604651"/>
    <n v="43"/>
    <s v="US"/>
    <s v="USD"/>
    <n v="1571115600"/>
    <n v="1574920800"/>
    <x v="727"/>
    <d v="2019-11-28T06:00:00"/>
    <b v="0"/>
    <b v="1"/>
    <x v="3"/>
    <s v="plays"/>
  </r>
  <r>
    <n v="808"/>
    <s v="Harris, Medina and Mitchell"/>
    <s v="Enhanced regional flexibility"/>
    <n v="5200"/>
    <n v="1583"/>
    <n v="-69.557692307692307"/>
    <x v="0"/>
    <n v="83.315789473684205"/>
    <n v="19"/>
    <s v="US"/>
    <s v="USD"/>
    <n v="1463461200"/>
    <n v="1464930000"/>
    <x v="728"/>
    <d v="2016-06-03T05:00:00"/>
    <b v="0"/>
    <b v="0"/>
    <x v="0"/>
    <s v="food trucks"/>
  </r>
  <r>
    <n v="809"/>
    <s v="Williams and Sons"/>
    <s v="Public-key bottom-line algorithm"/>
    <n v="140800"/>
    <n v="88536"/>
    <n v="-37.119318181818187"/>
    <x v="0"/>
    <n v="42"/>
    <n v="2108"/>
    <s v="CH"/>
    <s v="CHF"/>
    <n v="1344920400"/>
    <n v="1345006800"/>
    <x v="729"/>
    <d v="2012-08-15T05:00:00"/>
    <b v="0"/>
    <b v="0"/>
    <x v="4"/>
    <s v="documentary"/>
  </r>
  <r>
    <n v="810"/>
    <s v="Ball-Fisher"/>
    <s v="Multi-layered intangible instruction set"/>
    <n v="6400"/>
    <n v="12360"/>
    <n v="93.125"/>
    <x v="1"/>
    <n v="55.927601809954751"/>
    <n v="221"/>
    <s v="US"/>
    <s v="USD"/>
    <n v="1511848800"/>
    <n v="1512712800"/>
    <x v="730"/>
    <d v="2017-12-08T06:00:00"/>
    <b v="0"/>
    <b v="1"/>
    <x v="3"/>
    <s v="plays"/>
  </r>
  <r>
    <n v="811"/>
    <s v="Page, Holt and Mack"/>
    <s v="Fundamental methodical emulation"/>
    <n v="92500"/>
    <n v="71320"/>
    <n v="-22.897297297297296"/>
    <x v="0"/>
    <n v="105.03681885125184"/>
    <n v="679"/>
    <s v="US"/>
    <s v="USD"/>
    <n v="1452319200"/>
    <n v="1452492000"/>
    <x v="731"/>
    <d v="2016-01-11T06:00:00"/>
    <b v="0"/>
    <b v="1"/>
    <x v="6"/>
    <s v="video games"/>
  </r>
  <r>
    <n v="812"/>
    <s v="Landry Group"/>
    <s v="Expanded value-added hardware"/>
    <n v="59700"/>
    <n v="134640"/>
    <n v="125.52763819095478"/>
    <x v="1"/>
    <n v="48"/>
    <n v="2805"/>
    <s v="CA"/>
    <s v="CAD"/>
    <n v="1523854800"/>
    <n v="1524286800"/>
    <x v="78"/>
    <d v="2018-04-21T05:00:00"/>
    <b v="0"/>
    <b v="0"/>
    <x v="5"/>
    <s v="nonfiction"/>
  </r>
  <r>
    <n v="813"/>
    <s v="Buckley Group"/>
    <s v="Diverse high-level attitude"/>
    <n v="3200"/>
    <n v="7661"/>
    <n v="139.40625"/>
    <x v="1"/>
    <n v="112.66176470588235"/>
    <n v="68"/>
    <s v="US"/>
    <s v="USD"/>
    <n v="1346043600"/>
    <n v="1346907600"/>
    <x v="732"/>
    <d v="2012-09-06T05:00:00"/>
    <b v="0"/>
    <b v="0"/>
    <x v="6"/>
    <s v="video games"/>
  </r>
  <r>
    <n v="814"/>
    <s v="Vincent PLC"/>
    <s v="Visionary 24hour analyzer"/>
    <n v="3200"/>
    <n v="2950"/>
    <n v="-7.8125"/>
    <x v="0"/>
    <n v="81.944444444444443"/>
    <n v="36"/>
    <s v="DK"/>
    <s v="DKK"/>
    <n v="1464325200"/>
    <n v="1464498000"/>
    <x v="733"/>
    <d v="2016-05-29T05:00:00"/>
    <b v="0"/>
    <b v="1"/>
    <x v="1"/>
    <s v="rock"/>
  </r>
  <r>
    <n v="815"/>
    <s v="Watson-Douglas"/>
    <s v="Centralized bandwidth-monitored leverage"/>
    <n v="9000"/>
    <n v="11721"/>
    <n v="30.233333333333334"/>
    <x v="1"/>
    <n v="64.049180327868854"/>
    <n v="183"/>
    <s v="CA"/>
    <s v="CAD"/>
    <n v="1511935200"/>
    <n v="1514181600"/>
    <x v="734"/>
    <d v="2017-12-25T06:00:00"/>
    <b v="0"/>
    <b v="0"/>
    <x v="1"/>
    <s v="rock"/>
  </r>
  <r>
    <n v="816"/>
    <s v="Jones, Casey and Jones"/>
    <s v="Ergonomic mission-critical moratorium"/>
    <n v="2300"/>
    <n v="14150"/>
    <n v="515.21739130434787"/>
    <x v="1"/>
    <n v="106.39097744360902"/>
    <n v="133"/>
    <s v="US"/>
    <s v="USD"/>
    <n v="1392012000"/>
    <n v="1392184800"/>
    <x v="406"/>
    <d v="2014-02-12T06:00:00"/>
    <b v="1"/>
    <b v="1"/>
    <x v="3"/>
    <s v="plays"/>
  </r>
  <r>
    <n v="817"/>
    <s v="Alvarez-Bauer"/>
    <s v="Front-line intermediate moderator"/>
    <n v="51300"/>
    <n v="189192"/>
    <n v="268.79532163742692"/>
    <x v="1"/>
    <n v="76.011249497790274"/>
    <n v="2489"/>
    <s v="IT"/>
    <s v="EUR"/>
    <n v="1556946000"/>
    <n v="1559365200"/>
    <x v="735"/>
    <d v="2019-06-01T05:00:00"/>
    <b v="0"/>
    <b v="1"/>
    <x v="5"/>
    <s v="nonfiction"/>
  </r>
  <r>
    <n v="818"/>
    <s v="Martinez LLC"/>
    <s v="Automated local secured line"/>
    <n v="700"/>
    <n v="7664"/>
    <n v="994.85714285714289"/>
    <x v="1"/>
    <n v="111.07246376811594"/>
    <n v="69"/>
    <s v="US"/>
    <s v="USD"/>
    <n v="1548050400"/>
    <n v="1549173600"/>
    <x v="736"/>
    <d v="2019-02-03T06:00:00"/>
    <b v="0"/>
    <b v="1"/>
    <x v="3"/>
    <s v="plays"/>
  </r>
  <r>
    <n v="819"/>
    <s v="Buck-Khan"/>
    <s v="Integrated bandwidth-monitored alliance"/>
    <n v="8900"/>
    <n v="4509"/>
    <n v="-49.337078651685395"/>
    <x v="0"/>
    <n v="95.936170212765958"/>
    <n v="47"/>
    <s v="US"/>
    <s v="USD"/>
    <n v="1353736800"/>
    <n v="1355032800"/>
    <x v="737"/>
    <d v="2012-12-09T06:00:00"/>
    <b v="1"/>
    <b v="0"/>
    <x v="6"/>
    <s v="video games"/>
  </r>
  <r>
    <n v="820"/>
    <s v="Valdez, Williams and Meyer"/>
    <s v="Cross-group heuristic forecast"/>
    <n v="1500"/>
    <n v="12009"/>
    <n v="700.6"/>
    <x v="1"/>
    <n v="43.043010752688176"/>
    <n v="279"/>
    <s v="GB"/>
    <s v="GBP"/>
    <n v="1532840400"/>
    <n v="1533963600"/>
    <x v="192"/>
    <d v="2018-08-11T05:00:00"/>
    <b v="0"/>
    <b v="1"/>
    <x v="1"/>
    <s v="rock"/>
  </r>
  <r>
    <n v="821"/>
    <s v="Alvarez-Andrews"/>
    <s v="Extended impactful secured line"/>
    <n v="4900"/>
    <n v="14273"/>
    <n v="191.28571428571428"/>
    <x v="1"/>
    <n v="67.966666666666669"/>
    <n v="210"/>
    <s v="US"/>
    <s v="USD"/>
    <n v="1488261600"/>
    <n v="1489381200"/>
    <x v="738"/>
    <d v="2017-03-13T05:00:00"/>
    <b v="0"/>
    <b v="0"/>
    <x v="4"/>
    <s v="documentary"/>
  </r>
  <r>
    <n v="822"/>
    <s v="Stewart and Sons"/>
    <s v="Distributed optimizing protocol"/>
    <n v="54000"/>
    <n v="188982"/>
    <n v="249.96666666666667"/>
    <x v="1"/>
    <n v="89.991428571428571"/>
    <n v="2100"/>
    <s v="US"/>
    <s v="USD"/>
    <n v="1393567200"/>
    <n v="1395032400"/>
    <x v="739"/>
    <d v="2014-03-17T05:00:00"/>
    <b v="0"/>
    <b v="0"/>
    <x v="1"/>
    <s v="rock"/>
  </r>
  <r>
    <n v="823"/>
    <s v="Dyer Inc"/>
    <s v="Secured well-modulated system engine"/>
    <n v="4100"/>
    <n v="14640"/>
    <n v="257.07317073170731"/>
    <x v="1"/>
    <n v="58.095238095238095"/>
    <n v="252"/>
    <s v="US"/>
    <s v="USD"/>
    <n v="1410325200"/>
    <n v="1412485200"/>
    <x v="613"/>
    <d v="2014-10-05T05:00:00"/>
    <b v="1"/>
    <b v="1"/>
    <x v="1"/>
    <s v="rock"/>
  </r>
  <r>
    <n v="824"/>
    <s v="Anderson, Williams and Cox"/>
    <s v="Streamlined national benchmark"/>
    <n v="85000"/>
    <n v="107516"/>
    <n v="26.489411764705885"/>
    <x v="1"/>
    <n v="83.996875000000003"/>
    <n v="1280"/>
    <s v="US"/>
    <s v="USD"/>
    <n v="1276923600"/>
    <n v="1279688400"/>
    <x v="740"/>
    <d v="2010-07-21T05:00:00"/>
    <b v="0"/>
    <b v="1"/>
    <x v="5"/>
    <s v="nonfiction"/>
  </r>
  <r>
    <n v="825"/>
    <s v="Solomon PLC"/>
    <s v="Open-architected 24/7 infrastructure"/>
    <n v="3600"/>
    <n v="13950"/>
    <n v="287.5"/>
    <x v="1"/>
    <n v="88.853503184713375"/>
    <n v="157"/>
    <s v="GB"/>
    <s v="GBP"/>
    <n v="1500958800"/>
    <n v="1501995600"/>
    <x v="145"/>
    <d v="2017-08-06T05:00:00"/>
    <b v="0"/>
    <b v="0"/>
    <x v="4"/>
    <s v="shorts"/>
  </r>
  <r>
    <n v="826"/>
    <s v="Miller-Hubbard"/>
    <s v="Digitized 6thgeneration Local Area Network"/>
    <n v="2800"/>
    <n v="12797"/>
    <n v="357.03571428571428"/>
    <x v="1"/>
    <n v="65.963917525773198"/>
    <n v="194"/>
    <s v="US"/>
    <s v="USD"/>
    <n v="1292220000"/>
    <n v="1294639200"/>
    <x v="741"/>
    <d v="2011-01-10T06:00:00"/>
    <b v="0"/>
    <b v="1"/>
    <x v="3"/>
    <s v="plays"/>
  </r>
  <r>
    <n v="827"/>
    <s v="Miranda, Martinez and Lowery"/>
    <s v="Innovative actuating artificial intelligence"/>
    <n v="2300"/>
    <n v="6134"/>
    <n v="166.69565217391303"/>
    <x v="1"/>
    <n v="74.804878048780495"/>
    <n v="82"/>
    <s v="AU"/>
    <s v="AUD"/>
    <n v="1304398800"/>
    <n v="1305435600"/>
    <x v="742"/>
    <d v="2011-05-15T05:00:00"/>
    <b v="0"/>
    <b v="1"/>
    <x v="4"/>
    <s v="drama"/>
  </r>
  <r>
    <n v="828"/>
    <s v="Munoz, Cherry and Bell"/>
    <s v="Cross-platform reciprocal budgetary management"/>
    <n v="7100"/>
    <n v="4899"/>
    <n v="-31"/>
    <x v="0"/>
    <n v="69.98571428571428"/>
    <n v="70"/>
    <s v="US"/>
    <s v="USD"/>
    <n v="1535432400"/>
    <n v="1537592400"/>
    <x v="202"/>
    <d v="2018-09-22T05:00:00"/>
    <b v="0"/>
    <b v="0"/>
    <x v="3"/>
    <s v="plays"/>
  </r>
  <r>
    <n v="829"/>
    <s v="Baker-Higgins"/>
    <s v="Vision-oriented scalable portal"/>
    <n v="9600"/>
    <n v="4929"/>
    <n v="-48.65625"/>
    <x v="0"/>
    <n v="32.006493506493506"/>
    <n v="154"/>
    <s v="US"/>
    <s v="USD"/>
    <n v="1433826000"/>
    <n v="1435122000"/>
    <x v="743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-98.828947368421055"/>
    <x v="0"/>
    <n v="64.727272727272734"/>
    <n v="22"/>
    <s v="US"/>
    <s v="USD"/>
    <n v="1514959200"/>
    <n v="1520056800"/>
    <x v="744"/>
    <d v="2018-03-03T06:00:00"/>
    <b v="0"/>
    <b v="0"/>
    <x v="3"/>
    <s v="plays"/>
  </r>
  <r>
    <n v="831"/>
    <s v="Ward PLC"/>
    <s v="Front-line bottom-line Graphic Interface"/>
    <n v="97100"/>
    <n v="105817"/>
    <n v="8.9773429454170959"/>
    <x v="1"/>
    <n v="24.998110087408456"/>
    <n v="4233"/>
    <s v="US"/>
    <s v="USD"/>
    <n v="1332738000"/>
    <n v="1335675600"/>
    <x v="745"/>
    <d v="2012-04-29T05:00:00"/>
    <b v="0"/>
    <b v="0"/>
    <x v="7"/>
    <s v="photography books"/>
  </r>
  <r>
    <n v="832"/>
    <s v="Bradley, Beck and Mayo"/>
    <s v="Synergized fault-tolerant hierarchy"/>
    <n v="43200"/>
    <n v="136156"/>
    <n v="215.17592592592592"/>
    <x v="1"/>
    <n v="104.97764070932922"/>
    <n v="1297"/>
    <s v="DK"/>
    <s v="DKK"/>
    <n v="1445490000"/>
    <n v="1448431200"/>
    <x v="746"/>
    <d v="2015-11-25T06:00:00"/>
    <b v="1"/>
    <b v="0"/>
    <x v="5"/>
    <s v="translations"/>
  </r>
  <r>
    <n v="833"/>
    <s v="Levine, Martin and Hernandez"/>
    <s v="Expanded asynchronous groupware"/>
    <n v="6800"/>
    <n v="10723"/>
    <n v="57.691176470588232"/>
    <x v="1"/>
    <n v="64.987878787878785"/>
    <n v="165"/>
    <s v="DK"/>
    <s v="DKK"/>
    <n v="1297663200"/>
    <n v="1298613600"/>
    <x v="747"/>
    <d v="2011-02-25T06:00:00"/>
    <b v="0"/>
    <b v="0"/>
    <x v="5"/>
    <s v="translations"/>
  </r>
  <r>
    <n v="834"/>
    <s v="Gallegos, Wagner and Gaines"/>
    <s v="Expanded fault-tolerant emulation"/>
    <n v="7300"/>
    <n v="11228"/>
    <n v="53.808219178082197"/>
    <x v="1"/>
    <n v="94.352941176470594"/>
    <n v="119"/>
    <s v="US"/>
    <s v="USD"/>
    <n v="1371963600"/>
    <n v="1372482000"/>
    <x v="362"/>
    <d v="2013-06-29T05:00:00"/>
    <b v="0"/>
    <b v="0"/>
    <x v="3"/>
    <s v="plays"/>
  </r>
  <r>
    <n v="835"/>
    <s v="Hodges, Smith and Kelly"/>
    <s v="Future-proofed 24hour model"/>
    <n v="86200"/>
    <n v="77355"/>
    <n v="-10.261020881670534"/>
    <x v="0"/>
    <n v="44.001706484641637"/>
    <n v="1758"/>
    <s v="US"/>
    <s v="USD"/>
    <n v="1425103200"/>
    <n v="1425621600"/>
    <x v="748"/>
    <d v="2015-03-06T06:00:00"/>
    <b v="0"/>
    <b v="0"/>
    <x v="2"/>
    <s v="web"/>
  </r>
  <r>
    <n v="836"/>
    <s v="Macias Inc"/>
    <s v="Optimized didactic intranet"/>
    <n v="8100"/>
    <n v="6086"/>
    <n v="-24.8641975308642"/>
    <x v="0"/>
    <n v="64.744680851063833"/>
    <n v="94"/>
    <s v="US"/>
    <s v="USD"/>
    <n v="1265349600"/>
    <n v="1266300000"/>
    <x v="749"/>
    <d v="2010-02-16T06:00:00"/>
    <b v="0"/>
    <b v="0"/>
    <x v="1"/>
    <s v="indie rock"/>
  </r>
  <r>
    <n v="837"/>
    <s v="Cook-Ortiz"/>
    <s v="Right-sized dedicated standardization"/>
    <n v="17700"/>
    <n v="150960"/>
    <n v="752.88135593220341"/>
    <x v="1"/>
    <n v="84.00667779632721"/>
    <n v="1797"/>
    <s v="US"/>
    <s v="USD"/>
    <n v="1301202000"/>
    <n v="1305867600"/>
    <x v="643"/>
    <d v="2011-05-20T05:00:00"/>
    <b v="0"/>
    <b v="0"/>
    <x v="1"/>
    <s v="jazz"/>
  </r>
  <r>
    <n v="838"/>
    <s v="Jordan-Fischer"/>
    <s v="Vision-oriented high-level extranet"/>
    <n v="6400"/>
    <n v="8890"/>
    <n v="38.90625"/>
    <x v="1"/>
    <n v="34.061302681992338"/>
    <n v="261"/>
    <s v="US"/>
    <s v="USD"/>
    <n v="1538024400"/>
    <n v="1538802000"/>
    <x v="750"/>
    <d v="2018-10-06T05:00:00"/>
    <b v="0"/>
    <b v="0"/>
    <x v="3"/>
    <s v="plays"/>
  </r>
  <r>
    <n v="839"/>
    <s v="Pierce-Ramirez"/>
    <s v="Organized scalable initiative"/>
    <n v="7700"/>
    <n v="14644"/>
    <n v="90.181818181818187"/>
    <x v="1"/>
    <n v="93.273885350318466"/>
    <n v="157"/>
    <s v="US"/>
    <s v="USD"/>
    <n v="1395032400"/>
    <n v="1398920400"/>
    <x v="751"/>
    <d v="2014-05-01T05:00:00"/>
    <b v="0"/>
    <b v="1"/>
    <x v="4"/>
    <s v="documentary"/>
  </r>
  <r>
    <n v="840"/>
    <s v="Howell and Sons"/>
    <s v="Enhanced regional moderator"/>
    <n v="116300"/>
    <n v="116583"/>
    <n v="0.24333619948409285"/>
    <x v="1"/>
    <n v="32.998301726577978"/>
    <n v="3533"/>
    <s v="US"/>
    <s v="USD"/>
    <n v="1405486800"/>
    <n v="1405659600"/>
    <x v="752"/>
    <d v="2014-07-18T05:00:00"/>
    <b v="0"/>
    <b v="1"/>
    <x v="3"/>
    <s v="plays"/>
  </r>
  <r>
    <n v="841"/>
    <s v="Garcia, Dunn and Richardson"/>
    <s v="Automated even-keeled emulation"/>
    <n v="9100"/>
    <n v="12991"/>
    <n v="42.758241758241759"/>
    <x v="1"/>
    <n v="83.812903225806451"/>
    <n v="155"/>
    <s v="US"/>
    <s v="USD"/>
    <n v="1455861600"/>
    <n v="1457244000"/>
    <x v="753"/>
    <d v="2016-03-06T06:00:00"/>
    <b v="0"/>
    <b v="0"/>
    <x v="2"/>
    <s v="web"/>
  </r>
  <r>
    <n v="842"/>
    <s v="Lawson and Sons"/>
    <s v="Reverse-engineered multi-tasking product"/>
    <n v="1500"/>
    <n v="8447"/>
    <n v="463.13333333333333"/>
    <x v="1"/>
    <n v="63.992424242424242"/>
    <n v="132"/>
    <s v="IT"/>
    <s v="EUR"/>
    <n v="1529038800"/>
    <n v="1529298000"/>
    <x v="754"/>
    <d v="2018-06-18T05:00:00"/>
    <b v="0"/>
    <b v="0"/>
    <x v="2"/>
    <s v="wearables"/>
  </r>
  <r>
    <n v="843"/>
    <s v="Porter-Hicks"/>
    <s v="De-engineered next generation parallelism"/>
    <n v="8800"/>
    <n v="2703"/>
    <n v="-69.284090909090907"/>
    <x v="0"/>
    <n v="81.909090909090907"/>
    <n v="33"/>
    <s v="US"/>
    <s v="USD"/>
    <n v="1535259600"/>
    <n v="1535778000"/>
    <x v="755"/>
    <d v="2018-09-01T05:00:00"/>
    <b v="0"/>
    <b v="0"/>
    <x v="7"/>
    <s v="photography books"/>
  </r>
  <r>
    <n v="844"/>
    <s v="Rodriguez-Hansen"/>
    <s v="Intuitive cohesive groupware"/>
    <n v="8800"/>
    <n v="8747"/>
    <n v="-0.60227272727272729"/>
    <x v="3"/>
    <n v="93.053191489361708"/>
    <n v="94"/>
    <s v="US"/>
    <s v="USD"/>
    <n v="1327212000"/>
    <n v="1327471200"/>
    <x v="756"/>
    <d v="2012-01-25T06:00:00"/>
    <b v="0"/>
    <b v="0"/>
    <x v="4"/>
    <s v="documentary"/>
  </r>
  <r>
    <n v="845"/>
    <s v="Williams LLC"/>
    <s v="Up-sized high-level access"/>
    <n v="69900"/>
    <n v="138087"/>
    <n v="97.549356223175963"/>
    <x v="1"/>
    <n v="101.98449039881831"/>
    <n v="1354"/>
    <s v="GB"/>
    <s v="GBP"/>
    <n v="1526360400"/>
    <n v="1529557200"/>
    <x v="757"/>
    <d v="2018-06-21T05:00:00"/>
    <b v="0"/>
    <b v="0"/>
    <x v="2"/>
    <s v="web"/>
  </r>
  <r>
    <n v="846"/>
    <s v="Cooper, Stanley and Bryant"/>
    <s v="Phased empowering success"/>
    <n v="1000"/>
    <n v="5085"/>
    <n v="408.5"/>
    <x v="1"/>
    <n v="105.9375"/>
    <n v="48"/>
    <s v="US"/>
    <s v="USD"/>
    <n v="1532149200"/>
    <n v="1535259600"/>
    <x v="758"/>
    <d v="2018-08-26T05:00:00"/>
    <b v="1"/>
    <b v="1"/>
    <x v="2"/>
    <s v="web"/>
  </r>
  <r>
    <n v="847"/>
    <s v="Miller, Glenn and Adams"/>
    <s v="Distributed actuating project"/>
    <n v="4700"/>
    <n v="11174"/>
    <n v="137.74468085106383"/>
    <x v="1"/>
    <n v="101.58181818181818"/>
    <n v="110"/>
    <s v="US"/>
    <s v="USD"/>
    <n v="1515304800"/>
    <n v="1515564000"/>
    <x v="759"/>
    <d v="2018-01-10T06:00:00"/>
    <b v="0"/>
    <b v="0"/>
    <x v="0"/>
    <s v="food trucks"/>
  </r>
  <r>
    <n v="848"/>
    <s v="Cole, Salazar and Moreno"/>
    <s v="Robust motivating orchestration"/>
    <n v="3200"/>
    <n v="10831"/>
    <n v="238.46875"/>
    <x v="1"/>
    <n v="62.970930232558139"/>
    <n v="172"/>
    <s v="US"/>
    <s v="USD"/>
    <n v="1276318800"/>
    <n v="1277096400"/>
    <x v="760"/>
    <d v="2010-06-21T05:00:00"/>
    <b v="0"/>
    <b v="0"/>
    <x v="4"/>
    <s v="drama"/>
  </r>
  <r>
    <n v="849"/>
    <s v="Jones-Ryan"/>
    <s v="Vision-oriented uniform instruction set"/>
    <n v="6700"/>
    <n v="8917"/>
    <n v="33.089552238805972"/>
    <x v="1"/>
    <n v="29.045602605863191"/>
    <n v="307"/>
    <s v="US"/>
    <s v="USD"/>
    <n v="1328767200"/>
    <n v="1329026400"/>
    <x v="761"/>
    <d v="2012-02-12T06:00:00"/>
    <b v="0"/>
    <b v="1"/>
    <x v="1"/>
    <s v="indie rock"/>
  </r>
  <r>
    <n v="850"/>
    <s v="Hood, Perez and Meadows"/>
    <s v="Cross-group upward-trending hierarchy"/>
    <n v="100"/>
    <n v="1"/>
    <n v="-99"/>
    <x v="0"/>
    <n v="1"/>
    <n v="1"/>
    <s v="US"/>
    <s v="USD"/>
    <n v="1321682400"/>
    <n v="1322978400"/>
    <x v="762"/>
    <d v="2011-12-04T06:00:00"/>
    <b v="1"/>
    <b v="0"/>
    <x v="1"/>
    <s v="rock"/>
  </r>
  <r>
    <n v="851"/>
    <s v="Bright and Sons"/>
    <s v="Object-based needs-based info-mediaries"/>
    <n v="6000"/>
    <n v="12468"/>
    <n v="107.80000000000001"/>
    <x v="1"/>
    <n v="77.924999999999997"/>
    <n v="160"/>
    <s v="US"/>
    <s v="USD"/>
    <n v="1335934800"/>
    <n v="1338786000"/>
    <x v="444"/>
    <d v="2012-06-04T05:00:00"/>
    <b v="0"/>
    <b v="0"/>
    <x v="1"/>
    <s v="electric music"/>
  </r>
  <r>
    <n v="852"/>
    <s v="Brady Ltd"/>
    <s v="Open-source reciprocal standardization"/>
    <n v="4900"/>
    <n v="2505"/>
    <n v="-48.877551020408163"/>
    <x v="0"/>
    <n v="80.806451612903231"/>
    <n v="31"/>
    <s v="US"/>
    <s v="USD"/>
    <n v="1310792400"/>
    <n v="1311656400"/>
    <x v="763"/>
    <d v="2011-07-26T05:00:00"/>
    <b v="0"/>
    <b v="1"/>
    <x v="6"/>
    <s v="video games"/>
  </r>
  <r>
    <n v="853"/>
    <s v="Collier LLC"/>
    <s v="Secured well-modulated projection"/>
    <n v="17100"/>
    <n v="111502"/>
    <n v="552.05847953216369"/>
    <x v="1"/>
    <n v="76.006816632583508"/>
    <n v="1467"/>
    <s v="CA"/>
    <s v="CAD"/>
    <n v="1308546000"/>
    <n v="1308978000"/>
    <x v="764"/>
    <d v="2011-06-25T05:00:00"/>
    <b v="0"/>
    <b v="1"/>
    <x v="1"/>
    <s v="indie rock"/>
  </r>
  <r>
    <n v="854"/>
    <s v="Campbell, Thomas and Obrien"/>
    <s v="Multi-channeled secondary middleware"/>
    <n v="171000"/>
    <n v="194309"/>
    <n v="13.630994152046782"/>
    <x v="1"/>
    <n v="72.993613824192337"/>
    <n v="2662"/>
    <s v="CA"/>
    <s v="CAD"/>
    <n v="1574056800"/>
    <n v="1576389600"/>
    <x v="765"/>
    <d v="2019-12-15T06:00:00"/>
    <b v="0"/>
    <b v="0"/>
    <x v="5"/>
    <s v="fiction"/>
  </r>
  <r>
    <n v="855"/>
    <s v="Moses-Terry"/>
    <s v="Horizontal clear-thinking framework"/>
    <n v="23400"/>
    <n v="23956"/>
    <n v="2.3760683760683761"/>
    <x v="1"/>
    <n v="53"/>
    <n v="452"/>
    <s v="AU"/>
    <s v="AUD"/>
    <n v="1308373200"/>
    <n v="1311051600"/>
    <x v="766"/>
    <d v="2011-07-19T05:00:00"/>
    <b v="0"/>
    <b v="0"/>
    <x v="3"/>
    <s v="plays"/>
  </r>
  <r>
    <n v="856"/>
    <s v="Williams and Sons"/>
    <s v="Profound composite core"/>
    <n v="2400"/>
    <n v="8558"/>
    <n v="256.58333333333331"/>
    <x v="1"/>
    <n v="54.164556962025316"/>
    <n v="158"/>
    <s v="US"/>
    <s v="USD"/>
    <n v="1335243600"/>
    <n v="1336712400"/>
    <x v="767"/>
    <d v="2012-05-11T05:00:00"/>
    <b v="0"/>
    <b v="0"/>
    <x v="0"/>
    <s v="food trucks"/>
  </r>
  <r>
    <n v="857"/>
    <s v="Miranda, Gray and Hale"/>
    <s v="Programmable disintermediate matrices"/>
    <n v="5300"/>
    <n v="7413"/>
    <n v="39.867924528301884"/>
    <x v="1"/>
    <n v="32.946666666666665"/>
    <n v="225"/>
    <s v="CH"/>
    <s v="CHF"/>
    <n v="1328421600"/>
    <n v="1330408800"/>
    <x v="768"/>
    <d v="2012-02-28T06:00:00"/>
    <b v="1"/>
    <b v="0"/>
    <x v="4"/>
    <s v="shorts"/>
  </r>
  <r>
    <n v="858"/>
    <s v="Ayala, Crawford and Taylor"/>
    <s v="Realigned 5thgeneration knowledge user"/>
    <n v="4000"/>
    <n v="2778"/>
    <n v="-30.55"/>
    <x v="0"/>
    <n v="79.371428571428567"/>
    <n v="35"/>
    <s v="US"/>
    <s v="USD"/>
    <n v="1524286800"/>
    <n v="1524891600"/>
    <x v="769"/>
    <d v="2018-04-28T05:00:00"/>
    <b v="1"/>
    <b v="0"/>
    <x v="0"/>
    <s v="food trucks"/>
  </r>
  <r>
    <n v="859"/>
    <s v="Martinez Ltd"/>
    <s v="Multi-layered upward-trending groupware"/>
    <n v="7300"/>
    <n v="2594"/>
    <n v="-64.465753424657535"/>
    <x v="0"/>
    <n v="41.174603174603178"/>
    <n v="63"/>
    <s v="US"/>
    <s v="USD"/>
    <n v="1362117600"/>
    <n v="1363669200"/>
    <x v="770"/>
    <d v="2013-03-19T05:00:00"/>
    <b v="0"/>
    <b v="1"/>
    <x v="3"/>
    <s v="plays"/>
  </r>
  <r>
    <n v="860"/>
    <s v="Lee PLC"/>
    <s v="Re-contextualized leadingedge firmware"/>
    <n v="2000"/>
    <n v="5033"/>
    <n v="151.65"/>
    <x v="1"/>
    <n v="77.430769230769229"/>
    <n v="65"/>
    <s v="US"/>
    <s v="USD"/>
    <n v="1550556000"/>
    <n v="1551420000"/>
    <x v="771"/>
    <d v="2019-03-01T06:00:00"/>
    <b v="0"/>
    <b v="1"/>
    <x v="2"/>
    <s v="wearables"/>
  </r>
  <r>
    <n v="861"/>
    <s v="Young, Ramsey and Powell"/>
    <s v="Devolved disintermediate analyzer"/>
    <n v="8800"/>
    <n v="9317"/>
    <n v="5.875"/>
    <x v="1"/>
    <n v="57.159509202453989"/>
    <n v="163"/>
    <s v="US"/>
    <s v="USD"/>
    <n v="1269147600"/>
    <n v="1269838800"/>
    <x v="772"/>
    <d v="2010-03-29T05:00:00"/>
    <b v="0"/>
    <b v="0"/>
    <x v="3"/>
    <s v="plays"/>
  </r>
  <r>
    <n v="862"/>
    <s v="Lewis and Sons"/>
    <s v="Profound disintermediate open system"/>
    <n v="3500"/>
    <n v="6560"/>
    <n v="87.428571428571431"/>
    <x v="1"/>
    <n v="77.17647058823529"/>
    <n v="85"/>
    <s v="US"/>
    <s v="USD"/>
    <n v="1312174800"/>
    <n v="1312520400"/>
    <x v="773"/>
    <d v="2011-08-05T05:00:00"/>
    <b v="0"/>
    <b v="0"/>
    <x v="3"/>
    <s v="plays"/>
  </r>
  <r>
    <n v="863"/>
    <s v="Davis-Johnson"/>
    <s v="Automated reciprocal protocol"/>
    <n v="1400"/>
    <n v="5415"/>
    <n v="286.78571428571428"/>
    <x v="1"/>
    <n v="24.953917050691246"/>
    <n v="217"/>
    <s v="US"/>
    <s v="USD"/>
    <n v="1434517200"/>
    <n v="1436504400"/>
    <x v="774"/>
    <d v="2015-07-10T05:00:00"/>
    <b v="0"/>
    <b v="1"/>
    <x v="4"/>
    <s v="television"/>
  </r>
  <r>
    <n v="864"/>
    <s v="Stevenson-Thompson"/>
    <s v="Automated static workforce"/>
    <n v="4200"/>
    <n v="14577"/>
    <n v="247.07142857142856"/>
    <x v="1"/>
    <n v="97.18"/>
    <n v="150"/>
    <s v="US"/>
    <s v="USD"/>
    <n v="1471582800"/>
    <n v="1472014800"/>
    <x v="775"/>
    <d v="2016-08-24T05:00:00"/>
    <b v="0"/>
    <b v="0"/>
    <x v="4"/>
    <s v="shorts"/>
  </r>
  <r>
    <n v="865"/>
    <s v="Ellis, Smith and Armstrong"/>
    <s v="Horizontal attitude-oriented help-desk"/>
    <n v="81000"/>
    <n v="150515"/>
    <n v="85.820987654320987"/>
    <x v="1"/>
    <n v="46.000916870415651"/>
    <n v="3272"/>
    <s v="US"/>
    <s v="USD"/>
    <n v="1410757200"/>
    <n v="1411534800"/>
    <x v="776"/>
    <d v="2014-09-24T05:00:00"/>
    <b v="0"/>
    <b v="0"/>
    <x v="3"/>
    <s v="plays"/>
  </r>
  <r>
    <n v="866"/>
    <s v="Jackson-Brown"/>
    <s v="Versatile 5thgeneration matrices"/>
    <n v="182800"/>
    <n v="79045"/>
    <n v="-56.758752735229756"/>
    <x v="3"/>
    <n v="88.023385300668153"/>
    <n v="898"/>
    <s v="US"/>
    <s v="USD"/>
    <n v="1304830800"/>
    <n v="1304917200"/>
    <x v="777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62.4375"/>
    <x v="1"/>
    <n v="25.99"/>
    <n v="300"/>
    <s v="US"/>
    <s v="USD"/>
    <n v="1539061200"/>
    <n v="1539579600"/>
    <x v="778"/>
    <d v="2018-10-15T05:00:00"/>
    <b v="0"/>
    <b v="0"/>
    <x v="0"/>
    <s v="food trucks"/>
  </r>
  <r>
    <n v="868"/>
    <s v="Wood, Buckley and Meza"/>
    <s v="Front-line web-enabled installation"/>
    <n v="7000"/>
    <n v="12939"/>
    <n v="84.842857142857142"/>
    <x v="1"/>
    <n v="102.69047619047619"/>
    <n v="126"/>
    <s v="US"/>
    <s v="USD"/>
    <n v="1381554000"/>
    <n v="1382504400"/>
    <x v="779"/>
    <d v="2013-10-23T05:00:00"/>
    <b v="0"/>
    <b v="0"/>
    <x v="3"/>
    <s v="plays"/>
  </r>
  <r>
    <n v="869"/>
    <s v="Brown-Williams"/>
    <s v="Multi-channeled responsive product"/>
    <n v="161900"/>
    <n v="38376"/>
    <n v="-76.296479308214941"/>
    <x v="0"/>
    <n v="72.958174904942965"/>
    <n v="526"/>
    <s v="US"/>
    <s v="USD"/>
    <n v="1277096400"/>
    <n v="1278306000"/>
    <x v="780"/>
    <d v="2010-07-05T05:00:00"/>
    <b v="0"/>
    <b v="0"/>
    <x v="4"/>
    <s v="drama"/>
  </r>
  <r>
    <n v="870"/>
    <s v="Hansen-Austin"/>
    <s v="Adaptive demand-driven encryption"/>
    <n v="7700"/>
    <n v="6920"/>
    <n v="-10.129870129870131"/>
    <x v="0"/>
    <n v="57.190082644628099"/>
    <n v="121"/>
    <s v="US"/>
    <s v="USD"/>
    <n v="1440392400"/>
    <n v="1442552400"/>
    <x v="335"/>
    <d v="2015-09-18T05:00:00"/>
    <b v="0"/>
    <b v="0"/>
    <x v="3"/>
    <s v="plays"/>
  </r>
  <r>
    <n v="871"/>
    <s v="Santana-George"/>
    <s v="Re-engineered client-driven knowledge user"/>
    <n v="71500"/>
    <n v="194912"/>
    <n v="172.60419580419583"/>
    <x v="1"/>
    <n v="84.013793103448279"/>
    <n v="2320"/>
    <s v="US"/>
    <s v="USD"/>
    <n v="1509512400"/>
    <n v="1511071200"/>
    <x v="535"/>
    <d v="2017-11-19T06:00:00"/>
    <b v="0"/>
    <b v="1"/>
    <x v="3"/>
    <s v="plays"/>
  </r>
  <r>
    <n v="872"/>
    <s v="Davis LLC"/>
    <s v="Compatible logistical paradigm"/>
    <n v="4700"/>
    <n v="7992"/>
    <n v="70.042553191489361"/>
    <x v="1"/>
    <n v="98.666666666666671"/>
    <n v="81"/>
    <s v="AU"/>
    <s v="AUD"/>
    <n v="1535950800"/>
    <n v="1536382800"/>
    <x v="270"/>
    <d v="2018-09-08T05:00:00"/>
    <b v="0"/>
    <b v="0"/>
    <x v="4"/>
    <s v="science fiction"/>
  </r>
  <r>
    <n v="873"/>
    <s v="Vazquez, Ochoa and Clark"/>
    <s v="Intuitive value-added installation"/>
    <n v="42100"/>
    <n v="79268"/>
    <n v="88.285035629453674"/>
    <x v="1"/>
    <n v="42.007419183889773"/>
    <n v="1887"/>
    <s v="US"/>
    <s v="USD"/>
    <n v="1389160800"/>
    <n v="1389592800"/>
    <x v="781"/>
    <d v="2014-01-13T06:00:00"/>
    <b v="0"/>
    <b v="0"/>
    <x v="7"/>
    <s v="photography books"/>
  </r>
  <r>
    <n v="874"/>
    <s v="Chung-Nguyen"/>
    <s v="Managed discrete parallelism"/>
    <n v="40200"/>
    <n v="139468"/>
    <n v="246.93532338308458"/>
    <x v="1"/>
    <n v="32.002753556677376"/>
    <n v="4358"/>
    <s v="US"/>
    <s v="USD"/>
    <n v="1271998800"/>
    <n v="1275282000"/>
    <x v="782"/>
    <d v="2010-05-31T05:00:00"/>
    <b v="0"/>
    <b v="1"/>
    <x v="7"/>
    <s v="photography books"/>
  </r>
  <r>
    <n v="875"/>
    <s v="Mueller-Harmon"/>
    <s v="Implemented tangible approach"/>
    <n v="7900"/>
    <n v="5465"/>
    <n v="-30.822784810126581"/>
    <x v="0"/>
    <n v="81.567164179104481"/>
    <n v="67"/>
    <s v="US"/>
    <s v="USD"/>
    <n v="1294898400"/>
    <n v="1294984800"/>
    <x v="783"/>
    <d v="2011-01-14T06:00:00"/>
    <b v="0"/>
    <b v="0"/>
    <x v="1"/>
    <s v="rock"/>
  </r>
  <r>
    <n v="876"/>
    <s v="Dixon, Perez and Banks"/>
    <s v="Re-engineered encompassing definition"/>
    <n v="8300"/>
    <n v="2111"/>
    <n v="-74.566265060240966"/>
    <x v="0"/>
    <n v="37.035087719298247"/>
    <n v="57"/>
    <s v="CA"/>
    <s v="CAD"/>
    <n v="1559970000"/>
    <n v="1562043600"/>
    <x v="784"/>
    <d v="2019-07-02T05:00:00"/>
    <b v="0"/>
    <b v="0"/>
    <x v="7"/>
    <s v="photography books"/>
  </r>
  <r>
    <n v="877"/>
    <s v="Estrada Group"/>
    <s v="Multi-lateral uniform collaboration"/>
    <n v="163600"/>
    <n v="126628"/>
    <n v="-22.599022004889978"/>
    <x v="0"/>
    <n v="103.033360455655"/>
    <n v="1229"/>
    <s v="US"/>
    <s v="USD"/>
    <n v="1469509200"/>
    <n v="1469595600"/>
    <x v="785"/>
    <d v="2016-07-27T05:00:00"/>
    <b v="0"/>
    <b v="0"/>
    <x v="0"/>
    <s v="food trucks"/>
  </r>
  <r>
    <n v="878"/>
    <s v="Lutz Group"/>
    <s v="Enterprise-wide foreground paradigm"/>
    <n v="2700"/>
    <n v="1012"/>
    <n v="-62.518518518518519"/>
    <x v="0"/>
    <n v="84.333333333333329"/>
    <n v="12"/>
    <s v="IT"/>
    <s v="EUR"/>
    <n v="1579068000"/>
    <n v="1581141600"/>
    <x v="786"/>
    <d v="2020-02-08T06:00:00"/>
    <b v="0"/>
    <b v="0"/>
    <x v="1"/>
    <s v="metal"/>
  </r>
  <r>
    <n v="879"/>
    <s v="Ortiz Inc"/>
    <s v="Stand-alone incremental parallelism"/>
    <n v="1000"/>
    <n v="5438"/>
    <n v="443.79999999999995"/>
    <x v="1"/>
    <n v="102.60377358490567"/>
    <n v="53"/>
    <s v="US"/>
    <s v="USD"/>
    <n v="1487743200"/>
    <n v="1488520800"/>
    <x v="787"/>
    <d v="2017-03-03T06:00:00"/>
    <b v="0"/>
    <b v="0"/>
    <x v="5"/>
    <s v="nonfiction"/>
  </r>
  <r>
    <n v="880"/>
    <s v="Craig, Ellis and Miller"/>
    <s v="Persevering 5thgeneration throughput"/>
    <n v="84500"/>
    <n v="193101"/>
    <n v="128.52189349112427"/>
    <x v="1"/>
    <n v="79.992129246064621"/>
    <n v="2414"/>
    <s v="US"/>
    <s v="USD"/>
    <n v="1563685200"/>
    <n v="1563858000"/>
    <x v="788"/>
    <d v="2019-07-23T05:00:00"/>
    <b v="0"/>
    <b v="0"/>
    <x v="1"/>
    <s v="electric music"/>
  </r>
  <r>
    <n v="881"/>
    <s v="Charles Inc"/>
    <s v="Implemented object-oriented synergy"/>
    <n v="81300"/>
    <n v="31665"/>
    <n v="-61.051660516605168"/>
    <x v="0"/>
    <n v="70.055309734513273"/>
    <n v="452"/>
    <s v="US"/>
    <s v="USD"/>
    <n v="1436418000"/>
    <n v="1438923600"/>
    <x v="330"/>
    <d v="2015-08-07T05:00:00"/>
    <b v="0"/>
    <b v="1"/>
    <x v="3"/>
    <s v="plays"/>
  </r>
  <r>
    <n v="882"/>
    <s v="White-Rosario"/>
    <s v="Balanced demand-driven definition"/>
    <n v="800"/>
    <n v="2960"/>
    <n v="270"/>
    <x v="1"/>
    <n v="37"/>
    <n v="80"/>
    <s v="US"/>
    <s v="USD"/>
    <n v="1421820000"/>
    <n v="1422165600"/>
    <x v="789"/>
    <d v="2015-01-25T06:00:00"/>
    <b v="0"/>
    <b v="0"/>
    <x v="3"/>
    <s v="plays"/>
  </r>
  <r>
    <n v="883"/>
    <s v="Simmons-Villarreal"/>
    <s v="Customer-focused mobile Graphic Interface"/>
    <n v="3400"/>
    <n v="8089"/>
    <n v="137.91176470588235"/>
    <x v="1"/>
    <n v="41.911917098445599"/>
    <n v="193"/>
    <s v="US"/>
    <s v="USD"/>
    <n v="1274763600"/>
    <n v="1277874000"/>
    <x v="790"/>
    <d v="2010-06-30T05:00:00"/>
    <b v="0"/>
    <b v="0"/>
    <x v="4"/>
    <s v="shorts"/>
  </r>
  <r>
    <n v="884"/>
    <s v="Strickland Group"/>
    <s v="Horizontal secondary interface"/>
    <n v="170800"/>
    <n v="109374"/>
    <n v="-35.963700234192039"/>
    <x v="0"/>
    <n v="57.992576882290564"/>
    <n v="1886"/>
    <s v="US"/>
    <s v="USD"/>
    <n v="1399179600"/>
    <n v="1399352400"/>
    <x v="791"/>
    <d v="2014-05-06T05:00:00"/>
    <b v="0"/>
    <b v="1"/>
    <x v="3"/>
    <s v="plays"/>
  </r>
  <r>
    <n v="885"/>
    <s v="Lynch Ltd"/>
    <s v="Virtual analyzing collaboration"/>
    <n v="1800"/>
    <n v="2129"/>
    <n v="18.277777777777779"/>
    <x v="1"/>
    <n v="40.942307692307693"/>
    <n v="52"/>
    <s v="US"/>
    <s v="USD"/>
    <n v="1275800400"/>
    <n v="1279083600"/>
    <x v="792"/>
    <d v="2010-07-14T05:00:00"/>
    <b v="0"/>
    <b v="0"/>
    <x v="3"/>
    <s v="plays"/>
  </r>
  <r>
    <n v="886"/>
    <s v="Sanders LLC"/>
    <s v="Multi-tiered explicit focus group"/>
    <n v="150600"/>
    <n v="127745"/>
    <n v="-15.175962815405047"/>
    <x v="0"/>
    <n v="69.9972602739726"/>
    <n v="1825"/>
    <s v="US"/>
    <s v="USD"/>
    <n v="1282798800"/>
    <n v="1284354000"/>
    <x v="793"/>
    <d v="2010-09-13T05:00:00"/>
    <b v="0"/>
    <b v="0"/>
    <x v="1"/>
    <s v="indie rock"/>
  </r>
  <r>
    <n v="887"/>
    <s v="Cooper LLC"/>
    <s v="Multi-layered systematic knowledgebase"/>
    <n v="7800"/>
    <n v="2289"/>
    <n v="-70.65384615384616"/>
    <x v="0"/>
    <n v="73.838709677419359"/>
    <n v="31"/>
    <s v="US"/>
    <s v="USD"/>
    <n v="1437109200"/>
    <n v="1441170000"/>
    <x v="794"/>
    <d v="2015-09-02T05:00:00"/>
    <b v="0"/>
    <b v="1"/>
    <x v="3"/>
    <s v="plays"/>
  </r>
  <r>
    <n v="888"/>
    <s v="Palmer Ltd"/>
    <s v="Reverse-engineered uniform knowledge user"/>
    <n v="5800"/>
    <n v="12174"/>
    <n v="109.89655172413792"/>
    <x v="1"/>
    <n v="41.979310344827589"/>
    <n v="290"/>
    <s v="US"/>
    <s v="USD"/>
    <n v="1491886800"/>
    <n v="1493528400"/>
    <x v="795"/>
    <d v="2017-04-30T05:00:00"/>
    <b v="0"/>
    <b v="0"/>
    <x v="3"/>
    <s v="plays"/>
  </r>
  <r>
    <n v="889"/>
    <s v="Santos Group"/>
    <s v="Secured dynamic capacity"/>
    <n v="5600"/>
    <n v="9508"/>
    <n v="69.785714285714278"/>
    <x v="1"/>
    <n v="77.93442622950819"/>
    <n v="122"/>
    <s v="US"/>
    <s v="USD"/>
    <n v="1394600400"/>
    <n v="1395205200"/>
    <x v="796"/>
    <d v="2014-03-19T05:00:00"/>
    <b v="0"/>
    <b v="1"/>
    <x v="1"/>
    <s v="electric music"/>
  </r>
  <r>
    <n v="890"/>
    <s v="Christian, Kim and Jimenez"/>
    <s v="Devolved foreground throughput"/>
    <n v="134400"/>
    <n v="155849"/>
    <n v="15.95907738095238"/>
    <x v="1"/>
    <n v="106.01972789115646"/>
    <n v="1470"/>
    <s v="US"/>
    <s v="USD"/>
    <n v="1561352400"/>
    <n v="1561438800"/>
    <x v="797"/>
    <d v="2019-06-25T05:00:00"/>
    <b v="0"/>
    <b v="0"/>
    <x v="1"/>
    <s v="indie rock"/>
  </r>
  <r>
    <n v="891"/>
    <s v="Williams, Price and Hurley"/>
    <s v="Synchronized demand-driven infrastructure"/>
    <n v="3000"/>
    <n v="7758"/>
    <n v="158.6"/>
    <x v="1"/>
    <n v="47.018181818181816"/>
    <n v="165"/>
    <s v="CA"/>
    <s v="CAD"/>
    <n v="1322892000"/>
    <n v="1326693600"/>
    <x v="798"/>
    <d v="2012-01-16T06:00:00"/>
    <b v="0"/>
    <b v="0"/>
    <x v="4"/>
    <s v="documentary"/>
  </r>
  <r>
    <n v="892"/>
    <s v="Anderson, Parks and Estrada"/>
    <s v="Realigned discrete structure"/>
    <n v="6000"/>
    <n v="13835"/>
    <n v="130.58333333333334"/>
    <x v="1"/>
    <n v="76.016483516483518"/>
    <n v="182"/>
    <s v="US"/>
    <s v="USD"/>
    <n v="1274418000"/>
    <n v="1277960400"/>
    <x v="799"/>
    <d v="2010-07-01T05:00:00"/>
    <b v="0"/>
    <b v="0"/>
    <x v="5"/>
    <s v="translations"/>
  </r>
  <r>
    <n v="893"/>
    <s v="Collins-Martinez"/>
    <s v="Progressive grid-enabled website"/>
    <n v="8400"/>
    <n v="10770"/>
    <n v="28.214285714285715"/>
    <x v="1"/>
    <n v="54.120603015075375"/>
    <n v="199"/>
    <s v="IT"/>
    <s v="EUR"/>
    <n v="1434344400"/>
    <n v="1434690000"/>
    <x v="800"/>
    <d v="2015-06-19T05:00:00"/>
    <b v="0"/>
    <b v="1"/>
    <x v="4"/>
    <s v="documentary"/>
  </r>
  <r>
    <n v="894"/>
    <s v="Barrett Inc"/>
    <s v="Organic cohesive neural-net"/>
    <n v="1700"/>
    <n v="3208"/>
    <n v="88.705882352941174"/>
    <x v="1"/>
    <n v="57.285714285714285"/>
    <n v="56"/>
    <s v="GB"/>
    <s v="GBP"/>
    <n v="1373518800"/>
    <n v="1376110800"/>
    <x v="801"/>
    <d v="2013-08-10T05:00:00"/>
    <b v="0"/>
    <b v="1"/>
    <x v="4"/>
    <s v="television"/>
  </r>
  <r>
    <n v="895"/>
    <s v="Adams-Rollins"/>
    <s v="Integrated demand-driven info-mediaries"/>
    <n v="159800"/>
    <n v="11108"/>
    <n v="-93.048811013767207"/>
    <x v="0"/>
    <n v="103.81308411214954"/>
    <n v="107"/>
    <s v="US"/>
    <s v="USD"/>
    <n v="1517637600"/>
    <n v="1518415200"/>
    <x v="802"/>
    <d v="2018-02-12T06:00:00"/>
    <b v="0"/>
    <b v="0"/>
    <x v="3"/>
    <s v="plays"/>
  </r>
  <r>
    <n v="896"/>
    <s v="Wright-Bryant"/>
    <s v="Reverse-engineered client-server extranet"/>
    <n v="19800"/>
    <n v="153338"/>
    <n v="674.43434343434342"/>
    <x v="1"/>
    <n v="105.02602739726028"/>
    <n v="1460"/>
    <s v="AU"/>
    <s v="AUD"/>
    <n v="1310619600"/>
    <n v="1310878800"/>
    <x v="803"/>
    <d v="2011-07-17T05:00:00"/>
    <b v="0"/>
    <b v="1"/>
    <x v="0"/>
    <s v="food trucks"/>
  </r>
  <r>
    <n v="897"/>
    <s v="Berry-Cannon"/>
    <s v="Organized discrete encoding"/>
    <n v="8800"/>
    <n v="2437"/>
    <n v="-72.306818181818173"/>
    <x v="0"/>
    <n v="90.259259259259252"/>
    <n v="27"/>
    <s v="US"/>
    <s v="USD"/>
    <n v="1556427600"/>
    <n v="1556600400"/>
    <x v="212"/>
    <d v="2019-04-30T05:00:00"/>
    <b v="0"/>
    <b v="0"/>
    <x v="3"/>
    <s v="plays"/>
  </r>
  <r>
    <n v="898"/>
    <s v="Davis-Gonzalez"/>
    <s v="Balanced regional flexibility"/>
    <n v="179100"/>
    <n v="93991"/>
    <n v="-47.520379676158569"/>
    <x v="0"/>
    <n v="76.978705978705975"/>
    <n v="1221"/>
    <s v="US"/>
    <s v="USD"/>
    <n v="1576476000"/>
    <n v="1576994400"/>
    <x v="804"/>
    <d v="2019-12-22T06:00:00"/>
    <b v="0"/>
    <b v="0"/>
    <x v="4"/>
    <s v="documentary"/>
  </r>
  <r>
    <n v="899"/>
    <s v="Best-Young"/>
    <s v="Implemented multimedia time-frame"/>
    <n v="3100"/>
    <n v="12620"/>
    <n v="307.09677419354836"/>
    <x v="1"/>
    <n v="102.60162601626017"/>
    <n v="123"/>
    <s v="CH"/>
    <s v="CHF"/>
    <n v="1381122000"/>
    <n v="1382677200"/>
    <x v="805"/>
    <d v="2013-10-25T05:00:00"/>
    <b v="0"/>
    <b v="0"/>
    <x v="1"/>
    <s v="jazz"/>
  </r>
  <r>
    <n v="900"/>
    <s v="Powers, Smith and Deleon"/>
    <s v="Enhanced uniform service-desk"/>
    <n v="100"/>
    <n v="2"/>
    <n v="-98"/>
    <x v="0"/>
    <n v="2"/>
    <n v="1"/>
    <s v="US"/>
    <s v="USD"/>
    <n v="1411102800"/>
    <n v="1411189200"/>
    <x v="806"/>
    <d v="2014-09-20T05:00:00"/>
    <b v="0"/>
    <b v="1"/>
    <x v="2"/>
    <s v="web"/>
  </r>
  <r>
    <n v="901"/>
    <s v="Hogan Group"/>
    <s v="Versatile bottom-line definition"/>
    <n v="5600"/>
    <n v="8746"/>
    <n v="56.178571428571431"/>
    <x v="1"/>
    <n v="55.0062893081761"/>
    <n v="159"/>
    <s v="US"/>
    <s v="USD"/>
    <n v="1531803600"/>
    <n v="1534654800"/>
    <x v="807"/>
    <d v="2018-08-19T05:00:00"/>
    <b v="0"/>
    <b v="1"/>
    <x v="1"/>
    <s v="rock"/>
  </r>
  <r>
    <n v="902"/>
    <s v="Wang, Silva and Byrd"/>
    <s v="Integrated bifurcated software"/>
    <n v="1400"/>
    <n v="3534"/>
    <n v="152.42857142857142"/>
    <x v="1"/>
    <n v="32.127272727272725"/>
    <n v="110"/>
    <s v="US"/>
    <s v="USD"/>
    <n v="1454133600"/>
    <n v="1457762400"/>
    <x v="722"/>
    <d v="2016-03-12T06:00:00"/>
    <b v="0"/>
    <b v="0"/>
    <x v="2"/>
    <s v="web"/>
  </r>
  <r>
    <n v="903"/>
    <s v="Parker-Morris"/>
    <s v="Assimilated next generation instruction set"/>
    <n v="41000"/>
    <n v="709"/>
    <n v="-98.270731707317069"/>
    <x v="2"/>
    <n v="50.642857142857146"/>
    <n v="14"/>
    <s v="US"/>
    <s v="USD"/>
    <n v="1336194000"/>
    <n v="1337490000"/>
    <x v="477"/>
    <d v="2012-05-20T05:00:00"/>
    <b v="0"/>
    <b v="1"/>
    <x v="5"/>
    <s v="nonfiction"/>
  </r>
  <r>
    <n v="904"/>
    <s v="Rodriguez, Johnson and Jackson"/>
    <s v="Digitized foreground array"/>
    <n v="6500"/>
    <n v="795"/>
    <n v="-87.769230769230759"/>
    <x v="0"/>
    <n v="49.6875"/>
    <n v="16"/>
    <s v="US"/>
    <s v="USD"/>
    <n v="1349326800"/>
    <n v="1349672400"/>
    <x v="259"/>
    <d v="2012-10-08T05:00:00"/>
    <b v="0"/>
    <b v="0"/>
    <x v="5"/>
    <s v="radio &amp; podcasts"/>
  </r>
  <r>
    <n v="905"/>
    <s v="Haynes PLC"/>
    <s v="Re-engineered clear-thinking project"/>
    <n v="7900"/>
    <n v="12955"/>
    <n v="63.987341772151893"/>
    <x v="1"/>
    <n v="54.894067796610166"/>
    <n v="236"/>
    <s v="US"/>
    <s v="USD"/>
    <n v="1379566800"/>
    <n v="1379826000"/>
    <x v="9"/>
    <d v="2013-09-22T05:00:00"/>
    <b v="0"/>
    <b v="0"/>
    <x v="3"/>
    <s v="plays"/>
  </r>
  <r>
    <n v="906"/>
    <s v="Hayes Group"/>
    <s v="Implemented even-keeled standardization"/>
    <n v="5500"/>
    <n v="8964"/>
    <n v="62.981818181818184"/>
    <x v="1"/>
    <n v="46.931937172774866"/>
    <n v="191"/>
    <s v="US"/>
    <s v="USD"/>
    <n v="1494651600"/>
    <n v="1497762000"/>
    <x v="808"/>
    <d v="2017-06-18T05:00:00"/>
    <b v="1"/>
    <b v="1"/>
    <x v="4"/>
    <s v="documentary"/>
  </r>
  <r>
    <n v="907"/>
    <s v="White, Pena and Calhoun"/>
    <s v="Quality-focused asymmetric adapter"/>
    <n v="9100"/>
    <n v="1843"/>
    <n v="-79.747252747252745"/>
    <x v="0"/>
    <n v="44.951219512195124"/>
    <n v="41"/>
    <s v="US"/>
    <s v="USD"/>
    <n v="1303880400"/>
    <n v="1304485200"/>
    <x v="809"/>
    <d v="2011-05-04T05:00:00"/>
    <b v="0"/>
    <b v="0"/>
    <x v="3"/>
    <s v="plays"/>
  </r>
  <r>
    <n v="908"/>
    <s v="Bryant-Pope"/>
    <s v="Networked intangible help-desk"/>
    <n v="38200"/>
    <n v="121950"/>
    <n v="219.24083769633506"/>
    <x v="1"/>
    <n v="30.99898322318251"/>
    <n v="3934"/>
    <s v="US"/>
    <s v="USD"/>
    <n v="1335934800"/>
    <n v="1336885200"/>
    <x v="444"/>
    <d v="2012-05-13T05:00:00"/>
    <b v="0"/>
    <b v="0"/>
    <x v="6"/>
    <s v="video games"/>
  </r>
  <r>
    <n v="909"/>
    <s v="Gates, Li and Thompson"/>
    <s v="Synchronized attitude-oriented frame"/>
    <n v="1800"/>
    <n v="8621"/>
    <n v="378.94444444444446"/>
    <x v="1"/>
    <n v="107.7625"/>
    <n v="80"/>
    <s v="CA"/>
    <s v="CAD"/>
    <n v="1528088400"/>
    <n v="1530421200"/>
    <x v="384"/>
    <d v="2018-07-01T05:00:00"/>
    <b v="0"/>
    <b v="1"/>
    <x v="3"/>
    <s v="plays"/>
  </r>
  <r>
    <n v="910"/>
    <s v="King-Morris"/>
    <s v="Proactive incremental architecture"/>
    <n v="154500"/>
    <n v="30215"/>
    <n v="-80.443365695792878"/>
    <x v="3"/>
    <n v="102.07770270270271"/>
    <n v="296"/>
    <s v="US"/>
    <s v="USD"/>
    <n v="1421906400"/>
    <n v="1421992800"/>
    <x v="810"/>
    <d v="2015-01-23T06:00:00"/>
    <b v="0"/>
    <b v="0"/>
    <x v="3"/>
    <s v="plays"/>
  </r>
  <r>
    <n v="911"/>
    <s v="Carter, Cole and Curtis"/>
    <s v="Cloned responsive standardization"/>
    <n v="5800"/>
    <n v="11539"/>
    <n v="98.948275862068968"/>
    <x v="1"/>
    <n v="24.976190476190474"/>
    <n v="462"/>
    <s v="US"/>
    <s v="USD"/>
    <n v="1568005200"/>
    <n v="1568178000"/>
    <x v="811"/>
    <d v="2019-09-11T05:00:00"/>
    <b v="1"/>
    <b v="0"/>
    <x v="2"/>
    <s v="web"/>
  </r>
  <r>
    <n v="912"/>
    <s v="Sanchez-Parsons"/>
    <s v="Reduced bifurcated pricing structure"/>
    <n v="1800"/>
    <n v="14310"/>
    <n v="695"/>
    <x v="1"/>
    <n v="79.944134078212286"/>
    <n v="179"/>
    <s v="US"/>
    <s v="USD"/>
    <n v="1346821200"/>
    <n v="1347944400"/>
    <x v="812"/>
    <d v="2012-09-18T05:00:00"/>
    <b v="1"/>
    <b v="0"/>
    <x v="4"/>
    <s v="drama"/>
  </r>
  <r>
    <n v="913"/>
    <s v="Rivera-Pearson"/>
    <s v="Re-engineered asymmetric challenge"/>
    <n v="70200"/>
    <n v="35536"/>
    <n v="-49.378917378917379"/>
    <x v="0"/>
    <n v="67.946462715105156"/>
    <n v="523"/>
    <s v="AU"/>
    <s v="AUD"/>
    <n v="1557637200"/>
    <n v="1558760400"/>
    <x v="813"/>
    <d v="2019-05-25T05:00:00"/>
    <b v="0"/>
    <b v="0"/>
    <x v="4"/>
    <s v="drama"/>
  </r>
  <r>
    <n v="914"/>
    <s v="Ramirez, Padilla and Barrera"/>
    <s v="Diverse client-driven conglomeration"/>
    <n v="6400"/>
    <n v="3676"/>
    <n v="-42.5625"/>
    <x v="0"/>
    <n v="26.070921985815602"/>
    <n v="141"/>
    <s v="GB"/>
    <s v="GBP"/>
    <n v="1375592400"/>
    <n v="1376629200"/>
    <x v="814"/>
    <d v="2013-08-16T05:00:00"/>
    <b v="0"/>
    <b v="0"/>
    <x v="3"/>
    <s v="plays"/>
  </r>
  <r>
    <n v="915"/>
    <s v="Riggs Group"/>
    <s v="Configurable upward-trending solution"/>
    <n v="125900"/>
    <n v="195936"/>
    <n v="55.628276409849086"/>
    <x v="1"/>
    <n v="105.0032154340836"/>
    <n v="1866"/>
    <s v="GB"/>
    <s v="GBP"/>
    <n v="1503982800"/>
    <n v="1504760400"/>
    <x v="80"/>
    <d v="2017-09-07T05:00:00"/>
    <b v="0"/>
    <b v="0"/>
    <x v="4"/>
    <s v="television"/>
  </r>
  <r>
    <n v="916"/>
    <s v="Clements Ltd"/>
    <s v="Persistent bandwidth-monitored framework"/>
    <n v="3700"/>
    <n v="1343"/>
    <n v="-63.702702702702709"/>
    <x v="0"/>
    <n v="25.826923076923077"/>
    <n v="52"/>
    <s v="US"/>
    <s v="USD"/>
    <n v="1418882400"/>
    <n v="1419660000"/>
    <x v="815"/>
    <d v="2014-12-27T06:00:00"/>
    <b v="0"/>
    <b v="0"/>
    <x v="7"/>
    <s v="photography books"/>
  </r>
  <r>
    <n v="917"/>
    <s v="Cooper Inc"/>
    <s v="Polarized discrete product"/>
    <n v="3600"/>
    <n v="2097"/>
    <n v="-41.75"/>
    <x v="2"/>
    <n v="77.666666666666671"/>
    <n v="27"/>
    <s v="GB"/>
    <s v="GBP"/>
    <n v="1309237200"/>
    <n v="1311310800"/>
    <x v="816"/>
    <d v="2011-07-22T05:00:00"/>
    <b v="0"/>
    <b v="1"/>
    <x v="4"/>
    <s v="shorts"/>
  </r>
  <r>
    <n v="918"/>
    <s v="Jones-Gonzalez"/>
    <s v="Seamless dynamic website"/>
    <n v="3800"/>
    <n v="9021"/>
    <n v="137.39473684210526"/>
    <x v="1"/>
    <n v="57.82692307692308"/>
    <n v="156"/>
    <s v="CH"/>
    <s v="CHF"/>
    <n v="1343365200"/>
    <n v="1344315600"/>
    <x v="474"/>
    <d v="2012-08-07T05:00:00"/>
    <b v="0"/>
    <b v="0"/>
    <x v="5"/>
    <s v="radio &amp; podcasts"/>
  </r>
  <r>
    <n v="919"/>
    <s v="Fox Ltd"/>
    <s v="Extended multimedia firmware"/>
    <n v="35600"/>
    <n v="20915"/>
    <n v="-41.25"/>
    <x v="0"/>
    <n v="92.955555555555549"/>
    <n v="225"/>
    <s v="AU"/>
    <s v="AUD"/>
    <n v="1507957200"/>
    <n v="1510725600"/>
    <x v="817"/>
    <d v="2017-11-15T06:00:00"/>
    <b v="0"/>
    <b v="1"/>
    <x v="3"/>
    <s v="plays"/>
  </r>
  <r>
    <n v="920"/>
    <s v="Green, Murphy and Webb"/>
    <s v="Versatile directional project"/>
    <n v="5300"/>
    <n v="9676"/>
    <n v="82.566037735849051"/>
    <x v="1"/>
    <n v="37.945098039215686"/>
    <n v="255"/>
    <s v="US"/>
    <s v="USD"/>
    <n v="1549519200"/>
    <n v="1551247200"/>
    <x v="818"/>
    <d v="2019-02-27T06:00:00"/>
    <b v="1"/>
    <b v="0"/>
    <x v="4"/>
    <s v="animation"/>
  </r>
  <r>
    <n v="921"/>
    <s v="Stevenson PLC"/>
    <s v="Profound directional knowledge user"/>
    <n v="160400"/>
    <n v="1210"/>
    <n v="-99.245635910224436"/>
    <x v="0"/>
    <n v="31.842105263157894"/>
    <n v="38"/>
    <s v="US"/>
    <s v="USD"/>
    <n v="1329026400"/>
    <n v="1330236000"/>
    <x v="819"/>
    <d v="2012-02-26T06:00:00"/>
    <b v="0"/>
    <b v="0"/>
    <x v="2"/>
    <s v="web"/>
  </r>
  <r>
    <n v="922"/>
    <s v="Soto-Anthony"/>
    <s v="Ameliorated logistical capability"/>
    <n v="51400"/>
    <n v="90440"/>
    <n v="75.953307392996109"/>
    <x v="1"/>
    <n v="40"/>
    <n v="2261"/>
    <s v="US"/>
    <s v="USD"/>
    <n v="1544335200"/>
    <n v="1545112800"/>
    <x v="609"/>
    <d v="2018-12-18T06:00:00"/>
    <b v="0"/>
    <b v="1"/>
    <x v="1"/>
    <s v="world music"/>
  </r>
  <r>
    <n v="923"/>
    <s v="Wise and Sons"/>
    <s v="Sharable discrete definition"/>
    <n v="1700"/>
    <n v="4044"/>
    <n v="137.88235294117646"/>
    <x v="1"/>
    <n v="101.1"/>
    <n v="40"/>
    <s v="US"/>
    <s v="USD"/>
    <n v="1279083600"/>
    <n v="1279170000"/>
    <x v="547"/>
    <d v="2010-07-15T05:00:00"/>
    <b v="0"/>
    <b v="0"/>
    <x v="3"/>
    <s v="plays"/>
  </r>
  <r>
    <n v="924"/>
    <s v="Butler-Barr"/>
    <s v="User-friendly next generation core"/>
    <n v="39400"/>
    <n v="192292"/>
    <n v="388.05076142131981"/>
    <x v="1"/>
    <n v="84.006989951944078"/>
    <n v="2289"/>
    <s v="IT"/>
    <s v="EUR"/>
    <n v="1572498000"/>
    <n v="1573452000"/>
    <x v="820"/>
    <d v="2019-11-11T06:00:00"/>
    <b v="0"/>
    <b v="0"/>
    <x v="3"/>
    <s v="plays"/>
  </r>
  <r>
    <n v="925"/>
    <s v="Wilson, Jefferson and Anderson"/>
    <s v="Profit-focused empowering system engine"/>
    <n v="3000"/>
    <n v="6722"/>
    <n v="124.06666666666666"/>
    <x v="1"/>
    <n v="103.41538461538461"/>
    <n v="65"/>
    <s v="US"/>
    <s v="USD"/>
    <n v="1506056400"/>
    <n v="1507093200"/>
    <x v="821"/>
    <d v="2017-10-04T05:00:00"/>
    <b v="0"/>
    <b v="0"/>
    <x v="3"/>
    <s v="plays"/>
  </r>
  <r>
    <n v="926"/>
    <s v="Brown-Oliver"/>
    <s v="Synchronized cohesive encoding"/>
    <n v="8700"/>
    <n v="1577"/>
    <n v="-81.8735632183908"/>
    <x v="0"/>
    <n v="105.13333333333334"/>
    <n v="15"/>
    <s v="US"/>
    <s v="USD"/>
    <n v="1463029200"/>
    <n v="1463374800"/>
    <x v="151"/>
    <d v="2016-05-16T05:00:00"/>
    <b v="0"/>
    <b v="0"/>
    <x v="0"/>
    <s v="food trucks"/>
  </r>
  <r>
    <n v="927"/>
    <s v="Davis-Gardner"/>
    <s v="Synergistic dynamic utilization"/>
    <n v="7200"/>
    <n v="3301"/>
    <n v="-54.152777777777786"/>
    <x v="0"/>
    <n v="89.21621621621621"/>
    <n v="37"/>
    <s v="US"/>
    <s v="USD"/>
    <n v="1342069200"/>
    <n v="1344574800"/>
    <x v="822"/>
    <d v="2012-08-10T05:00:00"/>
    <b v="0"/>
    <b v="0"/>
    <x v="3"/>
    <s v="plays"/>
  </r>
  <r>
    <n v="928"/>
    <s v="Dawson Group"/>
    <s v="Triple-buffered bi-directional model"/>
    <n v="167400"/>
    <n v="196386"/>
    <n v="17.315412186379927"/>
    <x v="1"/>
    <n v="51.995234312946785"/>
    <n v="3777"/>
    <s v="IT"/>
    <s v="EUR"/>
    <n v="1388296800"/>
    <n v="1389074400"/>
    <x v="823"/>
    <d v="2014-01-07T06:00:00"/>
    <b v="0"/>
    <b v="0"/>
    <x v="2"/>
    <s v="web"/>
  </r>
  <r>
    <n v="929"/>
    <s v="Turner-Terrell"/>
    <s v="Polarized tertiary function"/>
    <n v="5500"/>
    <n v="11952"/>
    <n v="117.30909090909091"/>
    <x v="1"/>
    <n v="64.956521739130437"/>
    <n v="184"/>
    <s v="GB"/>
    <s v="GBP"/>
    <n v="1493787600"/>
    <n v="1494997200"/>
    <x v="824"/>
    <d v="2017-05-17T05:00:00"/>
    <b v="0"/>
    <b v="0"/>
    <x v="3"/>
    <s v="plays"/>
  </r>
  <r>
    <n v="930"/>
    <s v="Hall, Buchanan and Benton"/>
    <s v="Configurable fault-tolerant structure"/>
    <n v="3500"/>
    <n v="3930"/>
    <n v="12.285714285714286"/>
    <x v="1"/>
    <n v="46.235294117647058"/>
    <n v="85"/>
    <s v="US"/>
    <s v="USD"/>
    <n v="1424844000"/>
    <n v="1425448800"/>
    <x v="825"/>
    <d v="2015-03-04T06:00:00"/>
    <b v="0"/>
    <b v="1"/>
    <x v="3"/>
    <s v="plays"/>
  </r>
  <r>
    <n v="931"/>
    <s v="Lowery, Hayden and Cruz"/>
    <s v="Digitized 24/7 budgetary management"/>
    <n v="7900"/>
    <n v="5729"/>
    <n v="-27.481012658227851"/>
    <x v="0"/>
    <n v="51.151785714285715"/>
    <n v="112"/>
    <s v="US"/>
    <s v="USD"/>
    <n v="1403931600"/>
    <n v="1404104400"/>
    <x v="826"/>
    <d v="2014-06-30T05:00:00"/>
    <b v="0"/>
    <b v="1"/>
    <x v="3"/>
    <s v="plays"/>
  </r>
  <r>
    <n v="932"/>
    <s v="Mora, Miller and Harper"/>
    <s v="Stand-alone zero tolerance algorithm"/>
    <n v="2300"/>
    <n v="4883"/>
    <n v="112.30434782608695"/>
    <x v="1"/>
    <n v="33.909722222222221"/>
    <n v="144"/>
    <s v="US"/>
    <s v="USD"/>
    <n v="1394514000"/>
    <n v="1394773200"/>
    <x v="827"/>
    <d v="2014-03-14T05:00:00"/>
    <b v="0"/>
    <b v="0"/>
    <x v="1"/>
    <s v="rock"/>
  </r>
  <r>
    <n v="933"/>
    <s v="Espinoza Group"/>
    <s v="Implemented tangible support"/>
    <n v="73000"/>
    <n v="175015"/>
    <n v="139.74657534246575"/>
    <x v="1"/>
    <n v="92.016298633017882"/>
    <n v="1902"/>
    <s v="US"/>
    <s v="USD"/>
    <n v="1365397200"/>
    <n v="1366520400"/>
    <x v="828"/>
    <d v="2013-04-21T05:00:00"/>
    <b v="0"/>
    <b v="0"/>
    <x v="3"/>
    <s v="plays"/>
  </r>
  <r>
    <n v="934"/>
    <s v="Davis, Crawford and Lopez"/>
    <s v="Reactive radical framework"/>
    <n v="6200"/>
    <n v="11280"/>
    <n v="81.935483870967744"/>
    <x v="1"/>
    <n v="107.42857142857143"/>
    <n v="105"/>
    <s v="US"/>
    <s v="USD"/>
    <n v="1456120800"/>
    <n v="1456639200"/>
    <x v="829"/>
    <d v="2016-02-28T06:00:00"/>
    <b v="0"/>
    <b v="0"/>
    <x v="3"/>
    <s v="plays"/>
  </r>
  <r>
    <n v="935"/>
    <s v="Richards, Stevens and Fleming"/>
    <s v="Object-based full-range knowledge user"/>
    <n v="6100"/>
    <n v="10012"/>
    <n v="64.131147540983605"/>
    <x v="1"/>
    <n v="75.848484848484844"/>
    <n v="132"/>
    <s v="US"/>
    <s v="USD"/>
    <n v="1437714000"/>
    <n v="1438318800"/>
    <x v="830"/>
    <d v="2015-07-31T05:00:00"/>
    <b v="0"/>
    <b v="0"/>
    <x v="3"/>
    <s v="plays"/>
  </r>
  <r>
    <n v="936"/>
    <s v="Brown Ltd"/>
    <s v="Enhanced composite contingency"/>
    <n v="103200"/>
    <n v="1690"/>
    <n v="-98.362403100775197"/>
    <x v="0"/>
    <n v="80.476190476190482"/>
    <n v="21"/>
    <s v="US"/>
    <s v="USD"/>
    <n v="1563771600"/>
    <n v="1564030800"/>
    <x v="831"/>
    <d v="2019-07-25T05:00:00"/>
    <b v="1"/>
    <b v="0"/>
    <x v="3"/>
    <s v="plays"/>
  </r>
  <r>
    <n v="937"/>
    <s v="Tapia, Sandoval and Hurley"/>
    <s v="Cloned fresh-thinking model"/>
    <n v="171000"/>
    <n v="84891"/>
    <n v="-50.35614035087719"/>
    <x v="3"/>
    <n v="86.978483606557376"/>
    <n v="976"/>
    <s v="US"/>
    <s v="USD"/>
    <n v="1448517600"/>
    <n v="1449295200"/>
    <x v="832"/>
    <d v="2015-12-05T06:00:00"/>
    <b v="0"/>
    <b v="0"/>
    <x v="4"/>
    <s v="documentary"/>
  </r>
  <r>
    <n v="938"/>
    <s v="Allen Inc"/>
    <s v="Total dedicated benchmark"/>
    <n v="9200"/>
    <n v="10093"/>
    <n v="9.7065217391304337"/>
    <x v="1"/>
    <n v="105.13541666666667"/>
    <n v="96"/>
    <s v="US"/>
    <s v="USD"/>
    <n v="1528779600"/>
    <n v="1531890000"/>
    <x v="833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-50.782051282051277"/>
    <x v="0"/>
    <n v="57.298507462686565"/>
    <n v="67"/>
    <s v="US"/>
    <s v="USD"/>
    <n v="1304744400"/>
    <n v="1306213200"/>
    <x v="834"/>
    <d v="2011-05-24T05:00:00"/>
    <b v="0"/>
    <b v="1"/>
    <x v="6"/>
    <s v="video games"/>
  </r>
  <r>
    <n v="940"/>
    <s v="Wiggins Ltd"/>
    <s v="Upgradable analyzing core"/>
    <n v="9900"/>
    <n v="6161"/>
    <n v="-37.767676767676768"/>
    <x v="2"/>
    <n v="93.348484848484844"/>
    <n v="66"/>
    <s v="CA"/>
    <s v="CAD"/>
    <n v="1354341600"/>
    <n v="1356242400"/>
    <x v="835"/>
    <d v="2012-12-23T06:00:00"/>
    <b v="0"/>
    <b v="0"/>
    <x v="2"/>
    <s v="web"/>
  </r>
  <r>
    <n v="941"/>
    <s v="Luna-Horne"/>
    <s v="Profound exuding pricing structure"/>
    <n v="43000"/>
    <n v="5615"/>
    <n v="-86.941860465116278"/>
    <x v="0"/>
    <n v="71.987179487179489"/>
    <n v="78"/>
    <s v="US"/>
    <s v="USD"/>
    <n v="1294552800"/>
    <n v="1297576800"/>
    <x v="836"/>
    <d v="2011-02-13T06:00:00"/>
    <b v="1"/>
    <b v="0"/>
    <x v="3"/>
    <s v="plays"/>
  </r>
  <r>
    <n v="942"/>
    <s v="Allen Inc"/>
    <s v="Horizontal optimizing model"/>
    <n v="9600"/>
    <n v="6205"/>
    <n v="-35.364583333333336"/>
    <x v="0"/>
    <n v="92.611940298507463"/>
    <n v="67"/>
    <s v="AU"/>
    <s v="AUD"/>
    <n v="1295935200"/>
    <n v="1296194400"/>
    <x v="837"/>
    <d v="2011-01-28T06:00:00"/>
    <b v="0"/>
    <b v="0"/>
    <x v="3"/>
    <s v="plays"/>
  </r>
  <r>
    <n v="943"/>
    <s v="Peterson, Gonzalez and Spencer"/>
    <s v="Synchronized fault-tolerant algorithm"/>
    <n v="7500"/>
    <n v="11969"/>
    <n v="59.586666666666666"/>
    <x v="1"/>
    <n v="104.99122807017544"/>
    <n v="114"/>
    <s v="US"/>
    <s v="USD"/>
    <n v="1411534800"/>
    <n v="1414558800"/>
    <x v="219"/>
    <d v="2014-10-29T05:00:00"/>
    <b v="0"/>
    <b v="0"/>
    <x v="0"/>
    <s v="food trucks"/>
  </r>
  <r>
    <n v="944"/>
    <s v="Walter Inc"/>
    <s v="Streamlined 5thgeneration intranet"/>
    <n v="10000"/>
    <n v="8142"/>
    <n v="-18.579999999999998"/>
    <x v="0"/>
    <n v="30.958174904942965"/>
    <n v="263"/>
    <s v="AU"/>
    <s v="AUD"/>
    <n v="1486706400"/>
    <n v="1488348000"/>
    <x v="365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-67.555232558139537"/>
    <x v="0"/>
    <n v="33.001182732111175"/>
    <n v="1691"/>
    <s v="US"/>
    <s v="USD"/>
    <n v="1333602000"/>
    <n v="1334898000"/>
    <x v="838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-90.085881587508126"/>
    <x v="0"/>
    <n v="84.187845303867405"/>
    <n v="181"/>
    <s v="US"/>
    <s v="USD"/>
    <n v="1308200400"/>
    <n v="1308373200"/>
    <x v="839"/>
    <d v="2011-06-18T05:00:00"/>
    <b v="0"/>
    <b v="0"/>
    <x v="3"/>
    <s v="plays"/>
  </r>
  <r>
    <n v="947"/>
    <s v="Smith-Powell"/>
    <s v="Upgradable clear-thinking hardware"/>
    <n v="3600"/>
    <n v="961"/>
    <n v="-73.305555555555557"/>
    <x v="0"/>
    <n v="73.92307692307692"/>
    <n v="13"/>
    <s v="US"/>
    <s v="USD"/>
    <n v="1411707600"/>
    <n v="1412312400"/>
    <x v="840"/>
    <d v="2014-10-03T05:00:00"/>
    <b v="0"/>
    <b v="0"/>
    <x v="3"/>
    <s v="plays"/>
  </r>
  <r>
    <n v="948"/>
    <s v="Smith-Hill"/>
    <s v="Integrated holistic paradigm"/>
    <n v="9400"/>
    <n v="5918"/>
    <n v="-37.042553191489361"/>
    <x v="3"/>
    <n v="36.987499999999997"/>
    <n v="160"/>
    <s v="US"/>
    <s v="USD"/>
    <n v="1418364000"/>
    <n v="1419228000"/>
    <x v="841"/>
    <d v="2014-12-22T06:00:00"/>
    <b v="1"/>
    <b v="1"/>
    <x v="4"/>
    <s v="documentary"/>
  </r>
  <r>
    <n v="949"/>
    <s v="Wright LLC"/>
    <s v="Seamless clear-thinking conglomeration"/>
    <n v="5900"/>
    <n v="9520"/>
    <n v="61.355932203389827"/>
    <x v="1"/>
    <n v="46.896551724137929"/>
    <n v="203"/>
    <s v="US"/>
    <s v="USD"/>
    <n v="1429333200"/>
    <n v="1430974800"/>
    <x v="842"/>
    <d v="2015-05-07T05:00:00"/>
    <b v="0"/>
    <b v="0"/>
    <x v="2"/>
    <s v="web"/>
  </r>
  <r>
    <n v="950"/>
    <s v="Williams, Orozco and Gomez"/>
    <s v="Persistent content-based methodology"/>
    <n v="100"/>
    <n v="5"/>
    <n v="-95"/>
    <x v="0"/>
    <n v="5"/>
    <n v="1"/>
    <s v="US"/>
    <s v="USD"/>
    <n v="1555390800"/>
    <n v="1555822800"/>
    <x v="843"/>
    <d v="2019-04-21T05:00:00"/>
    <b v="0"/>
    <b v="1"/>
    <x v="3"/>
    <s v="plays"/>
  </r>
  <r>
    <n v="951"/>
    <s v="Peterson Ltd"/>
    <s v="Re-engineered 24hour matrix"/>
    <n v="14500"/>
    <n v="159056"/>
    <n v="996.93793103448274"/>
    <x v="1"/>
    <n v="102.02437459910199"/>
    <n v="1559"/>
    <s v="US"/>
    <s v="USD"/>
    <n v="1482732000"/>
    <n v="1482818400"/>
    <x v="844"/>
    <d v="2016-12-27T06:00:00"/>
    <b v="0"/>
    <b v="1"/>
    <x v="1"/>
    <s v="rock"/>
  </r>
  <r>
    <n v="952"/>
    <s v="Cummings-Hayes"/>
    <s v="Virtual multi-tasking core"/>
    <n v="145500"/>
    <n v="101987"/>
    <n v="-29.905841924398622"/>
    <x v="3"/>
    <n v="45.007502206531335"/>
    <n v="2266"/>
    <s v="US"/>
    <s v="USD"/>
    <n v="1470718800"/>
    <n v="1471928400"/>
    <x v="845"/>
    <d v="2016-08-23T05:00:00"/>
    <b v="0"/>
    <b v="0"/>
    <x v="4"/>
    <s v="documentary"/>
  </r>
  <r>
    <n v="953"/>
    <s v="Boyle Ltd"/>
    <s v="Streamlined fault-tolerant conglomeration"/>
    <n v="3300"/>
    <n v="1980"/>
    <n v="-40"/>
    <x v="0"/>
    <n v="94.285714285714292"/>
    <n v="21"/>
    <s v="US"/>
    <s v="USD"/>
    <n v="1450591200"/>
    <n v="1453701600"/>
    <x v="846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267.0985915492958"/>
    <x v="1"/>
    <n v="101.02325581395348"/>
    <n v="1548"/>
    <s v="AU"/>
    <s v="AUD"/>
    <n v="1348290000"/>
    <n v="1350363600"/>
    <x v="110"/>
    <d v="2012-10-16T05:00:00"/>
    <b v="0"/>
    <b v="0"/>
    <x v="2"/>
    <s v="web"/>
  </r>
  <r>
    <n v="955"/>
    <s v="Moss-Obrien"/>
    <s v="Function-based next generation emulation"/>
    <n v="700"/>
    <n v="7763"/>
    <n v="1009"/>
    <x v="1"/>
    <n v="97.037499999999994"/>
    <n v="80"/>
    <s v="US"/>
    <s v="USD"/>
    <n v="1353823200"/>
    <n v="1353996000"/>
    <x v="847"/>
    <d v="2012-11-27T06:00:00"/>
    <b v="0"/>
    <b v="0"/>
    <x v="3"/>
    <s v="plays"/>
  </r>
  <r>
    <n v="956"/>
    <s v="Wood Inc"/>
    <s v="Re-engineered composite focus group"/>
    <n v="187600"/>
    <n v="35698"/>
    <n v="-80.971215351812361"/>
    <x v="0"/>
    <n v="43.00963855421687"/>
    <n v="830"/>
    <s v="US"/>
    <s v="USD"/>
    <n v="1450764000"/>
    <n v="1451109600"/>
    <x v="848"/>
    <d v="2015-12-26T06:00:00"/>
    <b v="0"/>
    <b v="0"/>
    <x v="4"/>
    <s v="science fiction"/>
  </r>
  <r>
    <n v="957"/>
    <s v="Riley, Cohen and Goodman"/>
    <s v="Profound mission-critical function"/>
    <n v="9800"/>
    <n v="12434"/>
    <n v="26.877551020408163"/>
    <x v="1"/>
    <n v="94.916030534351151"/>
    <n v="131"/>
    <s v="US"/>
    <s v="USD"/>
    <n v="1329372000"/>
    <n v="1329631200"/>
    <x v="849"/>
    <d v="2012-02-19T06:00:00"/>
    <b v="0"/>
    <b v="0"/>
    <x v="3"/>
    <s v="plays"/>
  </r>
  <r>
    <n v="958"/>
    <s v="Green, Robinson and Ho"/>
    <s v="De-engineered zero-defect open system"/>
    <n v="1100"/>
    <n v="8081"/>
    <n v="634.63636363636363"/>
    <x v="1"/>
    <n v="72.151785714285708"/>
    <n v="112"/>
    <s v="US"/>
    <s v="USD"/>
    <n v="1277096400"/>
    <n v="1278997200"/>
    <x v="780"/>
    <d v="2010-07-13T05:00:00"/>
    <b v="0"/>
    <b v="0"/>
    <x v="4"/>
    <s v="animation"/>
  </r>
  <r>
    <n v="959"/>
    <s v="Black-Graham"/>
    <s v="Operative hybrid utilization"/>
    <n v="145000"/>
    <n v="6631"/>
    <n v="-95.426896551724141"/>
    <x v="0"/>
    <n v="51.007692307692309"/>
    <n v="130"/>
    <s v="US"/>
    <s v="USD"/>
    <n v="1277701200"/>
    <n v="1280120400"/>
    <x v="140"/>
    <d v="2010-07-26T05:00:00"/>
    <b v="0"/>
    <b v="0"/>
    <x v="5"/>
    <s v="translations"/>
  </r>
  <r>
    <n v="960"/>
    <s v="Robbins Group"/>
    <s v="Function-based interactive matrix"/>
    <n v="5500"/>
    <n v="4678"/>
    <n v="-14.945454545454545"/>
    <x v="0"/>
    <n v="85.054545454545448"/>
    <n v="55"/>
    <s v="US"/>
    <s v="USD"/>
    <n v="1454911200"/>
    <n v="1458104400"/>
    <x v="850"/>
    <d v="2016-03-16T05:00:00"/>
    <b v="0"/>
    <b v="0"/>
    <x v="2"/>
    <s v="web"/>
  </r>
  <r>
    <n v="961"/>
    <s v="Mason, Case and May"/>
    <s v="Optimized content-based collaboration"/>
    <n v="5700"/>
    <n v="6800"/>
    <n v="19.298245614035086"/>
    <x v="1"/>
    <n v="43.87096774193548"/>
    <n v="155"/>
    <s v="US"/>
    <s v="USD"/>
    <n v="1297922400"/>
    <n v="1298268000"/>
    <x v="851"/>
    <d v="2011-02-21T06:00:00"/>
    <b v="0"/>
    <b v="0"/>
    <x v="5"/>
    <s v="translations"/>
  </r>
  <r>
    <n v="962"/>
    <s v="Harris, Russell and Mitchell"/>
    <s v="User-centric cohesive policy"/>
    <n v="3600"/>
    <n v="10657"/>
    <n v="196.02777777777777"/>
    <x v="1"/>
    <n v="40.063909774436091"/>
    <n v="266"/>
    <s v="US"/>
    <s v="USD"/>
    <n v="1384408800"/>
    <n v="1386223200"/>
    <x v="852"/>
    <d v="2013-12-05T06:00:00"/>
    <b v="0"/>
    <b v="0"/>
    <x v="0"/>
    <s v="food trucks"/>
  </r>
  <r>
    <n v="963"/>
    <s v="Rodriguez-Robinson"/>
    <s v="Ergonomic methodical hub"/>
    <n v="5900"/>
    <n v="4997"/>
    <n v="-15.305084745762713"/>
    <x v="0"/>
    <n v="43.833333333333336"/>
    <n v="114"/>
    <s v="IT"/>
    <s v="EUR"/>
    <n v="1299304800"/>
    <n v="1299823200"/>
    <x v="853"/>
    <d v="2011-03-11T06:00:00"/>
    <b v="0"/>
    <b v="1"/>
    <x v="7"/>
    <s v="photography books"/>
  </r>
  <r>
    <n v="964"/>
    <s v="Peck, Higgins and Smith"/>
    <s v="Devolved disintermediate encryption"/>
    <n v="3700"/>
    <n v="13164"/>
    <n v="255.7837837837838"/>
    <x v="1"/>
    <n v="84.92903225806451"/>
    <n v="155"/>
    <s v="US"/>
    <s v="USD"/>
    <n v="1431320400"/>
    <n v="1431752400"/>
    <x v="854"/>
    <d v="2015-05-16T05:00:00"/>
    <b v="0"/>
    <b v="0"/>
    <x v="3"/>
    <s v="plays"/>
  </r>
  <r>
    <n v="965"/>
    <s v="Nunez-King"/>
    <s v="Phased clear-thinking policy"/>
    <n v="2200"/>
    <n v="8501"/>
    <n v="286.40909090909093"/>
    <x v="1"/>
    <n v="41.067632850241544"/>
    <n v="207"/>
    <s v="GB"/>
    <s v="GBP"/>
    <n v="1264399200"/>
    <n v="1267855200"/>
    <x v="67"/>
    <d v="2010-03-06T06:00:00"/>
    <b v="0"/>
    <b v="0"/>
    <x v="1"/>
    <s v="rock"/>
  </r>
  <r>
    <n v="966"/>
    <s v="Davis and Sons"/>
    <s v="Seamless solution-oriented capacity"/>
    <n v="1700"/>
    <n v="13468"/>
    <n v="692.23529411764707"/>
    <x v="1"/>
    <n v="54.971428571428568"/>
    <n v="245"/>
    <s v="US"/>
    <s v="USD"/>
    <n v="1497502800"/>
    <n v="1497675600"/>
    <x v="855"/>
    <d v="2017-06-17T05:00:00"/>
    <b v="0"/>
    <b v="0"/>
    <x v="3"/>
    <s v="plays"/>
  </r>
  <r>
    <n v="967"/>
    <s v="Howard-Douglas"/>
    <s v="Organized human-resource attitude"/>
    <n v="88400"/>
    <n v="121138"/>
    <n v="37.033936651583709"/>
    <x v="1"/>
    <n v="77.010807374443743"/>
    <n v="1573"/>
    <s v="US"/>
    <s v="USD"/>
    <n v="1333688400"/>
    <n v="1336885200"/>
    <x v="107"/>
    <d v="2012-05-13T05:00:00"/>
    <b v="0"/>
    <b v="0"/>
    <x v="1"/>
    <s v="world music"/>
  </r>
  <r>
    <n v="968"/>
    <s v="Gonzalez-White"/>
    <s v="Open-architected disintermediate budgetary management"/>
    <n v="2400"/>
    <n v="8117"/>
    <n v="238.20833333333334"/>
    <x v="1"/>
    <n v="71.201754385964918"/>
    <n v="114"/>
    <s v="US"/>
    <s v="USD"/>
    <n v="1293861600"/>
    <n v="1295157600"/>
    <x v="344"/>
    <d v="2011-01-16T06:00:00"/>
    <b v="0"/>
    <b v="0"/>
    <x v="0"/>
    <s v="food trucks"/>
  </r>
  <r>
    <n v="969"/>
    <s v="Lopez-King"/>
    <s v="Multi-lateral radical solution"/>
    <n v="7900"/>
    <n v="8550"/>
    <n v="8.2278481012658222"/>
    <x v="1"/>
    <n v="91.935483870967744"/>
    <n v="93"/>
    <s v="US"/>
    <s v="USD"/>
    <n v="1576994400"/>
    <n v="1577599200"/>
    <x v="856"/>
    <d v="2019-12-29T06:00:00"/>
    <b v="0"/>
    <b v="0"/>
    <x v="3"/>
    <s v="plays"/>
  </r>
  <r>
    <n v="970"/>
    <s v="Glover-Nelson"/>
    <s v="Inverse context-sensitive info-mediaries"/>
    <n v="94900"/>
    <n v="57659"/>
    <n v="-39.242360379346678"/>
    <x v="0"/>
    <n v="97.069023569023571"/>
    <n v="594"/>
    <s v="US"/>
    <s v="USD"/>
    <n v="1304917200"/>
    <n v="1305003600"/>
    <x v="857"/>
    <d v="2011-05-10T05:00:00"/>
    <b v="0"/>
    <b v="0"/>
    <x v="3"/>
    <s v="plays"/>
  </r>
  <r>
    <n v="971"/>
    <s v="Garner and Sons"/>
    <s v="Versatile neutral workforce"/>
    <n v="5100"/>
    <n v="1414"/>
    <n v="-72.274509803921575"/>
    <x v="0"/>
    <n v="58.916666666666664"/>
    <n v="24"/>
    <s v="US"/>
    <s v="USD"/>
    <n v="1381208400"/>
    <n v="1381726800"/>
    <x v="858"/>
    <d v="2013-10-14T05:00:00"/>
    <b v="0"/>
    <b v="0"/>
    <x v="4"/>
    <s v="television"/>
  </r>
  <r>
    <n v="972"/>
    <s v="Sellers, Roach and Garrison"/>
    <s v="Multi-tiered systematic knowledge user"/>
    <n v="42700"/>
    <n v="97524"/>
    <n v="128.39344262295083"/>
    <x v="1"/>
    <n v="58.015466983938133"/>
    <n v="1681"/>
    <s v="US"/>
    <s v="USD"/>
    <n v="1401685200"/>
    <n v="1402462800"/>
    <x v="859"/>
    <d v="2014-06-11T05:00:00"/>
    <b v="0"/>
    <b v="1"/>
    <x v="2"/>
    <s v="web"/>
  </r>
  <r>
    <n v="973"/>
    <s v="Herrera, Bennett and Silva"/>
    <s v="Programmable multi-state algorithm"/>
    <n v="121100"/>
    <n v="26176"/>
    <n v="-78.384805945499593"/>
    <x v="0"/>
    <n v="103.87301587301587"/>
    <n v="252"/>
    <s v="US"/>
    <s v="USD"/>
    <n v="1291960800"/>
    <n v="1292133600"/>
    <x v="860"/>
    <d v="2010-12-12T06:00:00"/>
    <b v="0"/>
    <b v="1"/>
    <x v="3"/>
    <s v="plays"/>
  </r>
  <r>
    <n v="974"/>
    <s v="Thomas, Clay and Mendoza"/>
    <s v="Multi-channeled reciprocal interface"/>
    <n v="800"/>
    <n v="2991"/>
    <n v="273.875"/>
    <x v="1"/>
    <n v="93.46875"/>
    <n v="32"/>
    <s v="US"/>
    <s v="USD"/>
    <n v="1368853200"/>
    <n v="1368939600"/>
    <x v="170"/>
    <d v="2013-05-19T05:00:00"/>
    <b v="0"/>
    <b v="0"/>
    <x v="1"/>
    <s v="indie rock"/>
  </r>
  <r>
    <n v="975"/>
    <s v="Ayala Group"/>
    <s v="Right-sized maximized migration"/>
    <n v="5400"/>
    <n v="8366"/>
    <n v="54.925925925925924"/>
    <x v="1"/>
    <n v="61.970370370370368"/>
    <n v="135"/>
    <s v="US"/>
    <s v="USD"/>
    <n v="1448776800"/>
    <n v="1452146400"/>
    <x v="861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222.14999999999998"/>
    <x v="1"/>
    <n v="92.042857142857144"/>
    <n v="140"/>
    <s v="US"/>
    <s v="USD"/>
    <n v="1296194400"/>
    <n v="1296712800"/>
    <x v="862"/>
    <d v="2011-02-03T06:00:00"/>
    <b v="0"/>
    <b v="1"/>
    <x v="3"/>
    <s v="plays"/>
  </r>
  <r>
    <n v="977"/>
    <s v="Johnson Group"/>
    <s v="Vision-oriented interactive solution"/>
    <n v="7000"/>
    <n v="5177"/>
    <n v="-26.042857142857144"/>
    <x v="0"/>
    <n v="77.268656716417908"/>
    <n v="67"/>
    <s v="US"/>
    <s v="USD"/>
    <n v="1517983200"/>
    <n v="1520748000"/>
    <x v="863"/>
    <d v="2018-03-11T06:00:00"/>
    <b v="0"/>
    <b v="0"/>
    <x v="0"/>
    <s v="food trucks"/>
  </r>
  <r>
    <n v="978"/>
    <s v="Bailey, Nguyen and Martinez"/>
    <s v="Fundamental user-facing productivity"/>
    <n v="1000"/>
    <n v="8641"/>
    <n v="764.1"/>
    <x v="1"/>
    <n v="93.923913043478265"/>
    <n v="92"/>
    <s v="US"/>
    <s v="USD"/>
    <n v="1478930400"/>
    <n v="1480831200"/>
    <x v="864"/>
    <d v="2016-12-04T06:00:00"/>
    <b v="0"/>
    <b v="0"/>
    <x v="6"/>
    <s v="video games"/>
  </r>
  <r>
    <n v="979"/>
    <s v="Williams, Martin and Meyer"/>
    <s v="Innovative well-modulated capability"/>
    <n v="60200"/>
    <n v="86244"/>
    <n v="43.262458471760795"/>
    <x v="1"/>
    <n v="84.969458128078813"/>
    <n v="1015"/>
    <s v="GB"/>
    <s v="GBP"/>
    <n v="1426395600"/>
    <n v="1426914000"/>
    <x v="527"/>
    <d v="2015-03-21T05:00:00"/>
    <b v="0"/>
    <b v="0"/>
    <x v="3"/>
    <s v="plays"/>
  </r>
  <r>
    <n v="980"/>
    <s v="Huff-Johnson"/>
    <s v="Universal fault-tolerant orchestration"/>
    <n v="195200"/>
    <n v="78630"/>
    <n v="-59.718237704918032"/>
    <x v="0"/>
    <n v="105.97035040431267"/>
    <n v="742"/>
    <s v="US"/>
    <s v="USD"/>
    <n v="1446181200"/>
    <n v="1446616800"/>
    <x v="865"/>
    <d v="2015-11-04T06:00:00"/>
    <b v="1"/>
    <b v="0"/>
    <x v="5"/>
    <s v="nonfiction"/>
  </r>
  <r>
    <n v="981"/>
    <s v="Diaz-Little"/>
    <s v="Grass-roots executive synergy"/>
    <n v="6700"/>
    <n v="11941"/>
    <n v="78.223880597014926"/>
    <x v="1"/>
    <n v="36.969040247678016"/>
    <n v="323"/>
    <s v="US"/>
    <s v="USD"/>
    <n v="1514181600"/>
    <n v="1517032800"/>
    <x v="866"/>
    <d v="2018-01-27T06:00:00"/>
    <b v="0"/>
    <b v="0"/>
    <x v="2"/>
    <s v="web"/>
  </r>
  <r>
    <n v="982"/>
    <s v="Freeman-French"/>
    <s v="Multi-layered optimal application"/>
    <n v="7200"/>
    <n v="6115"/>
    <n v="-15.069444444444443"/>
    <x v="0"/>
    <n v="81.533333333333331"/>
    <n v="75"/>
    <s v="US"/>
    <s v="USD"/>
    <n v="1311051600"/>
    <n v="1311224400"/>
    <x v="867"/>
    <d v="2011-07-21T05:00:00"/>
    <b v="0"/>
    <b v="1"/>
    <x v="4"/>
    <s v="documentary"/>
  </r>
  <r>
    <n v="983"/>
    <s v="Beck-Weber"/>
    <s v="Business-focused full-range core"/>
    <n v="129100"/>
    <n v="188404"/>
    <n v="45.936483346243222"/>
    <x v="1"/>
    <n v="80.999140154772135"/>
    <n v="2326"/>
    <s v="US"/>
    <s v="USD"/>
    <n v="1564894800"/>
    <n v="1566190800"/>
    <x v="868"/>
    <d v="2019-08-19T05:00:00"/>
    <b v="0"/>
    <b v="0"/>
    <x v="4"/>
    <s v="documentary"/>
  </r>
  <r>
    <n v="984"/>
    <s v="Lewis-Jacobson"/>
    <s v="Exclusive system-worthy Graphic Interface"/>
    <n v="6500"/>
    <n v="9910"/>
    <n v="52.46153846153846"/>
    <x v="1"/>
    <n v="26.010498687664043"/>
    <n v="381"/>
    <s v="US"/>
    <s v="USD"/>
    <n v="1567918800"/>
    <n v="1570165200"/>
    <x v="105"/>
    <d v="2019-10-04T05:00:00"/>
    <b v="0"/>
    <b v="0"/>
    <x v="3"/>
    <s v="plays"/>
  </r>
  <r>
    <n v="985"/>
    <s v="Logan-Curtis"/>
    <s v="Enhanced optimal ability"/>
    <n v="170600"/>
    <n v="114523"/>
    <n v="-32.870457209847601"/>
    <x v="0"/>
    <n v="25.998410896708286"/>
    <n v="4405"/>
    <s v="US"/>
    <s v="USD"/>
    <n v="1386309600"/>
    <n v="1388556000"/>
    <x v="481"/>
    <d v="2014-01-01T06:00:00"/>
    <b v="0"/>
    <b v="1"/>
    <x v="1"/>
    <s v="rock"/>
  </r>
  <r>
    <n v="986"/>
    <s v="Chan, Washington and Callahan"/>
    <s v="Optional zero administration neural-net"/>
    <n v="7800"/>
    <n v="3144"/>
    <n v="-59.692307692307686"/>
    <x v="0"/>
    <n v="34.173913043478258"/>
    <n v="92"/>
    <s v="US"/>
    <s v="USD"/>
    <n v="1301979600"/>
    <n v="1303189200"/>
    <x v="253"/>
    <d v="2011-04-19T05:00:00"/>
    <b v="0"/>
    <b v="0"/>
    <x v="1"/>
    <s v="rock"/>
  </r>
  <r>
    <n v="987"/>
    <s v="Wilson Group"/>
    <s v="Ameliorated foreground focus group"/>
    <n v="6200"/>
    <n v="13441"/>
    <n v="116.79032258064517"/>
    <x v="1"/>
    <n v="28.002083333333335"/>
    <n v="480"/>
    <s v="US"/>
    <s v="USD"/>
    <n v="1493269200"/>
    <n v="1494478800"/>
    <x v="869"/>
    <d v="2017-05-11T05:00:00"/>
    <b v="0"/>
    <b v="0"/>
    <x v="4"/>
    <s v="documentary"/>
  </r>
  <r>
    <n v="988"/>
    <s v="Gardner, Ryan and Gutierrez"/>
    <s v="Triple-buffered multi-tasking matrices"/>
    <n v="9400"/>
    <n v="4899"/>
    <n v="-47.882978723404257"/>
    <x v="0"/>
    <n v="76.546875"/>
    <n v="64"/>
    <s v="US"/>
    <s v="USD"/>
    <n v="1478930400"/>
    <n v="1480744800"/>
    <x v="864"/>
    <d v="2016-12-03T06:00:00"/>
    <b v="0"/>
    <b v="0"/>
    <x v="5"/>
    <s v="radio &amp; podcasts"/>
  </r>
  <r>
    <n v="989"/>
    <s v="Hernandez Inc"/>
    <s v="Versatile dedicated migration"/>
    <n v="2400"/>
    <n v="11990"/>
    <n v="399.58333333333331"/>
    <x v="1"/>
    <n v="53.053097345132741"/>
    <n v="226"/>
    <s v="US"/>
    <s v="USD"/>
    <n v="1555390800"/>
    <n v="1555822800"/>
    <x v="843"/>
    <d v="2019-04-21T05:00:00"/>
    <b v="0"/>
    <b v="0"/>
    <x v="5"/>
    <s v="translations"/>
  </r>
  <r>
    <n v="990"/>
    <s v="Ortiz-Roberts"/>
    <s v="Devolved foreground customer loyalty"/>
    <n v="7800"/>
    <n v="6839"/>
    <n v="-12.320512820512821"/>
    <x v="0"/>
    <n v="106.859375"/>
    <n v="64"/>
    <s v="US"/>
    <s v="USD"/>
    <n v="1456984800"/>
    <n v="1458882000"/>
    <x v="289"/>
    <d v="2016-03-25T05:00:00"/>
    <b v="0"/>
    <b v="1"/>
    <x v="4"/>
    <s v="drama"/>
  </r>
  <r>
    <n v="991"/>
    <s v="Ramirez LLC"/>
    <s v="Reduced reciprocal focus group"/>
    <n v="9800"/>
    <n v="11091"/>
    <n v="13.173469387755102"/>
    <x v="1"/>
    <n v="46.020746887966808"/>
    <n v="241"/>
    <s v="US"/>
    <s v="USD"/>
    <n v="1411621200"/>
    <n v="1411966800"/>
    <x v="870"/>
    <d v="2014-09-29T05:00:00"/>
    <b v="0"/>
    <b v="1"/>
    <x v="1"/>
    <s v="rock"/>
  </r>
  <r>
    <n v="992"/>
    <s v="Morrow Inc"/>
    <s v="Networked global migration"/>
    <n v="3100"/>
    <n v="13223"/>
    <n v="326.54838709677421"/>
    <x v="1"/>
    <n v="100.17424242424242"/>
    <n v="132"/>
    <s v="US"/>
    <s v="USD"/>
    <n v="1525669200"/>
    <n v="1526878800"/>
    <x v="871"/>
    <d v="2018-05-21T05:00:00"/>
    <b v="0"/>
    <b v="1"/>
    <x v="4"/>
    <s v="drama"/>
  </r>
  <r>
    <n v="993"/>
    <s v="Erickson-Rogers"/>
    <s v="De-engineered even-keeled definition"/>
    <n v="9800"/>
    <n v="7608"/>
    <n v="-22.367346938775508"/>
    <x v="3"/>
    <n v="101.44"/>
    <n v="75"/>
    <s v="IT"/>
    <s v="EUR"/>
    <n v="1450936800"/>
    <n v="1452405600"/>
    <x v="872"/>
    <d v="2016-01-10T06:00:00"/>
    <b v="0"/>
    <b v="1"/>
    <x v="7"/>
    <s v="photography books"/>
  </r>
  <r>
    <n v="994"/>
    <s v="Leach, Rich and Price"/>
    <s v="Implemented bi-directional flexibility"/>
    <n v="141100"/>
    <n v="74073"/>
    <n v="-47.503189227498225"/>
    <x v="0"/>
    <n v="87.972684085510693"/>
    <n v="842"/>
    <s v="US"/>
    <s v="USD"/>
    <n v="1413522000"/>
    <n v="1414040400"/>
    <x v="873"/>
    <d v="2014-10-23T05:00:00"/>
    <b v="0"/>
    <b v="1"/>
    <x v="5"/>
    <s v="translations"/>
  </r>
  <r>
    <n v="995"/>
    <s v="Manning-Hamilton"/>
    <s v="Vision-oriented scalable definition"/>
    <n v="97300"/>
    <n v="153216"/>
    <n v="57.46762589928057"/>
    <x v="1"/>
    <n v="74.995594713656388"/>
    <n v="2043"/>
    <s v="US"/>
    <s v="USD"/>
    <n v="1541307600"/>
    <n v="1543816800"/>
    <x v="874"/>
    <d v="2018-12-03T06:00:00"/>
    <b v="0"/>
    <b v="1"/>
    <x v="0"/>
    <s v="food trucks"/>
  </r>
  <r>
    <n v="996"/>
    <s v="Butler LLC"/>
    <s v="Future-proofed upward-trending migration"/>
    <n v="6600"/>
    <n v="4814"/>
    <n v="-27.060606060606062"/>
    <x v="0"/>
    <n v="42.982142857142854"/>
    <n v="112"/>
    <s v="US"/>
    <s v="USD"/>
    <n v="1357106400"/>
    <n v="1359698400"/>
    <x v="875"/>
    <d v="2013-02-01T06:00:00"/>
    <b v="0"/>
    <b v="0"/>
    <x v="3"/>
    <s v="plays"/>
  </r>
  <r>
    <n v="997"/>
    <s v="Ball LLC"/>
    <s v="Right-sized full-range throughput"/>
    <n v="7600"/>
    <n v="4603"/>
    <n v="-39.434210526315788"/>
    <x v="3"/>
    <n v="33.115107913669064"/>
    <n v="139"/>
    <s v="IT"/>
    <s v="EUR"/>
    <n v="1390197600"/>
    <n v="1390629600"/>
    <x v="876"/>
    <d v="2014-01-25T06:00:00"/>
    <b v="0"/>
    <b v="0"/>
    <x v="3"/>
    <s v="plays"/>
  </r>
  <r>
    <n v="998"/>
    <s v="Taylor, Santiago and Flores"/>
    <s v="Polarized composite customer loyalty"/>
    <n v="66600"/>
    <n v="37823"/>
    <n v="-43.208708708708713"/>
    <x v="0"/>
    <n v="101.13101604278074"/>
    <n v="374"/>
    <s v="US"/>
    <s v="USD"/>
    <n v="1265868000"/>
    <n v="1267077600"/>
    <x v="877"/>
    <d v="2010-02-25T06:00:00"/>
    <b v="0"/>
    <b v="1"/>
    <x v="1"/>
    <s v="indie rock"/>
  </r>
  <r>
    <n v="999"/>
    <s v="Hernandez, Norton and Kelley"/>
    <s v="Expanded eco-centric policy"/>
    <n v="111100"/>
    <n v="62819"/>
    <n v="-43.457245724572459"/>
    <x v="3"/>
    <n v="55.98841354723708"/>
    <n v="1122"/>
    <s v="US"/>
    <s v="USD"/>
    <n v="1467176400"/>
    <n v="1467781200"/>
    <x v="878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3C355-9132-874C-83EE-4B0E8B8EED74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7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 sortType="ascending" sumSubtotal="1">
      <items count="6">
        <item x="3"/>
        <item x="0"/>
        <item x="2"/>
        <item x="1"/>
        <item x="4"/>
        <item t="sum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 Category" fld="16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629CB-4698-1745-8B1B-2521097423F1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30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Parent Category" fld="1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C30AA-BA92-4342-8B8F-64D73AFF7B2E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44" showAll="0"/>
    <pivotField numFmtId="4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C1" workbookViewId="0">
      <selection activeCell="H3" sqref="H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6" max="6" width="15.1640625" style="5" bestFit="1" customWidth="1"/>
    <col min="8" max="8" width="16" bestFit="1" customWidth="1"/>
    <col min="9" max="9" width="13" bestFit="1" customWidth="1"/>
    <col min="12" max="13" width="11.1640625" bestFit="1" customWidth="1"/>
    <col min="14" max="14" width="21.83203125" style="10" bestFit="1" customWidth="1"/>
    <col min="15" max="15" width="20.33203125" style="10" bestFit="1" customWidth="1"/>
    <col min="18" max="18" width="14.33203125" bestFit="1" customWidth="1"/>
    <col min="19" max="19" width="12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4" t="s">
        <v>2</v>
      </c>
      <c r="E1" s="4" t="s">
        <v>3</v>
      </c>
      <c r="F1" s="4" t="s">
        <v>2004</v>
      </c>
      <c r="G1" s="1" t="s">
        <v>4</v>
      </c>
      <c r="H1" s="1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2048</v>
      </c>
      <c r="O1" s="9" t="s">
        <v>2049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6">
        <f>((E2-D2)/D2)*100</f>
        <v>-100</v>
      </c>
      <c r="G2" t="s">
        <v>14</v>
      </c>
      <c r="H2" s="5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1</v>
      </c>
      <c r="B3" t="s">
        <v>17</v>
      </c>
      <c r="C3" s="3" t="s">
        <v>18</v>
      </c>
      <c r="D3" s="5">
        <v>1400</v>
      </c>
      <c r="E3" s="5">
        <v>14560</v>
      </c>
      <c r="F3" s="6">
        <f>((E3-D3)/D3)*100</f>
        <v>940</v>
      </c>
      <c r="G3" t="s">
        <v>19</v>
      </c>
      <c r="H3" s="5">
        <f>SUM(E3/I3)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x14ac:dyDescent="0.2">
      <c r="A4">
        <v>2</v>
      </c>
      <c r="B4" t="s">
        <v>22</v>
      </c>
      <c r="C4" s="3" t="s">
        <v>23</v>
      </c>
      <c r="D4" s="5">
        <v>108400</v>
      </c>
      <c r="E4" s="5">
        <v>142523</v>
      </c>
      <c r="F4" s="6">
        <f t="shared" ref="F4:F67" si="2">((E4-D4)/D4)*100</f>
        <v>31.478782287822877</v>
      </c>
      <c r="G4" t="s">
        <v>19</v>
      </c>
      <c r="H4" s="5">
        <f t="shared" ref="H4:H67" si="3">SUM(E4/I4)</f>
        <v>100.01614035087719</v>
      </c>
      <c r="I4">
        <v>1425</v>
      </c>
      <c r="J4" t="s">
        <v>24</v>
      </c>
      <c r="K4" t="s">
        <v>25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t="s">
        <v>26</v>
      </c>
      <c r="C5" s="3" t="s">
        <v>27</v>
      </c>
      <c r="D5" s="5">
        <v>4200</v>
      </c>
      <c r="E5" s="5">
        <v>2477</v>
      </c>
      <c r="F5" s="6">
        <f t="shared" si="2"/>
        <v>-41.023809523809526</v>
      </c>
      <c r="G5" t="s">
        <v>14</v>
      </c>
      <c r="H5" s="5">
        <f t="shared" si="3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t="s">
        <v>28</v>
      </c>
      <c r="C6" s="3" t="s">
        <v>29</v>
      </c>
      <c r="D6" s="5">
        <v>7600</v>
      </c>
      <c r="E6" s="5">
        <v>5265</v>
      </c>
      <c r="F6" s="6">
        <f t="shared" si="2"/>
        <v>-30.723684210526315</v>
      </c>
      <c r="G6" t="s">
        <v>14</v>
      </c>
      <c r="H6" s="5">
        <f t="shared" si="3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x14ac:dyDescent="0.2">
      <c r="A7">
        <v>5</v>
      </c>
      <c r="B7" t="s">
        <v>30</v>
      </c>
      <c r="C7" s="3" t="s">
        <v>31</v>
      </c>
      <c r="D7" s="5">
        <v>7600</v>
      </c>
      <c r="E7" s="5">
        <v>13195</v>
      </c>
      <c r="F7" s="6">
        <f t="shared" si="2"/>
        <v>73.618421052631575</v>
      </c>
      <c r="G7" t="s">
        <v>19</v>
      </c>
      <c r="H7" s="5">
        <f t="shared" si="3"/>
        <v>75.833333333333329</v>
      </c>
      <c r="I7">
        <v>174</v>
      </c>
      <c r="J7" t="s">
        <v>32</v>
      </c>
      <c r="K7" t="s">
        <v>33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t="s">
        <v>34</v>
      </c>
      <c r="C8" s="3" t="s">
        <v>35</v>
      </c>
      <c r="D8" s="5">
        <v>5200</v>
      </c>
      <c r="E8" s="5">
        <v>1090</v>
      </c>
      <c r="F8" s="6">
        <f t="shared" si="2"/>
        <v>-79.038461538461533</v>
      </c>
      <c r="G8" t="s">
        <v>14</v>
      </c>
      <c r="H8" s="5">
        <f t="shared" si="3"/>
        <v>60.555555555555557</v>
      </c>
      <c r="I8">
        <v>18</v>
      </c>
      <c r="J8" t="s">
        <v>36</v>
      </c>
      <c r="K8" t="s">
        <v>37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x14ac:dyDescent="0.2">
      <c r="A9">
        <v>7</v>
      </c>
      <c r="B9" t="s">
        <v>38</v>
      </c>
      <c r="C9" s="3" t="s">
        <v>39</v>
      </c>
      <c r="D9" s="5">
        <v>4500</v>
      </c>
      <c r="E9" s="5">
        <v>14741</v>
      </c>
      <c r="F9" s="6">
        <f t="shared" si="2"/>
        <v>227.57777777777778</v>
      </c>
      <c r="G9" t="s">
        <v>19</v>
      </c>
      <c r="H9" s="5">
        <f t="shared" si="3"/>
        <v>64.93832599118943</v>
      </c>
      <c r="I9">
        <v>227</v>
      </c>
      <c r="J9" t="s">
        <v>32</v>
      </c>
      <c r="K9" t="s">
        <v>33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8</v>
      </c>
      <c r="B10" t="s">
        <v>40</v>
      </c>
      <c r="C10" s="3" t="s">
        <v>41</v>
      </c>
      <c r="D10" s="5">
        <v>110100</v>
      </c>
      <c r="E10" s="5">
        <v>21946</v>
      </c>
      <c r="F10" s="6">
        <f t="shared" si="2"/>
        <v>-80.067211625794727</v>
      </c>
      <c r="G10" t="s">
        <v>42</v>
      </c>
      <c r="H10" s="5">
        <f t="shared" si="3"/>
        <v>30.997175141242938</v>
      </c>
      <c r="I10">
        <v>708</v>
      </c>
      <c r="J10" t="s">
        <v>32</v>
      </c>
      <c r="K10" t="s">
        <v>33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t="s">
        <v>43</v>
      </c>
      <c r="C11" s="3" t="s">
        <v>44</v>
      </c>
      <c r="D11" s="5">
        <v>6200</v>
      </c>
      <c r="E11" s="5">
        <v>3208</v>
      </c>
      <c r="F11" s="6">
        <f t="shared" si="2"/>
        <v>-48.258064516129032</v>
      </c>
      <c r="G11" t="s">
        <v>14</v>
      </c>
      <c r="H11" s="5">
        <f t="shared" si="3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x14ac:dyDescent="0.2">
      <c r="A12">
        <v>10</v>
      </c>
      <c r="B12" t="s">
        <v>45</v>
      </c>
      <c r="C12" s="3" t="s">
        <v>46</v>
      </c>
      <c r="D12" s="5">
        <v>5200</v>
      </c>
      <c r="E12" s="5">
        <v>13838</v>
      </c>
      <c r="F12" s="6">
        <f t="shared" si="2"/>
        <v>166.11538461538461</v>
      </c>
      <c r="G12" t="s">
        <v>19</v>
      </c>
      <c r="H12" s="5">
        <f t="shared" si="3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t="s">
        <v>47</v>
      </c>
      <c r="C13" s="3" t="s">
        <v>48</v>
      </c>
      <c r="D13" s="5">
        <v>6300</v>
      </c>
      <c r="E13" s="5">
        <v>3030</v>
      </c>
      <c r="F13" s="6">
        <f t="shared" si="2"/>
        <v>-51.904761904761912</v>
      </c>
      <c r="G13" t="s">
        <v>14</v>
      </c>
      <c r="H13" s="5">
        <f t="shared" si="3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t="s">
        <v>49</v>
      </c>
      <c r="C14" s="3" t="s">
        <v>50</v>
      </c>
      <c r="D14" s="5">
        <v>6300</v>
      </c>
      <c r="E14" s="5">
        <v>5629</v>
      </c>
      <c r="F14" s="6">
        <f t="shared" si="2"/>
        <v>-10.65079365079365</v>
      </c>
      <c r="G14" t="s">
        <v>14</v>
      </c>
      <c r="H14" s="5">
        <f t="shared" si="3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x14ac:dyDescent="0.2">
      <c r="A15">
        <v>13</v>
      </c>
      <c r="B15" t="s">
        <v>51</v>
      </c>
      <c r="C15" s="3" t="s">
        <v>52</v>
      </c>
      <c r="D15" s="5">
        <v>4200</v>
      </c>
      <c r="E15" s="5">
        <v>10295</v>
      </c>
      <c r="F15" s="6">
        <f t="shared" si="2"/>
        <v>145.11904761904762</v>
      </c>
      <c r="G15" t="s">
        <v>19</v>
      </c>
      <c r="H15" s="5">
        <f t="shared" si="3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t="s">
        <v>53</v>
      </c>
      <c r="C16" s="3" t="s">
        <v>54</v>
      </c>
      <c r="D16" s="5">
        <v>28200</v>
      </c>
      <c r="E16" s="5">
        <v>18829</v>
      </c>
      <c r="F16" s="6">
        <f t="shared" si="2"/>
        <v>-33.230496453900713</v>
      </c>
      <c r="G16" t="s">
        <v>14</v>
      </c>
      <c r="H16" s="5">
        <f t="shared" si="3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 s="5">
        <v>81200</v>
      </c>
      <c r="E17" s="5">
        <v>38414</v>
      </c>
      <c r="F17" s="6">
        <f t="shared" si="2"/>
        <v>-52.692118226600982</v>
      </c>
      <c r="G17" t="s">
        <v>14</v>
      </c>
      <c r="H17" s="5">
        <f t="shared" si="3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 s="5">
        <v>1700</v>
      </c>
      <c r="E18" s="5">
        <v>11041</v>
      </c>
      <c r="F18" s="6">
        <f t="shared" si="2"/>
        <v>549.47058823529414</v>
      </c>
      <c r="G18" t="s">
        <v>19</v>
      </c>
      <c r="H18" s="5">
        <f t="shared" si="3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 s="5">
        <v>84600</v>
      </c>
      <c r="E19" s="5">
        <v>134845</v>
      </c>
      <c r="F19" s="6">
        <f t="shared" si="2"/>
        <v>59.391252955082741</v>
      </c>
      <c r="G19" t="s">
        <v>19</v>
      </c>
      <c r="H19" s="5">
        <f t="shared" si="3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 s="5">
        <v>9100</v>
      </c>
      <c r="E20" s="5">
        <v>6089</v>
      </c>
      <c r="F20" s="6">
        <f t="shared" si="2"/>
        <v>-33.087912087912088</v>
      </c>
      <c r="G20" t="s">
        <v>63</v>
      </c>
      <c r="H20" s="5">
        <f t="shared" si="3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 s="5">
        <v>62500</v>
      </c>
      <c r="E21" s="5">
        <v>30331</v>
      </c>
      <c r="F21" s="6">
        <f t="shared" si="2"/>
        <v>-51.470400000000005</v>
      </c>
      <c r="G21" t="s">
        <v>14</v>
      </c>
      <c r="H21" s="5">
        <f t="shared" si="3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 s="5">
        <v>131800</v>
      </c>
      <c r="E22" s="5">
        <v>147936</v>
      </c>
      <c r="F22" s="6">
        <f t="shared" si="2"/>
        <v>12.242792109256449</v>
      </c>
      <c r="G22" t="s">
        <v>19</v>
      </c>
      <c r="H22" s="5">
        <f t="shared" si="3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 s="5">
        <v>94000</v>
      </c>
      <c r="E23" s="5">
        <v>38533</v>
      </c>
      <c r="F23" s="6">
        <f t="shared" si="2"/>
        <v>-59.007446808510636</v>
      </c>
      <c r="G23" t="s">
        <v>14</v>
      </c>
      <c r="H23" s="5">
        <f t="shared" si="3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 s="5">
        <v>59100</v>
      </c>
      <c r="E24" s="5">
        <v>75690</v>
      </c>
      <c r="F24" s="6">
        <f t="shared" si="2"/>
        <v>28.071065989847714</v>
      </c>
      <c r="G24" t="s">
        <v>19</v>
      </c>
      <c r="H24" s="5">
        <f t="shared" si="3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 s="5">
        <v>4500</v>
      </c>
      <c r="E25" s="5">
        <v>14942</v>
      </c>
      <c r="F25" s="6">
        <f t="shared" si="2"/>
        <v>232.04444444444445</v>
      </c>
      <c r="G25" t="s">
        <v>19</v>
      </c>
      <c r="H25" s="5">
        <f t="shared" si="3"/>
        <v>105.22535211267606</v>
      </c>
      <c r="I25">
        <v>142</v>
      </c>
      <c r="J25" t="s">
        <v>36</v>
      </c>
      <c r="K25" t="s">
        <v>37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 s="5">
        <v>92400</v>
      </c>
      <c r="E26" s="5">
        <v>104257</v>
      </c>
      <c r="F26" s="6">
        <f t="shared" si="2"/>
        <v>12.832251082251082</v>
      </c>
      <c r="G26" t="s">
        <v>19</v>
      </c>
      <c r="H26" s="5">
        <f t="shared" si="3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 s="5">
        <v>5500</v>
      </c>
      <c r="E27" s="5">
        <v>11904</v>
      </c>
      <c r="F27" s="6">
        <f t="shared" si="2"/>
        <v>116.43636363636362</v>
      </c>
      <c r="G27" t="s">
        <v>19</v>
      </c>
      <c r="H27" s="5">
        <f t="shared" si="3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 s="5">
        <v>107500</v>
      </c>
      <c r="E28" s="5">
        <v>51814</v>
      </c>
      <c r="F28" s="6">
        <f t="shared" si="2"/>
        <v>-51.800930232558137</v>
      </c>
      <c r="G28" t="s">
        <v>63</v>
      </c>
      <c r="H28" s="5">
        <f t="shared" si="3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 s="5">
        <v>2000</v>
      </c>
      <c r="E29" s="5">
        <v>1599</v>
      </c>
      <c r="F29" s="6">
        <f t="shared" si="2"/>
        <v>-20.05</v>
      </c>
      <c r="G29" t="s">
        <v>14</v>
      </c>
      <c r="H29" s="5">
        <f t="shared" si="3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 s="5">
        <v>130800</v>
      </c>
      <c r="E30" s="5">
        <v>137635</v>
      </c>
      <c r="F30" s="6">
        <f t="shared" si="2"/>
        <v>5.2255351681957185</v>
      </c>
      <c r="G30" t="s">
        <v>19</v>
      </c>
      <c r="H30" s="5">
        <f t="shared" si="3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 s="5">
        <v>45900</v>
      </c>
      <c r="E31" s="5">
        <v>150965</v>
      </c>
      <c r="F31" s="6">
        <f t="shared" si="2"/>
        <v>228.89978213507626</v>
      </c>
      <c r="G31" t="s">
        <v>19</v>
      </c>
      <c r="H31" s="5">
        <f t="shared" si="3"/>
        <v>94.000622665006233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 s="5">
        <v>9000</v>
      </c>
      <c r="E32" s="5">
        <v>14455</v>
      </c>
      <c r="F32" s="6">
        <f t="shared" si="2"/>
        <v>60.611111111111114</v>
      </c>
      <c r="G32" t="s">
        <v>19</v>
      </c>
      <c r="H32" s="5">
        <f t="shared" si="3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 s="5">
        <v>3500</v>
      </c>
      <c r="E33" s="5">
        <v>10850</v>
      </c>
      <c r="F33" s="6">
        <f t="shared" si="2"/>
        <v>210</v>
      </c>
      <c r="G33" t="s">
        <v>19</v>
      </c>
      <c r="H33" s="5">
        <f t="shared" si="3"/>
        <v>48.008849557522126</v>
      </c>
      <c r="I33">
        <v>226</v>
      </c>
      <c r="J33" t="s">
        <v>36</v>
      </c>
      <c r="K33" t="s">
        <v>37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 s="5">
        <v>101000</v>
      </c>
      <c r="E34" s="5">
        <v>87676</v>
      </c>
      <c r="F34" s="6">
        <f t="shared" si="2"/>
        <v>-13.192079207920793</v>
      </c>
      <c r="G34" t="s">
        <v>14</v>
      </c>
      <c r="H34" s="5">
        <f t="shared" si="3"/>
        <v>38.004334633723452</v>
      </c>
      <c r="I34">
        <v>2307</v>
      </c>
      <c r="J34" t="s">
        <v>94</v>
      </c>
      <c r="K34" t="s">
        <v>95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 s="5">
        <v>50200</v>
      </c>
      <c r="E35" s="5">
        <v>189666</v>
      </c>
      <c r="F35" s="6">
        <f t="shared" si="2"/>
        <v>277.82071713147411</v>
      </c>
      <c r="G35" t="s">
        <v>19</v>
      </c>
      <c r="H35" s="5">
        <f t="shared" si="3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 s="5">
        <v>9300</v>
      </c>
      <c r="E36" s="5">
        <v>14025</v>
      </c>
      <c r="F36" s="6">
        <f t="shared" si="2"/>
        <v>50.806451612903224</v>
      </c>
      <c r="G36" t="s">
        <v>19</v>
      </c>
      <c r="H36" s="5">
        <f t="shared" si="3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 s="5">
        <v>125500</v>
      </c>
      <c r="E37" s="5">
        <v>188628</v>
      </c>
      <c r="F37" s="6">
        <f t="shared" si="2"/>
        <v>50.301195219123507</v>
      </c>
      <c r="G37" t="s">
        <v>19</v>
      </c>
      <c r="H37" s="5">
        <f t="shared" si="3"/>
        <v>95.993893129770996</v>
      </c>
      <c r="I37">
        <v>1965</v>
      </c>
      <c r="J37" t="s">
        <v>32</v>
      </c>
      <c r="K37" t="s">
        <v>33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 s="5">
        <v>700</v>
      </c>
      <c r="E38" s="5">
        <v>1101</v>
      </c>
      <c r="F38" s="6">
        <f t="shared" si="2"/>
        <v>57.285714285714285</v>
      </c>
      <c r="G38" t="s">
        <v>19</v>
      </c>
      <c r="H38" s="5">
        <f t="shared" si="3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 s="5">
        <v>8100</v>
      </c>
      <c r="E39" s="5">
        <v>11339</v>
      </c>
      <c r="F39" s="6">
        <f t="shared" si="2"/>
        <v>39.987654320987652</v>
      </c>
      <c r="G39" t="s">
        <v>19</v>
      </c>
      <c r="H39" s="5">
        <f t="shared" si="3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 s="5">
        <v>3100</v>
      </c>
      <c r="E40" s="5">
        <v>10085</v>
      </c>
      <c r="F40" s="6">
        <f t="shared" si="2"/>
        <v>225.32258064516131</v>
      </c>
      <c r="G40" t="s">
        <v>19</v>
      </c>
      <c r="H40" s="5">
        <f t="shared" si="3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 s="5">
        <v>9900</v>
      </c>
      <c r="E41" s="5">
        <v>5027</v>
      </c>
      <c r="F41" s="6">
        <f t="shared" si="2"/>
        <v>-49.222222222222221</v>
      </c>
      <c r="G41" t="s">
        <v>14</v>
      </c>
      <c r="H41" s="5">
        <f t="shared" si="3"/>
        <v>57.125</v>
      </c>
      <c r="I41">
        <v>88</v>
      </c>
      <c r="J41" t="s">
        <v>32</v>
      </c>
      <c r="K41" t="s">
        <v>33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 s="5">
        <v>8800</v>
      </c>
      <c r="E42" s="5">
        <v>14878</v>
      </c>
      <c r="F42" s="6">
        <f t="shared" si="2"/>
        <v>69.068181818181813</v>
      </c>
      <c r="G42" t="s">
        <v>19</v>
      </c>
      <c r="H42" s="5">
        <f t="shared" si="3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 s="5">
        <v>5600</v>
      </c>
      <c r="E43" s="5">
        <v>11924</v>
      </c>
      <c r="F43" s="6">
        <f t="shared" si="2"/>
        <v>112.92857142857142</v>
      </c>
      <c r="G43" t="s">
        <v>19</v>
      </c>
      <c r="H43" s="5">
        <f t="shared" si="3"/>
        <v>107.42342342342343</v>
      </c>
      <c r="I43">
        <v>111</v>
      </c>
      <c r="J43" t="s">
        <v>94</v>
      </c>
      <c r="K43" t="s">
        <v>95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 s="5">
        <v>1800</v>
      </c>
      <c r="E44" s="5">
        <v>7991</v>
      </c>
      <c r="F44" s="6">
        <f t="shared" si="2"/>
        <v>343.94444444444446</v>
      </c>
      <c r="G44" t="s">
        <v>19</v>
      </c>
      <c r="H44" s="5">
        <f t="shared" si="3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 s="5">
        <v>90200</v>
      </c>
      <c r="E45" s="5">
        <v>167717</v>
      </c>
      <c r="F45" s="6">
        <f t="shared" si="2"/>
        <v>85.939024390243901</v>
      </c>
      <c r="G45" t="s">
        <v>19</v>
      </c>
      <c r="H45" s="5">
        <f t="shared" si="3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 s="5">
        <v>1600</v>
      </c>
      <c r="E46" s="5">
        <v>10541</v>
      </c>
      <c r="F46" s="6">
        <f t="shared" si="2"/>
        <v>558.8125</v>
      </c>
      <c r="G46" t="s">
        <v>19</v>
      </c>
      <c r="H46" s="5">
        <f t="shared" si="3"/>
        <v>107.56122448979592</v>
      </c>
      <c r="I46">
        <v>98</v>
      </c>
      <c r="J46" t="s">
        <v>32</v>
      </c>
      <c r="K46" t="s">
        <v>33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 s="5">
        <v>9500</v>
      </c>
      <c r="E47" s="5">
        <v>4530</v>
      </c>
      <c r="F47" s="6">
        <f t="shared" si="2"/>
        <v>-52.315789473684212</v>
      </c>
      <c r="G47" t="s">
        <v>14</v>
      </c>
      <c r="H47" s="5">
        <f t="shared" si="3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 s="5">
        <v>3700</v>
      </c>
      <c r="E48" s="5">
        <v>4247</v>
      </c>
      <c r="F48" s="6">
        <f t="shared" si="2"/>
        <v>14.783783783783782</v>
      </c>
      <c r="G48" t="s">
        <v>19</v>
      </c>
      <c r="H48" s="5">
        <f t="shared" si="3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 s="5">
        <v>1500</v>
      </c>
      <c r="E49" s="5">
        <v>7129</v>
      </c>
      <c r="F49" s="6">
        <f t="shared" si="2"/>
        <v>375.26666666666671</v>
      </c>
      <c r="G49" t="s">
        <v>19</v>
      </c>
      <c r="H49" s="5">
        <f t="shared" si="3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 s="5">
        <v>33300</v>
      </c>
      <c r="E50" s="5">
        <v>128862</v>
      </c>
      <c r="F50" s="6">
        <f t="shared" si="2"/>
        <v>286.97297297297297</v>
      </c>
      <c r="G50" t="s">
        <v>19</v>
      </c>
      <c r="H50" s="5">
        <f t="shared" si="3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 s="5">
        <v>7200</v>
      </c>
      <c r="E51" s="5">
        <v>13653</v>
      </c>
      <c r="F51" s="6">
        <f t="shared" si="2"/>
        <v>89.625</v>
      </c>
      <c r="G51" t="s">
        <v>19</v>
      </c>
      <c r="H51" s="5">
        <f t="shared" si="3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 s="5">
        <v>100</v>
      </c>
      <c r="E52" s="5">
        <v>2</v>
      </c>
      <c r="F52" s="6">
        <f t="shared" si="2"/>
        <v>-98</v>
      </c>
      <c r="G52" t="s">
        <v>14</v>
      </c>
      <c r="H52" s="5">
        <f t="shared" si="3"/>
        <v>2</v>
      </c>
      <c r="I52">
        <v>1</v>
      </c>
      <c r="J52" t="s">
        <v>94</v>
      </c>
      <c r="K52" t="s">
        <v>95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 s="5">
        <v>158100</v>
      </c>
      <c r="E53" s="5">
        <v>145243</v>
      </c>
      <c r="F53" s="6">
        <f t="shared" si="2"/>
        <v>-8.1321948134092352</v>
      </c>
      <c r="G53" t="s">
        <v>14</v>
      </c>
      <c r="H53" s="5">
        <f t="shared" si="3"/>
        <v>99.006816632583508</v>
      </c>
      <c r="I53">
        <v>1467</v>
      </c>
      <c r="J53" t="s">
        <v>36</v>
      </c>
      <c r="K53" t="s">
        <v>37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 s="5">
        <v>7200</v>
      </c>
      <c r="E54" s="5">
        <v>2459</v>
      </c>
      <c r="F54" s="6">
        <f t="shared" si="2"/>
        <v>-65.847222222222229</v>
      </c>
      <c r="G54" t="s">
        <v>14</v>
      </c>
      <c r="H54" s="5">
        <f t="shared" si="3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 s="5">
        <v>8800</v>
      </c>
      <c r="E55" s="5">
        <v>12356</v>
      </c>
      <c r="F55" s="6">
        <f t="shared" si="2"/>
        <v>40.409090909090914</v>
      </c>
      <c r="G55" t="s">
        <v>19</v>
      </c>
      <c r="H55" s="5">
        <f t="shared" si="3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 s="5">
        <v>6000</v>
      </c>
      <c r="E56" s="5">
        <v>5392</v>
      </c>
      <c r="F56" s="6">
        <f t="shared" si="2"/>
        <v>-10.133333333333333</v>
      </c>
      <c r="G56" t="s">
        <v>14</v>
      </c>
      <c r="H56" s="5">
        <f t="shared" si="3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 s="5">
        <v>6600</v>
      </c>
      <c r="E57" s="5">
        <v>11746</v>
      </c>
      <c r="F57" s="6">
        <f t="shared" si="2"/>
        <v>77.969696969696969</v>
      </c>
      <c r="G57" t="s">
        <v>19</v>
      </c>
      <c r="H57" s="5">
        <f t="shared" si="3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 s="5">
        <v>8000</v>
      </c>
      <c r="E58" s="5">
        <v>11493</v>
      </c>
      <c r="F58" s="6">
        <f t="shared" si="2"/>
        <v>43.662500000000001</v>
      </c>
      <c r="G58" t="s">
        <v>19</v>
      </c>
      <c r="H58" s="5">
        <f t="shared" si="3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 s="5">
        <v>2900</v>
      </c>
      <c r="E59" s="5">
        <v>6243</v>
      </c>
      <c r="F59" s="6">
        <f t="shared" si="2"/>
        <v>115.27586206896552</v>
      </c>
      <c r="G59" t="s">
        <v>19</v>
      </c>
      <c r="H59" s="5">
        <f t="shared" si="3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 s="5">
        <v>2700</v>
      </c>
      <c r="E60" s="5">
        <v>6132</v>
      </c>
      <c r="F60" s="6">
        <f t="shared" si="2"/>
        <v>127.11111111111111</v>
      </c>
      <c r="G60" t="s">
        <v>19</v>
      </c>
      <c r="H60" s="5">
        <f t="shared" si="3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 s="5">
        <v>1400</v>
      </c>
      <c r="E61" s="5">
        <v>3851</v>
      </c>
      <c r="F61" s="6">
        <f t="shared" si="2"/>
        <v>175.07142857142856</v>
      </c>
      <c r="G61" t="s">
        <v>19</v>
      </c>
      <c r="H61" s="5">
        <f t="shared" si="3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 s="5">
        <v>94200</v>
      </c>
      <c r="E62" s="5">
        <v>135997</v>
      </c>
      <c r="F62" s="6">
        <f t="shared" si="2"/>
        <v>44.37048832271762</v>
      </c>
      <c r="G62" t="s">
        <v>19</v>
      </c>
      <c r="H62" s="5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 s="5">
        <v>199200</v>
      </c>
      <c r="E63" s="5">
        <v>184750</v>
      </c>
      <c r="F63" s="6">
        <f t="shared" si="2"/>
        <v>-7.2540160642570282</v>
      </c>
      <c r="G63" t="s">
        <v>14</v>
      </c>
      <c r="H63" s="5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 s="5">
        <v>2000</v>
      </c>
      <c r="E64" s="5">
        <v>14452</v>
      </c>
      <c r="F64" s="6">
        <f t="shared" si="2"/>
        <v>622.6</v>
      </c>
      <c r="G64" t="s">
        <v>19</v>
      </c>
      <c r="H64" s="5">
        <f t="shared" si="3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 s="5">
        <v>4700</v>
      </c>
      <c r="E65" s="5">
        <v>557</v>
      </c>
      <c r="F65" s="6">
        <f t="shared" si="2"/>
        <v>-88.148936170212764</v>
      </c>
      <c r="G65" t="s">
        <v>14</v>
      </c>
      <c r="H65" s="5">
        <f t="shared" si="3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 s="5">
        <v>2800</v>
      </c>
      <c r="E66" s="5">
        <v>2734</v>
      </c>
      <c r="F66" s="6">
        <f t="shared" si="2"/>
        <v>-2.3571428571428572</v>
      </c>
      <c r="G66" t="s">
        <v>14</v>
      </c>
      <c r="H66" s="5">
        <f t="shared" si="3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 s="5">
        <v>6100</v>
      </c>
      <c r="E67" s="5">
        <v>14405</v>
      </c>
      <c r="F67" s="6">
        <f t="shared" si="2"/>
        <v>136.14754098360655</v>
      </c>
      <c r="G67" t="s">
        <v>19</v>
      </c>
      <c r="H67" s="5">
        <f t="shared" si="3"/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 s="5">
        <v>2900</v>
      </c>
      <c r="E68" s="5">
        <v>1307</v>
      </c>
      <c r="F68" s="6">
        <f t="shared" ref="F68:F131" si="6">((E68-D68)/D68)*100</f>
        <v>-54.931034482758619</v>
      </c>
      <c r="G68" t="s">
        <v>14</v>
      </c>
      <c r="H68" s="5">
        <f t="shared" ref="H68:H131" si="7">SUM(E68/I68)</f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 s="5">
        <v>72600</v>
      </c>
      <c r="E69" s="5">
        <v>117892</v>
      </c>
      <c r="F69" s="6">
        <f t="shared" si="6"/>
        <v>62.385674931129472</v>
      </c>
      <c r="G69" t="s">
        <v>19</v>
      </c>
      <c r="H69" s="5">
        <f t="shared" si="7"/>
        <v>29.001722017220171</v>
      </c>
      <c r="I69">
        <v>4065</v>
      </c>
      <c r="J69" t="s">
        <v>36</v>
      </c>
      <c r="K69" t="s">
        <v>37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 s="5">
        <v>5700</v>
      </c>
      <c r="E70" s="5">
        <v>14508</v>
      </c>
      <c r="F70" s="6">
        <f t="shared" si="6"/>
        <v>154.5263157894737</v>
      </c>
      <c r="G70" t="s">
        <v>19</v>
      </c>
      <c r="H70" s="5">
        <f t="shared" si="7"/>
        <v>58.975609756097562</v>
      </c>
      <c r="I70">
        <v>246</v>
      </c>
      <c r="J70" t="s">
        <v>94</v>
      </c>
      <c r="K70" t="s">
        <v>95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 s="5">
        <v>7900</v>
      </c>
      <c r="E71" s="5">
        <v>1901</v>
      </c>
      <c r="F71" s="6">
        <f t="shared" si="6"/>
        <v>-75.936708860759495</v>
      </c>
      <c r="G71" t="s">
        <v>63</v>
      </c>
      <c r="H71" s="5">
        <f t="shared" si="7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 s="5">
        <v>128000</v>
      </c>
      <c r="E72" s="5">
        <v>158389</v>
      </c>
      <c r="F72" s="6">
        <f t="shared" si="6"/>
        <v>23.741406250000001</v>
      </c>
      <c r="G72" t="s">
        <v>19</v>
      </c>
      <c r="H72" s="5">
        <f t="shared" si="7"/>
        <v>63.995555555555555</v>
      </c>
      <c r="I72">
        <v>2475</v>
      </c>
      <c r="J72" t="s">
        <v>94</v>
      </c>
      <c r="K72" t="s">
        <v>95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 s="5">
        <v>6000</v>
      </c>
      <c r="E73" s="5">
        <v>6484</v>
      </c>
      <c r="F73" s="6">
        <f t="shared" si="6"/>
        <v>8.0666666666666664</v>
      </c>
      <c r="G73" t="s">
        <v>19</v>
      </c>
      <c r="H73" s="5">
        <f t="shared" si="7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 s="5">
        <v>600</v>
      </c>
      <c r="E74" s="5">
        <v>4022</v>
      </c>
      <c r="F74" s="6">
        <f t="shared" si="6"/>
        <v>570.33333333333326</v>
      </c>
      <c r="G74" t="s">
        <v>19</v>
      </c>
      <c r="H74" s="5">
        <f t="shared" si="7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 s="5">
        <v>1400</v>
      </c>
      <c r="E75" s="5">
        <v>9253</v>
      </c>
      <c r="F75" s="6">
        <f t="shared" si="6"/>
        <v>560.92857142857144</v>
      </c>
      <c r="G75" t="s">
        <v>19</v>
      </c>
      <c r="H75" s="5">
        <f t="shared" si="7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 s="5">
        <v>3900</v>
      </c>
      <c r="E76" s="5">
        <v>4776</v>
      </c>
      <c r="F76" s="6">
        <f t="shared" si="6"/>
        <v>22.46153846153846</v>
      </c>
      <c r="G76" t="s">
        <v>19</v>
      </c>
      <c r="H76" s="5">
        <f t="shared" si="7"/>
        <v>56.188235294117646</v>
      </c>
      <c r="I76">
        <v>85</v>
      </c>
      <c r="J76" t="s">
        <v>36</v>
      </c>
      <c r="K76" t="s">
        <v>37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 s="5">
        <v>9700</v>
      </c>
      <c r="E77" s="5">
        <v>14606</v>
      </c>
      <c r="F77" s="6">
        <f t="shared" si="6"/>
        <v>50.577319587628864</v>
      </c>
      <c r="G77" t="s">
        <v>19</v>
      </c>
      <c r="H77" s="5">
        <f t="shared" si="7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 s="5">
        <v>122900</v>
      </c>
      <c r="E78" s="5">
        <v>95993</v>
      </c>
      <c r="F78" s="6">
        <f t="shared" si="6"/>
        <v>-21.89340927583401</v>
      </c>
      <c r="G78" t="s">
        <v>14</v>
      </c>
      <c r="H78" s="5">
        <f t="shared" si="7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 s="5">
        <v>9500</v>
      </c>
      <c r="E79" s="5">
        <v>4460</v>
      </c>
      <c r="F79" s="6">
        <f t="shared" si="6"/>
        <v>-53.05263157894737</v>
      </c>
      <c r="G79" t="s">
        <v>14</v>
      </c>
      <c r="H79" s="5">
        <f t="shared" si="7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 s="5">
        <v>4500</v>
      </c>
      <c r="E80" s="5">
        <v>13536</v>
      </c>
      <c r="F80" s="6">
        <f t="shared" si="6"/>
        <v>200.8</v>
      </c>
      <c r="G80" t="s">
        <v>19</v>
      </c>
      <c r="H80" s="5">
        <f t="shared" si="7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 s="5">
        <v>57800</v>
      </c>
      <c r="E81" s="5">
        <v>40228</v>
      </c>
      <c r="F81" s="6">
        <f t="shared" si="6"/>
        <v>-30.401384083044981</v>
      </c>
      <c r="G81" t="s">
        <v>14</v>
      </c>
      <c r="H81" s="5">
        <f t="shared" si="7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 s="5">
        <v>1100</v>
      </c>
      <c r="E82" s="5">
        <v>7012</v>
      </c>
      <c r="F82" s="6">
        <f t="shared" si="6"/>
        <v>537.4545454545455</v>
      </c>
      <c r="G82" t="s">
        <v>19</v>
      </c>
      <c r="H82" s="5">
        <f t="shared" si="7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 s="5">
        <v>16800</v>
      </c>
      <c r="E83" s="5">
        <v>37857</v>
      </c>
      <c r="F83" s="6">
        <f t="shared" si="6"/>
        <v>125.33928571428572</v>
      </c>
      <c r="G83" t="s">
        <v>19</v>
      </c>
      <c r="H83" s="5">
        <f t="shared" si="7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 s="5">
        <v>1000</v>
      </c>
      <c r="E84" s="5">
        <v>14973</v>
      </c>
      <c r="F84" s="6">
        <f t="shared" si="6"/>
        <v>1397.3000000000002</v>
      </c>
      <c r="G84" t="s">
        <v>19</v>
      </c>
      <c r="H84" s="5">
        <f t="shared" si="7"/>
        <v>83.183333333333337</v>
      </c>
      <c r="I84">
        <v>180</v>
      </c>
      <c r="J84" t="s">
        <v>36</v>
      </c>
      <c r="K84" t="s">
        <v>37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 s="5">
        <v>106400</v>
      </c>
      <c r="E85" s="5">
        <v>39996</v>
      </c>
      <c r="F85" s="6">
        <f t="shared" si="6"/>
        <v>-62.409774436090224</v>
      </c>
      <c r="G85" t="s">
        <v>14</v>
      </c>
      <c r="H85" s="5">
        <f t="shared" si="7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 s="5">
        <v>31400</v>
      </c>
      <c r="E86" s="5">
        <v>41564</v>
      </c>
      <c r="F86" s="6">
        <f t="shared" si="6"/>
        <v>32.369426751592357</v>
      </c>
      <c r="G86" t="s">
        <v>19</v>
      </c>
      <c r="H86" s="5">
        <f t="shared" si="7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 s="5">
        <v>4900</v>
      </c>
      <c r="E87" s="5">
        <v>6430</v>
      </c>
      <c r="F87" s="6">
        <f t="shared" si="6"/>
        <v>31.22448979591837</v>
      </c>
      <c r="G87" t="s">
        <v>19</v>
      </c>
      <c r="H87" s="5">
        <f t="shared" si="7"/>
        <v>90.563380281690144</v>
      </c>
      <c r="I87">
        <v>71</v>
      </c>
      <c r="J87" t="s">
        <v>24</v>
      </c>
      <c r="K87" t="s">
        <v>25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 s="5">
        <v>7400</v>
      </c>
      <c r="E88" s="5">
        <v>12405</v>
      </c>
      <c r="F88" s="6">
        <f t="shared" si="6"/>
        <v>67.635135135135144</v>
      </c>
      <c r="G88" t="s">
        <v>19</v>
      </c>
      <c r="H88" s="5">
        <f t="shared" si="7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 s="5">
        <v>198500</v>
      </c>
      <c r="E89" s="5">
        <v>123040</v>
      </c>
      <c r="F89" s="6">
        <f t="shared" si="6"/>
        <v>-38.015113350125944</v>
      </c>
      <c r="G89" t="s">
        <v>14</v>
      </c>
      <c r="H89" s="5">
        <f t="shared" si="7"/>
        <v>83.022941970310384</v>
      </c>
      <c r="I89">
        <v>1482</v>
      </c>
      <c r="J89" t="s">
        <v>24</v>
      </c>
      <c r="K89" t="s">
        <v>25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 s="5">
        <v>4800</v>
      </c>
      <c r="E90" s="5">
        <v>12516</v>
      </c>
      <c r="F90" s="6">
        <f t="shared" si="6"/>
        <v>160.75</v>
      </c>
      <c r="G90" t="s">
        <v>19</v>
      </c>
      <c r="H90" s="5">
        <f t="shared" si="7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 s="5">
        <v>3400</v>
      </c>
      <c r="E91" s="5">
        <v>8588</v>
      </c>
      <c r="F91" s="6">
        <f t="shared" si="6"/>
        <v>152.58823529411765</v>
      </c>
      <c r="G91" t="s">
        <v>19</v>
      </c>
      <c r="H91" s="5">
        <f t="shared" si="7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 s="5">
        <v>7800</v>
      </c>
      <c r="E92" s="5">
        <v>6132</v>
      </c>
      <c r="F92" s="6">
        <f t="shared" si="6"/>
        <v>-21.384615384615387</v>
      </c>
      <c r="G92" t="s">
        <v>14</v>
      </c>
      <c r="H92" s="5">
        <f t="shared" si="7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 s="5">
        <v>154300</v>
      </c>
      <c r="E93" s="5">
        <v>74688</v>
      </c>
      <c r="F93" s="6">
        <f t="shared" si="6"/>
        <v>-51.595593000648087</v>
      </c>
      <c r="G93" t="s">
        <v>14</v>
      </c>
      <c r="H93" s="5">
        <f t="shared" si="7"/>
        <v>109.99705449189985</v>
      </c>
      <c r="I93">
        <v>679</v>
      </c>
      <c r="J93" t="s">
        <v>94</v>
      </c>
      <c r="K93" t="s">
        <v>95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 s="5">
        <v>20000</v>
      </c>
      <c r="E94" s="5">
        <v>51775</v>
      </c>
      <c r="F94" s="6">
        <f t="shared" si="6"/>
        <v>158.875</v>
      </c>
      <c r="G94" t="s">
        <v>19</v>
      </c>
      <c r="H94" s="5">
        <f t="shared" si="7"/>
        <v>103.96586345381526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 s="5">
        <v>108800</v>
      </c>
      <c r="E95" s="5">
        <v>65877</v>
      </c>
      <c r="F95" s="6">
        <f t="shared" si="6"/>
        <v>-39.451286764705884</v>
      </c>
      <c r="G95" t="s">
        <v>63</v>
      </c>
      <c r="H95" s="5">
        <f t="shared" si="7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 s="5">
        <v>2900</v>
      </c>
      <c r="E96" s="5">
        <v>8807</v>
      </c>
      <c r="F96" s="6">
        <f t="shared" si="6"/>
        <v>203.68965517241381</v>
      </c>
      <c r="G96" t="s">
        <v>19</v>
      </c>
      <c r="H96" s="5">
        <f t="shared" si="7"/>
        <v>48.927777777777777</v>
      </c>
      <c r="I96">
        <v>180</v>
      </c>
      <c r="J96" t="s">
        <v>36</v>
      </c>
      <c r="K96" t="s">
        <v>37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 s="5">
        <v>900</v>
      </c>
      <c r="E97" s="5">
        <v>1017</v>
      </c>
      <c r="F97" s="6">
        <f t="shared" si="6"/>
        <v>13</v>
      </c>
      <c r="G97" t="s">
        <v>19</v>
      </c>
      <c r="H97" s="5">
        <f t="shared" si="7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 s="5">
        <v>69700</v>
      </c>
      <c r="E98" s="5">
        <v>151513</v>
      </c>
      <c r="F98" s="6">
        <f t="shared" si="6"/>
        <v>117.37876614060258</v>
      </c>
      <c r="G98" t="s">
        <v>19</v>
      </c>
      <c r="H98" s="5">
        <f t="shared" si="7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 s="5">
        <v>1300</v>
      </c>
      <c r="E99" s="5">
        <v>12047</v>
      </c>
      <c r="F99" s="6">
        <f t="shared" si="6"/>
        <v>826.69230769230762</v>
      </c>
      <c r="G99" t="s">
        <v>19</v>
      </c>
      <c r="H99" s="5">
        <f t="shared" si="7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 s="5">
        <v>97800</v>
      </c>
      <c r="E100" s="5">
        <v>32951</v>
      </c>
      <c r="F100" s="6">
        <f t="shared" si="6"/>
        <v>-66.307770961145195</v>
      </c>
      <c r="G100" t="s">
        <v>14</v>
      </c>
      <c r="H100" s="5">
        <f t="shared" si="7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 s="5">
        <v>7600</v>
      </c>
      <c r="E101" s="5">
        <v>14951</v>
      </c>
      <c r="F101" s="6">
        <f t="shared" si="6"/>
        <v>96.723684210526315</v>
      </c>
      <c r="G101" t="s">
        <v>19</v>
      </c>
      <c r="H101" s="5">
        <f t="shared" si="7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 s="5">
        <v>100</v>
      </c>
      <c r="E102" s="5">
        <v>1</v>
      </c>
      <c r="F102" s="6">
        <f t="shared" si="6"/>
        <v>-99</v>
      </c>
      <c r="G102" t="s">
        <v>14</v>
      </c>
      <c r="H102" s="5">
        <f t="shared" si="7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 s="5">
        <v>900</v>
      </c>
      <c r="E103" s="5">
        <v>9193</v>
      </c>
      <c r="F103" s="6">
        <f t="shared" si="6"/>
        <v>921.44444444444446</v>
      </c>
      <c r="G103" t="s">
        <v>19</v>
      </c>
      <c r="H103" s="5">
        <f t="shared" si="7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 s="5">
        <v>3700</v>
      </c>
      <c r="E104" s="5">
        <v>10422</v>
      </c>
      <c r="F104" s="6">
        <f t="shared" si="6"/>
        <v>181.67567567567568</v>
      </c>
      <c r="G104" t="s">
        <v>19</v>
      </c>
      <c r="H104" s="5">
        <f t="shared" si="7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 s="5">
        <v>10000</v>
      </c>
      <c r="E105" s="5">
        <v>2461</v>
      </c>
      <c r="F105" s="6">
        <f t="shared" si="6"/>
        <v>-75.39</v>
      </c>
      <c r="G105" t="s">
        <v>14</v>
      </c>
      <c r="H105" s="5">
        <f t="shared" si="7"/>
        <v>66.513513513513516</v>
      </c>
      <c r="I105">
        <v>37</v>
      </c>
      <c r="J105" t="s">
        <v>94</v>
      </c>
      <c r="K105" t="s">
        <v>95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 s="5">
        <v>119200</v>
      </c>
      <c r="E106" s="5">
        <v>170623</v>
      </c>
      <c r="F106" s="6">
        <f t="shared" si="6"/>
        <v>43.140100671140942</v>
      </c>
      <c r="G106" t="s">
        <v>19</v>
      </c>
      <c r="H106" s="5">
        <f t="shared" si="7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 s="5">
        <v>6800</v>
      </c>
      <c r="E107" s="5">
        <v>9829</v>
      </c>
      <c r="F107" s="6">
        <f t="shared" si="6"/>
        <v>44.544117647058826</v>
      </c>
      <c r="G107" t="s">
        <v>19</v>
      </c>
      <c r="H107" s="5">
        <f t="shared" si="7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 s="5">
        <v>3900</v>
      </c>
      <c r="E108" s="5">
        <v>14006</v>
      </c>
      <c r="F108" s="6">
        <f t="shared" si="6"/>
        <v>259.12820512820514</v>
      </c>
      <c r="G108" t="s">
        <v>19</v>
      </c>
      <c r="H108" s="5">
        <f t="shared" si="7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 s="5">
        <v>3500</v>
      </c>
      <c r="E109" s="5">
        <v>6527</v>
      </c>
      <c r="F109" s="6">
        <f t="shared" si="6"/>
        <v>86.485714285714295</v>
      </c>
      <c r="G109" t="s">
        <v>19</v>
      </c>
      <c r="H109" s="5">
        <f t="shared" si="7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 s="5">
        <v>1500</v>
      </c>
      <c r="E110" s="5">
        <v>8929</v>
      </c>
      <c r="F110" s="6">
        <f t="shared" si="6"/>
        <v>495.26666666666665</v>
      </c>
      <c r="G110" t="s">
        <v>19</v>
      </c>
      <c r="H110" s="5">
        <f t="shared" si="7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 s="5">
        <v>5200</v>
      </c>
      <c r="E111" s="5">
        <v>3079</v>
      </c>
      <c r="F111" s="6">
        <f t="shared" si="6"/>
        <v>-40.78846153846154</v>
      </c>
      <c r="G111" t="s">
        <v>14</v>
      </c>
      <c r="H111" s="5">
        <f t="shared" si="7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 s="5">
        <v>142400</v>
      </c>
      <c r="E112" s="5">
        <v>21307</v>
      </c>
      <c r="F112" s="6">
        <f t="shared" si="6"/>
        <v>-85.037219101123597</v>
      </c>
      <c r="G112" t="s">
        <v>14</v>
      </c>
      <c r="H112" s="5">
        <f t="shared" si="7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 s="5">
        <v>61400</v>
      </c>
      <c r="E113" s="5">
        <v>73653</v>
      </c>
      <c r="F113" s="6">
        <f t="shared" si="6"/>
        <v>19.95602605863192</v>
      </c>
      <c r="G113" t="s">
        <v>19</v>
      </c>
      <c r="H113" s="5">
        <f t="shared" si="7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 s="5">
        <v>4700</v>
      </c>
      <c r="E114" s="5">
        <v>12635</v>
      </c>
      <c r="F114" s="6">
        <f t="shared" si="6"/>
        <v>168.82978723404256</v>
      </c>
      <c r="G114" t="s">
        <v>19</v>
      </c>
      <c r="H114" s="5">
        <f t="shared" si="7"/>
        <v>35</v>
      </c>
      <c r="I114">
        <v>361</v>
      </c>
      <c r="J114" t="s">
        <v>24</v>
      </c>
      <c r="K114" t="s">
        <v>25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 s="5">
        <v>3300</v>
      </c>
      <c r="E115" s="5">
        <v>12437</v>
      </c>
      <c r="F115" s="6">
        <f t="shared" si="6"/>
        <v>276.87878787878788</v>
      </c>
      <c r="G115" t="s">
        <v>19</v>
      </c>
      <c r="H115" s="5">
        <f t="shared" si="7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 s="5">
        <v>1900</v>
      </c>
      <c r="E116" s="5">
        <v>13816</v>
      </c>
      <c r="F116" s="6">
        <f t="shared" si="6"/>
        <v>627.15789473684208</v>
      </c>
      <c r="G116" t="s">
        <v>19</v>
      </c>
      <c r="H116" s="5">
        <f t="shared" si="7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 s="5">
        <v>166700</v>
      </c>
      <c r="E117" s="5">
        <v>145382</v>
      </c>
      <c r="F117" s="6">
        <f t="shared" si="6"/>
        <v>-12.788242351529695</v>
      </c>
      <c r="G117" t="s">
        <v>14</v>
      </c>
      <c r="H117" s="5">
        <f t="shared" si="7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 s="5">
        <v>7200</v>
      </c>
      <c r="E118" s="5">
        <v>6336</v>
      </c>
      <c r="F118" s="6">
        <f t="shared" si="6"/>
        <v>-12</v>
      </c>
      <c r="G118" t="s">
        <v>14</v>
      </c>
      <c r="H118" s="5">
        <f t="shared" si="7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 s="5">
        <v>4900</v>
      </c>
      <c r="E119" s="5">
        <v>8523</v>
      </c>
      <c r="F119" s="6">
        <f t="shared" si="6"/>
        <v>73.938775510204081</v>
      </c>
      <c r="G119" t="s">
        <v>19</v>
      </c>
      <c r="H119" s="5">
        <f t="shared" si="7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 s="5">
        <v>5400</v>
      </c>
      <c r="E120" s="5">
        <v>6351</v>
      </c>
      <c r="F120" s="6">
        <f t="shared" si="6"/>
        <v>17.611111111111111</v>
      </c>
      <c r="G120" t="s">
        <v>19</v>
      </c>
      <c r="H120" s="5">
        <f t="shared" si="7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 s="5">
        <v>5000</v>
      </c>
      <c r="E121" s="5">
        <v>10748</v>
      </c>
      <c r="F121" s="6">
        <f t="shared" si="6"/>
        <v>114.96</v>
      </c>
      <c r="G121" t="s">
        <v>19</v>
      </c>
      <c r="H121" s="5">
        <f t="shared" si="7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 s="5">
        <v>75100</v>
      </c>
      <c r="E122" s="5">
        <v>112272</v>
      </c>
      <c r="F122" s="6">
        <f t="shared" si="6"/>
        <v>49.496671105193073</v>
      </c>
      <c r="G122" t="s">
        <v>19</v>
      </c>
      <c r="H122" s="5">
        <f t="shared" si="7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 s="5">
        <v>45300</v>
      </c>
      <c r="E123" s="5">
        <v>99361</v>
      </c>
      <c r="F123" s="6">
        <f t="shared" si="6"/>
        <v>119.33995584988963</v>
      </c>
      <c r="G123" t="s">
        <v>19</v>
      </c>
      <c r="H123" s="5">
        <f t="shared" si="7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 s="5">
        <v>136800</v>
      </c>
      <c r="E124" s="5">
        <v>88055</v>
      </c>
      <c r="F124" s="6">
        <f t="shared" si="6"/>
        <v>-35.632309941520468</v>
      </c>
      <c r="G124" t="s">
        <v>14</v>
      </c>
      <c r="H124" s="5">
        <f t="shared" si="7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 s="5">
        <v>177700</v>
      </c>
      <c r="E125" s="5">
        <v>33092</v>
      </c>
      <c r="F125" s="6">
        <f t="shared" si="6"/>
        <v>-81.377602701181758</v>
      </c>
      <c r="G125" t="s">
        <v>14</v>
      </c>
      <c r="H125" s="5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 s="5">
        <v>2600</v>
      </c>
      <c r="E126" s="5">
        <v>9562</v>
      </c>
      <c r="F126" s="6">
        <f t="shared" si="6"/>
        <v>267.76923076923077</v>
      </c>
      <c r="G126" t="s">
        <v>19</v>
      </c>
      <c r="H126" s="5">
        <f t="shared" si="7"/>
        <v>101.72340425531915</v>
      </c>
      <c r="I126">
        <v>94</v>
      </c>
      <c r="J126" t="s">
        <v>94</v>
      </c>
      <c r="K126" t="s">
        <v>95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 s="5">
        <v>5300</v>
      </c>
      <c r="E127" s="5">
        <v>8475</v>
      </c>
      <c r="F127" s="6">
        <f t="shared" si="6"/>
        <v>59.905660377358494</v>
      </c>
      <c r="G127" t="s">
        <v>19</v>
      </c>
      <c r="H127" s="5">
        <f t="shared" si="7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 s="5">
        <v>180200</v>
      </c>
      <c r="E128" s="5">
        <v>69617</v>
      </c>
      <c r="F128" s="6">
        <f t="shared" si="6"/>
        <v>-61.366814650388456</v>
      </c>
      <c r="G128" t="s">
        <v>14</v>
      </c>
      <c r="H128" s="5">
        <f t="shared" si="7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 s="5">
        <v>103200</v>
      </c>
      <c r="E129" s="5">
        <v>53067</v>
      </c>
      <c r="F129" s="6">
        <f t="shared" si="6"/>
        <v>-48.57848837209302</v>
      </c>
      <c r="G129" t="s">
        <v>14</v>
      </c>
      <c r="H129" s="5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 s="5">
        <v>70600</v>
      </c>
      <c r="E130" s="5">
        <v>42596</v>
      </c>
      <c r="F130" s="6">
        <f t="shared" si="6"/>
        <v>-39.665722379603402</v>
      </c>
      <c r="G130" t="s">
        <v>63</v>
      </c>
      <c r="H130" s="5">
        <f t="shared" si="7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 s="5">
        <v>148500</v>
      </c>
      <c r="E131" s="5">
        <v>4756</v>
      </c>
      <c r="F131" s="6">
        <f t="shared" si="6"/>
        <v>-96.797306397306386</v>
      </c>
      <c r="G131" t="s">
        <v>63</v>
      </c>
      <c r="H131" s="5">
        <f t="shared" si="7"/>
        <v>86.472727272727269</v>
      </c>
      <c r="I131">
        <v>55</v>
      </c>
      <c r="J131" t="s">
        <v>24</v>
      </c>
      <c r="K131" t="s">
        <v>25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 t="shared" ref="O131:O194" si="9">(((M131/60)/60)/24)+DATE(1970,1,1)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 s="5">
        <v>9600</v>
      </c>
      <c r="E132" s="5">
        <v>14925</v>
      </c>
      <c r="F132" s="6">
        <f t="shared" ref="F132:F195" si="10">((E132-D132)/D132)*100</f>
        <v>55.46875</v>
      </c>
      <c r="G132" t="s">
        <v>19</v>
      </c>
      <c r="H132" s="5">
        <f t="shared" ref="H132:H195" si="11">SUM(E132/I132)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 s="5">
        <v>164700</v>
      </c>
      <c r="E133" s="5">
        <v>166116</v>
      </c>
      <c r="F133" s="6">
        <f t="shared" si="10"/>
        <v>0.85974499089253187</v>
      </c>
      <c r="G133" t="s">
        <v>19</v>
      </c>
      <c r="H133" s="5">
        <f t="shared" si="11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 s="5">
        <v>3300</v>
      </c>
      <c r="E134" s="5">
        <v>3834</v>
      </c>
      <c r="F134" s="6">
        <f t="shared" si="10"/>
        <v>16.18181818181818</v>
      </c>
      <c r="G134" t="s">
        <v>19</v>
      </c>
      <c r="H134" s="5">
        <f t="shared" si="11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 s="5">
        <v>4500</v>
      </c>
      <c r="E135" s="5">
        <v>13985</v>
      </c>
      <c r="F135" s="6">
        <f t="shared" si="10"/>
        <v>210.77777777777777</v>
      </c>
      <c r="G135" t="s">
        <v>19</v>
      </c>
      <c r="H135" s="5">
        <f t="shared" si="11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 s="5">
        <v>99500</v>
      </c>
      <c r="E136" s="5">
        <v>89288</v>
      </c>
      <c r="F136" s="6">
        <f t="shared" si="10"/>
        <v>-10.263316582914573</v>
      </c>
      <c r="G136" t="s">
        <v>14</v>
      </c>
      <c r="H136" s="5">
        <f t="shared" si="11"/>
        <v>94.987234042553197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 s="5">
        <v>7700</v>
      </c>
      <c r="E137" s="5">
        <v>5488</v>
      </c>
      <c r="F137" s="6">
        <f t="shared" si="10"/>
        <v>-28.72727272727273</v>
      </c>
      <c r="G137" t="s">
        <v>14</v>
      </c>
      <c r="H137" s="5">
        <f t="shared" si="11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 s="5">
        <v>82800</v>
      </c>
      <c r="E138" s="5">
        <v>2721</v>
      </c>
      <c r="F138" s="6">
        <f t="shared" si="10"/>
        <v>-96.713768115942031</v>
      </c>
      <c r="G138" t="s">
        <v>63</v>
      </c>
      <c r="H138" s="5">
        <f t="shared" si="11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 s="5">
        <v>1800</v>
      </c>
      <c r="E139" s="5">
        <v>4712</v>
      </c>
      <c r="F139" s="6">
        <f t="shared" si="10"/>
        <v>161.77777777777777</v>
      </c>
      <c r="G139" t="s">
        <v>19</v>
      </c>
      <c r="H139" s="5">
        <f t="shared" si="11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 s="5">
        <v>9600</v>
      </c>
      <c r="E140" s="5">
        <v>9216</v>
      </c>
      <c r="F140" s="6">
        <f t="shared" si="10"/>
        <v>-4</v>
      </c>
      <c r="G140" t="s">
        <v>14</v>
      </c>
      <c r="H140" s="5">
        <f t="shared" si="11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 s="5">
        <v>92100</v>
      </c>
      <c r="E141" s="5">
        <v>19246</v>
      </c>
      <c r="F141" s="6">
        <f t="shared" si="10"/>
        <v>-79.103148751357224</v>
      </c>
      <c r="G141" t="s">
        <v>14</v>
      </c>
      <c r="H141" s="5">
        <f t="shared" si="11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 s="5">
        <v>5500</v>
      </c>
      <c r="E142" s="5">
        <v>12274</v>
      </c>
      <c r="F142" s="6">
        <f t="shared" si="10"/>
        <v>123.16363636363636</v>
      </c>
      <c r="G142" t="s">
        <v>19</v>
      </c>
      <c r="H142" s="5">
        <f t="shared" si="11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 s="5">
        <v>64300</v>
      </c>
      <c r="E143" s="5">
        <v>65323</v>
      </c>
      <c r="F143" s="6">
        <f t="shared" si="10"/>
        <v>1.5909797822706067</v>
      </c>
      <c r="G143" t="s">
        <v>19</v>
      </c>
      <c r="H143" s="5">
        <f t="shared" si="11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 s="5">
        <v>5000</v>
      </c>
      <c r="E144" s="5">
        <v>11502</v>
      </c>
      <c r="F144" s="6">
        <f t="shared" si="10"/>
        <v>130.04</v>
      </c>
      <c r="G144" t="s">
        <v>19</v>
      </c>
      <c r="H144" s="5">
        <f t="shared" si="11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 s="5">
        <v>5400</v>
      </c>
      <c r="E145" s="5">
        <v>7322</v>
      </c>
      <c r="F145" s="6">
        <f t="shared" si="10"/>
        <v>35.592592592592595</v>
      </c>
      <c r="G145" t="s">
        <v>19</v>
      </c>
      <c r="H145" s="5">
        <f t="shared" si="11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 s="5">
        <v>9000</v>
      </c>
      <c r="E146" s="5">
        <v>11619</v>
      </c>
      <c r="F146" s="6">
        <f t="shared" si="10"/>
        <v>29.099999999999998</v>
      </c>
      <c r="G146" t="s">
        <v>19</v>
      </c>
      <c r="H146" s="5">
        <f t="shared" si="11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 s="5">
        <v>25000</v>
      </c>
      <c r="E147" s="5">
        <v>59128</v>
      </c>
      <c r="F147" s="6">
        <f t="shared" si="10"/>
        <v>136.512</v>
      </c>
      <c r="G147" t="s">
        <v>19</v>
      </c>
      <c r="H147" s="5">
        <f t="shared" si="11"/>
        <v>76.989583333333329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 s="5">
        <v>8800</v>
      </c>
      <c r="E148" s="5">
        <v>1518</v>
      </c>
      <c r="F148" s="6">
        <f t="shared" si="10"/>
        <v>-82.75</v>
      </c>
      <c r="G148" t="s">
        <v>63</v>
      </c>
      <c r="H148" s="5">
        <f t="shared" si="11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 s="5">
        <v>8300</v>
      </c>
      <c r="E149" s="5">
        <v>9337</v>
      </c>
      <c r="F149" s="6">
        <f t="shared" si="10"/>
        <v>12.493975903614459</v>
      </c>
      <c r="G149" t="s">
        <v>19</v>
      </c>
      <c r="H149" s="5">
        <f t="shared" si="11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 s="5">
        <v>9300</v>
      </c>
      <c r="E150" s="5">
        <v>11255</v>
      </c>
      <c r="F150" s="6">
        <f t="shared" si="10"/>
        <v>21.021505376344084</v>
      </c>
      <c r="G150" t="s">
        <v>19</v>
      </c>
      <c r="H150" s="5">
        <f t="shared" si="11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 s="5">
        <v>6200</v>
      </c>
      <c r="E151" s="5">
        <v>13632</v>
      </c>
      <c r="F151" s="6">
        <f t="shared" si="10"/>
        <v>119.87096774193549</v>
      </c>
      <c r="G151" t="s">
        <v>19</v>
      </c>
      <c r="H151" s="5">
        <f t="shared" si="11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 s="5">
        <v>100</v>
      </c>
      <c r="E152" s="5">
        <v>1</v>
      </c>
      <c r="F152" s="6">
        <f t="shared" si="10"/>
        <v>-99</v>
      </c>
      <c r="G152" t="s">
        <v>14</v>
      </c>
      <c r="H152" s="5">
        <f t="shared" si="11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 s="5">
        <v>137200</v>
      </c>
      <c r="E153" s="5">
        <v>88037</v>
      </c>
      <c r="F153" s="6">
        <f t="shared" si="10"/>
        <v>-35.833090379008745</v>
      </c>
      <c r="G153" t="s">
        <v>14</v>
      </c>
      <c r="H153" s="5">
        <f t="shared" si="11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 s="5">
        <v>41500</v>
      </c>
      <c r="E154" s="5">
        <v>175573</v>
      </c>
      <c r="F154" s="6">
        <f t="shared" si="10"/>
        <v>323.06746987951811</v>
      </c>
      <c r="G154" t="s">
        <v>19</v>
      </c>
      <c r="H154" s="5">
        <f t="shared" si="11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 s="5">
        <v>189400</v>
      </c>
      <c r="E155" s="5">
        <v>176112</v>
      </c>
      <c r="F155" s="6">
        <f t="shared" si="10"/>
        <v>-7.0158394931362196</v>
      </c>
      <c r="G155" t="s">
        <v>14</v>
      </c>
      <c r="H155" s="5">
        <f t="shared" si="11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 s="5">
        <v>171300</v>
      </c>
      <c r="E156" s="5">
        <v>100650</v>
      </c>
      <c r="F156" s="6">
        <f t="shared" si="10"/>
        <v>-41.24343257443082</v>
      </c>
      <c r="G156" t="s">
        <v>14</v>
      </c>
      <c r="H156" s="5">
        <f t="shared" si="11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 s="5">
        <v>139500</v>
      </c>
      <c r="E157" s="5">
        <v>90706</v>
      </c>
      <c r="F157" s="6">
        <f t="shared" si="10"/>
        <v>-34.977777777777781</v>
      </c>
      <c r="G157" t="s">
        <v>14</v>
      </c>
      <c r="H157" s="5">
        <f t="shared" si="11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 s="5">
        <v>36400</v>
      </c>
      <c r="E158" s="5">
        <v>26914</v>
      </c>
      <c r="F158" s="6">
        <f t="shared" si="10"/>
        <v>-26.060439560439558</v>
      </c>
      <c r="G158" t="s">
        <v>63</v>
      </c>
      <c r="H158" s="5">
        <f t="shared" si="11"/>
        <v>71.013192612137203</v>
      </c>
      <c r="I158">
        <v>379</v>
      </c>
      <c r="J158" t="s">
        <v>24</v>
      </c>
      <c r="K158" t="s">
        <v>25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 s="5">
        <v>4200</v>
      </c>
      <c r="E159" s="5">
        <v>2212</v>
      </c>
      <c r="F159" s="6">
        <f t="shared" si="10"/>
        <v>-47.333333333333336</v>
      </c>
      <c r="G159" t="s">
        <v>14</v>
      </c>
      <c r="H159" s="5">
        <f t="shared" si="11"/>
        <v>73.733333333333334</v>
      </c>
      <c r="I159">
        <v>30</v>
      </c>
      <c r="J159" t="s">
        <v>24</v>
      </c>
      <c r="K159" t="s">
        <v>25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 s="5">
        <v>2100</v>
      </c>
      <c r="E160" s="5">
        <v>4640</v>
      </c>
      <c r="F160" s="6">
        <f t="shared" si="10"/>
        <v>120.95238095238095</v>
      </c>
      <c r="G160" t="s">
        <v>19</v>
      </c>
      <c r="H160" s="5">
        <f t="shared" si="11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 s="5">
        <v>191200</v>
      </c>
      <c r="E161" s="5">
        <v>191222</v>
      </c>
      <c r="F161" s="6">
        <f t="shared" si="10"/>
        <v>1.1506276150627614E-2</v>
      </c>
      <c r="G161" t="s">
        <v>19</v>
      </c>
      <c r="H161" s="5">
        <f t="shared" si="11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 s="5">
        <v>8000</v>
      </c>
      <c r="E162" s="5">
        <v>12985</v>
      </c>
      <c r="F162" s="6">
        <f t="shared" si="10"/>
        <v>62.312500000000007</v>
      </c>
      <c r="G162" t="s">
        <v>19</v>
      </c>
      <c r="H162" s="5">
        <f t="shared" si="11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 s="5">
        <v>5500</v>
      </c>
      <c r="E163" s="5">
        <v>4300</v>
      </c>
      <c r="F163" s="6">
        <f t="shared" si="10"/>
        <v>-21.818181818181817</v>
      </c>
      <c r="G163" t="s">
        <v>14</v>
      </c>
      <c r="H163" s="5">
        <f t="shared" si="11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 s="5">
        <v>6100</v>
      </c>
      <c r="E164" s="5">
        <v>9134</v>
      </c>
      <c r="F164" s="6">
        <f t="shared" si="10"/>
        <v>49.73770491803279</v>
      </c>
      <c r="G164" t="s">
        <v>19</v>
      </c>
      <c r="H164" s="5">
        <f t="shared" si="11"/>
        <v>58.178343949044589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 s="5">
        <v>3500</v>
      </c>
      <c r="E165" s="5">
        <v>8864</v>
      </c>
      <c r="F165" s="6">
        <f t="shared" si="10"/>
        <v>153.25714285714284</v>
      </c>
      <c r="G165" t="s">
        <v>19</v>
      </c>
      <c r="H165" s="5">
        <f t="shared" si="11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 s="5">
        <v>150500</v>
      </c>
      <c r="E166" s="5">
        <v>150755</v>
      </c>
      <c r="F166" s="6">
        <f t="shared" si="10"/>
        <v>0.16943521594684385</v>
      </c>
      <c r="G166" t="s">
        <v>19</v>
      </c>
      <c r="H166" s="5">
        <f t="shared" si="11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 s="5">
        <v>90400</v>
      </c>
      <c r="E167" s="5">
        <v>110279</v>
      </c>
      <c r="F167" s="6">
        <f t="shared" si="10"/>
        <v>21.990044247787608</v>
      </c>
      <c r="G167" t="s">
        <v>19</v>
      </c>
      <c r="H167" s="5">
        <f t="shared" si="11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 s="5">
        <v>9800</v>
      </c>
      <c r="E168" s="5">
        <v>13439</v>
      </c>
      <c r="F168" s="6">
        <f t="shared" si="10"/>
        <v>37.132653061224488</v>
      </c>
      <c r="G168" t="s">
        <v>19</v>
      </c>
      <c r="H168" s="5">
        <f t="shared" si="11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 s="5">
        <v>2600</v>
      </c>
      <c r="E169" s="5">
        <v>10804</v>
      </c>
      <c r="F169" s="6">
        <f t="shared" si="10"/>
        <v>315.53846153846155</v>
      </c>
      <c r="G169" t="s">
        <v>19</v>
      </c>
      <c r="H169" s="5">
        <f t="shared" si="11"/>
        <v>74</v>
      </c>
      <c r="I169">
        <v>146</v>
      </c>
      <c r="J169" t="s">
        <v>24</v>
      </c>
      <c r="K169" t="s">
        <v>25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 s="5">
        <v>128100</v>
      </c>
      <c r="E170" s="5">
        <v>40107</v>
      </c>
      <c r="F170" s="6">
        <f t="shared" si="10"/>
        <v>-68.69086651053864</v>
      </c>
      <c r="G170" t="s">
        <v>14</v>
      </c>
      <c r="H170" s="5">
        <f t="shared" si="11"/>
        <v>41.996858638743454</v>
      </c>
      <c r="I170">
        <v>955</v>
      </c>
      <c r="J170" t="s">
        <v>32</v>
      </c>
      <c r="K170" t="s">
        <v>33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 s="5">
        <v>23300</v>
      </c>
      <c r="E171" s="5">
        <v>98811</v>
      </c>
      <c r="F171" s="6">
        <f t="shared" si="10"/>
        <v>324.08154506437768</v>
      </c>
      <c r="G171" t="s">
        <v>19</v>
      </c>
      <c r="H171" s="5">
        <f t="shared" si="11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 s="5">
        <v>188100</v>
      </c>
      <c r="E172" s="5">
        <v>5528</v>
      </c>
      <c r="F172" s="6">
        <f t="shared" si="10"/>
        <v>-97.061137692716642</v>
      </c>
      <c r="G172" t="s">
        <v>14</v>
      </c>
      <c r="H172" s="5">
        <f t="shared" si="11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 s="5">
        <v>4900</v>
      </c>
      <c r="E173" s="5">
        <v>521</v>
      </c>
      <c r="F173" s="6">
        <f t="shared" si="10"/>
        <v>-89.367346938775512</v>
      </c>
      <c r="G173" t="s">
        <v>14</v>
      </c>
      <c r="H173" s="5">
        <f t="shared" si="11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 s="5">
        <v>800</v>
      </c>
      <c r="E174" s="5">
        <v>663</v>
      </c>
      <c r="F174" s="6">
        <f t="shared" si="10"/>
        <v>-17.125</v>
      </c>
      <c r="G174" t="s">
        <v>14</v>
      </c>
      <c r="H174" s="5">
        <f t="shared" si="11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 s="5">
        <v>96700</v>
      </c>
      <c r="E175" s="5">
        <v>157635</v>
      </c>
      <c r="F175" s="6">
        <f t="shared" si="10"/>
        <v>63.014477766287492</v>
      </c>
      <c r="G175" t="s">
        <v>19</v>
      </c>
      <c r="H175" s="5">
        <f t="shared" si="11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 s="5">
        <v>600</v>
      </c>
      <c r="E176" s="5">
        <v>5368</v>
      </c>
      <c r="F176" s="6">
        <f t="shared" si="10"/>
        <v>794.66666666666663</v>
      </c>
      <c r="G176" t="s">
        <v>19</v>
      </c>
      <c r="H176" s="5">
        <f t="shared" si="11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 s="5">
        <v>181200</v>
      </c>
      <c r="E177" s="5">
        <v>47459</v>
      </c>
      <c r="F177" s="6">
        <f t="shared" si="10"/>
        <v>-73.808498896247244</v>
      </c>
      <c r="G177" t="s">
        <v>14</v>
      </c>
      <c r="H177" s="5">
        <f t="shared" si="11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 s="5">
        <v>115000</v>
      </c>
      <c r="E178" s="5">
        <v>86060</v>
      </c>
      <c r="F178" s="6">
        <f t="shared" si="10"/>
        <v>-25.165217391304346</v>
      </c>
      <c r="G178" t="s">
        <v>14</v>
      </c>
      <c r="H178" s="5">
        <f t="shared" si="11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 s="5">
        <v>38800</v>
      </c>
      <c r="E179" s="5">
        <v>161593</v>
      </c>
      <c r="F179" s="6">
        <f t="shared" si="10"/>
        <v>316.4768041237113</v>
      </c>
      <c r="G179" t="s">
        <v>19</v>
      </c>
      <c r="H179" s="5">
        <f t="shared" si="11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 s="5">
        <v>7200</v>
      </c>
      <c r="E180" s="5">
        <v>6927</v>
      </c>
      <c r="F180" s="6">
        <f t="shared" si="10"/>
        <v>-3.791666666666667</v>
      </c>
      <c r="G180" t="s">
        <v>14</v>
      </c>
      <c r="H180" s="5">
        <f t="shared" si="11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 s="5">
        <v>44500</v>
      </c>
      <c r="E181" s="5">
        <v>159185</v>
      </c>
      <c r="F181" s="6">
        <f t="shared" si="10"/>
        <v>257.71910112359546</v>
      </c>
      <c r="G181" t="s">
        <v>19</v>
      </c>
      <c r="H181" s="5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 s="5">
        <v>56000</v>
      </c>
      <c r="E182" s="5">
        <v>172736</v>
      </c>
      <c r="F182" s="6">
        <f t="shared" si="10"/>
        <v>208.45714285714286</v>
      </c>
      <c r="G182" t="s">
        <v>19</v>
      </c>
      <c r="H182" s="5">
        <f t="shared" si="11"/>
        <v>81.98196487897485</v>
      </c>
      <c r="I182">
        <v>2107</v>
      </c>
      <c r="J182" t="s">
        <v>24</v>
      </c>
      <c r="K182" t="s">
        <v>25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 s="5">
        <v>8600</v>
      </c>
      <c r="E183" s="5">
        <v>5315</v>
      </c>
      <c r="F183" s="6">
        <f t="shared" si="10"/>
        <v>-38.197674418604649</v>
      </c>
      <c r="G183" t="s">
        <v>14</v>
      </c>
      <c r="H183" s="5">
        <f t="shared" si="11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 s="5">
        <v>27100</v>
      </c>
      <c r="E184" s="5">
        <v>195750</v>
      </c>
      <c r="F184" s="6">
        <f t="shared" si="10"/>
        <v>622.32472324723244</v>
      </c>
      <c r="G184" t="s">
        <v>19</v>
      </c>
      <c r="H184" s="5">
        <f t="shared" si="11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 s="5">
        <v>5100</v>
      </c>
      <c r="E185" s="5">
        <v>3525</v>
      </c>
      <c r="F185" s="6">
        <f t="shared" si="10"/>
        <v>-30.882352941176471</v>
      </c>
      <c r="G185" t="s">
        <v>14</v>
      </c>
      <c r="H185" s="5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 s="5">
        <v>3600</v>
      </c>
      <c r="E186" s="5">
        <v>10550</v>
      </c>
      <c r="F186" s="6">
        <f t="shared" si="10"/>
        <v>193.05555555555557</v>
      </c>
      <c r="G186" t="s">
        <v>19</v>
      </c>
      <c r="H186" s="5">
        <f t="shared" si="11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 s="5">
        <v>1000</v>
      </c>
      <c r="E187" s="5">
        <v>718</v>
      </c>
      <c r="F187" s="6">
        <f t="shared" si="10"/>
        <v>-28.199999999999996</v>
      </c>
      <c r="G187" t="s">
        <v>14</v>
      </c>
      <c r="H187" s="5">
        <f t="shared" si="11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 s="5">
        <v>88800</v>
      </c>
      <c r="E188" s="5">
        <v>28358</v>
      </c>
      <c r="F188" s="6">
        <f t="shared" si="10"/>
        <v>-68.065315315315317</v>
      </c>
      <c r="G188" t="s">
        <v>14</v>
      </c>
      <c r="H188" s="5">
        <f t="shared" si="11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 s="5">
        <v>60200</v>
      </c>
      <c r="E189" s="5">
        <v>138384</v>
      </c>
      <c r="F189" s="6">
        <f t="shared" si="10"/>
        <v>129.87375415282392</v>
      </c>
      <c r="G189" t="s">
        <v>19</v>
      </c>
      <c r="H189" s="5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 s="5">
        <v>8200</v>
      </c>
      <c r="E190" s="5">
        <v>2625</v>
      </c>
      <c r="F190" s="6">
        <f t="shared" si="10"/>
        <v>-67.987804878048792</v>
      </c>
      <c r="G190" t="s">
        <v>14</v>
      </c>
      <c r="H190" s="5">
        <f t="shared" si="11"/>
        <v>75</v>
      </c>
      <c r="I190">
        <v>35</v>
      </c>
      <c r="J190" t="s">
        <v>94</v>
      </c>
      <c r="K190" t="s">
        <v>95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 s="5">
        <v>191300</v>
      </c>
      <c r="E191" s="5">
        <v>45004</v>
      </c>
      <c r="F191" s="6">
        <f t="shared" si="10"/>
        <v>-76.474647151071622</v>
      </c>
      <c r="G191" t="s">
        <v>63</v>
      </c>
      <c r="H191" s="5">
        <f t="shared" si="11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 s="5">
        <v>3700</v>
      </c>
      <c r="E192" s="5">
        <v>2538</v>
      </c>
      <c r="F192" s="6">
        <f t="shared" si="10"/>
        <v>-31.405405405405407</v>
      </c>
      <c r="G192" t="s">
        <v>14</v>
      </c>
      <c r="H192" s="5">
        <f t="shared" si="11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 s="5">
        <v>8400</v>
      </c>
      <c r="E193" s="5">
        <v>3188</v>
      </c>
      <c r="F193" s="6">
        <f t="shared" si="10"/>
        <v>-62.047619047619051</v>
      </c>
      <c r="G193" t="s">
        <v>14</v>
      </c>
      <c r="H193" s="5">
        <f t="shared" si="11"/>
        <v>37.069767441860463</v>
      </c>
      <c r="I193">
        <v>86</v>
      </c>
      <c r="J193" t="s">
        <v>94</v>
      </c>
      <c r="K193" t="s">
        <v>95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 s="5">
        <v>42600</v>
      </c>
      <c r="E194" s="5">
        <v>8517</v>
      </c>
      <c r="F194" s="6">
        <f t="shared" si="10"/>
        <v>-80.007042253521135</v>
      </c>
      <c r="G194" t="s">
        <v>14</v>
      </c>
      <c r="H194" s="5">
        <f t="shared" si="11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 s="5">
        <v>6600</v>
      </c>
      <c r="E195" s="5">
        <v>3012</v>
      </c>
      <c r="F195" s="6">
        <f t="shared" si="10"/>
        <v>-54.36363636363636</v>
      </c>
      <c r="G195" t="s">
        <v>14</v>
      </c>
      <c r="H195" s="5">
        <f t="shared" si="11"/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2">(((L195/60)/60)/24)+DATE(1970,1,1)</f>
        <v>43198.208333333328</v>
      </c>
      <c r="O195" s="10">
        <f t="shared" ref="O195:O258" si="13">(((M195/60)/60)/24)+DATE(1970,1,1)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 s="5">
        <v>7100</v>
      </c>
      <c r="E196" s="5">
        <v>8716</v>
      </c>
      <c r="F196" s="6">
        <f t="shared" ref="F196:F259" si="14">((E196-D196)/D196)*100</f>
        <v>22.760563380281688</v>
      </c>
      <c r="G196" t="s">
        <v>19</v>
      </c>
      <c r="H196" s="5">
        <f t="shared" ref="H196:H259" si="15">SUM(E196/I196)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 s="5">
        <v>15800</v>
      </c>
      <c r="E197" s="5">
        <v>57157</v>
      </c>
      <c r="F197" s="6">
        <f t="shared" si="14"/>
        <v>261.75316455696202</v>
      </c>
      <c r="G197" t="s">
        <v>19</v>
      </c>
      <c r="H197" s="5">
        <f t="shared" si="15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 s="5">
        <v>8200</v>
      </c>
      <c r="E198" s="5">
        <v>5178</v>
      </c>
      <c r="F198" s="6">
        <f t="shared" si="14"/>
        <v>-36.853658536585364</v>
      </c>
      <c r="G198" t="s">
        <v>14</v>
      </c>
      <c r="H198" s="5">
        <f t="shared" si="15"/>
        <v>51.78</v>
      </c>
      <c r="I198">
        <v>100</v>
      </c>
      <c r="J198" t="s">
        <v>32</v>
      </c>
      <c r="K198" t="s">
        <v>33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 s="5">
        <v>54700</v>
      </c>
      <c r="E199" s="5">
        <v>163118</v>
      </c>
      <c r="F199" s="6">
        <f t="shared" si="14"/>
        <v>198.20475319926874</v>
      </c>
      <c r="G199" t="s">
        <v>19</v>
      </c>
      <c r="H199" s="5">
        <f t="shared" si="15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 s="5">
        <v>63200</v>
      </c>
      <c r="E200" s="5">
        <v>6041</v>
      </c>
      <c r="F200" s="6">
        <f t="shared" si="14"/>
        <v>-90.441455696202539</v>
      </c>
      <c r="G200" t="s">
        <v>14</v>
      </c>
      <c r="H200" s="5">
        <f t="shared" si="15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 s="5">
        <v>1800</v>
      </c>
      <c r="E201" s="5">
        <v>968</v>
      </c>
      <c r="F201" s="6">
        <f t="shared" si="14"/>
        <v>-46.222222222222221</v>
      </c>
      <c r="G201" t="s">
        <v>14</v>
      </c>
      <c r="H201" s="5">
        <f t="shared" si="15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 s="5">
        <v>100</v>
      </c>
      <c r="E202" s="5">
        <v>2</v>
      </c>
      <c r="F202" s="6">
        <f t="shared" si="14"/>
        <v>-98</v>
      </c>
      <c r="G202" t="s">
        <v>14</v>
      </c>
      <c r="H202" s="5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 s="5">
        <v>2100</v>
      </c>
      <c r="E203" s="5">
        <v>14305</v>
      </c>
      <c r="F203" s="6">
        <f t="shared" si="14"/>
        <v>581.19047619047615</v>
      </c>
      <c r="G203" t="s">
        <v>19</v>
      </c>
      <c r="H203" s="5">
        <f t="shared" si="15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 s="5">
        <v>8300</v>
      </c>
      <c r="E204" s="5">
        <v>6543</v>
      </c>
      <c r="F204" s="6">
        <f t="shared" si="14"/>
        <v>-21.168674698795183</v>
      </c>
      <c r="G204" t="s">
        <v>63</v>
      </c>
      <c r="H204" s="5">
        <f t="shared" si="15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 s="5">
        <v>143900</v>
      </c>
      <c r="E205" s="5">
        <v>193413</v>
      </c>
      <c r="F205" s="6">
        <f t="shared" si="14"/>
        <v>34.407922168172348</v>
      </c>
      <c r="G205" t="s">
        <v>19</v>
      </c>
      <c r="H205" s="5">
        <f t="shared" si="15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 s="5">
        <v>75000</v>
      </c>
      <c r="E206" s="5">
        <v>2529</v>
      </c>
      <c r="F206" s="6">
        <f t="shared" si="14"/>
        <v>-96.628</v>
      </c>
      <c r="G206" t="s">
        <v>14</v>
      </c>
      <c r="H206" s="5">
        <f t="shared" si="15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 s="5">
        <v>1300</v>
      </c>
      <c r="E207" s="5">
        <v>5614</v>
      </c>
      <c r="F207" s="6">
        <f t="shared" si="14"/>
        <v>331.84615384615387</v>
      </c>
      <c r="G207" t="s">
        <v>19</v>
      </c>
      <c r="H207" s="5">
        <f t="shared" si="15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 s="5">
        <v>9000</v>
      </c>
      <c r="E208" s="5">
        <v>3496</v>
      </c>
      <c r="F208" s="6">
        <f t="shared" si="14"/>
        <v>-61.155555555555551</v>
      </c>
      <c r="G208" t="s">
        <v>63</v>
      </c>
      <c r="H208" s="5">
        <f t="shared" si="15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 s="5">
        <v>1000</v>
      </c>
      <c r="E209" s="5">
        <v>4257</v>
      </c>
      <c r="F209" s="6">
        <f t="shared" si="14"/>
        <v>325.7</v>
      </c>
      <c r="G209" t="s">
        <v>19</v>
      </c>
      <c r="H209" s="5">
        <f t="shared" si="15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 s="5">
        <v>196900</v>
      </c>
      <c r="E210" s="5">
        <v>199110</v>
      </c>
      <c r="F210" s="6">
        <f t="shared" si="14"/>
        <v>1.122397155916709</v>
      </c>
      <c r="G210" t="s">
        <v>19</v>
      </c>
      <c r="H210" s="5">
        <f t="shared" si="15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 s="5">
        <v>194500</v>
      </c>
      <c r="E211" s="5">
        <v>41212</v>
      </c>
      <c r="F211" s="6">
        <f t="shared" si="14"/>
        <v>-78.811311053984582</v>
      </c>
      <c r="G211" t="s">
        <v>42</v>
      </c>
      <c r="H211" s="5">
        <f t="shared" si="15"/>
        <v>51.004950495049506</v>
      </c>
      <c r="I211">
        <v>808</v>
      </c>
      <c r="J211" t="s">
        <v>24</v>
      </c>
      <c r="K211" t="s">
        <v>25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 s="5">
        <v>9400</v>
      </c>
      <c r="E212" s="5">
        <v>6338</v>
      </c>
      <c r="F212" s="6">
        <f t="shared" si="14"/>
        <v>-32.574468085106382</v>
      </c>
      <c r="G212" t="s">
        <v>14</v>
      </c>
      <c r="H212" s="5">
        <f t="shared" si="15"/>
        <v>28.044247787610619</v>
      </c>
      <c r="I212">
        <v>226</v>
      </c>
      <c r="J212" t="s">
        <v>32</v>
      </c>
      <c r="K212" t="s">
        <v>33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 s="5">
        <v>104400</v>
      </c>
      <c r="E213" s="5">
        <v>99100</v>
      </c>
      <c r="F213" s="6">
        <f t="shared" si="14"/>
        <v>-5.0766283524904212</v>
      </c>
      <c r="G213" t="s">
        <v>14</v>
      </c>
      <c r="H213" s="5">
        <f t="shared" si="15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 s="5">
        <v>8100</v>
      </c>
      <c r="E214" s="5">
        <v>12300</v>
      </c>
      <c r="F214" s="6">
        <f t="shared" si="14"/>
        <v>51.851851851851848</v>
      </c>
      <c r="G214" t="s">
        <v>19</v>
      </c>
      <c r="H214" s="5">
        <f t="shared" si="15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 s="5">
        <v>87900</v>
      </c>
      <c r="E215" s="5">
        <v>171549</v>
      </c>
      <c r="F215" s="6">
        <f t="shared" si="14"/>
        <v>95.163822525597269</v>
      </c>
      <c r="G215" t="s">
        <v>19</v>
      </c>
      <c r="H215" s="5">
        <f t="shared" si="15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 s="5">
        <v>1400</v>
      </c>
      <c r="E216" s="5">
        <v>14324</v>
      </c>
      <c r="F216" s="6">
        <f t="shared" si="14"/>
        <v>923.14285714285711</v>
      </c>
      <c r="G216" t="s">
        <v>19</v>
      </c>
      <c r="H216" s="5">
        <f t="shared" si="15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 s="5">
        <v>156800</v>
      </c>
      <c r="E217" s="5">
        <v>6024</v>
      </c>
      <c r="F217" s="6">
        <f t="shared" si="14"/>
        <v>-96.158163265306115</v>
      </c>
      <c r="G217" t="s">
        <v>14</v>
      </c>
      <c r="H217" s="5">
        <f t="shared" si="15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 s="5">
        <v>121700</v>
      </c>
      <c r="E218" s="5">
        <v>188721</v>
      </c>
      <c r="F218" s="6">
        <f t="shared" si="14"/>
        <v>55.070665571076418</v>
      </c>
      <c r="G218" t="s">
        <v>19</v>
      </c>
      <c r="H218" s="5">
        <f t="shared" si="15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 s="5">
        <v>129400</v>
      </c>
      <c r="E219" s="5">
        <v>57911</v>
      </c>
      <c r="F219" s="6">
        <f t="shared" si="14"/>
        <v>-55.246522411128282</v>
      </c>
      <c r="G219" t="s">
        <v>14</v>
      </c>
      <c r="H219" s="5">
        <f t="shared" si="15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 s="5">
        <v>5700</v>
      </c>
      <c r="E220" s="5">
        <v>12309</v>
      </c>
      <c r="F220" s="6">
        <f t="shared" si="14"/>
        <v>115.94736842105262</v>
      </c>
      <c r="G220" t="s">
        <v>19</v>
      </c>
      <c r="H220" s="5">
        <f t="shared" si="15"/>
        <v>31.005037783375315</v>
      </c>
      <c r="I220">
        <v>397</v>
      </c>
      <c r="J220" t="s">
        <v>36</v>
      </c>
      <c r="K220" t="s">
        <v>37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 s="5">
        <v>41700</v>
      </c>
      <c r="E221" s="5">
        <v>138497</v>
      </c>
      <c r="F221" s="6">
        <f t="shared" si="14"/>
        <v>232.12709832134291</v>
      </c>
      <c r="G221" t="s">
        <v>19</v>
      </c>
      <c r="H221" s="5">
        <f t="shared" si="15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 s="5">
        <v>7900</v>
      </c>
      <c r="E222" s="5">
        <v>667</v>
      </c>
      <c r="F222" s="6">
        <f t="shared" si="14"/>
        <v>-91.556962025316452</v>
      </c>
      <c r="G222" t="s">
        <v>14</v>
      </c>
      <c r="H222" s="5">
        <f t="shared" si="15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 s="5">
        <v>121500</v>
      </c>
      <c r="E223" s="5">
        <v>119830</v>
      </c>
      <c r="F223" s="6">
        <f t="shared" si="14"/>
        <v>-1.3744855967078189</v>
      </c>
      <c r="G223" t="s">
        <v>14</v>
      </c>
      <c r="H223" s="5">
        <f t="shared" si="15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 s="5">
        <v>4800</v>
      </c>
      <c r="E224" s="5">
        <v>6623</v>
      </c>
      <c r="F224" s="6">
        <f t="shared" si="14"/>
        <v>37.979166666666671</v>
      </c>
      <c r="G224" t="s">
        <v>19</v>
      </c>
      <c r="H224" s="5">
        <f t="shared" si="15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 s="5">
        <v>87300</v>
      </c>
      <c r="E225" s="5">
        <v>81897</v>
      </c>
      <c r="F225" s="6">
        <f t="shared" si="14"/>
        <v>-6.1890034364261171</v>
      </c>
      <c r="G225" t="s">
        <v>14</v>
      </c>
      <c r="H225" s="5">
        <f t="shared" si="15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 s="5">
        <v>46300</v>
      </c>
      <c r="E226" s="5">
        <v>186885</v>
      </c>
      <c r="F226" s="6">
        <f t="shared" si="14"/>
        <v>303.63930885529157</v>
      </c>
      <c r="G226" t="s">
        <v>19</v>
      </c>
      <c r="H226" s="5">
        <f t="shared" si="15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 s="5">
        <v>67800</v>
      </c>
      <c r="E227" s="5">
        <v>176398</v>
      </c>
      <c r="F227" s="6">
        <f t="shared" si="14"/>
        <v>160.1740412979351</v>
      </c>
      <c r="G227" t="s">
        <v>19</v>
      </c>
      <c r="H227" s="5">
        <f t="shared" si="15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 s="5">
        <v>3000</v>
      </c>
      <c r="E228" s="5">
        <v>10999</v>
      </c>
      <c r="F228" s="6">
        <f t="shared" si="14"/>
        <v>266.63333333333333</v>
      </c>
      <c r="G228" t="s">
        <v>19</v>
      </c>
      <c r="H228" s="5">
        <f t="shared" si="15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 s="5">
        <v>60900</v>
      </c>
      <c r="E229" s="5">
        <v>102751</v>
      </c>
      <c r="F229" s="6">
        <f t="shared" si="14"/>
        <v>68.720853858784892</v>
      </c>
      <c r="G229" t="s">
        <v>19</v>
      </c>
      <c r="H229" s="5">
        <f t="shared" si="15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 s="5">
        <v>137900</v>
      </c>
      <c r="E230" s="5">
        <v>165352</v>
      </c>
      <c r="F230" s="6">
        <f t="shared" si="14"/>
        <v>19.907179115300945</v>
      </c>
      <c r="G230" t="s">
        <v>19</v>
      </c>
      <c r="H230" s="5">
        <f t="shared" si="15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 s="5">
        <v>85600</v>
      </c>
      <c r="E231" s="5">
        <v>165798</v>
      </c>
      <c r="F231" s="6">
        <f t="shared" si="14"/>
        <v>93.689252336448604</v>
      </c>
      <c r="G231" t="s">
        <v>19</v>
      </c>
      <c r="H231" s="5">
        <f t="shared" si="15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 s="5">
        <v>2400</v>
      </c>
      <c r="E232" s="5">
        <v>10084</v>
      </c>
      <c r="F232" s="6">
        <f t="shared" si="14"/>
        <v>320.16666666666669</v>
      </c>
      <c r="G232" t="s">
        <v>19</v>
      </c>
      <c r="H232" s="5">
        <f t="shared" si="15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 s="5">
        <v>7200</v>
      </c>
      <c r="E233" s="5">
        <v>5523</v>
      </c>
      <c r="F233" s="6">
        <f t="shared" si="14"/>
        <v>-23.291666666666664</v>
      </c>
      <c r="G233" t="s">
        <v>63</v>
      </c>
      <c r="H233" s="5">
        <f t="shared" si="15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 s="5">
        <v>3400</v>
      </c>
      <c r="E234" s="5">
        <v>5823</v>
      </c>
      <c r="F234" s="6">
        <f t="shared" si="14"/>
        <v>71.264705882352942</v>
      </c>
      <c r="G234" t="s">
        <v>19</v>
      </c>
      <c r="H234" s="5">
        <f t="shared" si="15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 s="5">
        <v>3800</v>
      </c>
      <c r="E235" s="5">
        <v>6000</v>
      </c>
      <c r="F235" s="6">
        <f t="shared" si="14"/>
        <v>57.894736842105267</v>
      </c>
      <c r="G235" t="s">
        <v>19</v>
      </c>
      <c r="H235" s="5">
        <f t="shared" si="15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 s="5">
        <v>7500</v>
      </c>
      <c r="E236" s="5">
        <v>8181</v>
      </c>
      <c r="F236" s="6">
        <f t="shared" si="14"/>
        <v>9.08</v>
      </c>
      <c r="G236" t="s">
        <v>19</v>
      </c>
      <c r="H236" s="5">
        <f t="shared" si="15"/>
        <v>54.906040268456373</v>
      </c>
      <c r="I236">
        <v>149</v>
      </c>
      <c r="J236" t="s">
        <v>94</v>
      </c>
      <c r="K236" t="s">
        <v>95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 s="5">
        <v>8600</v>
      </c>
      <c r="E237" s="5">
        <v>3589</v>
      </c>
      <c r="F237" s="6">
        <f t="shared" si="14"/>
        <v>-58.267441860465119</v>
      </c>
      <c r="G237" t="s">
        <v>14</v>
      </c>
      <c r="H237" s="5">
        <f t="shared" si="15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 s="5">
        <v>39500</v>
      </c>
      <c r="E238" s="5">
        <v>4323</v>
      </c>
      <c r="F238" s="6">
        <f t="shared" si="14"/>
        <v>-89.055696202531635</v>
      </c>
      <c r="G238" t="s">
        <v>14</v>
      </c>
      <c r="H238" s="5">
        <f t="shared" si="15"/>
        <v>75.84210526315789</v>
      </c>
      <c r="I238">
        <v>57</v>
      </c>
      <c r="J238" t="s">
        <v>24</v>
      </c>
      <c r="K238" t="s">
        <v>25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 s="5">
        <v>9300</v>
      </c>
      <c r="E239" s="5">
        <v>14822</v>
      </c>
      <c r="F239" s="6">
        <f t="shared" si="14"/>
        <v>59.376344086021504</v>
      </c>
      <c r="G239" t="s">
        <v>19</v>
      </c>
      <c r="H239" s="5">
        <f t="shared" si="15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 s="5">
        <v>2400</v>
      </c>
      <c r="E240" s="5">
        <v>10138</v>
      </c>
      <c r="F240" s="6">
        <f t="shared" si="14"/>
        <v>322.41666666666669</v>
      </c>
      <c r="G240" t="s">
        <v>19</v>
      </c>
      <c r="H240" s="5">
        <f t="shared" si="15"/>
        <v>104.51546391752578</v>
      </c>
      <c r="I240">
        <v>97</v>
      </c>
      <c r="J240" t="s">
        <v>32</v>
      </c>
      <c r="K240" t="s">
        <v>33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 s="5">
        <v>3200</v>
      </c>
      <c r="E241" s="5">
        <v>3127</v>
      </c>
      <c r="F241" s="6">
        <f t="shared" si="14"/>
        <v>-2.28125</v>
      </c>
      <c r="G241" t="s">
        <v>14</v>
      </c>
      <c r="H241" s="5">
        <f t="shared" si="15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 s="5">
        <v>29400</v>
      </c>
      <c r="E242" s="5">
        <v>123124</v>
      </c>
      <c r="F242" s="6">
        <f t="shared" si="14"/>
        <v>318.78911564625849</v>
      </c>
      <c r="G242" t="s">
        <v>19</v>
      </c>
      <c r="H242" s="5">
        <f t="shared" si="15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 s="5">
        <v>168500</v>
      </c>
      <c r="E243" s="5">
        <v>171729</v>
      </c>
      <c r="F243" s="6">
        <f t="shared" si="14"/>
        <v>1.916320474777448</v>
      </c>
      <c r="G243" t="s">
        <v>19</v>
      </c>
      <c r="H243" s="5">
        <f t="shared" si="15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 s="5">
        <v>8400</v>
      </c>
      <c r="E244" s="5">
        <v>10729</v>
      </c>
      <c r="F244" s="6">
        <f t="shared" si="14"/>
        <v>27.726190476190478</v>
      </c>
      <c r="G244" t="s">
        <v>19</v>
      </c>
      <c r="H244" s="5">
        <f t="shared" si="15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 s="5">
        <v>2300</v>
      </c>
      <c r="E245" s="5">
        <v>10240</v>
      </c>
      <c r="F245" s="6">
        <f t="shared" si="14"/>
        <v>345.21739130434781</v>
      </c>
      <c r="G245" t="s">
        <v>19</v>
      </c>
      <c r="H245" s="5">
        <f t="shared" si="15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 s="5">
        <v>700</v>
      </c>
      <c r="E246" s="5">
        <v>3988</v>
      </c>
      <c r="F246" s="6">
        <f t="shared" si="14"/>
        <v>469.71428571428578</v>
      </c>
      <c r="G246" t="s">
        <v>19</v>
      </c>
      <c r="H246" s="5">
        <f t="shared" si="15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 s="5">
        <v>2900</v>
      </c>
      <c r="E247" s="5">
        <v>14771</v>
      </c>
      <c r="F247" s="6">
        <f t="shared" si="14"/>
        <v>409.34482758620686</v>
      </c>
      <c r="G247" t="s">
        <v>19</v>
      </c>
      <c r="H247" s="5">
        <f t="shared" si="15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 s="5">
        <v>4500</v>
      </c>
      <c r="E248" s="5">
        <v>14649</v>
      </c>
      <c r="F248" s="6">
        <f t="shared" si="14"/>
        <v>225.53333333333333</v>
      </c>
      <c r="G248" t="s">
        <v>19</v>
      </c>
      <c r="H248" s="5">
        <f t="shared" si="15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 s="5">
        <v>19800</v>
      </c>
      <c r="E249" s="5">
        <v>184658</v>
      </c>
      <c r="F249" s="6">
        <f t="shared" si="14"/>
        <v>832.61616161616166</v>
      </c>
      <c r="G249" t="s">
        <v>19</v>
      </c>
      <c r="H249" s="5">
        <f t="shared" si="15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 s="5">
        <v>6200</v>
      </c>
      <c r="E250" s="5">
        <v>13103</v>
      </c>
      <c r="F250" s="6">
        <f t="shared" si="14"/>
        <v>111.33870967741935</v>
      </c>
      <c r="G250" t="s">
        <v>19</v>
      </c>
      <c r="H250" s="5">
        <f t="shared" si="15"/>
        <v>60.105504587155963</v>
      </c>
      <c r="I250">
        <v>218</v>
      </c>
      <c r="J250" t="s">
        <v>24</v>
      </c>
      <c r="K250" t="s">
        <v>25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 s="5">
        <v>61500</v>
      </c>
      <c r="E251" s="5">
        <v>168095</v>
      </c>
      <c r="F251" s="6">
        <f t="shared" si="14"/>
        <v>173.32520325203251</v>
      </c>
      <c r="G251" t="s">
        <v>19</v>
      </c>
      <c r="H251" s="5">
        <f t="shared" si="15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 s="5">
        <v>100</v>
      </c>
      <c r="E252" s="5">
        <v>3</v>
      </c>
      <c r="F252" s="6">
        <f t="shared" si="14"/>
        <v>-97</v>
      </c>
      <c r="G252" t="s">
        <v>14</v>
      </c>
      <c r="H252" s="5">
        <f t="shared" si="15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 s="5">
        <v>7100</v>
      </c>
      <c r="E253" s="5">
        <v>3840</v>
      </c>
      <c r="F253" s="6">
        <f t="shared" si="14"/>
        <v>-45.91549295774648</v>
      </c>
      <c r="G253" t="s">
        <v>14</v>
      </c>
      <c r="H253" s="5">
        <f t="shared" si="15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 s="5">
        <v>1000</v>
      </c>
      <c r="E254" s="5">
        <v>6263</v>
      </c>
      <c r="F254" s="6">
        <f t="shared" si="14"/>
        <v>526.29999999999995</v>
      </c>
      <c r="G254" t="s">
        <v>19</v>
      </c>
      <c r="H254" s="5">
        <f t="shared" si="15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 s="5">
        <v>121500</v>
      </c>
      <c r="E255" s="5">
        <v>108161</v>
      </c>
      <c r="F255" s="6">
        <f t="shared" si="14"/>
        <v>-10.978600823045268</v>
      </c>
      <c r="G255" t="s">
        <v>14</v>
      </c>
      <c r="H255" s="5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 s="5">
        <v>4600</v>
      </c>
      <c r="E256" s="5">
        <v>8505</v>
      </c>
      <c r="F256" s="6">
        <f t="shared" si="14"/>
        <v>84.891304347826093</v>
      </c>
      <c r="G256" t="s">
        <v>19</v>
      </c>
      <c r="H256" s="5">
        <f t="shared" si="15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 s="5">
        <v>80500</v>
      </c>
      <c r="E257" s="5">
        <v>96735</v>
      </c>
      <c r="F257" s="6">
        <f t="shared" si="14"/>
        <v>20.167701863354036</v>
      </c>
      <c r="G257" t="s">
        <v>19</v>
      </c>
      <c r="H257" s="5">
        <f t="shared" si="15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 s="5">
        <v>4100</v>
      </c>
      <c r="E258" s="5">
        <v>959</v>
      </c>
      <c r="F258" s="6">
        <f t="shared" si="14"/>
        <v>-76.609756097560975</v>
      </c>
      <c r="G258" t="s">
        <v>14</v>
      </c>
      <c r="H258" s="5">
        <f t="shared" si="15"/>
        <v>63.93333333333333</v>
      </c>
      <c r="I258">
        <v>15</v>
      </c>
      <c r="J258" t="s">
        <v>36</v>
      </c>
      <c r="K258" t="s">
        <v>37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 s="5">
        <v>5700</v>
      </c>
      <c r="E259" s="5">
        <v>8322</v>
      </c>
      <c r="F259" s="6">
        <f t="shared" si="14"/>
        <v>46</v>
      </c>
      <c r="G259" t="s">
        <v>19</v>
      </c>
      <c r="H259" s="5">
        <f t="shared" si="15"/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16">(((L259/60)/60)/24)+DATE(1970,1,1)</f>
        <v>41338.25</v>
      </c>
      <c r="O259" s="10">
        <f t="shared" ref="O259:O322" si="17">(((M259/60)/60)/24)+DATE(1970,1,1)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 s="5">
        <v>5000</v>
      </c>
      <c r="E260" s="5">
        <v>13424</v>
      </c>
      <c r="F260" s="6">
        <f t="shared" ref="F260:F323" si="18">((E260-D260)/D260)*100</f>
        <v>168.48000000000002</v>
      </c>
      <c r="G260" t="s">
        <v>19</v>
      </c>
      <c r="H260" s="5">
        <f t="shared" ref="H260:H323" si="19">SUM(E260/I260)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 s="5">
        <v>1800</v>
      </c>
      <c r="E261" s="5">
        <v>10755</v>
      </c>
      <c r="F261" s="6">
        <f t="shared" si="18"/>
        <v>497.49999999999994</v>
      </c>
      <c r="G261" t="s">
        <v>19</v>
      </c>
      <c r="H261" s="5">
        <f t="shared" si="1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 s="5">
        <v>6300</v>
      </c>
      <c r="E262" s="5">
        <v>9935</v>
      </c>
      <c r="F262" s="6">
        <f t="shared" si="18"/>
        <v>57.698412698412696</v>
      </c>
      <c r="G262" t="s">
        <v>19</v>
      </c>
      <c r="H262" s="5">
        <f t="shared" si="1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 s="5">
        <v>84300</v>
      </c>
      <c r="E263" s="5">
        <v>26303</v>
      </c>
      <c r="F263" s="6">
        <f t="shared" si="18"/>
        <v>-68.798339264531435</v>
      </c>
      <c r="G263" t="s">
        <v>14</v>
      </c>
      <c r="H263" s="5">
        <f t="shared" si="1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 s="5">
        <v>1700</v>
      </c>
      <c r="E264" s="5">
        <v>5328</v>
      </c>
      <c r="F264" s="6">
        <f t="shared" si="18"/>
        <v>213.41176470588238</v>
      </c>
      <c r="G264" t="s">
        <v>19</v>
      </c>
      <c r="H264" s="5">
        <f t="shared" si="1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 s="5">
        <v>2900</v>
      </c>
      <c r="E265" s="5">
        <v>10756</v>
      </c>
      <c r="F265" s="6">
        <f t="shared" si="18"/>
        <v>270.89655172413791</v>
      </c>
      <c r="G265" t="s">
        <v>19</v>
      </c>
      <c r="H265" s="5">
        <f t="shared" si="1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 s="5">
        <v>45600</v>
      </c>
      <c r="E266" s="5">
        <v>165375</v>
      </c>
      <c r="F266" s="6">
        <f t="shared" si="18"/>
        <v>262.66447368421052</v>
      </c>
      <c r="G266" t="s">
        <v>19</v>
      </c>
      <c r="H266" s="5">
        <f t="shared" si="1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 s="5">
        <v>4900</v>
      </c>
      <c r="E267" s="5">
        <v>6031</v>
      </c>
      <c r="F267" s="6">
        <f t="shared" si="18"/>
        <v>23.081632653061224</v>
      </c>
      <c r="G267" t="s">
        <v>19</v>
      </c>
      <c r="H267" s="5">
        <f t="shared" si="19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 s="5">
        <v>111900</v>
      </c>
      <c r="E268" s="5">
        <v>85902</v>
      </c>
      <c r="F268" s="6">
        <f t="shared" si="18"/>
        <v>-23.233243967828418</v>
      </c>
      <c r="G268" t="s">
        <v>14</v>
      </c>
      <c r="H268" s="5">
        <f t="shared" si="19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 s="5">
        <v>61600</v>
      </c>
      <c r="E269" s="5">
        <v>143910</v>
      </c>
      <c r="F269" s="6">
        <f t="shared" si="18"/>
        <v>133.62012987012989</v>
      </c>
      <c r="G269" t="s">
        <v>19</v>
      </c>
      <c r="H269" s="5">
        <f t="shared" si="19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 s="5">
        <v>1500</v>
      </c>
      <c r="E270" s="5">
        <v>2708</v>
      </c>
      <c r="F270" s="6">
        <f t="shared" si="18"/>
        <v>80.533333333333331</v>
      </c>
      <c r="G270" t="s">
        <v>19</v>
      </c>
      <c r="H270" s="5">
        <f t="shared" si="19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 s="5">
        <v>3500</v>
      </c>
      <c r="E271" s="5">
        <v>8842</v>
      </c>
      <c r="F271" s="6">
        <f t="shared" si="18"/>
        <v>152.62857142857143</v>
      </c>
      <c r="G271" t="s">
        <v>19</v>
      </c>
      <c r="H271" s="5">
        <f t="shared" si="19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 s="5">
        <v>173900</v>
      </c>
      <c r="E272" s="5">
        <v>47260</v>
      </c>
      <c r="F272" s="6">
        <f t="shared" si="18"/>
        <v>-72.823461759631968</v>
      </c>
      <c r="G272" t="s">
        <v>63</v>
      </c>
      <c r="H272" s="5">
        <f t="shared" si="1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 s="5">
        <v>153700</v>
      </c>
      <c r="E273" s="5">
        <v>1953</v>
      </c>
      <c r="F273" s="6">
        <f t="shared" si="18"/>
        <v>-98.729342875731945</v>
      </c>
      <c r="G273" t="s">
        <v>42</v>
      </c>
      <c r="H273" s="5">
        <f t="shared" si="19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 s="5">
        <v>51100</v>
      </c>
      <c r="E274" s="5">
        <v>155349</v>
      </c>
      <c r="F274" s="6">
        <f t="shared" si="18"/>
        <v>204.00978473581213</v>
      </c>
      <c r="G274" t="s">
        <v>19</v>
      </c>
      <c r="H274" s="5">
        <f t="shared" si="1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 s="5">
        <v>7800</v>
      </c>
      <c r="E275" s="5">
        <v>10704</v>
      </c>
      <c r="F275" s="6">
        <f t="shared" si="18"/>
        <v>37.230769230769226</v>
      </c>
      <c r="G275" t="s">
        <v>19</v>
      </c>
      <c r="H275" s="5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 s="5">
        <v>2400</v>
      </c>
      <c r="E276" s="5">
        <v>773</v>
      </c>
      <c r="F276" s="6">
        <f t="shared" si="18"/>
        <v>-67.791666666666657</v>
      </c>
      <c r="G276" t="s">
        <v>14</v>
      </c>
      <c r="H276" s="5">
        <f t="shared" si="19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 s="5">
        <v>3900</v>
      </c>
      <c r="E277" s="5">
        <v>9419</v>
      </c>
      <c r="F277" s="6">
        <f t="shared" si="18"/>
        <v>141.5128205128205</v>
      </c>
      <c r="G277" t="s">
        <v>19</v>
      </c>
      <c r="H277" s="5">
        <f t="shared" si="1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 s="5">
        <v>5500</v>
      </c>
      <c r="E278" s="5">
        <v>5324</v>
      </c>
      <c r="F278" s="6">
        <f t="shared" si="18"/>
        <v>-3.2</v>
      </c>
      <c r="G278" t="s">
        <v>14</v>
      </c>
      <c r="H278" s="5">
        <f t="shared" si="1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 s="5">
        <v>700</v>
      </c>
      <c r="E279" s="5">
        <v>7465</v>
      </c>
      <c r="F279" s="6">
        <f t="shared" si="18"/>
        <v>966.42857142857144</v>
      </c>
      <c r="G279" t="s">
        <v>19</v>
      </c>
      <c r="H279" s="5">
        <f t="shared" si="19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 s="5">
        <v>2700</v>
      </c>
      <c r="E280" s="5">
        <v>8799</v>
      </c>
      <c r="F280" s="6">
        <f t="shared" si="18"/>
        <v>225.88888888888889</v>
      </c>
      <c r="G280" t="s">
        <v>19</v>
      </c>
      <c r="H280" s="5">
        <f t="shared" si="19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 s="5">
        <v>8000</v>
      </c>
      <c r="E281" s="5">
        <v>13656</v>
      </c>
      <c r="F281" s="6">
        <f t="shared" si="18"/>
        <v>70.7</v>
      </c>
      <c r="G281" t="s">
        <v>19</v>
      </c>
      <c r="H281" s="5">
        <f t="shared" si="1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 s="5">
        <v>2500</v>
      </c>
      <c r="E282" s="5">
        <v>14536</v>
      </c>
      <c r="F282" s="6">
        <f t="shared" si="18"/>
        <v>481.44</v>
      </c>
      <c r="G282" t="s">
        <v>19</v>
      </c>
      <c r="H282" s="5">
        <f t="shared" si="1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 s="5">
        <v>164500</v>
      </c>
      <c r="E283" s="5">
        <v>150552</v>
      </c>
      <c r="F283" s="6">
        <f t="shared" si="18"/>
        <v>-8.4790273556231011</v>
      </c>
      <c r="G283" t="s">
        <v>14</v>
      </c>
      <c r="H283" s="5">
        <f t="shared" si="1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 s="5">
        <v>8400</v>
      </c>
      <c r="E284" s="5">
        <v>9076</v>
      </c>
      <c r="F284" s="6">
        <f t="shared" si="18"/>
        <v>8.0476190476190474</v>
      </c>
      <c r="G284" t="s">
        <v>19</v>
      </c>
      <c r="H284" s="5">
        <f t="shared" si="1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 s="5">
        <v>8100</v>
      </c>
      <c r="E285" s="5">
        <v>1517</v>
      </c>
      <c r="F285" s="6">
        <f t="shared" si="18"/>
        <v>-81.271604938271608</v>
      </c>
      <c r="G285" t="s">
        <v>14</v>
      </c>
      <c r="H285" s="5">
        <f t="shared" si="19"/>
        <v>52.310344827586206</v>
      </c>
      <c r="I285">
        <v>29</v>
      </c>
      <c r="J285" t="s">
        <v>32</v>
      </c>
      <c r="K285" t="s">
        <v>33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 s="5">
        <v>9800</v>
      </c>
      <c r="E286" s="5">
        <v>8153</v>
      </c>
      <c r="F286" s="6">
        <f t="shared" si="18"/>
        <v>-16.80612244897959</v>
      </c>
      <c r="G286" t="s">
        <v>14</v>
      </c>
      <c r="H286" s="5">
        <f t="shared" si="1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 s="5">
        <v>900</v>
      </c>
      <c r="E287" s="5">
        <v>6357</v>
      </c>
      <c r="F287" s="6">
        <f t="shared" si="18"/>
        <v>606.33333333333337</v>
      </c>
      <c r="G287" t="s">
        <v>19</v>
      </c>
      <c r="H287" s="5">
        <f t="shared" si="1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 s="5">
        <v>112100</v>
      </c>
      <c r="E288" s="5">
        <v>19557</v>
      </c>
      <c r="F288" s="6">
        <f t="shared" si="18"/>
        <v>-82.553969669937558</v>
      </c>
      <c r="G288" t="s">
        <v>63</v>
      </c>
      <c r="H288" s="5">
        <f t="shared" si="1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 s="5">
        <v>6300</v>
      </c>
      <c r="E289" s="5">
        <v>13213</v>
      </c>
      <c r="F289" s="6">
        <f t="shared" si="18"/>
        <v>109.73015873015872</v>
      </c>
      <c r="G289" t="s">
        <v>19</v>
      </c>
      <c r="H289" s="5">
        <f t="shared" si="19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 s="5">
        <v>5600</v>
      </c>
      <c r="E290" s="5">
        <v>5476</v>
      </c>
      <c r="F290" s="6">
        <f t="shared" si="18"/>
        <v>-2.214285714285714</v>
      </c>
      <c r="G290" t="s">
        <v>14</v>
      </c>
      <c r="H290" s="5">
        <f t="shared" si="19"/>
        <v>39.970802919708028</v>
      </c>
      <c r="I290">
        <v>137</v>
      </c>
      <c r="J290" t="s">
        <v>32</v>
      </c>
      <c r="K290" t="s">
        <v>33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 s="5">
        <v>800</v>
      </c>
      <c r="E291" s="5">
        <v>13474</v>
      </c>
      <c r="F291" s="6">
        <f t="shared" si="18"/>
        <v>1584.25</v>
      </c>
      <c r="G291" t="s">
        <v>19</v>
      </c>
      <c r="H291" s="5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 s="5">
        <v>168600</v>
      </c>
      <c r="E292" s="5">
        <v>91722</v>
      </c>
      <c r="F292" s="6">
        <f t="shared" si="18"/>
        <v>-45.597864768683273</v>
      </c>
      <c r="G292" t="s">
        <v>14</v>
      </c>
      <c r="H292" s="5">
        <f t="shared" si="1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 s="5">
        <v>1800</v>
      </c>
      <c r="E293" s="5">
        <v>8219</v>
      </c>
      <c r="F293" s="6">
        <f t="shared" si="18"/>
        <v>356.61111111111114</v>
      </c>
      <c r="G293" t="s">
        <v>19</v>
      </c>
      <c r="H293" s="5">
        <f t="shared" si="1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 s="5">
        <v>7300</v>
      </c>
      <c r="E294" s="5">
        <v>717</v>
      </c>
      <c r="F294" s="6">
        <f t="shared" si="18"/>
        <v>-90.178082191780817</v>
      </c>
      <c r="G294" t="s">
        <v>14</v>
      </c>
      <c r="H294" s="5">
        <f t="shared" si="19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 s="5">
        <v>6500</v>
      </c>
      <c r="E295" s="5">
        <v>1065</v>
      </c>
      <c r="F295" s="6">
        <f t="shared" si="18"/>
        <v>-83.615384615384613</v>
      </c>
      <c r="G295" t="s">
        <v>63</v>
      </c>
      <c r="H295" s="5">
        <f t="shared" si="19"/>
        <v>33.28125</v>
      </c>
      <c r="I295">
        <v>32</v>
      </c>
      <c r="J295" t="s">
        <v>94</v>
      </c>
      <c r="K295" t="s">
        <v>95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 s="5">
        <v>600</v>
      </c>
      <c r="E296" s="5">
        <v>8038</v>
      </c>
      <c r="F296" s="6">
        <f t="shared" si="18"/>
        <v>1239.6666666666667</v>
      </c>
      <c r="G296" t="s">
        <v>19</v>
      </c>
      <c r="H296" s="5">
        <f t="shared" si="1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 s="5">
        <v>192900</v>
      </c>
      <c r="E297" s="5">
        <v>68769</v>
      </c>
      <c r="F297" s="6">
        <f t="shared" si="18"/>
        <v>-64.349922239502334</v>
      </c>
      <c r="G297" t="s">
        <v>14</v>
      </c>
      <c r="H297" s="5">
        <f t="shared" si="19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 s="5">
        <v>6100</v>
      </c>
      <c r="E298" s="5">
        <v>3352</v>
      </c>
      <c r="F298" s="6">
        <f t="shared" si="18"/>
        <v>-45.049180327868854</v>
      </c>
      <c r="G298" t="s">
        <v>14</v>
      </c>
      <c r="H298" s="5">
        <f t="shared" si="19"/>
        <v>88.21052631578948</v>
      </c>
      <c r="I298">
        <v>38</v>
      </c>
      <c r="J298" t="s">
        <v>24</v>
      </c>
      <c r="K298" t="s">
        <v>25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 s="5">
        <v>7200</v>
      </c>
      <c r="E299" s="5">
        <v>6785</v>
      </c>
      <c r="F299" s="6">
        <f t="shared" si="18"/>
        <v>-5.7638888888888893</v>
      </c>
      <c r="G299" t="s">
        <v>14</v>
      </c>
      <c r="H299" s="5">
        <f t="shared" si="19"/>
        <v>65.240384615384613</v>
      </c>
      <c r="I299">
        <v>104</v>
      </c>
      <c r="J299" t="s">
        <v>24</v>
      </c>
      <c r="K299" t="s">
        <v>25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 s="5">
        <v>3500</v>
      </c>
      <c r="E300" s="5">
        <v>5037</v>
      </c>
      <c r="F300" s="6">
        <f t="shared" si="18"/>
        <v>43.914285714285718</v>
      </c>
      <c r="G300" t="s">
        <v>19</v>
      </c>
      <c r="H300" s="5">
        <f t="shared" si="19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 s="5">
        <v>3800</v>
      </c>
      <c r="E301" s="5">
        <v>1954</v>
      </c>
      <c r="F301" s="6">
        <f t="shared" si="18"/>
        <v>-48.578947368421055</v>
      </c>
      <c r="G301" t="s">
        <v>14</v>
      </c>
      <c r="H301" s="5">
        <f t="shared" si="19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 s="5">
        <v>100</v>
      </c>
      <c r="E302" s="5">
        <v>5</v>
      </c>
      <c r="F302" s="6">
        <f t="shared" si="18"/>
        <v>-95</v>
      </c>
      <c r="G302" t="s">
        <v>14</v>
      </c>
      <c r="H302" s="5">
        <f t="shared" si="19"/>
        <v>5</v>
      </c>
      <c r="I302">
        <v>1</v>
      </c>
      <c r="J302" t="s">
        <v>32</v>
      </c>
      <c r="K302" t="s">
        <v>33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 s="5">
        <v>900</v>
      </c>
      <c r="E303" s="5">
        <v>12102</v>
      </c>
      <c r="F303" s="6">
        <f t="shared" si="18"/>
        <v>1244.6666666666667</v>
      </c>
      <c r="G303" t="s">
        <v>19</v>
      </c>
      <c r="H303" s="5">
        <f t="shared" si="1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 s="5">
        <v>76100</v>
      </c>
      <c r="E304" s="5">
        <v>24234</v>
      </c>
      <c r="F304" s="6">
        <f t="shared" si="18"/>
        <v>-68.155059132720112</v>
      </c>
      <c r="G304" t="s">
        <v>14</v>
      </c>
      <c r="H304" s="5">
        <f t="shared" si="1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 s="5">
        <v>3400</v>
      </c>
      <c r="E305" s="5">
        <v>2809</v>
      </c>
      <c r="F305" s="6">
        <f t="shared" si="18"/>
        <v>-17.382352941176471</v>
      </c>
      <c r="G305" t="s">
        <v>14</v>
      </c>
      <c r="H305" s="5">
        <f t="shared" si="19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 s="5">
        <v>2100</v>
      </c>
      <c r="E306" s="5">
        <v>11469</v>
      </c>
      <c r="F306" s="6">
        <f t="shared" si="18"/>
        <v>446.14285714285717</v>
      </c>
      <c r="G306" t="s">
        <v>19</v>
      </c>
      <c r="H306" s="5">
        <f t="shared" si="1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 s="5">
        <v>2800</v>
      </c>
      <c r="E307" s="5">
        <v>8014</v>
      </c>
      <c r="F307" s="6">
        <f t="shared" si="18"/>
        <v>186.21428571428572</v>
      </c>
      <c r="G307" t="s">
        <v>19</v>
      </c>
      <c r="H307" s="5">
        <f t="shared" si="19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 s="5">
        <v>6500</v>
      </c>
      <c r="E308" s="5">
        <v>514</v>
      </c>
      <c r="F308" s="6">
        <f t="shared" si="18"/>
        <v>-92.092307692307699</v>
      </c>
      <c r="G308" t="s">
        <v>14</v>
      </c>
      <c r="H308" s="5">
        <f t="shared" si="19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 s="5">
        <v>32900</v>
      </c>
      <c r="E309" s="5">
        <v>43473</v>
      </c>
      <c r="F309" s="6">
        <f t="shared" si="18"/>
        <v>32.136778115501521</v>
      </c>
      <c r="G309" t="s">
        <v>19</v>
      </c>
      <c r="H309" s="5">
        <f t="shared" si="19"/>
        <v>65.968133535660087</v>
      </c>
      <c r="I309">
        <v>659</v>
      </c>
      <c r="J309" t="s">
        <v>32</v>
      </c>
      <c r="K309" t="s">
        <v>33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 s="5">
        <v>118200</v>
      </c>
      <c r="E310" s="5">
        <v>87560</v>
      </c>
      <c r="F310" s="6">
        <f t="shared" si="18"/>
        <v>-25.922165820642977</v>
      </c>
      <c r="G310" t="s">
        <v>14</v>
      </c>
      <c r="H310" s="5">
        <f t="shared" si="1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 s="5">
        <v>4100</v>
      </c>
      <c r="E311" s="5">
        <v>3087</v>
      </c>
      <c r="F311" s="6">
        <f t="shared" si="18"/>
        <v>-24.707317073170731</v>
      </c>
      <c r="G311" t="s">
        <v>63</v>
      </c>
      <c r="H311" s="5">
        <f t="shared" si="19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 s="5">
        <v>7800</v>
      </c>
      <c r="E312" s="5">
        <v>1586</v>
      </c>
      <c r="F312" s="6">
        <f t="shared" si="18"/>
        <v>-79.666666666666657</v>
      </c>
      <c r="G312" t="s">
        <v>14</v>
      </c>
      <c r="H312" s="5">
        <f t="shared" si="19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 s="5">
        <v>6300</v>
      </c>
      <c r="E313" s="5">
        <v>12812</v>
      </c>
      <c r="F313" s="6">
        <f t="shared" si="18"/>
        <v>103.36507936507937</v>
      </c>
      <c r="G313" t="s">
        <v>19</v>
      </c>
      <c r="H313" s="5">
        <f t="shared" si="1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 s="5">
        <v>59100</v>
      </c>
      <c r="E314" s="5">
        <v>183345</v>
      </c>
      <c r="F314" s="6">
        <f t="shared" si="18"/>
        <v>210.2284263959391</v>
      </c>
      <c r="G314" t="s">
        <v>19</v>
      </c>
      <c r="H314" s="5">
        <f t="shared" si="1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 s="5">
        <v>2200</v>
      </c>
      <c r="E315" s="5">
        <v>8697</v>
      </c>
      <c r="F315" s="6">
        <f t="shared" si="18"/>
        <v>295.31818181818181</v>
      </c>
      <c r="G315" t="s">
        <v>19</v>
      </c>
      <c r="H315" s="5">
        <f t="shared" si="19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 s="5">
        <v>1400</v>
      </c>
      <c r="E316" s="5">
        <v>4126</v>
      </c>
      <c r="F316" s="6">
        <f t="shared" si="18"/>
        <v>194.71428571428569</v>
      </c>
      <c r="G316" t="s">
        <v>19</v>
      </c>
      <c r="H316" s="5">
        <f t="shared" si="1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 s="5">
        <v>9500</v>
      </c>
      <c r="E317" s="5">
        <v>3220</v>
      </c>
      <c r="F317" s="6">
        <f t="shared" si="18"/>
        <v>-66.10526315789474</v>
      </c>
      <c r="G317" t="s">
        <v>14</v>
      </c>
      <c r="H317" s="5">
        <f t="shared" si="19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 s="5">
        <v>9600</v>
      </c>
      <c r="E318" s="5">
        <v>6401</v>
      </c>
      <c r="F318" s="6">
        <f t="shared" si="18"/>
        <v>-33.322916666666671</v>
      </c>
      <c r="G318" t="s">
        <v>14</v>
      </c>
      <c r="H318" s="5">
        <f t="shared" si="19"/>
        <v>59.268518518518519</v>
      </c>
      <c r="I318">
        <v>108</v>
      </c>
      <c r="J318" t="s">
        <v>94</v>
      </c>
      <c r="K318" t="s">
        <v>95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 s="5">
        <v>6600</v>
      </c>
      <c r="E319" s="5">
        <v>1269</v>
      </c>
      <c r="F319" s="6">
        <f t="shared" si="18"/>
        <v>-80.77272727272728</v>
      </c>
      <c r="G319" t="s">
        <v>14</v>
      </c>
      <c r="H319" s="5">
        <f t="shared" si="19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 s="5">
        <v>5700</v>
      </c>
      <c r="E320" s="5">
        <v>903</v>
      </c>
      <c r="F320" s="6">
        <f t="shared" si="18"/>
        <v>-84.15789473684211</v>
      </c>
      <c r="G320" t="s">
        <v>14</v>
      </c>
      <c r="H320" s="5">
        <f t="shared" si="19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 s="5">
        <v>8400</v>
      </c>
      <c r="E321" s="5">
        <v>3251</v>
      </c>
      <c r="F321" s="6">
        <f t="shared" si="18"/>
        <v>-61.297619047619044</v>
      </c>
      <c r="G321" t="s">
        <v>63</v>
      </c>
      <c r="H321" s="5">
        <f t="shared" si="19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 s="5">
        <v>84400</v>
      </c>
      <c r="E322" s="5">
        <v>8092</v>
      </c>
      <c r="F322" s="6">
        <f t="shared" si="18"/>
        <v>-90.412322274881518</v>
      </c>
      <c r="G322" t="s">
        <v>14</v>
      </c>
      <c r="H322" s="5">
        <f t="shared" si="19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 s="5">
        <v>170400</v>
      </c>
      <c r="E323" s="5">
        <v>160422</v>
      </c>
      <c r="F323" s="6">
        <f t="shared" si="18"/>
        <v>-5.8556338028169019</v>
      </c>
      <c r="G323" t="s">
        <v>14</v>
      </c>
      <c r="H323" s="5">
        <f t="shared" si="1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0">(((L323/60)/60)/24)+DATE(1970,1,1)</f>
        <v>40634.208333333336</v>
      </c>
      <c r="O323" s="10">
        <f t="shared" ref="O323:O386" si="21">(((M323/60)/60)/24)+DATE(1970,1,1)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 s="5">
        <v>117900</v>
      </c>
      <c r="E324" s="5">
        <v>196377</v>
      </c>
      <c r="F324" s="6">
        <f t="shared" ref="F324:F387" si="22">((E324-D324)/D324)*100</f>
        <v>66.562340966921113</v>
      </c>
      <c r="G324" t="s">
        <v>19</v>
      </c>
      <c r="H324" s="5">
        <f t="shared" ref="H324:H387" si="23">SUM(E324/I324)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 s="5">
        <v>8900</v>
      </c>
      <c r="E325" s="5">
        <v>2148</v>
      </c>
      <c r="F325" s="6">
        <f t="shared" si="22"/>
        <v>-75.86516853932585</v>
      </c>
      <c r="G325" t="s">
        <v>14</v>
      </c>
      <c r="H325" s="5">
        <f t="shared" si="23"/>
        <v>82.615384615384613</v>
      </c>
      <c r="I325">
        <v>26</v>
      </c>
      <c r="J325" t="s">
        <v>36</v>
      </c>
      <c r="K325" t="s">
        <v>37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 s="5">
        <v>7100</v>
      </c>
      <c r="E326" s="5">
        <v>11648</v>
      </c>
      <c r="F326" s="6">
        <f t="shared" si="22"/>
        <v>64.056338028169009</v>
      </c>
      <c r="G326" t="s">
        <v>19</v>
      </c>
      <c r="H326" s="5">
        <f t="shared" si="23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 s="5">
        <v>6500</v>
      </c>
      <c r="E327" s="5">
        <v>5897</v>
      </c>
      <c r="F327" s="6">
        <f t="shared" si="22"/>
        <v>-9.2769230769230777</v>
      </c>
      <c r="G327" t="s">
        <v>14</v>
      </c>
      <c r="H327" s="5">
        <f t="shared" si="23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 s="5">
        <v>7200</v>
      </c>
      <c r="E328" s="5">
        <v>3326</v>
      </c>
      <c r="F328" s="6">
        <f t="shared" si="22"/>
        <v>-53.80555555555555</v>
      </c>
      <c r="G328" t="s">
        <v>14</v>
      </c>
      <c r="H328" s="5">
        <f t="shared" si="23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 s="5">
        <v>2600</v>
      </c>
      <c r="E329" s="5">
        <v>1002</v>
      </c>
      <c r="F329" s="6">
        <f t="shared" si="22"/>
        <v>-61.461538461538453</v>
      </c>
      <c r="G329" t="s">
        <v>14</v>
      </c>
      <c r="H329" s="5">
        <f t="shared" si="23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 s="5">
        <v>98700</v>
      </c>
      <c r="E330" s="5">
        <v>131826</v>
      </c>
      <c r="F330" s="6">
        <f t="shared" si="22"/>
        <v>33.562310030395139</v>
      </c>
      <c r="G330" t="s">
        <v>19</v>
      </c>
      <c r="H330" s="5">
        <f t="shared" si="23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 s="5">
        <v>93800</v>
      </c>
      <c r="E331" s="5">
        <v>21477</v>
      </c>
      <c r="F331" s="6">
        <f t="shared" si="22"/>
        <v>-77.103411513859271</v>
      </c>
      <c r="G331" t="s">
        <v>42</v>
      </c>
      <c r="H331" s="5">
        <f t="shared" si="23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 s="5">
        <v>33700</v>
      </c>
      <c r="E332" s="5">
        <v>62330</v>
      </c>
      <c r="F332" s="6">
        <f t="shared" si="22"/>
        <v>84.955489614243319</v>
      </c>
      <c r="G332" t="s">
        <v>19</v>
      </c>
      <c r="H332" s="5">
        <f t="shared" si="23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 s="5">
        <v>3300</v>
      </c>
      <c r="E333" s="5">
        <v>14643</v>
      </c>
      <c r="F333" s="6">
        <f t="shared" si="22"/>
        <v>343.72727272727275</v>
      </c>
      <c r="G333" t="s">
        <v>19</v>
      </c>
      <c r="H333" s="5">
        <f t="shared" si="23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 s="5">
        <v>20700</v>
      </c>
      <c r="E334" s="5">
        <v>41396</v>
      </c>
      <c r="F334" s="6">
        <f t="shared" si="22"/>
        <v>99.980676328502412</v>
      </c>
      <c r="G334" t="s">
        <v>19</v>
      </c>
      <c r="H334" s="5">
        <f t="shared" si="23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 s="5">
        <v>9600</v>
      </c>
      <c r="E335" s="5">
        <v>11900</v>
      </c>
      <c r="F335" s="6">
        <f t="shared" si="22"/>
        <v>23.958333333333336</v>
      </c>
      <c r="G335" t="s">
        <v>19</v>
      </c>
      <c r="H335" s="5">
        <f t="shared" si="23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 s="5">
        <v>66200</v>
      </c>
      <c r="E336" s="5">
        <v>123538</v>
      </c>
      <c r="F336" s="6">
        <f t="shared" si="22"/>
        <v>86.61329305135952</v>
      </c>
      <c r="G336" t="s">
        <v>19</v>
      </c>
      <c r="H336" s="5">
        <f t="shared" si="23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 s="5">
        <v>173800</v>
      </c>
      <c r="E337" s="5">
        <v>198628</v>
      </c>
      <c r="F337" s="6">
        <f t="shared" si="22"/>
        <v>14.285385500575373</v>
      </c>
      <c r="G337" t="s">
        <v>19</v>
      </c>
      <c r="H337" s="5">
        <f t="shared" si="23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 s="5">
        <v>70700</v>
      </c>
      <c r="E338" s="5">
        <v>68602</v>
      </c>
      <c r="F338" s="6">
        <f t="shared" si="22"/>
        <v>-2.9674681753889676</v>
      </c>
      <c r="G338" t="s">
        <v>14</v>
      </c>
      <c r="H338" s="5">
        <f t="shared" si="23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 s="5">
        <v>94500</v>
      </c>
      <c r="E339" s="5">
        <v>116064</v>
      </c>
      <c r="F339" s="6">
        <f t="shared" si="22"/>
        <v>22.81904761904762</v>
      </c>
      <c r="G339" t="s">
        <v>19</v>
      </c>
      <c r="H339" s="5">
        <f t="shared" si="23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 s="5">
        <v>69800</v>
      </c>
      <c r="E340" s="5">
        <v>125042</v>
      </c>
      <c r="F340" s="6">
        <f t="shared" si="22"/>
        <v>79.143266475644708</v>
      </c>
      <c r="G340" t="s">
        <v>19</v>
      </c>
      <c r="H340" s="5">
        <f t="shared" si="23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 s="5">
        <v>136300</v>
      </c>
      <c r="E341" s="5">
        <v>108974</v>
      </c>
      <c r="F341" s="6">
        <f t="shared" si="22"/>
        <v>-20.048422597212031</v>
      </c>
      <c r="G341" t="s">
        <v>63</v>
      </c>
      <c r="H341" s="5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 s="5">
        <v>37100</v>
      </c>
      <c r="E342" s="5">
        <v>34964</v>
      </c>
      <c r="F342" s="6">
        <f t="shared" si="22"/>
        <v>-5.7574123989218329</v>
      </c>
      <c r="G342" t="s">
        <v>14</v>
      </c>
      <c r="H342" s="5">
        <f t="shared" si="23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 s="5">
        <v>114300</v>
      </c>
      <c r="E343" s="5">
        <v>96777</v>
      </c>
      <c r="F343" s="6">
        <f t="shared" si="22"/>
        <v>-15.330708661417322</v>
      </c>
      <c r="G343" t="s">
        <v>14</v>
      </c>
      <c r="H343" s="5">
        <f t="shared" si="23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 s="5">
        <v>47900</v>
      </c>
      <c r="E344" s="5">
        <v>31864</v>
      </c>
      <c r="F344" s="6">
        <f t="shared" si="22"/>
        <v>-33.478079331941544</v>
      </c>
      <c r="G344" t="s">
        <v>14</v>
      </c>
      <c r="H344" s="5">
        <f t="shared" si="23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 s="5">
        <v>9000</v>
      </c>
      <c r="E345" s="5">
        <v>4853</v>
      </c>
      <c r="F345" s="6">
        <f t="shared" si="22"/>
        <v>-46.077777777777776</v>
      </c>
      <c r="G345" t="s">
        <v>14</v>
      </c>
      <c r="H345" s="5">
        <f t="shared" si="23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 s="5">
        <v>197600</v>
      </c>
      <c r="E346" s="5">
        <v>82959</v>
      </c>
      <c r="F346" s="6">
        <f t="shared" si="22"/>
        <v>-58.016700404858298</v>
      </c>
      <c r="G346" t="s">
        <v>14</v>
      </c>
      <c r="H346" s="5">
        <f t="shared" si="23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 s="5">
        <v>157600</v>
      </c>
      <c r="E347" s="5">
        <v>23159</v>
      </c>
      <c r="F347" s="6">
        <f t="shared" si="22"/>
        <v>-85.305203045685275</v>
      </c>
      <c r="G347" t="s">
        <v>14</v>
      </c>
      <c r="H347" s="5">
        <f t="shared" si="23"/>
        <v>69.966767371601208</v>
      </c>
      <c r="I347">
        <v>331</v>
      </c>
      <c r="J347" t="s">
        <v>36</v>
      </c>
      <c r="K347" t="s">
        <v>37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 s="5">
        <v>8000</v>
      </c>
      <c r="E348" s="5">
        <v>2758</v>
      </c>
      <c r="F348" s="6">
        <f t="shared" si="22"/>
        <v>-65.525000000000006</v>
      </c>
      <c r="G348" t="s">
        <v>14</v>
      </c>
      <c r="H348" s="5">
        <f t="shared" si="23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 s="5">
        <v>900</v>
      </c>
      <c r="E349" s="5">
        <v>12607</v>
      </c>
      <c r="F349" s="6">
        <f t="shared" si="22"/>
        <v>1300.7777777777778</v>
      </c>
      <c r="G349" t="s">
        <v>19</v>
      </c>
      <c r="H349" s="5">
        <f t="shared" si="23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 s="5">
        <v>199000</v>
      </c>
      <c r="E350" s="5">
        <v>142823</v>
      </c>
      <c r="F350" s="6">
        <f t="shared" si="22"/>
        <v>-28.229648241206029</v>
      </c>
      <c r="G350" t="s">
        <v>14</v>
      </c>
      <c r="H350" s="5">
        <f t="shared" si="23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 s="5">
        <v>180800</v>
      </c>
      <c r="E351" s="5">
        <v>95958</v>
      </c>
      <c r="F351" s="6">
        <f t="shared" si="22"/>
        <v>-46.92588495575221</v>
      </c>
      <c r="G351" t="s">
        <v>14</v>
      </c>
      <c r="H351" s="5">
        <f t="shared" si="23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 s="5">
        <v>100</v>
      </c>
      <c r="E352" s="5">
        <v>5</v>
      </c>
      <c r="F352" s="6">
        <f t="shared" si="22"/>
        <v>-95</v>
      </c>
      <c r="G352" t="s">
        <v>14</v>
      </c>
      <c r="H352" s="5">
        <f t="shared" si="23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 s="5">
        <v>74100</v>
      </c>
      <c r="E353" s="5">
        <v>94631</v>
      </c>
      <c r="F353" s="6">
        <f t="shared" si="22"/>
        <v>27.707152496626179</v>
      </c>
      <c r="G353" t="s">
        <v>19</v>
      </c>
      <c r="H353" s="5">
        <f t="shared" si="23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 s="5">
        <v>2800</v>
      </c>
      <c r="E354" s="5">
        <v>977</v>
      </c>
      <c r="F354" s="6">
        <f t="shared" si="22"/>
        <v>-65.107142857142847</v>
      </c>
      <c r="G354" t="s">
        <v>14</v>
      </c>
      <c r="H354" s="5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 s="5">
        <v>33600</v>
      </c>
      <c r="E355" s="5">
        <v>137961</v>
      </c>
      <c r="F355" s="6">
        <f t="shared" si="22"/>
        <v>310.59821428571428</v>
      </c>
      <c r="G355" t="s">
        <v>19</v>
      </c>
      <c r="H355" s="5">
        <f t="shared" si="23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 s="5">
        <v>6100</v>
      </c>
      <c r="E356" s="5">
        <v>7548</v>
      </c>
      <c r="F356" s="6">
        <f t="shared" si="22"/>
        <v>23.737704918032787</v>
      </c>
      <c r="G356" t="s">
        <v>19</v>
      </c>
      <c r="H356" s="5">
        <f t="shared" si="23"/>
        <v>94.35</v>
      </c>
      <c r="I356">
        <v>80</v>
      </c>
      <c r="J356" t="s">
        <v>32</v>
      </c>
      <c r="K356" t="s">
        <v>33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 s="5">
        <v>3800</v>
      </c>
      <c r="E357" s="5">
        <v>2241</v>
      </c>
      <c r="F357" s="6">
        <f t="shared" si="22"/>
        <v>-41.026315789473685</v>
      </c>
      <c r="G357" t="s">
        <v>42</v>
      </c>
      <c r="H357" s="5">
        <f t="shared" si="23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 s="5">
        <v>9300</v>
      </c>
      <c r="E358" s="5">
        <v>3431</v>
      </c>
      <c r="F358" s="6">
        <f t="shared" si="22"/>
        <v>-63.107526881720432</v>
      </c>
      <c r="G358" t="s">
        <v>14</v>
      </c>
      <c r="H358" s="5">
        <f t="shared" si="23"/>
        <v>85.775000000000006</v>
      </c>
      <c r="I358">
        <v>40</v>
      </c>
      <c r="J358" t="s">
        <v>94</v>
      </c>
      <c r="K358" t="s">
        <v>95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 s="5">
        <v>2300</v>
      </c>
      <c r="E359" s="5">
        <v>4253</v>
      </c>
      <c r="F359" s="6">
        <f t="shared" si="22"/>
        <v>84.913043478260875</v>
      </c>
      <c r="G359" t="s">
        <v>19</v>
      </c>
      <c r="H359" s="5">
        <f t="shared" si="23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 s="5">
        <v>9700</v>
      </c>
      <c r="E360" s="5">
        <v>1146</v>
      </c>
      <c r="F360" s="6">
        <f t="shared" si="22"/>
        <v>-88.185567010309271</v>
      </c>
      <c r="G360" t="s">
        <v>14</v>
      </c>
      <c r="H360" s="5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 s="5">
        <v>4000</v>
      </c>
      <c r="E361" s="5">
        <v>11948</v>
      </c>
      <c r="F361" s="6">
        <f t="shared" si="22"/>
        <v>198.70000000000002</v>
      </c>
      <c r="G361" t="s">
        <v>19</v>
      </c>
      <c r="H361" s="5">
        <f t="shared" si="23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 s="5">
        <v>59700</v>
      </c>
      <c r="E362" s="5">
        <v>135132</v>
      </c>
      <c r="F362" s="6">
        <f t="shared" si="22"/>
        <v>126.35175879396985</v>
      </c>
      <c r="G362" t="s">
        <v>19</v>
      </c>
      <c r="H362" s="5">
        <f t="shared" si="23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 s="5">
        <v>5500</v>
      </c>
      <c r="E363" s="5">
        <v>9546</v>
      </c>
      <c r="F363" s="6">
        <f t="shared" si="22"/>
        <v>73.563636363636363</v>
      </c>
      <c r="G363" t="s">
        <v>19</v>
      </c>
      <c r="H363" s="5">
        <f t="shared" si="23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 s="5">
        <v>3700</v>
      </c>
      <c r="E364" s="5">
        <v>13755</v>
      </c>
      <c r="F364" s="6">
        <f t="shared" si="22"/>
        <v>271.75675675675677</v>
      </c>
      <c r="G364" t="s">
        <v>19</v>
      </c>
      <c r="H364" s="5">
        <f t="shared" si="23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 s="5">
        <v>5200</v>
      </c>
      <c r="E365" s="5">
        <v>8330</v>
      </c>
      <c r="F365" s="6">
        <f t="shared" si="22"/>
        <v>60.192307692307686</v>
      </c>
      <c r="G365" t="s">
        <v>19</v>
      </c>
      <c r="H365" s="5">
        <f t="shared" si="23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 s="5">
        <v>900</v>
      </c>
      <c r="E366" s="5">
        <v>14547</v>
      </c>
      <c r="F366" s="6">
        <f t="shared" si="22"/>
        <v>1516.3333333333335</v>
      </c>
      <c r="G366" t="s">
        <v>19</v>
      </c>
      <c r="H366" s="5">
        <f t="shared" si="23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 s="5">
        <v>1600</v>
      </c>
      <c r="E367" s="5">
        <v>11735</v>
      </c>
      <c r="F367" s="6">
        <f t="shared" si="22"/>
        <v>633.4375</v>
      </c>
      <c r="G367" t="s">
        <v>19</v>
      </c>
      <c r="H367" s="5">
        <f t="shared" si="23"/>
        <v>104.77678571428571</v>
      </c>
      <c r="I367">
        <v>112</v>
      </c>
      <c r="J367" t="s">
        <v>24</v>
      </c>
      <c r="K367" t="s">
        <v>25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 s="5">
        <v>1800</v>
      </c>
      <c r="E368" s="5">
        <v>10658</v>
      </c>
      <c r="F368" s="6">
        <f t="shared" si="22"/>
        <v>492.11111111111114</v>
      </c>
      <c r="G368" t="s">
        <v>19</v>
      </c>
      <c r="H368" s="5">
        <f t="shared" si="23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 s="5">
        <v>9900</v>
      </c>
      <c r="E369" s="5">
        <v>1870</v>
      </c>
      <c r="F369" s="6">
        <f t="shared" si="22"/>
        <v>-81.111111111111114</v>
      </c>
      <c r="G369" t="s">
        <v>14</v>
      </c>
      <c r="H369" s="5">
        <f t="shared" si="23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 s="5">
        <v>5200</v>
      </c>
      <c r="E370" s="5">
        <v>14394</v>
      </c>
      <c r="F370" s="6">
        <f t="shared" si="22"/>
        <v>176.80769230769232</v>
      </c>
      <c r="G370" t="s">
        <v>19</v>
      </c>
      <c r="H370" s="5">
        <f t="shared" si="23"/>
        <v>69.873786407766985</v>
      </c>
      <c r="I370">
        <v>206</v>
      </c>
      <c r="J370" t="s">
        <v>36</v>
      </c>
      <c r="K370" t="s">
        <v>37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 s="5">
        <v>5400</v>
      </c>
      <c r="E371" s="5">
        <v>14743</v>
      </c>
      <c r="F371" s="6">
        <f t="shared" si="22"/>
        <v>173.01851851851853</v>
      </c>
      <c r="G371" t="s">
        <v>19</v>
      </c>
      <c r="H371" s="5">
        <f t="shared" si="23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 s="5">
        <v>112300</v>
      </c>
      <c r="E372" s="5">
        <v>178965</v>
      </c>
      <c r="F372" s="6">
        <f t="shared" si="22"/>
        <v>59.363312555654502</v>
      </c>
      <c r="G372" t="s">
        <v>19</v>
      </c>
      <c r="H372" s="5">
        <f t="shared" si="23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 s="5">
        <v>189200</v>
      </c>
      <c r="E373" s="5">
        <v>128410</v>
      </c>
      <c r="F373" s="6">
        <f t="shared" si="22"/>
        <v>-32.130021141649053</v>
      </c>
      <c r="G373" t="s">
        <v>14</v>
      </c>
      <c r="H373" s="5">
        <f t="shared" si="23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 s="5">
        <v>900</v>
      </c>
      <c r="E374" s="5">
        <v>14324</v>
      </c>
      <c r="F374" s="6">
        <f t="shared" si="22"/>
        <v>1491.5555555555554</v>
      </c>
      <c r="G374" t="s">
        <v>19</v>
      </c>
      <c r="H374" s="5">
        <f t="shared" si="23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 s="5">
        <v>22500</v>
      </c>
      <c r="E375" s="5">
        <v>164291</v>
      </c>
      <c r="F375" s="6">
        <f t="shared" si="22"/>
        <v>630.18222222222221</v>
      </c>
      <c r="G375" t="s">
        <v>19</v>
      </c>
      <c r="H375" s="5">
        <f t="shared" si="23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 s="5">
        <v>167400</v>
      </c>
      <c r="E376" s="5">
        <v>22073</v>
      </c>
      <c r="F376" s="6">
        <f t="shared" si="22"/>
        <v>-86.814217443249703</v>
      </c>
      <c r="G376" t="s">
        <v>14</v>
      </c>
      <c r="H376" s="5">
        <f t="shared" si="23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 s="5">
        <v>2700</v>
      </c>
      <c r="E377" s="5">
        <v>1479</v>
      </c>
      <c r="F377" s="6">
        <f t="shared" si="22"/>
        <v>-45.222222222222221</v>
      </c>
      <c r="G377" t="s">
        <v>14</v>
      </c>
      <c r="H377" s="5">
        <f t="shared" si="23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 s="5">
        <v>3400</v>
      </c>
      <c r="E378" s="5">
        <v>12275</v>
      </c>
      <c r="F378" s="6">
        <f t="shared" si="22"/>
        <v>261.02941176470591</v>
      </c>
      <c r="G378" t="s">
        <v>19</v>
      </c>
      <c r="H378" s="5">
        <f t="shared" si="23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 s="5">
        <v>49700</v>
      </c>
      <c r="E379" s="5">
        <v>5098</v>
      </c>
      <c r="F379" s="6">
        <f t="shared" si="22"/>
        <v>-89.74245472837022</v>
      </c>
      <c r="G379" t="s">
        <v>14</v>
      </c>
      <c r="H379" s="5">
        <f t="shared" si="23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 s="5">
        <v>178200</v>
      </c>
      <c r="E380" s="5">
        <v>24882</v>
      </c>
      <c r="F380" s="6">
        <f t="shared" si="22"/>
        <v>-86.037037037037038</v>
      </c>
      <c r="G380" t="s">
        <v>14</v>
      </c>
      <c r="H380" s="5">
        <f t="shared" si="23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 s="5">
        <v>7200</v>
      </c>
      <c r="E381" s="5">
        <v>2912</v>
      </c>
      <c r="F381" s="6">
        <f t="shared" si="22"/>
        <v>-59.55555555555555</v>
      </c>
      <c r="G381" t="s">
        <v>14</v>
      </c>
      <c r="H381" s="5">
        <f t="shared" si="23"/>
        <v>66.181818181818187</v>
      </c>
      <c r="I381">
        <v>44</v>
      </c>
      <c r="J381" t="s">
        <v>36</v>
      </c>
      <c r="K381" t="s">
        <v>37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 s="5">
        <v>2500</v>
      </c>
      <c r="E382" s="5">
        <v>4008</v>
      </c>
      <c r="F382" s="6">
        <f t="shared" si="22"/>
        <v>60.319999999999993</v>
      </c>
      <c r="G382" t="s">
        <v>19</v>
      </c>
      <c r="H382" s="5">
        <f t="shared" si="23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 s="5">
        <v>5300</v>
      </c>
      <c r="E383" s="5">
        <v>9749</v>
      </c>
      <c r="F383" s="6">
        <f t="shared" si="22"/>
        <v>83.943396226415089</v>
      </c>
      <c r="G383" t="s">
        <v>19</v>
      </c>
      <c r="H383" s="5">
        <f t="shared" si="23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 s="5">
        <v>9100</v>
      </c>
      <c r="E384" s="5">
        <v>5803</v>
      </c>
      <c r="F384" s="6">
        <f t="shared" si="22"/>
        <v>-36.230769230769234</v>
      </c>
      <c r="G384" t="s">
        <v>14</v>
      </c>
      <c r="H384" s="5">
        <f t="shared" si="23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 s="5">
        <v>6300</v>
      </c>
      <c r="E385" s="5">
        <v>14199</v>
      </c>
      <c r="F385" s="6">
        <f t="shared" si="22"/>
        <v>125.38095238095237</v>
      </c>
      <c r="G385" t="s">
        <v>19</v>
      </c>
      <c r="H385" s="5">
        <f t="shared" si="23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 s="5">
        <v>114400</v>
      </c>
      <c r="E386" s="5">
        <v>196779</v>
      </c>
      <c r="F386" s="6">
        <f t="shared" si="22"/>
        <v>72.009615384615387</v>
      </c>
      <c r="G386" t="s">
        <v>19</v>
      </c>
      <c r="H386" s="5">
        <f t="shared" si="23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 s="5">
        <v>38900</v>
      </c>
      <c r="E387" s="5">
        <v>56859</v>
      </c>
      <c r="F387" s="6">
        <f t="shared" si="22"/>
        <v>46.167095115681235</v>
      </c>
      <c r="G387" t="s">
        <v>19</v>
      </c>
      <c r="H387" s="5">
        <f t="shared" si="23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24">(((L387/60)/60)/24)+DATE(1970,1,1)</f>
        <v>43553.208333333328</v>
      </c>
      <c r="O387" s="10">
        <f t="shared" ref="O387:O450" si="25">(((M387/60)/60)/24)+DATE(1970,1,1)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 s="5">
        <v>135500</v>
      </c>
      <c r="E388" s="5">
        <v>103554</v>
      </c>
      <c r="F388" s="6">
        <f t="shared" ref="F388:F451" si="26">((E388-D388)/D388)*100</f>
        <v>-23.57638376383764</v>
      </c>
      <c r="G388" t="s">
        <v>14</v>
      </c>
      <c r="H388" s="5">
        <f t="shared" ref="H388:H451" si="27">SUM(E388/I388)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 s="5">
        <v>109000</v>
      </c>
      <c r="E389" s="5">
        <v>42795</v>
      </c>
      <c r="F389" s="6">
        <f t="shared" si="26"/>
        <v>-60.738532110091747</v>
      </c>
      <c r="G389" t="s">
        <v>14</v>
      </c>
      <c r="H389" s="5">
        <f t="shared" si="27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 s="5">
        <v>114800</v>
      </c>
      <c r="E390" s="5">
        <v>12938</v>
      </c>
      <c r="F390" s="6">
        <f t="shared" si="26"/>
        <v>-88.729965156794421</v>
      </c>
      <c r="G390" t="s">
        <v>63</v>
      </c>
      <c r="H390" s="5">
        <f t="shared" si="27"/>
        <v>89.227586206896547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 s="5">
        <v>83000</v>
      </c>
      <c r="E391" s="5">
        <v>101352</v>
      </c>
      <c r="F391" s="6">
        <f t="shared" si="26"/>
        <v>22.110843373493978</v>
      </c>
      <c r="G391" t="s">
        <v>19</v>
      </c>
      <c r="H391" s="5">
        <f t="shared" si="27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 s="5">
        <v>2400</v>
      </c>
      <c r="E392" s="5">
        <v>4477</v>
      </c>
      <c r="F392" s="6">
        <f t="shared" si="26"/>
        <v>86.541666666666657</v>
      </c>
      <c r="G392" t="s">
        <v>19</v>
      </c>
      <c r="H392" s="5">
        <f t="shared" si="27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 s="5">
        <v>60400</v>
      </c>
      <c r="E393" s="5">
        <v>4393</v>
      </c>
      <c r="F393" s="6">
        <f t="shared" si="26"/>
        <v>-92.726821192052981</v>
      </c>
      <c r="G393" t="s">
        <v>14</v>
      </c>
      <c r="H393" s="5">
        <f t="shared" si="27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 s="5">
        <v>102900</v>
      </c>
      <c r="E394" s="5">
        <v>67546</v>
      </c>
      <c r="F394" s="6">
        <f t="shared" si="26"/>
        <v>-34.357628765792029</v>
      </c>
      <c r="G394" t="s">
        <v>14</v>
      </c>
      <c r="H394" s="5">
        <f t="shared" si="27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 s="5">
        <v>62800</v>
      </c>
      <c r="E395" s="5">
        <v>143788</v>
      </c>
      <c r="F395" s="6">
        <f t="shared" si="26"/>
        <v>128.96178343949046</v>
      </c>
      <c r="G395" t="s">
        <v>19</v>
      </c>
      <c r="H395" s="5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 s="5">
        <v>800</v>
      </c>
      <c r="E396" s="5">
        <v>3755</v>
      </c>
      <c r="F396" s="6">
        <f t="shared" si="26"/>
        <v>369.375</v>
      </c>
      <c r="G396" t="s">
        <v>19</v>
      </c>
      <c r="H396" s="5">
        <f t="shared" si="27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 s="5">
        <v>7100</v>
      </c>
      <c r="E397" s="5">
        <v>9238</v>
      </c>
      <c r="F397" s="6">
        <f t="shared" si="26"/>
        <v>30.112676056338028</v>
      </c>
      <c r="G397" t="s">
        <v>19</v>
      </c>
      <c r="H397" s="5">
        <f t="shared" si="27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 s="5">
        <v>46100</v>
      </c>
      <c r="E398" s="5">
        <v>77012</v>
      </c>
      <c r="F398" s="6">
        <f t="shared" si="26"/>
        <v>67.054229934924081</v>
      </c>
      <c r="G398" t="s">
        <v>19</v>
      </c>
      <c r="H398" s="5">
        <f t="shared" si="27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 s="5">
        <v>8100</v>
      </c>
      <c r="E399" s="5">
        <v>14083</v>
      </c>
      <c r="F399" s="6">
        <f t="shared" si="26"/>
        <v>73.864197530864189</v>
      </c>
      <c r="G399" t="s">
        <v>19</v>
      </c>
      <c r="H399" s="5">
        <f t="shared" si="27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 s="5">
        <v>1700</v>
      </c>
      <c r="E400" s="5">
        <v>12202</v>
      </c>
      <c r="F400" s="6">
        <f t="shared" si="26"/>
        <v>617.76470588235293</v>
      </c>
      <c r="G400" t="s">
        <v>19</v>
      </c>
      <c r="H400" s="5">
        <f t="shared" si="27"/>
        <v>99.203252032520325</v>
      </c>
      <c r="I400">
        <v>123</v>
      </c>
      <c r="J400" t="s">
        <v>94</v>
      </c>
      <c r="K400" t="s">
        <v>95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 s="5">
        <v>97300</v>
      </c>
      <c r="E401" s="5">
        <v>62127</v>
      </c>
      <c r="F401" s="6">
        <f t="shared" si="26"/>
        <v>-36.149023638232272</v>
      </c>
      <c r="G401" t="s">
        <v>14</v>
      </c>
      <c r="H401" s="5">
        <f t="shared" si="27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 s="5">
        <v>100</v>
      </c>
      <c r="E402" s="5">
        <v>2</v>
      </c>
      <c r="F402" s="6">
        <f t="shared" si="26"/>
        <v>-98</v>
      </c>
      <c r="G402" t="s">
        <v>14</v>
      </c>
      <c r="H402" s="5">
        <f t="shared" si="27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 s="5">
        <v>900</v>
      </c>
      <c r="E403" s="5">
        <v>13772</v>
      </c>
      <c r="F403" s="6">
        <f t="shared" si="26"/>
        <v>1430.2222222222222</v>
      </c>
      <c r="G403" t="s">
        <v>19</v>
      </c>
      <c r="H403" s="5">
        <f t="shared" si="27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 s="5">
        <v>7300</v>
      </c>
      <c r="E404" s="5">
        <v>2946</v>
      </c>
      <c r="F404" s="6">
        <f t="shared" si="26"/>
        <v>-59.643835616438359</v>
      </c>
      <c r="G404" t="s">
        <v>14</v>
      </c>
      <c r="H404" s="5">
        <f t="shared" si="27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 s="5">
        <v>195800</v>
      </c>
      <c r="E405" s="5">
        <v>168820</v>
      </c>
      <c r="F405" s="6">
        <f t="shared" si="26"/>
        <v>-13.779366700715014</v>
      </c>
      <c r="G405" t="s">
        <v>14</v>
      </c>
      <c r="H405" s="5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 s="5">
        <v>48900</v>
      </c>
      <c r="E406" s="5">
        <v>154321</v>
      </c>
      <c r="F406" s="6">
        <f t="shared" si="26"/>
        <v>215.58486707566465</v>
      </c>
      <c r="G406" t="s">
        <v>19</v>
      </c>
      <c r="H406" s="5">
        <f t="shared" si="27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 s="5">
        <v>29600</v>
      </c>
      <c r="E407" s="5">
        <v>26527</v>
      </c>
      <c r="F407" s="6">
        <f t="shared" si="26"/>
        <v>-10.381756756756756</v>
      </c>
      <c r="G407" t="s">
        <v>14</v>
      </c>
      <c r="H407" s="5">
        <f t="shared" si="27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 s="5">
        <v>39300</v>
      </c>
      <c r="E408" s="5">
        <v>71583</v>
      </c>
      <c r="F408" s="6">
        <f t="shared" si="26"/>
        <v>82.145038167938935</v>
      </c>
      <c r="G408" t="s">
        <v>19</v>
      </c>
      <c r="H408" s="5">
        <f t="shared" si="27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 s="5">
        <v>3400</v>
      </c>
      <c r="E409" s="5">
        <v>12100</v>
      </c>
      <c r="F409" s="6">
        <f t="shared" si="26"/>
        <v>255.88235294117646</v>
      </c>
      <c r="G409" t="s">
        <v>19</v>
      </c>
      <c r="H409" s="5">
        <f t="shared" si="27"/>
        <v>25</v>
      </c>
      <c r="I409">
        <v>484</v>
      </c>
      <c r="J409" t="s">
        <v>32</v>
      </c>
      <c r="K409" t="s">
        <v>33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 s="5">
        <v>9200</v>
      </c>
      <c r="E410" s="5">
        <v>12129</v>
      </c>
      <c r="F410" s="6">
        <f t="shared" si="26"/>
        <v>31.836956521739129</v>
      </c>
      <c r="G410" t="s">
        <v>19</v>
      </c>
      <c r="H410" s="5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 s="5">
        <v>135600</v>
      </c>
      <c r="E411" s="5">
        <v>62804</v>
      </c>
      <c r="F411" s="6">
        <f t="shared" si="26"/>
        <v>-53.684365781710916</v>
      </c>
      <c r="G411" t="s">
        <v>14</v>
      </c>
      <c r="H411" s="5">
        <f t="shared" si="27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 s="5">
        <v>153700</v>
      </c>
      <c r="E412" s="5">
        <v>55536</v>
      </c>
      <c r="F412" s="6">
        <f t="shared" si="26"/>
        <v>-63.867273910214706</v>
      </c>
      <c r="G412" t="s">
        <v>42</v>
      </c>
      <c r="H412" s="5">
        <f t="shared" si="27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 s="5">
        <v>7800</v>
      </c>
      <c r="E413" s="5">
        <v>8161</v>
      </c>
      <c r="F413" s="6">
        <f t="shared" si="26"/>
        <v>4.6282051282051286</v>
      </c>
      <c r="G413" t="s">
        <v>19</v>
      </c>
      <c r="H413" s="5">
        <f t="shared" si="27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 s="5">
        <v>2100</v>
      </c>
      <c r="E414" s="5">
        <v>14046</v>
      </c>
      <c r="F414" s="6">
        <f t="shared" si="26"/>
        <v>568.85714285714289</v>
      </c>
      <c r="G414" t="s">
        <v>19</v>
      </c>
      <c r="H414" s="5">
        <f t="shared" si="27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 s="5">
        <v>189500</v>
      </c>
      <c r="E415" s="5">
        <v>117628</v>
      </c>
      <c r="F415" s="6">
        <f t="shared" si="26"/>
        <v>-37.927176781002636</v>
      </c>
      <c r="G415" t="s">
        <v>42</v>
      </c>
      <c r="H415" s="5">
        <f t="shared" si="27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 s="5">
        <v>188200</v>
      </c>
      <c r="E416" s="5">
        <v>159405</v>
      </c>
      <c r="F416" s="6">
        <f t="shared" si="26"/>
        <v>-15.300212539851222</v>
      </c>
      <c r="G416" t="s">
        <v>14</v>
      </c>
      <c r="H416" s="5">
        <f t="shared" si="27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 s="5">
        <v>113500</v>
      </c>
      <c r="E417" s="5">
        <v>12552</v>
      </c>
      <c r="F417" s="6">
        <f t="shared" si="26"/>
        <v>-88.9409691629956</v>
      </c>
      <c r="G417" t="s">
        <v>14</v>
      </c>
      <c r="H417" s="5">
        <f t="shared" si="27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 s="5">
        <v>134600</v>
      </c>
      <c r="E418" s="5">
        <v>59007</v>
      </c>
      <c r="F418" s="6">
        <f t="shared" si="26"/>
        <v>-56.161218424962854</v>
      </c>
      <c r="G418" t="s">
        <v>14</v>
      </c>
      <c r="H418" s="5">
        <f t="shared" si="27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 s="5">
        <v>1700</v>
      </c>
      <c r="E419" s="5">
        <v>943</v>
      </c>
      <c r="F419" s="6">
        <f t="shared" si="26"/>
        <v>-44.529411764705884</v>
      </c>
      <c r="G419" t="s">
        <v>14</v>
      </c>
      <c r="H419" s="5">
        <f t="shared" si="27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 s="5">
        <v>163700</v>
      </c>
      <c r="E420" s="5">
        <v>93963</v>
      </c>
      <c r="F420" s="6">
        <f t="shared" si="26"/>
        <v>-42.600488698839342</v>
      </c>
      <c r="G420" t="s">
        <v>14</v>
      </c>
      <c r="H420" s="5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 s="5">
        <v>113800</v>
      </c>
      <c r="E421" s="5">
        <v>140469</v>
      </c>
      <c r="F421" s="6">
        <f t="shared" si="26"/>
        <v>23.434973637961335</v>
      </c>
      <c r="G421" t="s">
        <v>19</v>
      </c>
      <c r="H421" s="5">
        <f t="shared" si="27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 s="5">
        <v>5000</v>
      </c>
      <c r="E422" s="5">
        <v>6423</v>
      </c>
      <c r="F422" s="6">
        <f t="shared" si="26"/>
        <v>28.46</v>
      </c>
      <c r="G422" t="s">
        <v>19</v>
      </c>
      <c r="H422" s="5">
        <f t="shared" si="27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 s="5">
        <v>9400</v>
      </c>
      <c r="E423" s="5">
        <v>6015</v>
      </c>
      <c r="F423" s="6">
        <f t="shared" si="26"/>
        <v>-36.01063829787234</v>
      </c>
      <c r="G423" t="s">
        <v>14</v>
      </c>
      <c r="H423" s="5">
        <f t="shared" si="27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 s="5">
        <v>8700</v>
      </c>
      <c r="E424" s="5">
        <v>11075</v>
      </c>
      <c r="F424" s="6">
        <f t="shared" si="26"/>
        <v>27.298850574712645</v>
      </c>
      <c r="G424" t="s">
        <v>19</v>
      </c>
      <c r="H424" s="5">
        <f t="shared" si="27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 s="5">
        <v>147800</v>
      </c>
      <c r="E425" s="5">
        <v>15723</v>
      </c>
      <c r="F425" s="6">
        <f t="shared" si="26"/>
        <v>-89.361975642760484</v>
      </c>
      <c r="G425" t="s">
        <v>14</v>
      </c>
      <c r="H425" s="5">
        <f t="shared" si="27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 s="5">
        <v>5100</v>
      </c>
      <c r="E426" s="5">
        <v>2064</v>
      </c>
      <c r="F426" s="6">
        <f t="shared" si="26"/>
        <v>-59.529411764705884</v>
      </c>
      <c r="G426" t="s">
        <v>14</v>
      </c>
      <c r="H426" s="5">
        <f t="shared" si="27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 s="5">
        <v>2700</v>
      </c>
      <c r="E427" s="5">
        <v>7767</v>
      </c>
      <c r="F427" s="6">
        <f t="shared" si="26"/>
        <v>187.66666666666666</v>
      </c>
      <c r="G427" t="s">
        <v>19</v>
      </c>
      <c r="H427" s="5">
        <f t="shared" si="27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 s="5">
        <v>1800</v>
      </c>
      <c r="E428" s="5">
        <v>10313</v>
      </c>
      <c r="F428" s="6">
        <f t="shared" si="26"/>
        <v>472.94444444444446</v>
      </c>
      <c r="G428" t="s">
        <v>19</v>
      </c>
      <c r="H428" s="5">
        <f t="shared" si="27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 s="5">
        <v>174500</v>
      </c>
      <c r="E429" s="5">
        <v>197018</v>
      </c>
      <c r="F429" s="6">
        <f t="shared" si="26"/>
        <v>12.90429799426934</v>
      </c>
      <c r="G429" t="s">
        <v>19</v>
      </c>
      <c r="H429" s="5">
        <f t="shared" si="27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 s="5">
        <v>101400</v>
      </c>
      <c r="E430" s="5">
        <v>47037</v>
      </c>
      <c r="F430" s="6">
        <f t="shared" si="26"/>
        <v>-53.612426035502956</v>
      </c>
      <c r="G430" t="s">
        <v>14</v>
      </c>
      <c r="H430" s="5">
        <f t="shared" si="27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 s="5">
        <v>191000</v>
      </c>
      <c r="E431" s="5">
        <v>173191</v>
      </c>
      <c r="F431" s="6">
        <f t="shared" si="26"/>
        <v>-9.3240837696335088</v>
      </c>
      <c r="G431" t="s">
        <v>63</v>
      </c>
      <c r="H431" s="5">
        <f t="shared" si="27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 s="5">
        <v>8100</v>
      </c>
      <c r="E432" s="5">
        <v>5487</v>
      </c>
      <c r="F432" s="6">
        <f t="shared" si="26"/>
        <v>-32.25925925925926</v>
      </c>
      <c r="G432" t="s">
        <v>14</v>
      </c>
      <c r="H432" s="5">
        <f t="shared" si="27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 s="5">
        <v>5100</v>
      </c>
      <c r="E433" s="5">
        <v>9817</v>
      </c>
      <c r="F433" s="6">
        <f t="shared" si="26"/>
        <v>92.490196078431381</v>
      </c>
      <c r="G433" t="s">
        <v>19</v>
      </c>
      <c r="H433" s="5">
        <f t="shared" si="27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 s="5">
        <v>7700</v>
      </c>
      <c r="E434" s="5">
        <v>6369</v>
      </c>
      <c r="F434" s="6">
        <f t="shared" si="26"/>
        <v>-17.285714285714285</v>
      </c>
      <c r="G434" t="s">
        <v>14</v>
      </c>
      <c r="H434" s="5">
        <f t="shared" si="27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 s="5">
        <v>121400</v>
      </c>
      <c r="E435" s="5">
        <v>65755</v>
      </c>
      <c r="F435" s="6">
        <f t="shared" si="26"/>
        <v>-45.836079077429979</v>
      </c>
      <c r="G435" t="s">
        <v>14</v>
      </c>
      <c r="H435" s="5">
        <f t="shared" si="27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 s="5">
        <v>5400</v>
      </c>
      <c r="E436" s="5">
        <v>903</v>
      </c>
      <c r="F436" s="6">
        <f t="shared" si="26"/>
        <v>-83.277777777777771</v>
      </c>
      <c r="G436" t="s">
        <v>63</v>
      </c>
      <c r="H436" s="5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 s="5">
        <v>152400</v>
      </c>
      <c r="E437" s="5">
        <v>178120</v>
      </c>
      <c r="F437" s="6">
        <f t="shared" si="26"/>
        <v>16.876640419947506</v>
      </c>
      <c r="G437" t="s">
        <v>19</v>
      </c>
      <c r="H437" s="5">
        <f t="shared" si="27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 s="5">
        <v>1300</v>
      </c>
      <c r="E438" s="5">
        <v>13678</v>
      </c>
      <c r="F438" s="6">
        <f t="shared" si="26"/>
        <v>952.15384615384619</v>
      </c>
      <c r="G438" t="s">
        <v>19</v>
      </c>
      <c r="H438" s="5">
        <f t="shared" si="27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 s="5">
        <v>8100</v>
      </c>
      <c r="E439" s="5">
        <v>9969</v>
      </c>
      <c r="F439" s="6">
        <f t="shared" si="26"/>
        <v>23.074074074074076</v>
      </c>
      <c r="G439" t="s">
        <v>19</v>
      </c>
      <c r="H439" s="5">
        <f t="shared" si="27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 s="5">
        <v>8300</v>
      </c>
      <c r="E440" s="5">
        <v>14827</v>
      </c>
      <c r="F440" s="6">
        <f t="shared" si="26"/>
        <v>78.638554216867476</v>
      </c>
      <c r="G440" t="s">
        <v>19</v>
      </c>
      <c r="H440" s="5">
        <f t="shared" si="27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 s="5">
        <v>28400</v>
      </c>
      <c r="E441" s="5">
        <v>100900</v>
      </c>
      <c r="F441" s="6">
        <f t="shared" si="26"/>
        <v>255.28169014084506</v>
      </c>
      <c r="G441" t="s">
        <v>19</v>
      </c>
      <c r="H441" s="5">
        <f t="shared" si="27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 s="5">
        <v>102500</v>
      </c>
      <c r="E442" s="5">
        <v>165954</v>
      </c>
      <c r="F442" s="6">
        <f t="shared" si="26"/>
        <v>61.906341463414641</v>
      </c>
      <c r="G442" t="s">
        <v>19</v>
      </c>
      <c r="H442" s="5">
        <f t="shared" si="27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 s="5">
        <v>7000</v>
      </c>
      <c r="E443" s="5">
        <v>1744</v>
      </c>
      <c r="F443" s="6">
        <f t="shared" si="26"/>
        <v>-75.085714285714289</v>
      </c>
      <c r="G443" t="s">
        <v>14</v>
      </c>
      <c r="H443" s="5">
        <f t="shared" si="27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 s="5">
        <v>5400</v>
      </c>
      <c r="E444" s="5">
        <v>10731</v>
      </c>
      <c r="F444" s="6">
        <f t="shared" si="26"/>
        <v>98.722222222222229</v>
      </c>
      <c r="G444" t="s">
        <v>19</v>
      </c>
      <c r="H444" s="5">
        <f t="shared" si="27"/>
        <v>75.04195804195804</v>
      </c>
      <c r="I444">
        <v>143</v>
      </c>
      <c r="J444" t="s">
        <v>94</v>
      </c>
      <c r="K444" t="s">
        <v>95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 s="5">
        <v>9300</v>
      </c>
      <c r="E445" s="5">
        <v>3232</v>
      </c>
      <c r="F445" s="6">
        <f t="shared" si="26"/>
        <v>-65.247311827956992</v>
      </c>
      <c r="G445" t="s">
        <v>63</v>
      </c>
      <c r="H445" s="5">
        <f t="shared" si="27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 s="5">
        <v>6200</v>
      </c>
      <c r="E446" s="5">
        <v>10938</v>
      </c>
      <c r="F446" s="6">
        <f t="shared" si="26"/>
        <v>76.41935483870968</v>
      </c>
      <c r="G446" t="s">
        <v>19</v>
      </c>
      <c r="H446" s="5">
        <f t="shared" si="27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 s="5">
        <v>2100</v>
      </c>
      <c r="E447" s="5">
        <v>10739</v>
      </c>
      <c r="F447" s="6">
        <f t="shared" si="26"/>
        <v>411.38095238095235</v>
      </c>
      <c r="G447" t="s">
        <v>19</v>
      </c>
      <c r="H447" s="5">
        <f t="shared" si="27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 s="5">
        <v>6800</v>
      </c>
      <c r="E448" s="5">
        <v>5579</v>
      </c>
      <c r="F448" s="6">
        <f t="shared" si="26"/>
        <v>-17.955882352941178</v>
      </c>
      <c r="G448" t="s">
        <v>14</v>
      </c>
      <c r="H448" s="5">
        <f t="shared" si="27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 s="5">
        <v>155200</v>
      </c>
      <c r="E449" s="5">
        <v>37754</v>
      </c>
      <c r="F449" s="6">
        <f t="shared" si="26"/>
        <v>-75.673969072164951</v>
      </c>
      <c r="G449" t="s">
        <v>63</v>
      </c>
      <c r="H449" s="5">
        <f t="shared" si="27"/>
        <v>86</v>
      </c>
      <c r="I449">
        <v>439</v>
      </c>
      <c r="J449" t="s">
        <v>36</v>
      </c>
      <c r="K449" t="s">
        <v>37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 s="5">
        <v>89900</v>
      </c>
      <c r="E450" s="5">
        <v>45384</v>
      </c>
      <c r="F450" s="6">
        <f t="shared" si="26"/>
        <v>-49.517241379310342</v>
      </c>
      <c r="G450" t="s">
        <v>14</v>
      </c>
      <c r="H450" s="5">
        <f t="shared" si="27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 s="5">
        <v>900</v>
      </c>
      <c r="E451" s="5">
        <v>8703</v>
      </c>
      <c r="F451" s="6">
        <f t="shared" si="26"/>
        <v>867</v>
      </c>
      <c r="G451" t="s">
        <v>19</v>
      </c>
      <c r="H451" s="5">
        <f t="shared" si="27"/>
        <v>101.19767441860465</v>
      </c>
      <c r="I451">
        <v>86</v>
      </c>
      <c r="J451" t="s">
        <v>32</v>
      </c>
      <c r="K451" t="s">
        <v>33</v>
      </c>
      <c r="L451">
        <v>1551852000</v>
      </c>
      <c r="M451">
        <v>1553317200</v>
      </c>
      <c r="N451" s="10">
        <f t="shared" ref="N451:N514" si="28">(((L451/60)/60)/24)+DATE(1970,1,1)</f>
        <v>43530.25</v>
      </c>
      <c r="O451" s="10">
        <f t="shared" ref="O451:O514" si="29">(((M451/60)/60)/24)+DATE(1970,1,1)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 s="5">
        <v>100</v>
      </c>
      <c r="E452" s="5">
        <v>4</v>
      </c>
      <c r="F452" s="6">
        <f t="shared" ref="F452:F515" si="30">((E452-D452)/D452)*100</f>
        <v>-96</v>
      </c>
      <c r="G452" t="s">
        <v>14</v>
      </c>
      <c r="H452" s="5">
        <f t="shared" ref="H452:H515" si="31">SUM(E452/I452)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 s="5">
        <v>148400</v>
      </c>
      <c r="E453" s="5">
        <v>182302</v>
      </c>
      <c r="F453" s="6">
        <f t="shared" si="30"/>
        <v>22.845013477088948</v>
      </c>
      <c r="G453" t="s">
        <v>19</v>
      </c>
      <c r="H453" s="5">
        <f t="shared" si="31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 s="5">
        <v>4800</v>
      </c>
      <c r="E454" s="5">
        <v>3045</v>
      </c>
      <c r="F454" s="6">
        <f t="shared" si="30"/>
        <v>-36.5625</v>
      </c>
      <c r="G454" t="s">
        <v>14</v>
      </c>
      <c r="H454" s="5">
        <f t="shared" si="31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 s="5">
        <v>182400</v>
      </c>
      <c r="E455" s="5">
        <v>102749</v>
      </c>
      <c r="F455" s="6">
        <f t="shared" si="30"/>
        <v>-43.668311403508767</v>
      </c>
      <c r="G455" t="s">
        <v>14</v>
      </c>
      <c r="H455" s="5">
        <f t="shared" si="31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 s="5">
        <v>4000</v>
      </c>
      <c r="E456" s="5">
        <v>1763</v>
      </c>
      <c r="F456" s="6">
        <f t="shared" si="30"/>
        <v>-55.925000000000004</v>
      </c>
      <c r="G456" t="s">
        <v>14</v>
      </c>
      <c r="H456" s="5">
        <f t="shared" si="31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 s="5">
        <v>116500</v>
      </c>
      <c r="E457" s="5">
        <v>137904</v>
      </c>
      <c r="F457" s="6">
        <f t="shared" si="30"/>
        <v>18.372532188841202</v>
      </c>
      <c r="G457" t="s">
        <v>19</v>
      </c>
      <c r="H457" s="5">
        <f t="shared" si="31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 s="5">
        <v>146400</v>
      </c>
      <c r="E458" s="5">
        <v>152438</v>
      </c>
      <c r="F458" s="6">
        <f t="shared" si="30"/>
        <v>4.1243169398907105</v>
      </c>
      <c r="G458" t="s">
        <v>19</v>
      </c>
      <c r="H458" s="5">
        <f t="shared" si="31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 s="5">
        <v>5000</v>
      </c>
      <c r="E459" s="5">
        <v>1332</v>
      </c>
      <c r="F459" s="6">
        <f t="shared" si="30"/>
        <v>-73.36</v>
      </c>
      <c r="G459" t="s">
        <v>14</v>
      </c>
      <c r="H459" s="5">
        <f t="shared" si="31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 s="5">
        <v>33800</v>
      </c>
      <c r="E460" s="5">
        <v>118706</v>
      </c>
      <c r="F460" s="6">
        <f t="shared" si="30"/>
        <v>251.20118343195264</v>
      </c>
      <c r="G460" t="s">
        <v>19</v>
      </c>
      <c r="H460" s="5">
        <f t="shared" si="31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 s="5">
        <v>6300</v>
      </c>
      <c r="E461" s="5">
        <v>5674</v>
      </c>
      <c r="F461" s="6">
        <f t="shared" si="30"/>
        <v>-9.9365079365079367</v>
      </c>
      <c r="G461" t="s">
        <v>14</v>
      </c>
      <c r="H461" s="5">
        <f t="shared" si="31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 s="5">
        <v>2400</v>
      </c>
      <c r="E462" s="5">
        <v>4119</v>
      </c>
      <c r="F462" s="6">
        <f t="shared" si="30"/>
        <v>71.625</v>
      </c>
      <c r="G462" t="s">
        <v>19</v>
      </c>
      <c r="H462" s="5">
        <f t="shared" si="31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 s="5">
        <v>98800</v>
      </c>
      <c r="E463" s="5">
        <v>139354</v>
      </c>
      <c r="F463" s="6">
        <f t="shared" si="30"/>
        <v>41.046558704453439</v>
      </c>
      <c r="G463" t="s">
        <v>19</v>
      </c>
      <c r="H463" s="5">
        <f t="shared" si="31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 s="5">
        <v>188800</v>
      </c>
      <c r="E464" s="5">
        <v>57734</v>
      </c>
      <c r="F464" s="6">
        <f t="shared" si="30"/>
        <v>-69.420550847457633</v>
      </c>
      <c r="G464" t="s">
        <v>14</v>
      </c>
      <c r="H464" s="5">
        <f t="shared" si="31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 s="5">
        <v>134300</v>
      </c>
      <c r="E465" s="5">
        <v>145265</v>
      </c>
      <c r="F465" s="6">
        <f t="shared" si="30"/>
        <v>8.1645569620253173</v>
      </c>
      <c r="G465" t="s">
        <v>19</v>
      </c>
      <c r="H465" s="5">
        <f t="shared" si="31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 s="5">
        <v>71200</v>
      </c>
      <c r="E466" s="5">
        <v>95020</v>
      </c>
      <c r="F466" s="6">
        <f t="shared" si="30"/>
        <v>33.455056179775283</v>
      </c>
      <c r="G466" t="s">
        <v>19</v>
      </c>
      <c r="H466" s="5">
        <f t="shared" si="31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 s="5">
        <v>4700</v>
      </c>
      <c r="E467" s="5">
        <v>8829</v>
      </c>
      <c r="F467" s="6">
        <f t="shared" si="30"/>
        <v>87.851063829787236</v>
      </c>
      <c r="G467" t="s">
        <v>19</v>
      </c>
      <c r="H467" s="5">
        <f t="shared" si="31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 s="5">
        <v>1200</v>
      </c>
      <c r="E468" s="5">
        <v>3984</v>
      </c>
      <c r="F468" s="6">
        <f t="shared" si="30"/>
        <v>231.99999999999997</v>
      </c>
      <c r="G468" t="s">
        <v>19</v>
      </c>
      <c r="H468" s="5">
        <f t="shared" si="31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 s="5">
        <v>1400</v>
      </c>
      <c r="E469" s="5">
        <v>8053</v>
      </c>
      <c r="F469" s="6">
        <f t="shared" si="30"/>
        <v>475.21428571428572</v>
      </c>
      <c r="G469" t="s">
        <v>19</v>
      </c>
      <c r="H469" s="5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 s="5">
        <v>4000</v>
      </c>
      <c r="E470" s="5">
        <v>1620</v>
      </c>
      <c r="F470" s="6">
        <f t="shared" si="30"/>
        <v>-59.5</v>
      </c>
      <c r="G470" t="s">
        <v>14</v>
      </c>
      <c r="H470" s="5">
        <f t="shared" si="31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 s="5">
        <v>5600</v>
      </c>
      <c r="E471" s="5">
        <v>10328</v>
      </c>
      <c r="F471" s="6">
        <f t="shared" si="30"/>
        <v>84.428571428571431</v>
      </c>
      <c r="G471" t="s">
        <v>19</v>
      </c>
      <c r="H471" s="5">
        <f t="shared" si="31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 s="5">
        <v>3600</v>
      </c>
      <c r="E472" s="5">
        <v>10289</v>
      </c>
      <c r="F472" s="6">
        <f t="shared" si="30"/>
        <v>185.80555555555554</v>
      </c>
      <c r="G472" t="s">
        <v>19</v>
      </c>
      <c r="H472" s="5">
        <f t="shared" si="31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 s="5">
        <v>3100</v>
      </c>
      <c r="E473" s="5">
        <v>9889</v>
      </c>
      <c r="F473" s="6">
        <f t="shared" si="30"/>
        <v>219</v>
      </c>
      <c r="G473" t="s">
        <v>19</v>
      </c>
      <c r="H473" s="5">
        <f t="shared" si="31"/>
        <v>50.97422680412371</v>
      </c>
      <c r="I473">
        <v>194</v>
      </c>
      <c r="J473" t="s">
        <v>36</v>
      </c>
      <c r="K473" t="s">
        <v>37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 s="5">
        <v>153800</v>
      </c>
      <c r="E474" s="5">
        <v>60342</v>
      </c>
      <c r="F474" s="6">
        <f t="shared" si="30"/>
        <v>-60.765929778933682</v>
      </c>
      <c r="G474" t="s">
        <v>14</v>
      </c>
      <c r="H474" s="5">
        <f t="shared" si="31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 s="5">
        <v>5000</v>
      </c>
      <c r="E475" s="5">
        <v>8907</v>
      </c>
      <c r="F475" s="6">
        <f t="shared" si="30"/>
        <v>78.14</v>
      </c>
      <c r="G475" t="s">
        <v>19</v>
      </c>
      <c r="H475" s="5">
        <f t="shared" si="31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 s="5">
        <v>4000</v>
      </c>
      <c r="E476" s="5">
        <v>14606</v>
      </c>
      <c r="F476" s="6">
        <f t="shared" si="30"/>
        <v>265.14999999999998</v>
      </c>
      <c r="G476" t="s">
        <v>19</v>
      </c>
      <c r="H476" s="5">
        <f t="shared" si="31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 s="5">
        <v>7400</v>
      </c>
      <c r="E477" s="5">
        <v>8432</v>
      </c>
      <c r="F477" s="6">
        <f t="shared" si="30"/>
        <v>13.945945945945946</v>
      </c>
      <c r="G477" t="s">
        <v>19</v>
      </c>
      <c r="H477" s="5">
        <f t="shared" si="31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 s="5">
        <v>191500</v>
      </c>
      <c r="E478" s="5">
        <v>57122</v>
      </c>
      <c r="F478" s="6">
        <f t="shared" si="30"/>
        <v>-70.171279373368151</v>
      </c>
      <c r="G478" t="s">
        <v>14</v>
      </c>
      <c r="H478" s="5">
        <f t="shared" si="31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 s="5">
        <v>8500</v>
      </c>
      <c r="E479" s="5">
        <v>4613</v>
      </c>
      <c r="F479" s="6">
        <f t="shared" si="30"/>
        <v>-45.729411764705887</v>
      </c>
      <c r="G479" t="s">
        <v>14</v>
      </c>
      <c r="H479" s="5">
        <f t="shared" si="31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 s="5">
        <v>68800</v>
      </c>
      <c r="E480" s="5">
        <v>162603</v>
      </c>
      <c r="F480" s="6">
        <f t="shared" si="30"/>
        <v>136.34156976744185</v>
      </c>
      <c r="G480" t="s">
        <v>19</v>
      </c>
      <c r="H480" s="5">
        <f t="shared" si="31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 s="5">
        <v>2400</v>
      </c>
      <c r="E481" s="5">
        <v>12310</v>
      </c>
      <c r="F481" s="6">
        <f t="shared" si="30"/>
        <v>412.91666666666663</v>
      </c>
      <c r="G481" t="s">
        <v>19</v>
      </c>
      <c r="H481" s="5">
        <f t="shared" si="31"/>
        <v>71.156069364161851</v>
      </c>
      <c r="I481">
        <v>173</v>
      </c>
      <c r="J481" t="s">
        <v>36</v>
      </c>
      <c r="K481" t="s">
        <v>37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 s="5">
        <v>8600</v>
      </c>
      <c r="E482" s="5">
        <v>8656</v>
      </c>
      <c r="F482" s="6">
        <f t="shared" si="30"/>
        <v>0.65116279069767447</v>
      </c>
      <c r="G482" t="s">
        <v>19</v>
      </c>
      <c r="H482" s="5">
        <f t="shared" si="31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 s="5">
        <v>196600</v>
      </c>
      <c r="E483" s="5">
        <v>159931</v>
      </c>
      <c r="F483" s="6">
        <f t="shared" si="30"/>
        <v>-18.651576805696845</v>
      </c>
      <c r="G483" t="s">
        <v>14</v>
      </c>
      <c r="H483" s="5">
        <f t="shared" si="31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 s="5">
        <v>4200</v>
      </c>
      <c r="E484" s="5">
        <v>689</v>
      </c>
      <c r="F484" s="6">
        <f t="shared" si="30"/>
        <v>-83.595238095238102</v>
      </c>
      <c r="G484" t="s">
        <v>14</v>
      </c>
      <c r="H484" s="5">
        <f t="shared" si="31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 s="5">
        <v>91400</v>
      </c>
      <c r="E485" s="5">
        <v>48236</v>
      </c>
      <c r="F485" s="6">
        <f t="shared" si="30"/>
        <v>-47.225382932166305</v>
      </c>
      <c r="G485" t="s">
        <v>14</v>
      </c>
      <c r="H485" s="5">
        <f t="shared" si="31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 s="5">
        <v>29600</v>
      </c>
      <c r="E486" s="5">
        <v>77021</v>
      </c>
      <c r="F486" s="6">
        <f t="shared" si="30"/>
        <v>160.20608108108107</v>
      </c>
      <c r="G486" t="s">
        <v>19</v>
      </c>
      <c r="H486" s="5">
        <f t="shared" si="31"/>
        <v>48.99554707379135</v>
      </c>
      <c r="I486">
        <v>1572</v>
      </c>
      <c r="J486" t="s">
        <v>36</v>
      </c>
      <c r="K486" t="s">
        <v>37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 s="5">
        <v>90600</v>
      </c>
      <c r="E487" s="5">
        <v>27844</v>
      </c>
      <c r="F487" s="6">
        <f t="shared" si="30"/>
        <v>-69.267108167770417</v>
      </c>
      <c r="G487" t="s">
        <v>14</v>
      </c>
      <c r="H487" s="5">
        <f t="shared" si="31"/>
        <v>42.969135802469133</v>
      </c>
      <c r="I487">
        <v>648</v>
      </c>
      <c r="J487" t="s">
        <v>36</v>
      </c>
      <c r="K487" t="s">
        <v>37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 s="5">
        <v>5200</v>
      </c>
      <c r="E488" s="5">
        <v>702</v>
      </c>
      <c r="F488" s="6">
        <f t="shared" si="30"/>
        <v>-86.5</v>
      </c>
      <c r="G488" t="s">
        <v>14</v>
      </c>
      <c r="H488" s="5">
        <f t="shared" si="31"/>
        <v>33.428571428571431</v>
      </c>
      <c r="I488">
        <v>21</v>
      </c>
      <c r="J488" t="s">
        <v>36</v>
      </c>
      <c r="K488" t="s">
        <v>37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 s="5">
        <v>110300</v>
      </c>
      <c r="E489" s="5">
        <v>197024</v>
      </c>
      <c r="F489" s="6">
        <f t="shared" si="30"/>
        <v>78.625566636446052</v>
      </c>
      <c r="G489" t="s">
        <v>19</v>
      </c>
      <c r="H489" s="5">
        <f t="shared" si="31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 s="5">
        <v>5300</v>
      </c>
      <c r="E490" s="5">
        <v>11663</v>
      </c>
      <c r="F490" s="6">
        <f t="shared" si="30"/>
        <v>120.05660377358491</v>
      </c>
      <c r="G490" t="s">
        <v>19</v>
      </c>
      <c r="H490" s="5">
        <f t="shared" si="31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 s="5">
        <v>9200</v>
      </c>
      <c r="E491" s="5">
        <v>9339</v>
      </c>
      <c r="F491" s="6">
        <f t="shared" si="30"/>
        <v>1.5108695652173911</v>
      </c>
      <c r="G491" t="s">
        <v>19</v>
      </c>
      <c r="H491" s="5">
        <f t="shared" si="31"/>
        <v>109.87058823529412</v>
      </c>
      <c r="I491">
        <v>85</v>
      </c>
      <c r="J491" t="s">
        <v>94</v>
      </c>
      <c r="K491" t="s">
        <v>95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 s="5">
        <v>2400</v>
      </c>
      <c r="E492" s="5">
        <v>4596</v>
      </c>
      <c r="F492" s="6">
        <f t="shared" si="30"/>
        <v>91.5</v>
      </c>
      <c r="G492" t="s">
        <v>19</v>
      </c>
      <c r="H492" s="5">
        <f t="shared" si="31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 s="5">
        <v>56800</v>
      </c>
      <c r="E493" s="5">
        <v>173437</v>
      </c>
      <c r="F493" s="6">
        <f t="shared" si="30"/>
        <v>205.34683098591549</v>
      </c>
      <c r="G493" t="s">
        <v>19</v>
      </c>
      <c r="H493" s="5">
        <f t="shared" si="31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 s="5">
        <v>191000</v>
      </c>
      <c r="E494" s="5">
        <v>45831</v>
      </c>
      <c r="F494" s="6">
        <f t="shared" si="30"/>
        <v>-76.004712041884815</v>
      </c>
      <c r="G494" t="s">
        <v>63</v>
      </c>
      <c r="H494" s="5">
        <f t="shared" si="31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 s="5">
        <v>900</v>
      </c>
      <c r="E495" s="5">
        <v>6514</v>
      </c>
      <c r="F495" s="6">
        <f t="shared" si="30"/>
        <v>623.77777777777771</v>
      </c>
      <c r="G495" t="s">
        <v>19</v>
      </c>
      <c r="H495" s="5">
        <f t="shared" si="31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 s="5">
        <v>2500</v>
      </c>
      <c r="E496" s="5">
        <v>13684</v>
      </c>
      <c r="F496" s="6">
        <f t="shared" si="30"/>
        <v>447.36</v>
      </c>
      <c r="G496" t="s">
        <v>19</v>
      </c>
      <c r="H496" s="5">
        <f t="shared" si="31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 s="5">
        <v>3200</v>
      </c>
      <c r="E497" s="5">
        <v>13264</v>
      </c>
      <c r="F497" s="6">
        <f t="shared" si="30"/>
        <v>314.5</v>
      </c>
      <c r="G497" t="s">
        <v>19</v>
      </c>
      <c r="H497" s="5">
        <f t="shared" si="31"/>
        <v>68.02051282051282</v>
      </c>
      <c r="I497">
        <v>195</v>
      </c>
      <c r="J497" t="s">
        <v>32</v>
      </c>
      <c r="K497" t="s">
        <v>33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 s="5">
        <v>183800</v>
      </c>
      <c r="E498" s="5">
        <v>1667</v>
      </c>
      <c r="F498" s="6">
        <f t="shared" si="30"/>
        <v>-99.093035908596306</v>
      </c>
      <c r="G498" t="s">
        <v>14</v>
      </c>
      <c r="H498" s="5">
        <f t="shared" si="31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 s="5">
        <v>9800</v>
      </c>
      <c r="E499" s="5">
        <v>3349</v>
      </c>
      <c r="F499" s="6">
        <f t="shared" si="30"/>
        <v>-65.826530612244895</v>
      </c>
      <c r="G499" t="s">
        <v>14</v>
      </c>
      <c r="H499" s="5">
        <f t="shared" si="31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 s="5">
        <v>193400</v>
      </c>
      <c r="E500" s="5">
        <v>46317</v>
      </c>
      <c r="F500" s="6">
        <f t="shared" si="30"/>
        <v>-76.051189245087897</v>
      </c>
      <c r="G500" t="s">
        <v>14</v>
      </c>
      <c r="H500" s="5">
        <f t="shared" si="31"/>
        <v>79.994818652849744</v>
      </c>
      <c r="I500">
        <v>579</v>
      </c>
      <c r="J500" t="s">
        <v>32</v>
      </c>
      <c r="K500" t="s">
        <v>33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 s="5">
        <v>163800</v>
      </c>
      <c r="E501" s="5">
        <v>78743</v>
      </c>
      <c r="F501" s="6">
        <f t="shared" si="30"/>
        <v>-51.927350427350426</v>
      </c>
      <c r="G501" t="s">
        <v>14</v>
      </c>
      <c r="H501" s="5">
        <f t="shared" si="31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 s="5">
        <v>100</v>
      </c>
      <c r="E502" s="5">
        <v>0</v>
      </c>
      <c r="F502" s="6">
        <f t="shared" si="30"/>
        <v>-100</v>
      </c>
      <c r="G502" t="s">
        <v>14</v>
      </c>
      <c r="H502" s="5" t="e">
        <f t="shared" si="31"/>
        <v>#DIV/0!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 s="5">
        <v>153600</v>
      </c>
      <c r="E503" s="5">
        <v>107743</v>
      </c>
      <c r="F503" s="6">
        <f t="shared" si="30"/>
        <v>-29.854817708333332</v>
      </c>
      <c r="G503" t="s">
        <v>14</v>
      </c>
      <c r="H503" s="5">
        <f t="shared" si="31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 s="5">
        <v>1300</v>
      </c>
      <c r="E504" s="5">
        <v>6889</v>
      </c>
      <c r="F504" s="6">
        <f t="shared" si="30"/>
        <v>429.92307692307696</v>
      </c>
      <c r="G504" t="s">
        <v>19</v>
      </c>
      <c r="H504" s="5">
        <f t="shared" si="31"/>
        <v>37.037634408602152</v>
      </c>
      <c r="I504">
        <v>186</v>
      </c>
      <c r="J504" t="s">
        <v>24</v>
      </c>
      <c r="K504" t="s">
        <v>25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 s="5">
        <v>25500</v>
      </c>
      <c r="E505" s="5">
        <v>45983</v>
      </c>
      <c r="F505" s="6">
        <f t="shared" si="30"/>
        <v>80.325490196078434</v>
      </c>
      <c r="G505" t="s">
        <v>19</v>
      </c>
      <c r="H505" s="5">
        <f t="shared" si="31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 s="5">
        <v>7500</v>
      </c>
      <c r="E506" s="5">
        <v>6924</v>
      </c>
      <c r="F506" s="6">
        <f t="shared" si="30"/>
        <v>-7.68</v>
      </c>
      <c r="G506" t="s">
        <v>14</v>
      </c>
      <c r="H506" s="5">
        <f t="shared" si="31"/>
        <v>111.6774193548387</v>
      </c>
      <c r="I506">
        <v>62</v>
      </c>
      <c r="J506" t="s">
        <v>94</v>
      </c>
      <c r="K506" t="s">
        <v>95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 s="5">
        <v>89900</v>
      </c>
      <c r="E507" s="5">
        <v>12497</v>
      </c>
      <c r="F507" s="6">
        <f t="shared" si="30"/>
        <v>-86.09899888765294</v>
      </c>
      <c r="G507" t="s">
        <v>14</v>
      </c>
      <c r="H507" s="5">
        <f t="shared" si="31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 s="5">
        <v>18000</v>
      </c>
      <c r="E508" s="5">
        <v>166874</v>
      </c>
      <c r="F508" s="6">
        <f t="shared" si="30"/>
        <v>827.07777777777767</v>
      </c>
      <c r="G508" t="s">
        <v>19</v>
      </c>
      <c r="H508" s="5">
        <f t="shared" si="31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 s="5">
        <v>2100</v>
      </c>
      <c r="E509" s="5">
        <v>837</v>
      </c>
      <c r="F509" s="6">
        <f t="shared" si="30"/>
        <v>-60.142857142857139</v>
      </c>
      <c r="G509" t="s">
        <v>14</v>
      </c>
      <c r="H509" s="5">
        <f t="shared" si="31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 s="5">
        <v>172700</v>
      </c>
      <c r="E510" s="5">
        <v>193820</v>
      </c>
      <c r="F510" s="6">
        <f t="shared" si="30"/>
        <v>12.229299363057326</v>
      </c>
      <c r="G510" t="s">
        <v>19</v>
      </c>
      <c r="H510" s="5">
        <f t="shared" si="31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 s="5">
        <v>168500</v>
      </c>
      <c r="E511" s="5">
        <v>119510</v>
      </c>
      <c r="F511" s="6">
        <f t="shared" si="30"/>
        <v>-29.074183976261125</v>
      </c>
      <c r="G511" t="s">
        <v>14</v>
      </c>
      <c r="H511" s="5">
        <f t="shared" si="31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 s="5">
        <v>7800</v>
      </c>
      <c r="E512" s="5">
        <v>9289</v>
      </c>
      <c r="F512" s="6">
        <f t="shared" si="30"/>
        <v>19.089743589743591</v>
      </c>
      <c r="G512" t="s">
        <v>19</v>
      </c>
      <c r="H512" s="5">
        <f t="shared" si="31"/>
        <v>70.908396946564892</v>
      </c>
      <c r="I512">
        <v>131</v>
      </c>
      <c r="J512" t="s">
        <v>24</v>
      </c>
      <c r="K512" t="s">
        <v>25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 s="5">
        <v>147800</v>
      </c>
      <c r="E513" s="5">
        <v>35498</v>
      </c>
      <c r="F513" s="6">
        <f t="shared" si="30"/>
        <v>-75.982408660351837</v>
      </c>
      <c r="G513" t="s">
        <v>14</v>
      </c>
      <c r="H513" s="5">
        <f t="shared" si="31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 s="5">
        <v>9100</v>
      </c>
      <c r="E514" s="5">
        <v>12678</v>
      </c>
      <c r="F514" s="6">
        <f t="shared" si="30"/>
        <v>39.318681318681321</v>
      </c>
      <c r="G514" t="s">
        <v>19</v>
      </c>
      <c r="H514" s="5">
        <f t="shared" si="31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 s="5">
        <v>8300</v>
      </c>
      <c r="E515" s="5">
        <v>3260</v>
      </c>
      <c r="F515" s="6">
        <f t="shared" si="30"/>
        <v>-60.722891566265055</v>
      </c>
      <c r="G515" t="s">
        <v>63</v>
      </c>
      <c r="H515" s="5">
        <f t="shared" si="31"/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32">(((L515/60)/60)/24)+DATE(1970,1,1)</f>
        <v>40430.208333333336</v>
      </c>
      <c r="O515" s="10">
        <f t="shared" ref="O515:O578" si="33">(((M515/60)/60)/24)+DATE(1970,1,1)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 s="5">
        <v>138700</v>
      </c>
      <c r="E516" s="5">
        <v>31123</v>
      </c>
      <c r="F516" s="6">
        <f t="shared" ref="F516:F579" si="34">((E516-D516)/D516)*100</f>
        <v>-77.560922855082907</v>
      </c>
      <c r="G516" t="s">
        <v>63</v>
      </c>
      <c r="H516" s="5">
        <f t="shared" ref="H516:H579" si="35">SUM(E516/I516)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 s="5">
        <v>8600</v>
      </c>
      <c r="E517" s="5">
        <v>4797</v>
      </c>
      <c r="F517" s="6">
        <f t="shared" si="34"/>
        <v>-44.220930232558139</v>
      </c>
      <c r="G517" t="s">
        <v>14</v>
      </c>
      <c r="H517" s="5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 s="5">
        <v>125400</v>
      </c>
      <c r="E518" s="5">
        <v>53324</v>
      </c>
      <c r="F518" s="6">
        <f t="shared" si="34"/>
        <v>-57.476874003189792</v>
      </c>
      <c r="G518" t="s">
        <v>14</v>
      </c>
      <c r="H518" s="5">
        <f t="shared" si="35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 s="5">
        <v>5900</v>
      </c>
      <c r="E519" s="5">
        <v>6608</v>
      </c>
      <c r="F519" s="6">
        <f t="shared" si="34"/>
        <v>12</v>
      </c>
      <c r="G519" t="s">
        <v>19</v>
      </c>
      <c r="H519" s="5">
        <f t="shared" si="35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 s="5">
        <v>8800</v>
      </c>
      <c r="E520" s="5">
        <v>622</v>
      </c>
      <c r="F520" s="6">
        <f t="shared" si="34"/>
        <v>-92.931818181818187</v>
      </c>
      <c r="G520" t="s">
        <v>14</v>
      </c>
      <c r="H520" s="5">
        <f t="shared" si="35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 s="5">
        <v>177700</v>
      </c>
      <c r="E521" s="5">
        <v>180802</v>
      </c>
      <c r="F521" s="6">
        <f t="shared" si="34"/>
        <v>1.7456387169386605</v>
      </c>
      <c r="G521" t="s">
        <v>19</v>
      </c>
      <c r="H521" s="5">
        <f t="shared" si="35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 s="5">
        <v>800</v>
      </c>
      <c r="E522" s="5">
        <v>3406</v>
      </c>
      <c r="F522" s="6">
        <f t="shared" si="34"/>
        <v>325.75</v>
      </c>
      <c r="G522" t="s">
        <v>19</v>
      </c>
      <c r="H522" s="5">
        <f t="shared" si="35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 s="5">
        <v>7600</v>
      </c>
      <c r="E523" s="5">
        <v>11061</v>
      </c>
      <c r="F523" s="6">
        <f t="shared" si="34"/>
        <v>45.539473684210527</v>
      </c>
      <c r="G523" t="s">
        <v>19</v>
      </c>
      <c r="H523" s="5">
        <f t="shared" si="35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 s="5">
        <v>50500</v>
      </c>
      <c r="E524" s="5">
        <v>16389</v>
      </c>
      <c r="F524" s="6">
        <f t="shared" si="34"/>
        <v>-67.546534653465358</v>
      </c>
      <c r="G524" t="s">
        <v>14</v>
      </c>
      <c r="H524" s="5">
        <f t="shared" si="35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 s="5">
        <v>900</v>
      </c>
      <c r="E525" s="5">
        <v>6303</v>
      </c>
      <c r="F525" s="6">
        <f t="shared" si="34"/>
        <v>600.33333333333326</v>
      </c>
      <c r="G525" t="s">
        <v>19</v>
      </c>
      <c r="H525" s="5">
        <f t="shared" si="35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 s="5">
        <v>96700</v>
      </c>
      <c r="E526" s="5">
        <v>81136</v>
      </c>
      <c r="F526" s="6">
        <f t="shared" si="34"/>
        <v>-16.095139607032056</v>
      </c>
      <c r="G526" t="s">
        <v>14</v>
      </c>
      <c r="H526" s="5">
        <f t="shared" si="35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 s="5">
        <v>2100</v>
      </c>
      <c r="E527" s="5">
        <v>1768</v>
      </c>
      <c r="F527" s="6">
        <f t="shared" si="34"/>
        <v>-15.80952380952381</v>
      </c>
      <c r="G527" t="s">
        <v>14</v>
      </c>
      <c r="H527" s="5">
        <f t="shared" si="35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 s="5">
        <v>8300</v>
      </c>
      <c r="E528" s="5">
        <v>12944</v>
      </c>
      <c r="F528" s="6">
        <f t="shared" si="34"/>
        <v>55.951807228915662</v>
      </c>
      <c r="G528" t="s">
        <v>19</v>
      </c>
      <c r="H528" s="5">
        <f t="shared" si="35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 s="5">
        <v>189200</v>
      </c>
      <c r="E529" s="5">
        <v>188480</v>
      </c>
      <c r="F529" s="6">
        <f t="shared" si="34"/>
        <v>-0.38054968287526425</v>
      </c>
      <c r="G529" t="s">
        <v>14</v>
      </c>
      <c r="H529" s="5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 s="5">
        <v>9000</v>
      </c>
      <c r="E530" s="5">
        <v>7227</v>
      </c>
      <c r="F530" s="6">
        <f t="shared" si="34"/>
        <v>-19.7</v>
      </c>
      <c r="G530" t="s">
        <v>14</v>
      </c>
      <c r="H530" s="5">
        <f t="shared" si="35"/>
        <v>90.337500000000006</v>
      </c>
      <c r="I530">
        <v>80</v>
      </c>
      <c r="J530" t="s">
        <v>36</v>
      </c>
      <c r="K530" t="s">
        <v>37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 s="5">
        <v>5100</v>
      </c>
      <c r="E531" s="5">
        <v>574</v>
      </c>
      <c r="F531" s="6">
        <f t="shared" si="34"/>
        <v>-88.745098039215691</v>
      </c>
      <c r="G531" t="s">
        <v>14</v>
      </c>
      <c r="H531" s="5">
        <f t="shared" si="35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 s="5">
        <v>105000</v>
      </c>
      <c r="E532" s="5">
        <v>96328</v>
      </c>
      <c r="F532" s="6">
        <f t="shared" si="34"/>
        <v>-8.2590476190476192</v>
      </c>
      <c r="G532" t="s">
        <v>14</v>
      </c>
      <c r="H532" s="5">
        <f t="shared" si="35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 s="5">
        <v>186700</v>
      </c>
      <c r="E533" s="5">
        <v>178338</v>
      </c>
      <c r="F533" s="6">
        <f t="shared" si="34"/>
        <v>-4.4788430637386183</v>
      </c>
      <c r="G533" t="s">
        <v>42</v>
      </c>
      <c r="H533" s="5">
        <f t="shared" si="35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 s="5">
        <v>1600</v>
      </c>
      <c r="E534" s="5">
        <v>8046</v>
      </c>
      <c r="F534" s="6">
        <f t="shared" si="34"/>
        <v>402.87499999999994</v>
      </c>
      <c r="G534" t="s">
        <v>19</v>
      </c>
      <c r="H534" s="5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 s="5">
        <v>115600</v>
      </c>
      <c r="E535" s="5">
        <v>184086</v>
      </c>
      <c r="F535" s="6">
        <f t="shared" si="34"/>
        <v>59.243944636678201</v>
      </c>
      <c r="G535" t="s">
        <v>19</v>
      </c>
      <c r="H535" s="5">
        <f t="shared" si="35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 s="5">
        <v>89100</v>
      </c>
      <c r="E536" s="5">
        <v>13385</v>
      </c>
      <c r="F536" s="6">
        <f t="shared" si="34"/>
        <v>-84.977553310886648</v>
      </c>
      <c r="G536" t="s">
        <v>14</v>
      </c>
      <c r="H536" s="5">
        <f t="shared" si="35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 s="5">
        <v>2600</v>
      </c>
      <c r="E537" s="5">
        <v>12533</v>
      </c>
      <c r="F537" s="6">
        <f t="shared" si="34"/>
        <v>382.03846153846155</v>
      </c>
      <c r="G537" t="s">
        <v>19</v>
      </c>
      <c r="H537" s="5">
        <f t="shared" si="35"/>
        <v>62.044554455445542</v>
      </c>
      <c r="I537">
        <v>202</v>
      </c>
      <c r="J537" t="s">
        <v>94</v>
      </c>
      <c r="K537" t="s">
        <v>95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 s="5">
        <v>9800</v>
      </c>
      <c r="E538" s="5">
        <v>14697</v>
      </c>
      <c r="F538" s="6">
        <f t="shared" si="34"/>
        <v>49.969387755102041</v>
      </c>
      <c r="G538" t="s">
        <v>19</v>
      </c>
      <c r="H538" s="5">
        <f t="shared" si="35"/>
        <v>104.97857142857143</v>
      </c>
      <c r="I538">
        <v>140</v>
      </c>
      <c r="J538" t="s">
        <v>94</v>
      </c>
      <c r="K538" t="s">
        <v>95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 s="5">
        <v>84400</v>
      </c>
      <c r="E539" s="5">
        <v>98935</v>
      </c>
      <c r="F539" s="6">
        <f t="shared" si="34"/>
        <v>17.221563981042653</v>
      </c>
      <c r="G539" t="s">
        <v>19</v>
      </c>
      <c r="H539" s="5">
        <f t="shared" si="35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 s="5">
        <v>151300</v>
      </c>
      <c r="E540" s="5">
        <v>57034</v>
      </c>
      <c r="F540" s="6">
        <f t="shared" si="34"/>
        <v>-62.304031725049569</v>
      </c>
      <c r="G540" t="s">
        <v>14</v>
      </c>
      <c r="H540" s="5">
        <f t="shared" si="35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 s="5">
        <v>9800</v>
      </c>
      <c r="E541" s="5">
        <v>7120</v>
      </c>
      <c r="F541" s="6">
        <f t="shared" si="34"/>
        <v>-27.346938775510203</v>
      </c>
      <c r="G541" t="s">
        <v>14</v>
      </c>
      <c r="H541" s="5">
        <f t="shared" si="35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 s="5">
        <v>5300</v>
      </c>
      <c r="E542" s="5">
        <v>14097</v>
      </c>
      <c r="F542" s="6">
        <f t="shared" si="34"/>
        <v>165.98113207547169</v>
      </c>
      <c r="G542" t="s">
        <v>19</v>
      </c>
      <c r="H542" s="5">
        <f t="shared" si="35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 s="5">
        <v>178000</v>
      </c>
      <c r="E543" s="5">
        <v>43086</v>
      </c>
      <c r="F543" s="6">
        <f t="shared" si="34"/>
        <v>-75.794382022471908</v>
      </c>
      <c r="G543" t="s">
        <v>14</v>
      </c>
      <c r="H543" s="5">
        <f t="shared" si="35"/>
        <v>109.07848101265823</v>
      </c>
      <c r="I543">
        <v>395</v>
      </c>
      <c r="J543" t="s">
        <v>94</v>
      </c>
      <c r="K543" t="s">
        <v>95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 s="5">
        <v>77000</v>
      </c>
      <c r="E544" s="5">
        <v>1930</v>
      </c>
      <c r="F544" s="6">
        <f t="shared" si="34"/>
        <v>-97.493506493506501</v>
      </c>
      <c r="G544" t="s">
        <v>14</v>
      </c>
      <c r="H544" s="5">
        <f t="shared" si="35"/>
        <v>39.387755102040813</v>
      </c>
      <c r="I544">
        <v>49</v>
      </c>
      <c r="J544" t="s">
        <v>36</v>
      </c>
      <c r="K544" t="s">
        <v>37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 s="5">
        <v>84900</v>
      </c>
      <c r="E545" s="5">
        <v>13864</v>
      </c>
      <c r="F545" s="6">
        <f t="shared" si="34"/>
        <v>-83.670200235571258</v>
      </c>
      <c r="G545" t="s">
        <v>14</v>
      </c>
      <c r="H545" s="5">
        <f t="shared" si="35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 s="5">
        <v>2800</v>
      </c>
      <c r="E546" s="5">
        <v>7742</v>
      </c>
      <c r="F546" s="6">
        <f t="shared" si="34"/>
        <v>176.5</v>
      </c>
      <c r="G546" t="s">
        <v>19</v>
      </c>
      <c r="H546" s="5">
        <f t="shared" si="35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 s="5">
        <v>184800</v>
      </c>
      <c r="E547" s="5">
        <v>164109</v>
      </c>
      <c r="F547" s="6">
        <f t="shared" si="34"/>
        <v>-11.196428571428571</v>
      </c>
      <c r="G547" t="s">
        <v>14</v>
      </c>
      <c r="H547" s="5">
        <f t="shared" si="35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 s="5">
        <v>4200</v>
      </c>
      <c r="E548" s="5">
        <v>6870</v>
      </c>
      <c r="F548" s="6">
        <f t="shared" si="34"/>
        <v>63.571428571428569</v>
      </c>
      <c r="G548" t="s">
        <v>19</v>
      </c>
      <c r="H548" s="5">
        <f t="shared" si="35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 s="5">
        <v>1300</v>
      </c>
      <c r="E549" s="5">
        <v>12597</v>
      </c>
      <c r="F549" s="6">
        <f t="shared" si="34"/>
        <v>869</v>
      </c>
      <c r="G549" t="s">
        <v>19</v>
      </c>
      <c r="H549" s="5">
        <f t="shared" si="35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 s="5">
        <v>66100</v>
      </c>
      <c r="E550" s="5">
        <v>179074</v>
      </c>
      <c r="F550" s="6">
        <f t="shared" si="34"/>
        <v>170.91376701966715</v>
      </c>
      <c r="G550" t="s">
        <v>19</v>
      </c>
      <c r="H550" s="5">
        <f t="shared" si="35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 s="5">
        <v>29500</v>
      </c>
      <c r="E551" s="5">
        <v>83843</v>
      </c>
      <c r="F551" s="6">
        <f t="shared" si="34"/>
        <v>184.21355932203389</v>
      </c>
      <c r="G551" t="s">
        <v>19</v>
      </c>
      <c r="H551" s="5">
        <f t="shared" si="35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 s="5">
        <v>100</v>
      </c>
      <c r="E552" s="5">
        <v>4</v>
      </c>
      <c r="F552" s="6">
        <f t="shared" si="34"/>
        <v>-96</v>
      </c>
      <c r="G552" t="s">
        <v>63</v>
      </c>
      <c r="H552" s="5">
        <f t="shared" si="35"/>
        <v>4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 s="5">
        <v>180100</v>
      </c>
      <c r="E553" s="5">
        <v>105598</v>
      </c>
      <c r="F553" s="6">
        <f t="shared" si="34"/>
        <v>-41.3670183231538</v>
      </c>
      <c r="G553" t="s">
        <v>14</v>
      </c>
      <c r="H553" s="5">
        <f t="shared" si="35"/>
        <v>37.99856063332134</v>
      </c>
      <c r="I553">
        <v>2779</v>
      </c>
      <c r="J553" t="s">
        <v>24</v>
      </c>
      <c r="K553" t="s">
        <v>25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 s="5">
        <v>9000</v>
      </c>
      <c r="E554" s="5">
        <v>8866</v>
      </c>
      <c r="F554" s="6">
        <f t="shared" si="34"/>
        <v>-1.4888888888888889</v>
      </c>
      <c r="G554" t="s">
        <v>14</v>
      </c>
      <c r="H554" s="5">
        <f t="shared" si="35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 s="5">
        <v>170600</v>
      </c>
      <c r="E555" s="5">
        <v>75022</v>
      </c>
      <c r="F555" s="6">
        <f t="shared" si="34"/>
        <v>-56.024618991793673</v>
      </c>
      <c r="G555" t="s">
        <v>14</v>
      </c>
      <c r="H555" s="5">
        <f t="shared" si="35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 s="5">
        <v>9500</v>
      </c>
      <c r="E556" s="5">
        <v>14408</v>
      </c>
      <c r="F556" s="6">
        <f t="shared" si="34"/>
        <v>51.663157894736841</v>
      </c>
      <c r="G556" t="s">
        <v>19</v>
      </c>
      <c r="H556" s="5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 s="5">
        <v>6300</v>
      </c>
      <c r="E557" s="5">
        <v>14089</v>
      </c>
      <c r="F557" s="6">
        <f t="shared" si="34"/>
        <v>123.63492063492063</v>
      </c>
      <c r="G557" t="s">
        <v>19</v>
      </c>
      <c r="H557" s="5">
        <f t="shared" si="35"/>
        <v>104.36296296296297</v>
      </c>
      <c r="I557">
        <v>135</v>
      </c>
      <c r="J557" t="s">
        <v>32</v>
      </c>
      <c r="K557" t="s">
        <v>33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 s="5">
        <v>5200</v>
      </c>
      <c r="E558" s="5">
        <v>12467</v>
      </c>
      <c r="F558" s="6">
        <f t="shared" si="34"/>
        <v>139.75</v>
      </c>
      <c r="G558" t="s">
        <v>19</v>
      </c>
      <c r="H558" s="5">
        <f t="shared" si="35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 s="5">
        <v>6000</v>
      </c>
      <c r="E559" s="5">
        <v>11960</v>
      </c>
      <c r="F559" s="6">
        <f t="shared" si="34"/>
        <v>99.333333333333329</v>
      </c>
      <c r="G559" t="s">
        <v>19</v>
      </c>
      <c r="H559" s="5">
        <f t="shared" si="35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 s="5">
        <v>5800</v>
      </c>
      <c r="E560" s="5">
        <v>7966</v>
      </c>
      <c r="F560" s="6">
        <f t="shared" si="34"/>
        <v>37.344827586206897</v>
      </c>
      <c r="G560" t="s">
        <v>19</v>
      </c>
      <c r="H560" s="5">
        <f t="shared" si="35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 s="5">
        <v>105300</v>
      </c>
      <c r="E561" s="5">
        <v>106321</v>
      </c>
      <c r="F561" s="6">
        <f t="shared" si="34"/>
        <v>0.96961063627730293</v>
      </c>
      <c r="G561" t="s">
        <v>19</v>
      </c>
      <c r="H561" s="5">
        <f t="shared" si="35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 s="5">
        <v>20000</v>
      </c>
      <c r="E562" s="5">
        <v>158832</v>
      </c>
      <c r="F562" s="6">
        <f t="shared" si="34"/>
        <v>694.16</v>
      </c>
      <c r="G562" t="s">
        <v>19</v>
      </c>
      <c r="H562" s="5">
        <f t="shared" si="35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 s="5">
        <v>3000</v>
      </c>
      <c r="E563" s="5">
        <v>11091</v>
      </c>
      <c r="F563" s="6">
        <f t="shared" si="34"/>
        <v>269.7</v>
      </c>
      <c r="G563" t="s">
        <v>19</v>
      </c>
      <c r="H563" s="5">
        <f t="shared" si="35"/>
        <v>56.015151515151516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 s="5">
        <v>9900</v>
      </c>
      <c r="E564" s="5">
        <v>1269</v>
      </c>
      <c r="F564" s="6">
        <f t="shared" si="34"/>
        <v>-87.181818181818187</v>
      </c>
      <c r="G564" t="s">
        <v>14</v>
      </c>
      <c r="H564" s="5">
        <f t="shared" si="35"/>
        <v>48.807692307692307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 s="5">
        <v>3700</v>
      </c>
      <c r="E565" s="5">
        <v>5107</v>
      </c>
      <c r="F565" s="6">
        <f t="shared" si="34"/>
        <v>38.027027027027025</v>
      </c>
      <c r="G565" t="s">
        <v>19</v>
      </c>
      <c r="H565" s="5">
        <f t="shared" si="35"/>
        <v>60.082352941176474</v>
      </c>
      <c r="I565">
        <v>85</v>
      </c>
      <c r="J565" t="s">
        <v>24</v>
      </c>
      <c r="K565" t="s">
        <v>25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 s="5">
        <v>168700</v>
      </c>
      <c r="E566" s="5">
        <v>141393</v>
      </c>
      <c r="F566" s="6">
        <f t="shared" si="34"/>
        <v>-16.186721991701244</v>
      </c>
      <c r="G566" t="s">
        <v>14</v>
      </c>
      <c r="H566" s="5">
        <f t="shared" si="35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 s="5">
        <v>94900</v>
      </c>
      <c r="E567" s="5">
        <v>194166</v>
      </c>
      <c r="F567" s="6">
        <f t="shared" si="34"/>
        <v>104.60063224446785</v>
      </c>
      <c r="G567" t="s">
        <v>19</v>
      </c>
      <c r="H567" s="5">
        <f t="shared" si="35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 s="5">
        <v>9300</v>
      </c>
      <c r="E568" s="5">
        <v>4124</v>
      </c>
      <c r="F568" s="6">
        <f t="shared" si="34"/>
        <v>-55.655913978494617</v>
      </c>
      <c r="G568" t="s">
        <v>14</v>
      </c>
      <c r="H568" s="5">
        <f t="shared" si="35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 s="5">
        <v>6800</v>
      </c>
      <c r="E569" s="5">
        <v>14865</v>
      </c>
      <c r="F569" s="6">
        <f t="shared" si="34"/>
        <v>118.60294117647059</v>
      </c>
      <c r="G569" t="s">
        <v>19</v>
      </c>
      <c r="H569" s="5">
        <f t="shared" si="35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 s="5">
        <v>72400</v>
      </c>
      <c r="E570" s="5">
        <v>134688</v>
      </c>
      <c r="F570" s="6">
        <f t="shared" si="34"/>
        <v>86.033149171270722</v>
      </c>
      <c r="G570" t="s">
        <v>19</v>
      </c>
      <c r="H570" s="5">
        <f t="shared" si="35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 s="5">
        <v>20100</v>
      </c>
      <c r="E571" s="5">
        <v>47705</v>
      </c>
      <c r="F571" s="6">
        <f t="shared" si="34"/>
        <v>137.33830845771143</v>
      </c>
      <c r="G571" t="s">
        <v>19</v>
      </c>
      <c r="H571" s="5">
        <f t="shared" si="35"/>
        <v>80.993208828522924</v>
      </c>
      <c r="I571">
        <v>589</v>
      </c>
      <c r="J571" t="s">
        <v>94</v>
      </c>
      <c r="K571" t="s">
        <v>95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 s="5">
        <v>31200</v>
      </c>
      <c r="E572" s="5">
        <v>95364</v>
      </c>
      <c r="F572" s="6">
        <f t="shared" si="34"/>
        <v>205.65384615384613</v>
      </c>
      <c r="G572" t="s">
        <v>19</v>
      </c>
      <c r="H572" s="5">
        <f t="shared" si="35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 s="5">
        <v>3500</v>
      </c>
      <c r="E573" s="5">
        <v>3295</v>
      </c>
      <c r="F573" s="6">
        <f t="shared" si="34"/>
        <v>-5.8571428571428577</v>
      </c>
      <c r="G573" t="s">
        <v>14</v>
      </c>
      <c r="H573" s="5">
        <f t="shared" si="35"/>
        <v>94.142857142857139</v>
      </c>
      <c r="I573">
        <v>35</v>
      </c>
      <c r="J573" t="s">
        <v>94</v>
      </c>
      <c r="K573" t="s">
        <v>95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 s="5">
        <v>9000</v>
      </c>
      <c r="E574" s="5">
        <v>4896</v>
      </c>
      <c r="F574" s="6">
        <f t="shared" si="34"/>
        <v>-45.6</v>
      </c>
      <c r="G574" t="s">
        <v>63</v>
      </c>
      <c r="H574" s="5">
        <f t="shared" si="35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 s="5">
        <v>6700</v>
      </c>
      <c r="E575" s="5">
        <v>7496</v>
      </c>
      <c r="F575" s="6">
        <f t="shared" si="34"/>
        <v>11.880597014925373</v>
      </c>
      <c r="G575" t="s">
        <v>19</v>
      </c>
      <c r="H575" s="5">
        <f t="shared" si="35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 s="5">
        <v>2700</v>
      </c>
      <c r="E576" s="5">
        <v>9967</v>
      </c>
      <c r="F576" s="6">
        <f t="shared" si="34"/>
        <v>269.14814814814815</v>
      </c>
      <c r="G576" t="s">
        <v>19</v>
      </c>
      <c r="H576" s="5">
        <f t="shared" si="35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 s="5">
        <v>83300</v>
      </c>
      <c r="E577" s="5">
        <v>52421</v>
      </c>
      <c r="F577" s="6">
        <f t="shared" si="34"/>
        <v>-37.06962785114046</v>
      </c>
      <c r="G577" t="s">
        <v>14</v>
      </c>
      <c r="H577" s="5">
        <f t="shared" si="35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 s="5">
        <v>9700</v>
      </c>
      <c r="E578" s="5">
        <v>6298</v>
      </c>
      <c r="F578" s="6">
        <f t="shared" si="34"/>
        <v>-35.072164948453612</v>
      </c>
      <c r="G578" t="s">
        <v>14</v>
      </c>
      <c r="H578" s="5">
        <f t="shared" si="35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 s="5">
        <v>8200</v>
      </c>
      <c r="E579" s="5">
        <v>1546</v>
      </c>
      <c r="F579" s="6">
        <f t="shared" si="34"/>
        <v>-81.146341463414643</v>
      </c>
      <c r="G579" t="s">
        <v>63</v>
      </c>
      <c r="H579" s="5">
        <f t="shared" si="35"/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36">(((L579/60)/60)/24)+DATE(1970,1,1)</f>
        <v>40613.25</v>
      </c>
      <c r="O579" s="10">
        <f t="shared" ref="O579:O642" si="37">(((M579/60)/60)/24)+DATE(1970,1,1)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 s="5">
        <v>96500</v>
      </c>
      <c r="E580" s="5">
        <v>16168</v>
      </c>
      <c r="F580" s="6">
        <f t="shared" ref="F580:F643" si="38">((E580-D580)/D580)*100</f>
        <v>-83.245595854922286</v>
      </c>
      <c r="G580" t="s">
        <v>14</v>
      </c>
      <c r="H580" s="5">
        <f t="shared" ref="H580:H643" si="39">SUM(E580/I580)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 s="5">
        <v>6200</v>
      </c>
      <c r="E581" s="5">
        <v>6269</v>
      </c>
      <c r="F581" s="6">
        <f t="shared" si="38"/>
        <v>1.1129032258064517</v>
      </c>
      <c r="G581" t="s">
        <v>19</v>
      </c>
      <c r="H581" s="5">
        <f t="shared" si="39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 s="5">
        <v>43800</v>
      </c>
      <c r="E582" s="5">
        <v>149578</v>
      </c>
      <c r="F582" s="6">
        <f t="shared" si="38"/>
        <v>241.50228310502283</v>
      </c>
      <c r="G582" t="s">
        <v>19</v>
      </c>
      <c r="H582" s="5">
        <f t="shared" si="3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 s="5">
        <v>6000</v>
      </c>
      <c r="E583" s="5">
        <v>3841</v>
      </c>
      <c r="F583" s="6">
        <f t="shared" si="38"/>
        <v>-35.983333333333334</v>
      </c>
      <c r="G583" t="s">
        <v>14</v>
      </c>
      <c r="H583" s="5">
        <f t="shared" si="39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 s="5">
        <v>8700</v>
      </c>
      <c r="E584" s="5">
        <v>4531</v>
      </c>
      <c r="F584" s="6">
        <f t="shared" si="38"/>
        <v>-47.919540229885058</v>
      </c>
      <c r="G584" t="s">
        <v>14</v>
      </c>
      <c r="H584" s="5">
        <f t="shared" si="39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 s="5">
        <v>18900</v>
      </c>
      <c r="E585" s="5">
        <v>60934</v>
      </c>
      <c r="F585" s="6">
        <f t="shared" si="38"/>
        <v>222.40211640211643</v>
      </c>
      <c r="G585" t="s">
        <v>19</v>
      </c>
      <c r="H585" s="5">
        <f t="shared" si="3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 s="5">
        <v>86400</v>
      </c>
      <c r="E586" s="5">
        <v>103255</v>
      </c>
      <c r="F586" s="6">
        <f t="shared" si="38"/>
        <v>19.508101851851851</v>
      </c>
      <c r="G586" t="s">
        <v>19</v>
      </c>
      <c r="H586" s="5">
        <f t="shared" si="3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 s="5">
        <v>8900</v>
      </c>
      <c r="E587" s="5">
        <v>13065</v>
      </c>
      <c r="F587" s="6">
        <f t="shared" si="38"/>
        <v>46.797752808988761</v>
      </c>
      <c r="G587" t="s">
        <v>19</v>
      </c>
      <c r="H587" s="5">
        <f t="shared" si="3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 s="5">
        <v>700</v>
      </c>
      <c r="E588" s="5">
        <v>6654</v>
      </c>
      <c r="F588" s="6">
        <f t="shared" si="38"/>
        <v>850.57142857142856</v>
      </c>
      <c r="G588" t="s">
        <v>19</v>
      </c>
      <c r="H588" s="5">
        <f t="shared" si="3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 s="5">
        <v>9400</v>
      </c>
      <c r="E589" s="5">
        <v>6852</v>
      </c>
      <c r="F589" s="6">
        <f t="shared" si="38"/>
        <v>-27.106382978723403</v>
      </c>
      <c r="G589" t="s">
        <v>14</v>
      </c>
      <c r="H589" s="5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 s="5">
        <v>157600</v>
      </c>
      <c r="E590" s="5">
        <v>124517</v>
      </c>
      <c r="F590" s="6">
        <f t="shared" si="38"/>
        <v>-20.991751269035532</v>
      </c>
      <c r="G590" t="s">
        <v>14</v>
      </c>
      <c r="H590" s="5">
        <f t="shared" si="39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 s="5">
        <v>7900</v>
      </c>
      <c r="E591" s="5">
        <v>5113</v>
      </c>
      <c r="F591" s="6">
        <f t="shared" si="38"/>
        <v>-35.278481012658233</v>
      </c>
      <c r="G591" t="s">
        <v>14</v>
      </c>
      <c r="H591" s="5">
        <f t="shared" si="3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 s="5">
        <v>7100</v>
      </c>
      <c r="E592" s="5">
        <v>5824</v>
      </c>
      <c r="F592" s="6">
        <f t="shared" si="38"/>
        <v>-17.971830985915492</v>
      </c>
      <c r="G592" t="s">
        <v>14</v>
      </c>
      <c r="H592" s="5">
        <f t="shared" si="39"/>
        <v>67.720930232558146</v>
      </c>
      <c r="I592">
        <v>86</v>
      </c>
      <c r="J592" t="s">
        <v>24</v>
      </c>
      <c r="K592" t="s">
        <v>25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 s="5">
        <v>600</v>
      </c>
      <c r="E593" s="5">
        <v>6226</v>
      </c>
      <c r="F593" s="6">
        <f t="shared" si="38"/>
        <v>937.66666666666674</v>
      </c>
      <c r="G593" t="s">
        <v>19</v>
      </c>
      <c r="H593" s="5">
        <f t="shared" si="39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 s="5">
        <v>156800</v>
      </c>
      <c r="E594" s="5">
        <v>20243</v>
      </c>
      <c r="F594" s="6">
        <f t="shared" si="38"/>
        <v>-87.089923469387756</v>
      </c>
      <c r="G594" t="s">
        <v>14</v>
      </c>
      <c r="H594" s="5">
        <f t="shared" si="3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 s="5">
        <v>121600</v>
      </c>
      <c r="E595" s="5">
        <v>188288</v>
      </c>
      <c r="F595" s="6">
        <f t="shared" si="38"/>
        <v>54.84210526315789</v>
      </c>
      <c r="G595" t="s">
        <v>19</v>
      </c>
      <c r="H595" s="5">
        <f t="shared" si="3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 s="5">
        <v>157300</v>
      </c>
      <c r="E596" s="5">
        <v>11167</v>
      </c>
      <c r="F596" s="6">
        <f t="shared" si="38"/>
        <v>-92.900826446280988</v>
      </c>
      <c r="G596" t="s">
        <v>14</v>
      </c>
      <c r="H596" s="5">
        <f t="shared" si="3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 s="5">
        <v>70300</v>
      </c>
      <c r="E597" s="5">
        <v>146595</v>
      </c>
      <c r="F597" s="6">
        <f t="shared" si="38"/>
        <v>108.52773826458038</v>
      </c>
      <c r="G597" t="s">
        <v>19</v>
      </c>
      <c r="H597" s="5">
        <f t="shared" si="3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 s="5">
        <v>7900</v>
      </c>
      <c r="E598" s="5">
        <v>7875</v>
      </c>
      <c r="F598" s="6">
        <f t="shared" si="38"/>
        <v>-0.31645569620253167</v>
      </c>
      <c r="G598" t="s">
        <v>14</v>
      </c>
      <c r="H598" s="5">
        <f t="shared" si="3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 s="5">
        <v>73800</v>
      </c>
      <c r="E599" s="5">
        <v>148779</v>
      </c>
      <c r="F599" s="6">
        <f t="shared" si="38"/>
        <v>101.59756097560975</v>
      </c>
      <c r="G599" t="s">
        <v>19</v>
      </c>
      <c r="H599" s="5">
        <f t="shared" si="3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 s="5">
        <v>108500</v>
      </c>
      <c r="E600" s="5">
        <v>175868</v>
      </c>
      <c r="F600" s="6">
        <f t="shared" si="38"/>
        <v>62.090322580645164</v>
      </c>
      <c r="G600" t="s">
        <v>19</v>
      </c>
      <c r="H600" s="5">
        <f t="shared" si="39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 s="5">
        <v>140300</v>
      </c>
      <c r="E601" s="5">
        <v>5112</v>
      </c>
      <c r="F601" s="6">
        <f t="shared" si="38"/>
        <v>-96.35637918745546</v>
      </c>
      <c r="G601" t="s">
        <v>14</v>
      </c>
      <c r="H601" s="5">
        <f t="shared" si="39"/>
        <v>62.341463414634148</v>
      </c>
      <c r="I601">
        <v>82</v>
      </c>
      <c r="J601" t="s">
        <v>32</v>
      </c>
      <c r="K601" t="s">
        <v>33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 s="5">
        <v>100</v>
      </c>
      <c r="E602" s="5">
        <v>5</v>
      </c>
      <c r="F602" s="6">
        <f t="shared" si="38"/>
        <v>-95</v>
      </c>
      <c r="G602" t="s">
        <v>14</v>
      </c>
      <c r="H602" s="5">
        <f t="shared" si="39"/>
        <v>5</v>
      </c>
      <c r="I602">
        <v>1</v>
      </c>
      <c r="J602" t="s">
        <v>36</v>
      </c>
      <c r="K602" t="s">
        <v>37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 s="5">
        <v>6300</v>
      </c>
      <c r="E603" s="5">
        <v>13018</v>
      </c>
      <c r="F603" s="6">
        <f t="shared" si="38"/>
        <v>106.63492063492063</v>
      </c>
      <c r="G603" t="s">
        <v>19</v>
      </c>
      <c r="H603" s="5">
        <f t="shared" si="3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 s="5">
        <v>71100</v>
      </c>
      <c r="E604" s="5">
        <v>91176</v>
      </c>
      <c r="F604" s="6">
        <f t="shared" si="38"/>
        <v>28.236286919831223</v>
      </c>
      <c r="G604" t="s">
        <v>19</v>
      </c>
      <c r="H604" s="5">
        <f t="shared" si="3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 s="5">
        <v>5300</v>
      </c>
      <c r="E605" s="5">
        <v>6342</v>
      </c>
      <c r="F605" s="6">
        <f t="shared" si="38"/>
        <v>19.660377358490567</v>
      </c>
      <c r="G605" t="s">
        <v>19</v>
      </c>
      <c r="H605" s="5">
        <f t="shared" si="3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 s="5">
        <v>88700</v>
      </c>
      <c r="E606" s="5">
        <v>151438</v>
      </c>
      <c r="F606" s="6">
        <f t="shared" si="38"/>
        <v>70.730552423900789</v>
      </c>
      <c r="G606" t="s">
        <v>19</v>
      </c>
      <c r="H606" s="5">
        <f t="shared" si="3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 s="5">
        <v>3300</v>
      </c>
      <c r="E607" s="5">
        <v>6178</v>
      </c>
      <c r="F607" s="6">
        <f t="shared" si="38"/>
        <v>87.212121212121204</v>
      </c>
      <c r="G607" t="s">
        <v>19</v>
      </c>
      <c r="H607" s="5">
        <f t="shared" si="3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 s="5">
        <v>3400</v>
      </c>
      <c r="E608" s="5">
        <v>6405</v>
      </c>
      <c r="F608" s="6">
        <f t="shared" si="38"/>
        <v>88.382352941176464</v>
      </c>
      <c r="G608" t="s">
        <v>19</v>
      </c>
      <c r="H608" s="5">
        <f t="shared" si="39"/>
        <v>40.03125</v>
      </c>
      <c r="I608">
        <v>160</v>
      </c>
      <c r="J608" t="s">
        <v>36</v>
      </c>
      <c r="K608" t="s">
        <v>37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 s="5">
        <v>137600</v>
      </c>
      <c r="E609" s="5">
        <v>180667</v>
      </c>
      <c r="F609" s="6">
        <f t="shared" si="38"/>
        <v>31.298691860465116</v>
      </c>
      <c r="G609" t="s">
        <v>19</v>
      </c>
      <c r="H609" s="5">
        <f t="shared" si="3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 s="5">
        <v>3900</v>
      </c>
      <c r="E610" s="5">
        <v>11075</v>
      </c>
      <c r="F610" s="6">
        <f t="shared" si="38"/>
        <v>183.97435897435898</v>
      </c>
      <c r="G610" t="s">
        <v>19</v>
      </c>
      <c r="H610" s="5">
        <f t="shared" si="3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 s="5">
        <v>10000</v>
      </c>
      <c r="E611" s="5">
        <v>12042</v>
      </c>
      <c r="F611" s="6">
        <f t="shared" si="38"/>
        <v>20.419999999999998</v>
      </c>
      <c r="G611" t="s">
        <v>19</v>
      </c>
      <c r="H611" s="5">
        <f t="shared" si="3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 s="5">
        <v>42800</v>
      </c>
      <c r="E612" s="5">
        <v>179356</v>
      </c>
      <c r="F612" s="6">
        <f t="shared" si="38"/>
        <v>319.05607476635515</v>
      </c>
      <c r="G612" t="s">
        <v>19</v>
      </c>
      <c r="H612" s="5">
        <f t="shared" si="3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 s="5">
        <v>8200</v>
      </c>
      <c r="E613" s="5">
        <v>1136</v>
      </c>
      <c r="F613" s="6">
        <f t="shared" si="38"/>
        <v>-86.146341463414629</v>
      </c>
      <c r="G613" t="s">
        <v>63</v>
      </c>
      <c r="H613" s="5">
        <f t="shared" si="39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 s="5">
        <v>6200</v>
      </c>
      <c r="E614" s="5">
        <v>8645</v>
      </c>
      <c r="F614" s="6">
        <f t="shared" si="38"/>
        <v>39.435483870967744</v>
      </c>
      <c r="G614" t="s">
        <v>19</v>
      </c>
      <c r="H614" s="5">
        <f t="shared" si="3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 s="5">
        <v>1100</v>
      </c>
      <c r="E615" s="5">
        <v>1914</v>
      </c>
      <c r="F615" s="6">
        <f t="shared" si="38"/>
        <v>74</v>
      </c>
      <c r="G615" t="s">
        <v>19</v>
      </c>
      <c r="H615" s="5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 s="5">
        <v>26500</v>
      </c>
      <c r="E616" s="5">
        <v>41205</v>
      </c>
      <c r="F616" s="6">
        <f t="shared" si="38"/>
        <v>55.490566037735846</v>
      </c>
      <c r="G616" t="s">
        <v>19</v>
      </c>
      <c r="H616" s="5">
        <f t="shared" si="3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 s="5">
        <v>8500</v>
      </c>
      <c r="E617" s="5">
        <v>14488</v>
      </c>
      <c r="F617" s="6">
        <f t="shared" si="38"/>
        <v>70.447058823529403</v>
      </c>
      <c r="G617" t="s">
        <v>19</v>
      </c>
      <c r="H617" s="5">
        <f t="shared" si="39"/>
        <v>85.223529411764702</v>
      </c>
      <c r="I617">
        <v>170</v>
      </c>
      <c r="J617" t="s">
        <v>94</v>
      </c>
      <c r="K617" t="s">
        <v>95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 s="5">
        <v>6400</v>
      </c>
      <c r="E618" s="5">
        <v>12129</v>
      </c>
      <c r="F618" s="6">
        <f t="shared" si="38"/>
        <v>89.515625</v>
      </c>
      <c r="G618" t="s">
        <v>19</v>
      </c>
      <c r="H618" s="5">
        <f t="shared" si="39"/>
        <v>50.962184873949582</v>
      </c>
      <c r="I618">
        <v>238</v>
      </c>
      <c r="J618" t="s">
        <v>36</v>
      </c>
      <c r="K618" t="s">
        <v>37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 s="5">
        <v>1400</v>
      </c>
      <c r="E619" s="5">
        <v>3496</v>
      </c>
      <c r="F619" s="6">
        <f t="shared" si="38"/>
        <v>149.71428571428572</v>
      </c>
      <c r="G619" t="s">
        <v>19</v>
      </c>
      <c r="H619" s="5">
        <f t="shared" si="39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 s="5">
        <v>198600</v>
      </c>
      <c r="E620" s="5">
        <v>97037</v>
      </c>
      <c r="F620" s="6">
        <f t="shared" si="38"/>
        <v>-51.139476334340387</v>
      </c>
      <c r="G620" t="s">
        <v>14</v>
      </c>
      <c r="H620" s="5">
        <f t="shared" si="3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 s="5">
        <v>195900</v>
      </c>
      <c r="E621" s="5">
        <v>55757</v>
      </c>
      <c r="F621" s="6">
        <f t="shared" si="38"/>
        <v>-71.538029606942317</v>
      </c>
      <c r="G621" t="s">
        <v>14</v>
      </c>
      <c r="H621" s="5">
        <f t="shared" si="3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 s="5">
        <v>4300</v>
      </c>
      <c r="E622" s="5">
        <v>11525</v>
      </c>
      <c r="F622" s="6">
        <f t="shared" si="38"/>
        <v>168.02325581395351</v>
      </c>
      <c r="G622" t="s">
        <v>19</v>
      </c>
      <c r="H622" s="5">
        <f t="shared" si="39"/>
        <v>90.0390625</v>
      </c>
      <c r="I622">
        <v>128</v>
      </c>
      <c r="J622" t="s">
        <v>24</v>
      </c>
      <c r="K622" t="s">
        <v>25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 s="5">
        <v>25600</v>
      </c>
      <c r="E623" s="5">
        <v>158669</v>
      </c>
      <c r="F623" s="6">
        <f t="shared" si="38"/>
        <v>519.80078125</v>
      </c>
      <c r="G623" t="s">
        <v>19</v>
      </c>
      <c r="H623" s="5">
        <f t="shared" si="3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 s="5">
        <v>189000</v>
      </c>
      <c r="E624" s="5">
        <v>5916</v>
      </c>
      <c r="F624" s="6">
        <f t="shared" si="38"/>
        <v>-96.869841269841274</v>
      </c>
      <c r="G624" t="s">
        <v>14</v>
      </c>
      <c r="H624" s="5">
        <f t="shared" si="39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 s="5">
        <v>94300</v>
      </c>
      <c r="E625" s="5">
        <v>150806</v>
      </c>
      <c r="F625" s="6">
        <f t="shared" si="38"/>
        <v>59.921527041357372</v>
      </c>
      <c r="G625" t="s">
        <v>19</v>
      </c>
      <c r="H625" s="5">
        <f t="shared" si="39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 s="5">
        <v>5100</v>
      </c>
      <c r="E626" s="5">
        <v>14249</v>
      </c>
      <c r="F626" s="6">
        <f t="shared" si="38"/>
        <v>179.39215686274511</v>
      </c>
      <c r="G626" t="s">
        <v>19</v>
      </c>
      <c r="H626" s="5">
        <f t="shared" si="3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 s="5">
        <v>7500</v>
      </c>
      <c r="E627" s="5">
        <v>5803</v>
      </c>
      <c r="F627" s="6">
        <f t="shared" si="38"/>
        <v>-22.626666666666669</v>
      </c>
      <c r="G627" t="s">
        <v>14</v>
      </c>
      <c r="H627" s="5">
        <f t="shared" si="39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 s="5">
        <v>6400</v>
      </c>
      <c r="E628" s="5">
        <v>13205</v>
      </c>
      <c r="F628" s="6">
        <f t="shared" si="38"/>
        <v>106.328125</v>
      </c>
      <c r="G628" t="s">
        <v>19</v>
      </c>
      <c r="H628" s="5">
        <f t="shared" si="3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 s="5">
        <v>1600</v>
      </c>
      <c r="E629" s="5">
        <v>11108</v>
      </c>
      <c r="F629" s="6">
        <f t="shared" si="38"/>
        <v>594.25</v>
      </c>
      <c r="G629" t="s">
        <v>19</v>
      </c>
      <c r="H629" s="5">
        <f t="shared" si="39"/>
        <v>72.129870129870127</v>
      </c>
      <c r="I629">
        <v>154</v>
      </c>
      <c r="J629" t="s">
        <v>36</v>
      </c>
      <c r="K629" t="s">
        <v>37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 s="5">
        <v>1900</v>
      </c>
      <c r="E630" s="5">
        <v>2884</v>
      </c>
      <c r="F630" s="6">
        <f t="shared" si="38"/>
        <v>51.789473684210527</v>
      </c>
      <c r="G630" t="s">
        <v>19</v>
      </c>
      <c r="H630" s="5">
        <f t="shared" si="39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 s="5">
        <v>85900</v>
      </c>
      <c r="E631" s="5">
        <v>55476</v>
      </c>
      <c r="F631" s="6">
        <f t="shared" si="38"/>
        <v>-35.417927823050057</v>
      </c>
      <c r="G631" t="s">
        <v>14</v>
      </c>
      <c r="H631" s="5">
        <f t="shared" si="3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 s="5">
        <v>9500</v>
      </c>
      <c r="E632" s="5">
        <v>5973</v>
      </c>
      <c r="F632" s="6">
        <f t="shared" si="38"/>
        <v>-37.126315789473686</v>
      </c>
      <c r="G632" t="s">
        <v>63</v>
      </c>
      <c r="H632" s="5">
        <f t="shared" si="39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 s="5">
        <v>59200</v>
      </c>
      <c r="E633" s="5">
        <v>183756</v>
      </c>
      <c r="F633" s="6">
        <f t="shared" si="38"/>
        <v>210.39864864864865</v>
      </c>
      <c r="G633" t="s">
        <v>19</v>
      </c>
      <c r="H633" s="5">
        <f t="shared" si="3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 s="5">
        <v>72100</v>
      </c>
      <c r="E634" s="5">
        <v>30902</v>
      </c>
      <c r="F634" s="6">
        <f t="shared" si="38"/>
        <v>-57.140083217753123</v>
      </c>
      <c r="G634" t="s">
        <v>42</v>
      </c>
      <c r="H634" s="5">
        <f t="shared" si="3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 s="5">
        <v>6700</v>
      </c>
      <c r="E635" s="5">
        <v>5569</v>
      </c>
      <c r="F635" s="6">
        <f t="shared" si="38"/>
        <v>-16.880597014925371</v>
      </c>
      <c r="G635" t="s">
        <v>14</v>
      </c>
      <c r="H635" s="5">
        <f t="shared" si="3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 s="5">
        <v>118200</v>
      </c>
      <c r="E636" s="5">
        <v>92824</v>
      </c>
      <c r="F636" s="6">
        <f t="shared" si="38"/>
        <v>-21.468697123519458</v>
      </c>
      <c r="G636" t="s">
        <v>63</v>
      </c>
      <c r="H636" s="5">
        <f t="shared" si="3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 s="5">
        <v>139000</v>
      </c>
      <c r="E637" s="5">
        <v>158590</v>
      </c>
      <c r="F637" s="6">
        <f t="shared" si="38"/>
        <v>14.093525179856115</v>
      </c>
      <c r="G637" t="s">
        <v>19</v>
      </c>
      <c r="H637" s="5">
        <f t="shared" si="3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 s="5">
        <v>197700</v>
      </c>
      <c r="E638" s="5">
        <v>127591</v>
      </c>
      <c r="F638" s="6">
        <f t="shared" si="38"/>
        <v>-35.462316641375821</v>
      </c>
      <c r="G638" t="s">
        <v>14</v>
      </c>
      <c r="H638" s="5">
        <f t="shared" si="39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 s="5">
        <v>8500</v>
      </c>
      <c r="E639" s="5">
        <v>6750</v>
      </c>
      <c r="F639" s="6">
        <f t="shared" si="38"/>
        <v>-20.588235294117645</v>
      </c>
      <c r="G639" t="s">
        <v>14</v>
      </c>
      <c r="H639" s="5">
        <f t="shared" si="39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 s="5">
        <v>81600</v>
      </c>
      <c r="E640" s="5">
        <v>9318</v>
      </c>
      <c r="F640" s="6">
        <f t="shared" si="38"/>
        <v>-88.580882352941188</v>
      </c>
      <c r="G640" t="s">
        <v>14</v>
      </c>
      <c r="H640" s="5">
        <f t="shared" si="39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 s="5">
        <v>8600</v>
      </c>
      <c r="E641" s="5">
        <v>4832</v>
      </c>
      <c r="F641" s="6">
        <f t="shared" si="38"/>
        <v>-43.813953488372093</v>
      </c>
      <c r="G641" t="s">
        <v>42</v>
      </c>
      <c r="H641" s="5">
        <f t="shared" si="39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 s="5">
        <v>119800</v>
      </c>
      <c r="E642" s="5">
        <v>19769</v>
      </c>
      <c r="F642" s="6">
        <f t="shared" si="38"/>
        <v>-83.498330550918197</v>
      </c>
      <c r="G642" t="s">
        <v>14</v>
      </c>
      <c r="H642" s="5">
        <f t="shared" si="3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 s="5">
        <v>9400</v>
      </c>
      <c r="E643" s="5">
        <v>11277</v>
      </c>
      <c r="F643" s="6">
        <f t="shared" si="38"/>
        <v>19.968085106382979</v>
      </c>
      <c r="G643" t="s">
        <v>19</v>
      </c>
      <c r="H643" s="5">
        <f t="shared" si="39"/>
        <v>58.128865979381445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0">(((L643/60)/60)/24)+DATE(1970,1,1)</f>
        <v>42786.25</v>
      </c>
      <c r="O643" s="10">
        <f t="shared" ref="O643:O706" si="41">(((M643/60)/60)/24)+DATE(1970,1,1)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 s="5">
        <v>9200</v>
      </c>
      <c r="E644" s="5">
        <v>13382</v>
      </c>
      <c r="F644" s="6">
        <f t="shared" ref="F644:F707" si="42">((E644-D644)/D644)*100</f>
        <v>45.456521739130437</v>
      </c>
      <c r="G644" t="s">
        <v>19</v>
      </c>
      <c r="H644" s="5">
        <f t="shared" ref="H644:H707" si="43">SUM(E644/I644)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 s="5">
        <v>14900</v>
      </c>
      <c r="E645" s="5">
        <v>32986</v>
      </c>
      <c r="F645" s="6">
        <f t="shared" si="42"/>
        <v>121.38255033557046</v>
      </c>
      <c r="G645" t="s">
        <v>19</v>
      </c>
      <c r="H645" s="5">
        <f t="shared" si="43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 s="5">
        <v>169400</v>
      </c>
      <c r="E646" s="5">
        <v>81984</v>
      </c>
      <c r="F646" s="6">
        <f t="shared" si="42"/>
        <v>-51.603305785123965</v>
      </c>
      <c r="G646" t="s">
        <v>14</v>
      </c>
      <c r="H646" s="5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 s="5">
        <v>192100</v>
      </c>
      <c r="E647" s="5">
        <v>178483</v>
      </c>
      <c r="F647" s="6">
        <f t="shared" si="42"/>
        <v>-7.0884955752212386</v>
      </c>
      <c r="G647" t="s">
        <v>14</v>
      </c>
      <c r="H647" s="5">
        <f t="shared" si="43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 s="5">
        <v>98700</v>
      </c>
      <c r="E648" s="5">
        <v>87448</v>
      </c>
      <c r="F648" s="6">
        <f t="shared" si="42"/>
        <v>-11.400202634245188</v>
      </c>
      <c r="G648" t="s">
        <v>14</v>
      </c>
      <c r="H648" s="5">
        <f t="shared" si="43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 s="5">
        <v>4500</v>
      </c>
      <c r="E649" s="5">
        <v>1863</v>
      </c>
      <c r="F649" s="6">
        <f t="shared" si="42"/>
        <v>-58.599999999999994</v>
      </c>
      <c r="G649" t="s">
        <v>14</v>
      </c>
      <c r="H649" s="5">
        <f t="shared" si="43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 s="5">
        <v>98600</v>
      </c>
      <c r="E650" s="5">
        <v>62174</v>
      </c>
      <c r="F650" s="6">
        <f t="shared" si="42"/>
        <v>-36.943204868154154</v>
      </c>
      <c r="G650" t="s">
        <v>63</v>
      </c>
      <c r="H650" s="5">
        <f t="shared" si="43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 s="5">
        <v>121700</v>
      </c>
      <c r="E651" s="5">
        <v>59003</v>
      </c>
      <c r="F651" s="6">
        <f t="shared" si="42"/>
        <v>-51.517666392769101</v>
      </c>
      <c r="G651" t="s">
        <v>14</v>
      </c>
      <c r="H651" s="5">
        <f t="shared" si="43"/>
        <v>98.011627906976742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 s="5">
        <v>100</v>
      </c>
      <c r="E652" s="5">
        <v>2</v>
      </c>
      <c r="F652" s="6">
        <f t="shared" si="42"/>
        <v>-98</v>
      </c>
      <c r="G652" t="s">
        <v>14</v>
      </c>
      <c r="H652" s="5">
        <f t="shared" si="43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 s="5">
        <v>196700</v>
      </c>
      <c r="E653" s="5">
        <v>174039</v>
      </c>
      <c r="F653" s="6">
        <f t="shared" si="42"/>
        <v>-11.520589730554143</v>
      </c>
      <c r="G653" t="s">
        <v>14</v>
      </c>
      <c r="H653" s="5">
        <f t="shared" si="43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 s="5">
        <v>10000</v>
      </c>
      <c r="E654" s="5">
        <v>12684</v>
      </c>
      <c r="F654" s="6">
        <f t="shared" si="42"/>
        <v>26.840000000000003</v>
      </c>
      <c r="G654" t="s">
        <v>19</v>
      </c>
      <c r="H654" s="5">
        <f t="shared" si="43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 s="5">
        <v>600</v>
      </c>
      <c r="E655" s="5">
        <v>14033</v>
      </c>
      <c r="F655" s="6">
        <f t="shared" si="42"/>
        <v>2238.833333333333</v>
      </c>
      <c r="G655" t="s">
        <v>19</v>
      </c>
      <c r="H655" s="5">
        <f t="shared" si="43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 s="5">
        <v>35000</v>
      </c>
      <c r="E656" s="5">
        <v>177936</v>
      </c>
      <c r="F656" s="6">
        <f t="shared" si="42"/>
        <v>408.38857142857148</v>
      </c>
      <c r="G656" t="s">
        <v>19</v>
      </c>
      <c r="H656" s="5">
        <f t="shared" si="43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 s="5">
        <v>6900</v>
      </c>
      <c r="E657" s="5">
        <v>13212</v>
      </c>
      <c r="F657" s="6">
        <f t="shared" si="42"/>
        <v>91.478260869565219</v>
      </c>
      <c r="G657" t="s">
        <v>19</v>
      </c>
      <c r="H657" s="5">
        <f t="shared" si="43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 s="5">
        <v>118400</v>
      </c>
      <c r="E658" s="5">
        <v>49879</v>
      </c>
      <c r="F658" s="6">
        <f t="shared" si="42"/>
        <v>-57.87246621621621</v>
      </c>
      <c r="G658" t="s">
        <v>14</v>
      </c>
      <c r="H658" s="5">
        <f t="shared" si="43"/>
        <v>98.966269841269835</v>
      </c>
      <c r="I658">
        <v>504</v>
      </c>
      <c r="J658" t="s">
        <v>24</v>
      </c>
      <c r="K658" t="s">
        <v>25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 s="5">
        <v>10000</v>
      </c>
      <c r="E659" s="5">
        <v>824</v>
      </c>
      <c r="F659" s="6">
        <f t="shared" si="42"/>
        <v>-91.759999999999991</v>
      </c>
      <c r="G659" t="s">
        <v>14</v>
      </c>
      <c r="H659" s="5">
        <f t="shared" si="43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 s="5">
        <v>52600</v>
      </c>
      <c r="E660" s="5">
        <v>31594</v>
      </c>
      <c r="F660" s="6">
        <f t="shared" si="42"/>
        <v>-39.935361216730037</v>
      </c>
      <c r="G660" t="s">
        <v>63</v>
      </c>
      <c r="H660" s="5">
        <f t="shared" si="43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 s="5">
        <v>120700</v>
      </c>
      <c r="E661" s="5">
        <v>57010</v>
      </c>
      <c r="F661" s="6">
        <f t="shared" si="42"/>
        <v>-52.767191383595687</v>
      </c>
      <c r="G661" t="s">
        <v>14</v>
      </c>
      <c r="H661" s="5">
        <f t="shared" si="43"/>
        <v>76.013333333333335</v>
      </c>
      <c r="I661">
        <v>750</v>
      </c>
      <c r="J661" t="s">
        <v>36</v>
      </c>
      <c r="K661" t="s">
        <v>37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 s="5">
        <v>9100</v>
      </c>
      <c r="E662" s="5">
        <v>7438</v>
      </c>
      <c r="F662" s="6">
        <f t="shared" si="42"/>
        <v>-18.263736263736263</v>
      </c>
      <c r="G662" t="s">
        <v>14</v>
      </c>
      <c r="H662" s="5">
        <f t="shared" si="43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 s="5">
        <v>106800</v>
      </c>
      <c r="E663" s="5">
        <v>57872</v>
      </c>
      <c r="F663" s="6">
        <f t="shared" si="42"/>
        <v>-45.812734082397007</v>
      </c>
      <c r="G663" t="s">
        <v>14</v>
      </c>
      <c r="H663" s="5">
        <f t="shared" si="43"/>
        <v>76.957446808510639</v>
      </c>
      <c r="I663">
        <v>752</v>
      </c>
      <c r="J663" t="s">
        <v>32</v>
      </c>
      <c r="K663" t="s">
        <v>33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 s="5">
        <v>9100</v>
      </c>
      <c r="E664" s="5">
        <v>8906</v>
      </c>
      <c r="F664" s="6">
        <f t="shared" si="42"/>
        <v>-2.1318681318681318</v>
      </c>
      <c r="G664" t="s">
        <v>14</v>
      </c>
      <c r="H664" s="5">
        <f t="shared" si="43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 s="5">
        <v>10000</v>
      </c>
      <c r="E665" s="5">
        <v>7724</v>
      </c>
      <c r="F665" s="6">
        <f t="shared" si="42"/>
        <v>-22.759999999999998</v>
      </c>
      <c r="G665" t="s">
        <v>14</v>
      </c>
      <c r="H665" s="5">
        <f t="shared" si="43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 s="5">
        <v>79400</v>
      </c>
      <c r="E666" s="5">
        <v>26571</v>
      </c>
      <c r="F666" s="6">
        <f t="shared" si="42"/>
        <v>-66.535264483627202</v>
      </c>
      <c r="G666" t="s">
        <v>14</v>
      </c>
      <c r="H666" s="5">
        <f t="shared" si="43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 s="5">
        <v>5100</v>
      </c>
      <c r="E667" s="5">
        <v>12219</v>
      </c>
      <c r="F667" s="6">
        <f t="shared" si="42"/>
        <v>139.58823529411765</v>
      </c>
      <c r="G667" t="s">
        <v>19</v>
      </c>
      <c r="H667" s="5">
        <f t="shared" si="43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 s="5">
        <v>3100</v>
      </c>
      <c r="E668" s="5">
        <v>1985</v>
      </c>
      <c r="F668" s="6">
        <f t="shared" si="42"/>
        <v>-35.967741935483872</v>
      </c>
      <c r="G668" t="s">
        <v>63</v>
      </c>
      <c r="H668" s="5">
        <f t="shared" si="43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 s="5">
        <v>6900</v>
      </c>
      <c r="E669" s="5">
        <v>12155</v>
      </c>
      <c r="F669" s="6">
        <f t="shared" si="42"/>
        <v>76.159420289855078</v>
      </c>
      <c r="G669" t="s">
        <v>19</v>
      </c>
      <c r="H669" s="5">
        <f t="shared" si="43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 s="5">
        <v>27500</v>
      </c>
      <c r="E670" s="5">
        <v>5593</v>
      </c>
      <c r="F670" s="6">
        <f t="shared" si="42"/>
        <v>-79.661818181818177</v>
      </c>
      <c r="G670" t="s">
        <v>14</v>
      </c>
      <c r="H670" s="5">
        <f t="shared" si="43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 s="5">
        <v>48800</v>
      </c>
      <c r="E671" s="5">
        <v>175020</v>
      </c>
      <c r="F671" s="6">
        <f t="shared" si="42"/>
        <v>258.64754098360658</v>
      </c>
      <c r="G671" t="s">
        <v>19</v>
      </c>
      <c r="H671" s="5">
        <f t="shared" si="43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 s="5">
        <v>16200</v>
      </c>
      <c r="E672" s="5">
        <v>75955</v>
      </c>
      <c r="F672" s="6">
        <f t="shared" si="42"/>
        <v>368.85802469135803</v>
      </c>
      <c r="G672" t="s">
        <v>19</v>
      </c>
      <c r="H672" s="5">
        <f t="shared" si="43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 s="5">
        <v>97600</v>
      </c>
      <c r="E673" s="5">
        <v>119127</v>
      </c>
      <c r="F673" s="6">
        <f t="shared" si="42"/>
        <v>22.056352459016392</v>
      </c>
      <c r="G673" t="s">
        <v>19</v>
      </c>
      <c r="H673" s="5">
        <f t="shared" si="43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 s="5">
        <v>197900</v>
      </c>
      <c r="E674" s="5">
        <v>110689</v>
      </c>
      <c r="F674" s="6">
        <f t="shared" si="42"/>
        <v>-44.068216270843863</v>
      </c>
      <c r="G674" t="s">
        <v>14</v>
      </c>
      <c r="H674" s="5">
        <f t="shared" si="43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 s="5">
        <v>5600</v>
      </c>
      <c r="E675" s="5">
        <v>2445</v>
      </c>
      <c r="F675" s="6">
        <f t="shared" si="42"/>
        <v>-56.339285714285715</v>
      </c>
      <c r="G675" t="s">
        <v>14</v>
      </c>
      <c r="H675" s="5">
        <f t="shared" si="43"/>
        <v>42.155172413793103</v>
      </c>
      <c r="I675">
        <v>58</v>
      </c>
      <c r="J675" t="s">
        <v>94</v>
      </c>
      <c r="K675" t="s">
        <v>95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 s="5">
        <v>170700</v>
      </c>
      <c r="E676" s="5">
        <v>57250</v>
      </c>
      <c r="F676" s="6">
        <f t="shared" si="42"/>
        <v>-66.461628588166377</v>
      </c>
      <c r="G676" t="s">
        <v>63</v>
      </c>
      <c r="H676" s="5">
        <f t="shared" si="43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 s="5">
        <v>9700</v>
      </c>
      <c r="E677" s="5">
        <v>11929</v>
      </c>
      <c r="F677" s="6">
        <f t="shared" si="42"/>
        <v>22.979381443298969</v>
      </c>
      <c r="G677" t="s">
        <v>19</v>
      </c>
      <c r="H677" s="5">
        <f t="shared" si="43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 s="5">
        <v>62300</v>
      </c>
      <c r="E678" s="5">
        <v>118214</v>
      </c>
      <c r="F678" s="6">
        <f t="shared" si="42"/>
        <v>89.749598715890855</v>
      </c>
      <c r="G678" t="s">
        <v>19</v>
      </c>
      <c r="H678" s="5">
        <f t="shared" si="43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 s="5">
        <v>5300</v>
      </c>
      <c r="E679" s="5">
        <v>4432</v>
      </c>
      <c r="F679" s="6">
        <f t="shared" si="42"/>
        <v>-16.377358490566039</v>
      </c>
      <c r="G679" t="s">
        <v>14</v>
      </c>
      <c r="H679" s="5">
        <f t="shared" si="43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 s="5">
        <v>99500</v>
      </c>
      <c r="E680" s="5">
        <v>17879</v>
      </c>
      <c r="F680" s="6">
        <f t="shared" si="42"/>
        <v>-82.031155778894473</v>
      </c>
      <c r="G680" t="s">
        <v>63</v>
      </c>
      <c r="H680" s="5">
        <f t="shared" si="43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 s="5">
        <v>1400</v>
      </c>
      <c r="E681" s="5">
        <v>14511</v>
      </c>
      <c r="F681" s="6">
        <f t="shared" si="42"/>
        <v>936.5</v>
      </c>
      <c r="G681" t="s">
        <v>19</v>
      </c>
      <c r="H681" s="5">
        <f t="shared" si="43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 s="5">
        <v>145600</v>
      </c>
      <c r="E682" s="5">
        <v>141822</v>
      </c>
      <c r="F682" s="6">
        <f t="shared" si="42"/>
        <v>-2.5947802197802199</v>
      </c>
      <c r="G682" t="s">
        <v>14</v>
      </c>
      <c r="H682" s="5">
        <f t="shared" si="43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 s="5">
        <v>184100</v>
      </c>
      <c r="E683" s="5">
        <v>159037</v>
      </c>
      <c r="F683" s="6">
        <f t="shared" si="42"/>
        <v>-13.613796849538296</v>
      </c>
      <c r="G683" t="s">
        <v>14</v>
      </c>
      <c r="H683" s="5">
        <f t="shared" si="43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 s="5">
        <v>5400</v>
      </c>
      <c r="E684" s="5">
        <v>8109</v>
      </c>
      <c r="F684" s="6">
        <f t="shared" si="42"/>
        <v>50.166666666666671</v>
      </c>
      <c r="G684" t="s">
        <v>19</v>
      </c>
      <c r="H684" s="5">
        <f t="shared" si="43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 s="5">
        <v>2300</v>
      </c>
      <c r="E685" s="5">
        <v>8244</v>
      </c>
      <c r="F685" s="6">
        <f t="shared" si="42"/>
        <v>258.43478260869563</v>
      </c>
      <c r="G685" t="s">
        <v>19</v>
      </c>
      <c r="H685" s="5">
        <f t="shared" si="43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 s="5">
        <v>1400</v>
      </c>
      <c r="E686" s="5">
        <v>7600</v>
      </c>
      <c r="F686" s="6">
        <f t="shared" si="42"/>
        <v>442.85714285714289</v>
      </c>
      <c r="G686" t="s">
        <v>19</v>
      </c>
      <c r="H686" s="5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 s="5">
        <v>140000</v>
      </c>
      <c r="E687" s="5">
        <v>94501</v>
      </c>
      <c r="F687" s="6">
        <f t="shared" si="42"/>
        <v>-32.499285714285712</v>
      </c>
      <c r="G687" t="s">
        <v>14</v>
      </c>
      <c r="H687" s="5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 s="5">
        <v>7500</v>
      </c>
      <c r="E688" s="5">
        <v>14381</v>
      </c>
      <c r="F688" s="6">
        <f t="shared" si="42"/>
        <v>91.74666666666667</v>
      </c>
      <c r="G688" t="s">
        <v>19</v>
      </c>
      <c r="H688" s="5">
        <f t="shared" si="43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 s="5">
        <v>1500</v>
      </c>
      <c r="E689" s="5">
        <v>13980</v>
      </c>
      <c r="F689" s="6">
        <f t="shared" si="42"/>
        <v>832</v>
      </c>
      <c r="G689" t="s">
        <v>19</v>
      </c>
      <c r="H689" s="5">
        <f t="shared" si="43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 s="5">
        <v>2900</v>
      </c>
      <c r="E690" s="5">
        <v>12449</v>
      </c>
      <c r="F690" s="6">
        <f t="shared" si="42"/>
        <v>329.27586206896552</v>
      </c>
      <c r="G690" t="s">
        <v>19</v>
      </c>
      <c r="H690" s="5">
        <f t="shared" si="43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 s="5">
        <v>7300</v>
      </c>
      <c r="E691" s="5">
        <v>7348</v>
      </c>
      <c r="F691" s="6">
        <f t="shared" si="42"/>
        <v>0.65753424657534254</v>
      </c>
      <c r="G691" t="s">
        <v>19</v>
      </c>
      <c r="H691" s="5">
        <f t="shared" si="43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 s="5">
        <v>3600</v>
      </c>
      <c r="E692" s="5">
        <v>8158</v>
      </c>
      <c r="F692" s="6">
        <f t="shared" si="42"/>
        <v>126.61111111111111</v>
      </c>
      <c r="G692" t="s">
        <v>19</v>
      </c>
      <c r="H692" s="5">
        <f t="shared" si="43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 s="5">
        <v>5000</v>
      </c>
      <c r="E693" s="5">
        <v>7119</v>
      </c>
      <c r="F693" s="6">
        <f t="shared" si="42"/>
        <v>42.38</v>
      </c>
      <c r="G693" t="s">
        <v>19</v>
      </c>
      <c r="H693" s="5">
        <f t="shared" si="43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 s="5">
        <v>6000</v>
      </c>
      <c r="E694" s="5">
        <v>5438</v>
      </c>
      <c r="F694" s="6">
        <f t="shared" si="42"/>
        <v>-9.3666666666666654</v>
      </c>
      <c r="G694" t="s">
        <v>14</v>
      </c>
      <c r="H694" s="5">
        <f t="shared" si="43"/>
        <v>70.623376623376629</v>
      </c>
      <c r="I694">
        <v>77</v>
      </c>
      <c r="J694" t="s">
        <v>36</v>
      </c>
      <c r="K694" t="s">
        <v>37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 s="5">
        <v>180400</v>
      </c>
      <c r="E695" s="5">
        <v>115396</v>
      </c>
      <c r="F695" s="6">
        <f t="shared" si="42"/>
        <v>-36.033259423503324</v>
      </c>
      <c r="G695" t="s">
        <v>14</v>
      </c>
      <c r="H695" s="5">
        <f t="shared" si="43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 s="5">
        <v>9100</v>
      </c>
      <c r="E696" s="5">
        <v>7656</v>
      </c>
      <c r="F696" s="6">
        <f t="shared" si="42"/>
        <v>-15.868131868131869</v>
      </c>
      <c r="G696" t="s">
        <v>14</v>
      </c>
      <c r="H696" s="5">
        <f t="shared" si="43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 s="5">
        <v>9200</v>
      </c>
      <c r="E697" s="5">
        <v>12322</v>
      </c>
      <c r="F697" s="6">
        <f t="shared" si="42"/>
        <v>33.934782608695649</v>
      </c>
      <c r="G697" t="s">
        <v>19</v>
      </c>
      <c r="H697" s="5">
        <f t="shared" si="43"/>
        <v>62.867346938775512</v>
      </c>
      <c r="I697">
        <v>196</v>
      </c>
      <c r="J697" t="s">
        <v>94</v>
      </c>
      <c r="K697" t="s">
        <v>95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 s="5">
        <v>164100</v>
      </c>
      <c r="E698" s="5">
        <v>96888</v>
      </c>
      <c r="F698" s="6">
        <f t="shared" si="42"/>
        <v>-40.957952468007313</v>
      </c>
      <c r="G698" t="s">
        <v>14</v>
      </c>
      <c r="H698" s="5">
        <f t="shared" si="43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 s="5">
        <v>128900</v>
      </c>
      <c r="E699" s="5">
        <v>196960</v>
      </c>
      <c r="F699" s="6">
        <f t="shared" si="42"/>
        <v>52.800620636152054</v>
      </c>
      <c r="G699" t="s">
        <v>19</v>
      </c>
      <c r="H699" s="5">
        <f t="shared" si="43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 s="5">
        <v>42100</v>
      </c>
      <c r="E700" s="5">
        <v>188057</v>
      </c>
      <c r="F700" s="6">
        <f t="shared" si="42"/>
        <v>346.69121140142516</v>
      </c>
      <c r="G700" t="s">
        <v>19</v>
      </c>
      <c r="H700" s="5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 s="5">
        <v>7400</v>
      </c>
      <c r="E701" s="5">
        <v>6245</v>
      </c>
      <c r="F701" s="6">
        <f t="shared" si="42"/>
        <v>-15.608108108108107</v>
      </c>
      <c r="G701" t="s">
        <v>14</v>
      </c>
      <c r="H701" s="5">
        <f t="shared" si="43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 s="5">
        <v>100</v>
      </c>
      <c r="E702" s="5">
        <v>3</v>
      </c>
      <c r="F702" s="6">
        <f t="shared" si="42"/>
        <v>-97</v>
      </c>
      <c r="G702" t="s">
        <v>14</v>
      </c>
      <c r="H702" s="5">
        <f t="shared" si="43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 s="5">
        <v>52000</v>
      </c>
      <c r="E703" s="5">
        <v>91014</v>
      </c>
      <c r="F703" s="6">
        <f t="shared" si="42"/>
        <v>75.026923076923083</v>
      </c>
      <c r="G703" t="s">
        <v>19</v>
      </c>
      <c r="H703" s="5">
        <f t="shared" si="43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 s="5">
        <v>8700</v>
      </c>
      <c r="E704" s="5">
        <v>4710</v>
      </c>
      <c r="F704" s="6">
        <f t="shared" si="42"/>
        <v>-45.862068965517238</v>
      </c>
      <c r="G704" t="s">
        <v>14</v>
      </c>
      <c r="H704" s="5">
        <f t="shared" si="43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 s="5">
        <v>63400</v>
      </c>
      <c r="E705" s="5">
        <v>197728</v>
      </c>
      <c r="F705" s="6">
        <f t="shared" si="42"/>
        <v>211.87381703470032</v>
      </c>
      <c r="G705" t="s">
        <v>19</v>
      </c>
      <c r="H705" s="5">
        <f t="shared" si="43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 s="5">
        <v>8700</v>
      </c>
      <c r="E706" s="5">
        <v>10682</v>
      </c>
      <c r="F706" s="6">
        <f t="shared" si="42"/>
        <v>22.7816091954023</v>
      </c>
      <c r="G706" t="s">
        <v>19</v>
      </c>
      <c r="H706" s="5">
        <f t="shared" si="43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 s="5">
        <v>169700</v>
      </c>
      <c r="E707" s="5">
        <v>168048</v>
      </c>
      <c r="F707" s="6">
        <f t="shared" si="42"/>
        <v>-0.97348261638185019</v>
      </c>
      <c r="G707" t="s">
        <v>14</v>
      </c>
      <c r="H707" s="5">
        <f t="shared" si="43"/>
        <v>82.986666666666665</v>
      </c>
      <c r="I707">
        <v>2025</v>
      </c>
      <c r="J707" t="s">
        <v>36</v>
      </c>
      <c r="K707" t="s">
        <v>37</v>
      </c>
      <c r="L707">
        <v>1386741600</v>
      </c>
      <c r="M707">
        <v>1387087200</v>
      </c>
      <c r="N707" s="10">
        <f t="shared" ref="N707:N770" si="44">(((L707/60)/60)/24)+DATE(1970,1,1)</f>
        <v>41619.25</v>
      </c>
      <c r="O707" s="10">
        <f t="shared" ref="O707:O770" si="45">(((M707/60)/60)/24)+DATE(1970,1,1)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 s="5">
        <v>108400</v>
      </c>
      <c r="E708" s="5">
        <v>138586</v>
      </c>
      <c r="F708" s="6">
        <f t="shared" ref="F708:F771" si="46">((E708-D708)/D708)*100</f>
        <v>27.846863468634687</v>
      </c>
      <c r="G708" t="s">
        <v>19</v>
      </c>
      <c r="H708" s="5">
        <f t="shared" ref="H708:H771" si="47">SUM(E708/I708)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 s="5">
        <v>7300</v>
      </c>
      <c r="E709" s="5">
        <v>11579</v>
      </c>
      <c r="F709" s="6">
        <f t="shared" si="46"/>
        <v>58.61643835616438</v>
      </c>
      <c r="G709" t="s">
        <v>19</v>
      </c>
      <c r="H709" s="5">
        <f t="shared" si="47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 s="5">
        <v>1700</v>
      </c>
      <c r="E710" s="5">
        <v>12020</v>
      </c>
      <c r="F710" s="6">
        <f t="shared" si="46"/>
        <v>607.05882352941171</v>
      </c>
      <c r="G710" t="s">
        <v>19</v>
      </c>
      <c r="H710" s="5">
        <f t="shared" si="47"/>
        <v>87.737226277372258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 s="5">
        <v>9800</v>
      </c>
      <c r="E711" s="5">
        <v>13954</v>
      </c>
      <c r="F711" s="6">
        <f t="shared" si="46"/>
        <v>42.387755102040813</v>
      </c>
      <c r="G711" t="s">
        <v>19</v>
      </c>
      <c r="H711" s="5">
        <f t="shared" si="47"/>
        <v>75.021505376344081</v>
      </c>
      <c r="I711">
        <v>186</v>
      </c>
      <c r="J711" t="s">
        <v>94</v>
      </c>
      <c r="K711" t="s">
        <v>95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 s="5">
        <v>4300</v>
      </c>
      <c r="E712" s="5">
        <v>6358</v>
      </c>
      <c r="F712" s="6">
        <f t="shared" si="46"/>
        <v>47.860465116279073</v>
      </c>
      <c r="G712" t="s">
        <v>19</v>
      </c>
      <c r="H712" s="5">
        <f t="shared" si="47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 s="5">
        <v>6200</v>
      </c>
      <c r="E713" s="5">
        <v>1260</v>
      </c>
      <c r="F713" s="6">
        <f t="shared" si="46"/>
        <v>-79.677419354838705</v>
      </c>
      <c r="G713" t="s">
        <v>14</v>
      </c>
      <c r="H713" s="5">
        <f t="shared" si="47"/>
        <v>90</v>
      </c>
      <c r="I713">
        <v>14</v>
      </c>
      <c r="J713" t="s">
        <v>94</v>
      </c>
      <c r="K713" t="s">
        <v>95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 s="5">
        <v>800</v>
      </c>
      <c r="E714" s="5">
        <v>14725</v>
      </c>
      <c r="F714" s="6">
        <f t="shared" si="46"/>
        <v>1740.625</v>
      </c>
      <c r="G714" t="s">
        <v>19</v>
      </c>
      <c r="H714" s="5">
        <f t="shared" si="47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 s="5">
        <v>6900</v>
      </c>
      <c r="E715" s="5">
        <v>11174</v>
      </c>
      <c r="F715" s="6">
        <f t="shared" si="46"/>
        <v>61.94202898550725</v>
      </c>
      <c r="G715" t="s">
        <v>19</v>
      </c>
      <c r="H715" s="5">
        <f t="shared" si="47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 s="5">
        <v>38500</v>
      </c>
      <c r="E716" s="5">
        <v>182036</v>
      </c>
      <c r="F716" s="6">
        <f t="shared" si="46"/>
        <v>372.82077922077923</v>
      </c>
      <c r="G716" t="s">
        <v>19</v>
      </c>
      <c r="H716" s="5">
        <f t="shared" si="47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 s="5">
        <v>118000</v>
      </c>
      <c r="E717" s="5">
        <v>28870</v>
      </c>
      <c r="F717" s="6">
        <f t="shared" si="46"/>
        <v>-75.533898305084747</v>
      </c>
      <c r="G717" t="s">
        <v>14</v>
      </c>
      <c r="H717" s="5">
        <f t="shared" si="47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 s="5">
        <v>2000</v>
      </c>
      <c r="E718" s="5">
        <v>10353</v>
      </c>
      <c r="F718" s="6">
        <f t="shared" si="46"/>
        <v>417.65</v>
      </c>
      <c r="G718" t="s">
        <v>19</v>
      </c>
      <c r="H718" s="5">
        <f t="shared" si="47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 s="5">
        <v>5600</v>
      </c>
      <c r="E719" s="5">
        <v>13868</v>
      </c>
      <c r="F719" s="6">
        <f t="shared" si="46"/>
        <v>147.64285714285714</v>
      </c>
      <c r="G719" t="s">
        <v>19</v>
      </c>
      <c r="H719" s="5">
        <f t="shared" si="47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 s="5">
        <v>8300</v>
      </c>
      <c r="E720" s="5">
        <v>8317</v>
      </c>
      <c r="F720" s="6">
        <f t="shared" si="46"/>
        <v>0.20481927710843373</v>
      </c>
      <c r="G720" t="s">
        <v>19</v>
      </c>
      <c r="H720" s="5">
        <f t="shared" si="47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 s="5">
        <v>6900</v>
      </c>
      <c r="E721" s="5">
        <v>10557</v>
      </c>
      <c r="F721" s="6">
        <f t="shared" si="46"/>
        <v>53</v>
      </c>
      <c r="G721" t="s">
        <v>19</v>
      </c>
      <c r="H721" s="5">
        <f t="shared" si="47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 s="5">
        <v>8700</v>
      </c>
      <c r="E722" s="5">
        <v>3227</v>
      </c>
      <c r="F722" s="6">
        <f t="shared" si="46"/>
        <v>-62.908045977011497</v>
      </c>
      <c r="G722" t="s">
        <v>63</v>
      </c>
      <c r="H722" s="5">
        <f t="shared" si="47"/>
        <v>84.921052631578945</v>
      </c>
      <c r="I722">
        <v>38</v>
      </c>
      <c r="J722" t="s">
        <v>32</v>
      </c>
      <c r="K722" t="s">
        <v>33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 s="5">
        <v>123600</v>
      </c>
      <c r="E723" s="5">
        <v>5429</v>
      </c>
      <c r="F723" s="6">
        <f t="shared" si="46"/>
        <v>-95.60760517799352</v>
      </c>
      <c r="G723" t="s">
        <v>63</v>
      </c>
      <c r="H723" s="5">
        <f t="shared" si="47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 s="5">
        <v>48500</v>
      </c>
      <c r="E724" s="5">
        <v>75906</v>
      </c>
      <c r="F724" s="6">
        <f t="shared" si="46"/>
        <v>56.507216494845359</v>
      </c>
      <c r="G724" t="s">
        <v>19</v>
      </c>
      <c r="H724" s="5">
        <f t="shared" si="47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 s="5">
        <v>4900</v>
      </c>
      <c r="E725" s="5">
        <v>13250</v>
      </c>
      <c r="F725" s="6">
        <f t="shared" si="46"/>
        <v>170.40816326530611</v>
      </c>
      <c r="G725" t="s">
        <v>19</v>
      </c>
      <c r="H725" s="5">
        <f t="shared" si="47"/>
        <v>92.013888888888886</v>
      </c>
      <c r="I725">
        <v>144</v>
      </c>
      <c r="J725" t="s">
        <v>24</v>
      </c>
      <c r="K725" t="s">
        <v>25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 s="5">
        <v>8400</v>
      </c>
      <c r="E726" s="5">
        <v>11261</v>
      </c>
      <c r="F726" s="6">
        <f t="shared" si="46"/>
        <v>34.05952380952381</v>
      </c>
      <c r="G726" t="s">
        <v>19</v>
      </c>
      <c r="H726" s="5">
        <f t="shared" si="47"/>
        <v>93.066115702479337</v>
      </c>
      <c r="I726">
        <v>121</v>
      </c>
      <c r="J726" t="s">
        <v>36</v>
      </c>
      <c r="K726" t="s">
        <v>37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 s="5">
        <v>193200</v>
      </c>
      <c r="E727" s="5">
        <v>97369</v>
      </c>
      <c r="F727" s="6">
        <f t="shared" si="46"/>
        <v>-49.601966873706004</v>
      </c>
      <c r="G727" t="s">
        <v>14</v>
      </c>
      <c r="H727" s="5">
        <f t="shared" si="47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 s="5">
        <v>54300</v>
      </c>
      <c r="E728" s="5">
        <v>48227</v>
      </c>
      <c r="F728" s="6">
        <f t="shared" si="46"/>
        <v>-11.184162062615101</v>
      </c>
      <c r="G728" t="s">
        <v>63</v>
      </c>
      <c r="H728" s="5">
        <f t="shared" si="47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 s="5">
        <v>8900</v>
      </c>
      <c r="E729" s="5">
        <v>14685</v>
      </c>
      <c r="F729" s="6">
        <f t="shared" si="46"/>
        <v>65</v>
      </c>
      <c r="G729" t="s">
        <v>19</v>
      </c>
      <c r="H729" s="5">
        <f t="shared" si="47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 s="5">
        <v>4200</v>
      </c>
      <c r="E730" s="5">
        <v>735</v>
      </c>
      <c r="F730" s="6">
        <f t="shared" si="46"/>
        <v>-82.5</v>
      </c>
      <c r="G730" t="s">
        <v>14</v>
      </c>
      <c r="H730" s="5">
        <f t="shared" si="47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 s="5">
        <v>5600</v>
      </c>
      <c r="E731" s="5">
        <v>10397</v>
      </c>
      <c r="F731" s="6">
        <f t="shared" si="46"/>
        <v>85.660714285714292</v>
      </c>
      <c r="G731" t="s">
        <v>19</v>
      </c>
      <c r="H731" s="5">
        <f t="shared" si="47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 s="5">
        <v>28800</v>
      </c>
      <c r="E732" s="5">
        <v>118847</v>
      </c>
      <c r="F732" s="6">
        <f t="shared" si="46"/>
        <v>312.66319444444446</v>
      </c>
      <c r="G732" t="s">
        <v>19</v>
      </c>
      <c r="H732" s="5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 s="5">
        <v>8000</v>
      </c>
      <c r="E733" s="5">
        <v>7220</v>
      </c>
      <c r="F733" s="6">
        <f t="shared" si="46"/>
        <v>-9.75</v>
      </c>
      <c r="G733" t="s">
        <v>63</v>
      </c>
      <c r="H733" s="5">
        <f t="shared" si="47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 s="5">
        <v>117000</v>
      </c>
      <c r="E734" s="5">
        <v>107622</v>
      </c>
      <c r="F734" s="6">
        <f t="shared" si="46"/>
        <v>-8.0153846153846153</v>
      </c>
      <c r="G734" t="s">
        <v>14</v>
      </c>
      <c r="H734" s="5">
        <f t="shared" si="47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 s="5">
        <v>15800</v>
      </c>
      <c r="E735" s="5">
        <v>83267</v>
      </c>
      <c r="F735" s="6">
        <f t="shared" si="46"/>
        <v>427.00632911392404</v>
      </c>
      <c r="G735" t="s">
        <v>19</v>
      </c>
      <c r="H735" s="5">
        <f t="shared" si="47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 s="5">
        <v>4200</v>
      </c>
      <c r="E736" s="5">
        <v>13404</v>
      </c>
      <c r="F736" s="6">
        <f t="shared" si="46"/>
        <v>219.14285714285714</v>
      </c>
      <c r="G736" t="s">
        <v>19</v>
      </c>
      <c r="H736" s="5">
        <f t="shared" si="47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 s="5">
        <v>37100</v>
      </c>
      <c r="E737" s="5">
        <v>131404</v>
      </c>
      <c r="F737" s="6">
        <f t="shared" si="46"/>
        <v>254.18867924528303</v>
      </c>
      <c r="G737" t="s">
        <v>19</v>
      </c>
      <c r="H737" s="5">
        <f t="shared" si="47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 s="5">
        <v>7700</v>
      </c>
      <c r="E738" s="5">
        <v>2533</v>
      </c>
      <c r="F738" s="6">
        <f t="shared" si="46"/>
        <v>-67.103896103896105</v>
      </c>
      <c r="G738" t="s">
        <v>63</v>
      </c>
      <c r="H738" s="5">
        <f t="shared" si="47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 s="5">
        <v>3700</v>
      </c>
      <c r="E739" s="5">
        <v>5028</v>
      </c>
      <c r="F739" s="6">
        <f t="shared" si="46"/>
        <v>35.891891891891895</v>
      </c>
      <c r="G739" t="s">
        <v>19</v>
      </c>
      <c r="H739" s="5">
        <f t="shared" si="47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 s="5">
        <v>74700</v>
      </c>
      <c r="E740" s="5">
        <v>1557</v>
      </c>
      <c r="F740" s="6">
        <f t="shared" si="46"/>
        <v>-97.915662650602414</v>
      </c>
      <c r="G740" t="s">
        <v>14</v>
      </c>
      <c r="H740" s="5">
        <f t="shared" si="47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 s="5">
        <v>10000</v>
      </c>
      <c r="E741" s="5">
        <v>6100</v>
      </c>
      <c r="F741" s="6">
        <f t="shared" si="46"/>
        <v>-39</v>
      </c>
      <c r="G741" t="s">
        <v>14</v>
      </c>
      <c r="H741" s="5">
        <f t="shared" si="47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 s="5">
        <v>5300</v>
      </c>
      <c r="E742" s="5">
        <v>1592</v>
      </c>
      <c r="F742" s="6">
        <f t="shared" si="46"/>
        <v>-69.962264150943398</v>
      </c>
      <c r="G742" t="s">
        <v>14</v>
      </c>
      <c r="H742" s="5">
        <f t="shared" si="47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 s="5">
        <v>1200</v>
      </c>
      <c r="E743" s="5">
        <v>14150</v>
      </c>
      <c r="F743" s="6">
        <f t="shared" si="46"/>
        <v>1079.1666666666665</v>
      </c>
      <c r="G743" t="s">
        <v>19</v>
      </c>
      <c r="H743" s="5">
        <f t="shared" si="47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 s="5">
        <v>1200</v>
      </c>
      <c r="E744" s="5">
        <v>13513</v>
      </c>
      <c r="F744" s="6">
        <f t="shared" si="46"/>
        <v>1026.0833333333335</v>
      </c>
      <c r="G744" t="s">
        <v>19</v>
      </c>
      <c r="H744" s="5">
        <f t="shared" si="47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 s="5">
        <v>3900</v>
      </c>
      <c r="E745" s="5">
        <v>504</v>
      </c>
      <c r="F745" s="6">
        <f t="shared" si="46"/>
        <v>-87.07692307692308</v>
      </c>
      <c r="G745" t="s">
        <v>14</v>
      </c>
      <c r="H745" s="5">
        <f t="shared" si="47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 s="5">
        <v>2000</v>
      </c>
      <c r="E746" s="5">
        <v>14240</v>
      </c>
      <c r="F746" s="6">
        <f t="shared" si="46"/>
        <v>612</v>
      </c>
      <c r="G746" t="s">
        <v>19</v>
      </c>
      <c r="H746" s="5">
        <f t="shared" si="47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 s="5">
        <v>6900</v>
      </c>
      <c r="E747" s="5">
        <v>2091</v>
      </c>
      <c r="F747" s="6">
        <f t="shared" si="46"/>
        <v>-69.695652173913047</v>
      </c>
      <c r="G747" t="s">
        <v>14</v>
      </c>
      <c r="H747" s="5">
        <f t="shared" si="47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 s="5">
        <v>55800</v>
      </c>
      <c r="E748" s="5">
        <v>118580</v>
      </c>
      <c r="F748" s="6">
        <f t="shared" si="46"/>
        <v>112.5089605734767</v>
      </c>
      <c r="G748" t="s">
        <v>19</v>
      </c>
      <c r="H748" s="5">
        <f t="shared" si="47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 s="5">
        <v>4900</v>
      </c>
      <c r="E749" s="5">
        <v>11214</v>
      </c>
      <c r="F749" s="6">
        <f t="shared" si="46"/>
        <v>128.85714285714286</v>
      </c>
      <c r="G749" t="s">
        <v>19</v>
      </c>
      <c r="H749" s="5">
        <f t="shared" si="47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 s="5">
        <v>194900</v>
      </c>
      <c r="E750" s="5">
        <v>68137</v>
      </c>
      <c r="F750" s="6">
        <f t="shared" si="46"/>
        <v>-65.040020523345305</v>
      </c>
      <c r="G750" t="s">
        <v>63</v>
      </c>
      <c r="H750" s="5">
        <f t="shared" si="47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 s="5">
        <v>8600</v>
      </c>
      <c r="E751" s="5">
        <v>13527</v>
      </c>
      <c r="F751" s="6">
        <f t="shared" si="46"/>
        <v>57.290697674418603</v>
      </c>
      <c r="G751" t="s">
        <v>19</v>
      </c>
      <c r="H751" s="5">
        <f t="shared" si="47"/>
        <v>36.959016393442624</v>
      </c>
      <c r="I751">
        <v>366</v>
      </c>
      <c r="J751" t="s">
        <v>94</v>
      </c>
      <c r="K751" t="s">
        <v>95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 s="5">
        <v>100</v>
      </c>
      <c r="E752" s="5">
        <v>1</v>
      </c>
      <c r="F752" s="6">
        <f t="shared" si="46"/>
        <v>-99</v>
      </c>
      <c r="G752" t="s">
        <v>14</v>
      </c>
      <c r="H752" s="5">
        <f t="shared" si="47"/>
        <v>1</v>
      </c>
      <c r="I752">
        <v>1</v>
      </c>
      <c r="J752" t="s">
        <v>36</v>
      </c>
      <c r="K752" t="s">
        <v>37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 s="5">
        <v>3600</v>
      </c>
      <c r="E753" s="5">
        <v>8363</v>
      </c>
      <c r="F753" s="6">
        <f t="shared" si="46"/>
        <v>132.30555555555557</v>
      </c>
      <c r="G753" t="s">
        <v>19</v>
      </c>
      <c r="H753" s="5">
        <f t="shared" si="47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 s="5">
        <v>5800</v>
      </c>
      <c r="E754" s="5">
        <v>5362</v>
      </c>
      <c r="F754" s="6">
        <f t="shared" si="46"/>
        <v>-7.5517241379310347</v>
      </c>
      <c r="G754" t="s">
        <v>63</v>
      </c>
      <c r="H754" s="5">
        <f t="shared" si="47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 s="5">
        <v>4700</v>
      </c>
      <c r="E755" s="5">
        <v>12065</v>
      </c>
      <c r="F755" s="6">
        <f t="shared" si="46"/>
        <v>156.70212765957447</v>
      </c>
      <c r="G755" t="s">
        <v>19</v>
      </c>
      <c r="H755" s="5">
        <f t="shared" si="47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 s="5">
        <v>70400</v>
      </c>
      <c r="E756" s="5">
        <v>118603</v>
      </c>
      <c r="F756" s="6">
        <f t="shared" si="46"/>
        <v>68.470170454545453</v>
      </c>
      <c r="G756" t="s">
        <v>19</v>
      </c>
      <c r="H756" s="5">
        <f t="shared" si="47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 s="5">
        <v>4500</v>
      </c>
      <c r="E757" s="5">
        <v>7496</v>
      </c>
      <c r="F757" s="6">
        <f t="shared" si="46"/>
        <v>66.577777777777783</v>
      </c>
      <c r="G757" t="s">
        <v>19</v>
      </c>
      <c r="H757" s="5">
        <f t="shared" si="47"/>
        <v>26.027777777777779</v>
      </c>
      <c r="I757">
        <v>288</v>
      </c>
      <c r="J757" t="s">
        <v>32</v>
      </c>
      <c r="K757" t="s">
        <v>33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 s="5">
        <v>1300</v>
      </c>
      <c r="E758" s="5">
        <v>10037</v>
      </c>
      <c r="F758" s="6">
        <f t="shared" si="46"/>
        <v>672.07692307692309</v>
      </c>
      <c r="G758" t="s">
        <v>19</v>
      </c>
      <c r="H758" s="5">
        <f t="shared" si="47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 s="5">
        <v>1400</v>
      </c>
      <c r="E759" s="5">
        <v>5696</v>
      </c>
      <c r="F759" s="6">
        <f t="shared" si="46"/>
        <v>306.85714285714283</v>
      </c>
      <c r="G759" t="s">
        <v>19</v>
      </c>
      <c r="H759" s="5">
        <f t="shared" si="47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 s="5">
        <v>29600</v>
      </c>
      <c r="E760" s="5">
        <v>167005</v>
      </c>
      <c r="F760" s="6">
        <f t="shared" si="46"/>
        <v>464.20608108108115</v>
      </c>
      <c r="G760" t="s">
        <v>19</v>
      </c>
      <c r="H760" s="5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 s="5">
        <v>167500</v>
      </c>
      <c r="E761" s="5">
        <v>114615</v>
      </c>
      <c r="F761" s="6">
        <f t="shared" si="46"/>
        <v>-31.573134328358211</v>
      </c>
      <c r="G761" t="s">
        <v>14</v>
      </c>
      <c r="H761" s="5">
        <f t="shared" si="47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 s="5">
        <v>48300</v>
      </c>
      <c r="E762" s="5">
        <v>16592</v>
      </c>
      <c r="F762" s="6">
        <f t="shared" si="46"/>
        <v>-65.648033126293996</v>
      </c>
      <c r="G762" t="s">
        <v>14</v>
      </c>
      <c r="H762" s="5">
        <f t="shared" si="47"/>
        <v>79.009523809523813</v>
      </c>
      <c r="I762">
        <v>210</v>
      </c>
      <c r="J762" t="s">
        <v>94</v>
      </c>
      <c r="K762" t="s">
        <v>95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 s="5">
        <v>2200</v>
      </c>
      <c r="E763" s="5">
        <v>14420</v>
      </c>
      <c r="F763" s="6">
        <f t="shared" si="46"/>
        <v>555.4545454545455</v>
      </c>
      <c r="G763" t="s">
        <v>19</v>
      </c>
      <c r="H763" s="5">
        <f t="shared" si="47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 s="5">
        <v>3500</v>
      </c>
      <c r="E764" s="5">
        <v>6204</v>
      </c>
      <c r="F764" s="6">
        <f t="shared" si="46"/>
        <v>77.257142857142853</v>
      </c>
      <c r="G764" t="s">
        <v>19</v>
      </c>
      <c r="H764" s="5">
        <f t="shared" si="47"/>
        <v>62.04</v>
      </c>
      <c r="I764">
        <v>100</v>
      </c>
      <c r="J764" t="s">
        <v>24</v>
      </c>
      <c r="K764" t="s">
        <v>25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 s="5">
        <v>5600</v>
      </c>
      <c r="E765" s="5">
        <v>6338</v>
      </c>
      <c r="F765" s="6">
        <f t="shared" si="46"/>
        <v>13.178571428571429</v>
      </c>
      <c r="G765" t="s">
        <v>19</v>
      </c>
      <c r="H765" s="5">
        <f t="shared" si="47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 s="5">
        <v>1100</v>
      </c>
      <c r="E766" s="5">
        <v>8010</v>
      </c>
      <c r="F766" s="6">
        <f t="shared" si="46"/>
        <v>628.18181818181824</v>
      </c>
      <c r="G766" t="s">
        <v>19</v>
      </c>
      <c r="H766" s="5">
        <f t="shared" si="47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 s="5">
        <v>3900</v>
      </c>
      <c r="E767" s="5">
        <v>8125</v>
      </c>
      <c r="F767" s="6">
        <f t="shared" si="46"/>
        <v>108.33333333333333</v>
      </c>
      <c r="G767" t="s">
        <v>19</v>
      </c>
      <c r="H767" s="5">
        <f t="shared" si="47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 s="5">
        <v>43800</v>
      </c>
      <c r="E768" s="5">
        <v>13653</v>
      </c>
      <c r="F768" s="6">
        <f t="shared" si="46"/>
        <v>-68.828767123287676</v>
      </c>
      <c r="G768" t="s">
        <v>14</v>
      </c>
      <c r="H768" s="5">
        <f t="shared" si="47"/>
        <v>55.052419354838712</v>
      </c>
      <c r="I768">
        <v>248</v>
      </c>
      <c r="J768" t="s">
        <v>24</v>
      </c>
      <c r="K768" t="s">
        <v>25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 s="5">
        <v>97200</v>
      </c>
      <c r="E769" s="5">
        <v>55372</v>
      </c>
      <c r="F769" s="6">
        <f t="shared" si="46"/>
        <v>-43.032921810699584</v>
      </c>
      <c r="G769" t="s">
        <v>14</v>
      </c>
      <c r="H769" s="5">
        <f t="shared" si="47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 s="5">
        <v>4800</v>
      </c>
      <c r="E770" s="5">
        <v>11088</v>
      </c>
      <c r="F770" s="6">
        <f t="shared" si="46"/>
        <v>131</v>
      </c>
      <c r="G770" t="s">
        <v>19</v>
      </c>
      <c r="H770" s="5">
        <f t="shared" si="47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 s="5">
        <v>125600</v>
      </c>
      <c r="E771" s="5">
        <v>109106</v>
      </c>
      <c r="F771" s="6">
        <f t="shared" si="46"/>
        <v>-13.132165605095542</v>
      </c>
      <c r="G771" t="s">
        <v>14</v>
      </c>
      <c r="H771" s="5">
        <f t="shared" si="47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48">(((L771/60)/60)/24)+DATE(1970,1,1)</f>
        <v>41501.208333333336</v>
      </c>
      <c r="O771" s="10">
        <f t="shared" ref="O771:O834" si="49">(((M771/60)/60)/24)+DATE(1970,1,1)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 s="5">
        <v>4300</v>
      </c>
      <c r="E772" s="5">
        <v>11642</v>
      </c>
      <c r="F772" s="6">
        <f t="shared" ref="F772:F835" si="50">((E772-D772)/D772)*100</f>
        <v>170.74418604651163</v>
      </c>
      <c r="G772" t="s">
        <v>19</v>
      </c>
      <c r="H772" s="5">
        <f t="shared" ref="H772:H835" si="51">SUM(E772/I772)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 s="5">
        <v>5600</v>
      </c>
      <c r="E773" s="5">
        <v>2769</v>
      </c>
      <c r="F773" s="6">
        <f t="shared" si="50"/>
        <v>-50.553571428571431</v>
      </c>
      <c r="G773" t="s">
        <v>63</v>
      </c>
      <c r="H773" s="5">
        <f t="shared" si="51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 s="5">
        <v>149600</v>
      </c>
      <c r="E774" s="5">
        <v>169586</v>
      </c>
      <c r="F774" s="6">
        <f t="shared" si="50"/>
        <v>13.359625668449199</v>
      </c>
      <c r="G774" t="s">
        <v>19</v>
      </c>
      <c r="H774" s="5">
        <f t="shared" si="51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 s="5">
        <v>53100</v>
      </c>
      <c r="E775" s="5">
        <v>101185</v>
      </c>
      <c r="F775" s="6">
        <f t="shared" si="50"/>
        <v>90.555555555555557</v>
      </c>
      <c r="G775" t="s">
        <v>19</v>
      </c>
      <c r="H775" s="5">
        <f t="shared" si="51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 s="5">
        <v>5000</v>
      </c>
      <c r="E776" s="5">
        <v>6775</v>
      </c>
      <c r="F776" s="6">
        <f t="shared" si="50"/>
        <v>35.5</v>
      </c>
      <c r="G776" t="s">
        <v>19</v>
      </c>
      <c r="H776" s="5">
        <f t="shared" si="51"/>
        <v>86.858974358974365</v>
      </c>
      <c r="I776">
        <v>78</v>
      </c>
      <c r="J776" t="s">
        <v>94</v>
      </c>
      <c r="K776" t="s">
        <v>95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 s="5">
        <v>9400</v>
      </c>
      <c r="E777" s="5">
        <v>968</v>
      </c>
      <c r="F777" s="6">
        <f t="shared" si="50"/>
        <v>-89.702127659574472</v>
      </c>
      <c r="G777" t="s">
        <v>14</v>
      </c>
      <c r="H777" s="5">
        <f t="shared" si="51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 s="5">
        <v>110800</v>
      </c>
      <c r="E778" s="5">
        <v>72623</v>
      </c>
      <c r="F778" s="6">
        <f t="shared" si="50"/>
        <v>-34.455776173285194</v>
      </c>
      <c r="G778" t="s">
        <v>14</v>
      </c>
      <c r="H778" s="5">
        <f t="shared" si="51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 s="5">
        <v>93800</v>
      </c>
      <c r="E779" s="5">
        <v>45987</v>
      </c>
      <c r="F779" s="6">
        <f t="shared" si="50"/>
        <v>-50.973347547974413</v>
      </c>
      <c r="G779" t="s">
        <v>14</v>
      </c>
      <c r="H779" s="5">
        <f t="shared" si="51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 s="5">
        <v>1300</v>
      </c>
      <c r="E780" s="5">
        <v>10243</v>
      </c>
      <c r="F780" s="6">
        <f t="shared" si="50"/>
        <v>687.92307692307691</v>
      </c>
      <c r="G780" t="s">
        <v>19</v>
      </c>
      <c r="H780" s="5">
        <f t="shared" si="51"/>
        <v>58.867816091954026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 s="5">
        <v>108700</v>
      </c>
      <c r="E781" s="5">
        <v>87293</v>
      </c>
      <c r="F781" s="6">
        <f t="shared" si="50"/>
        <v>-19.693652253909843</v>
      </c>
      <c r="G781" t="s">
        <v>14</v>
      </c>
      <c r="H781" s="5">
        <f t="shared" si="51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 s="5">
        <v>5100</v>
      </c>
      <c r="E782" s="5">
        <v>5421</v>
      </c>
      <c r="F782" s="6">
        <f t="shared" si="50"/>
        <v>6.2941176470588234</v>
      </c>
      <c r="G782" t="s">
        <v>19</v>
      </c>
      <c r="H782" s="5">
        <f t="shared" si="51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 s="5">
        <v>8700</v>
      </c>
      <c r="E783" s="5">
        <v>4414</v>
      </c>
      <c r="F783" s="6">
        <f t="shared" si="50"/>
        <v>-49.264367816091955</v>
      </c>
      <c r="G783" t="s">
        <v>63</v>
      </c>
      <c r="H783" s="5">
        <f t="shared" si="51"/>
        <v>78.821428571428569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 s="5">
        <v>5100</v>
      </c>
      <c r="E784" s="5">
        <v>10981</v>
      </c>
      <c r="F784" s="6">
        <f t="shared" si="50"/>
        <v>115.31372549019608</v>
      </c>
      <c r="G784" t="s">
        <v>19</v>
      </c>
      <c r="H784" s="5">
        <f t="shared" si="51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 s="5">
        <v>7400</v>
      </c>
      <c r="E785" s="5">
        <v>10451</v>
      </c>
      <c r="F785" s="6">
        <f t="shared" si="50"/>
        <v>41.229729729729733</v>
      </c>
      <c r="G785" t="s">
        <v>19</v>
      </c>
      <c r="H785" s="5">
        <f t="shared" si="51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 s="5">
        <v>88900</v>
      </c>
      <c r="E786" s="5">
        <v>102535</v>
      </c>
      <c r="F786" s="6">
        <f t="shared" si="50"/>
        <v>15.337457817772778</v>
      </c>
      <c r="G786" t="s">
        <v>19</v>
      </c>
      <c r="H786" s="5">
        <f t="shared" si="51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 s="5">
        <v>6700</v>
      </c>
      <c r="E787" s="5">
        <v>12939</v>
      </c>
      <c r="F787" s="6">
        <f t="shared" si="50"/>
        <v>93.119402985074629</v>
      </c>
      <c r="G787" t="s">
        <v>19</v>
      </c>
      <c r="H787" s="5">
        <f t="shared" si="51"/>
        <v>101.88188976377953</v>
      </c>
      <c r="I787">
        <v>127</v>
      </c>
      <c r="J787" t="s">
        <v>24</v>
      </c>
      <c r="K787" t="s">
        <v>25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 s="5">
        <v>1500</v>
      </c>
      <c r="E788" s="5">
        <v>10946</v>
      </c>
      <c r="F788" s="6">
        <f t="shared" si="50"/>
        <v>629.73333333333335</v>
      </c>
      <c r="G788" t="s">
        <v>19</v>
      </c>
      <c r="H788" s="5">
        <f t="shared" si="51"/>
        <v>52.879227053140099</v>
      </c>
      <c r="I788">
        <v>207</v>
      </c>
      <c r="J788" t="s">
        <v>94</v>
      </c>
      <c r="K788" t="s">
        <v>95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 s="5">
        <v>61200</v>
      </c>
      <c r="E789" s="5">
        <v>60994</v>
      </c>
      <c r="F789" s="6">
        <f t="shared" si="50"/>
        <v>-0.33660130718954245</v>
      </c>
      <c r="G789" t="s">
        <v>14</v>
      </c>
      <c r="H789" s="5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 s="5">
        <v>3600</v>
      </c>
      <c r="E790" s="5">
        <v>3174</v>
      </c>
      <c r="F790" s="6">
        <f t="shared" si="50"/>
        <v>-11.833333333333334</v>
      </c>
      <c r="G790" t="s">
        <v>42</v>
      </c>
      <c r="H790" s="5">
        <f t="shared" si="51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 s="5">
        <v>9000</v>
      </c>
      <c r="E791" s="5">
        <v>3351</v>
      </c>
      <c r="F791" s="6">
        <f t="shared" si="50"/>
        <v>-62.766666666666673</v>
      </c>
      <c r="G791" t="s">
        <v>14</v>
      </c>
      <c r="H791" s="5">
        <f t="shared" si="51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 s="5">
        <v>185900</v>
      </c>
      <c r="E792" s="5">
        <v>56774</v>
      </c>
      <c r="F792" s="6">
        <f t="shared" si="50"/>
        <v>-69.459924690693924</v>
      </c>
      <c r="G792" t="s">
        <v>63</v>
      </c>
      <c r="H792" s="5">
        <f t="shared" si="51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 s="5">
        <v>2100</v>
      </c>
      <c r="E793" s="5">
        <v>540</v>
      </c>
      <c r="F793" s="6">
        <f t="shared" si="50"/>
        <v>-74.285714285714292</v>
      </c>
      <c r="G793" t="s">
        <v>14</v>
      </c>
      <c r="H793" s="5">
        <f t="shared" si="51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 s="5">
        <v>2000</v>
      </c>
      <c r="E794" s="5">
        <v>680</v>
      </c>
      <c r="F794" s="6">
        <f t="shared" si="50"/>
        <v>-66</v>
      </c>
      <c r="G794" t="s">
        <v>14</v>
      </c>
      <c r="H794" s="5">
        <f t="shared" si="51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 s="5">
        <v>1100</v>
      </c>
      <c r="E795" s="5">
        <v>13045</v>
      </c>
      <c r="F795" s="6">
        <f t="shared" si="50"/>
        <v>1085.909090909091</v>
      </c>
      <c r="G795" t="s">
        <v>19</v>
      </c>
      <c r="H795" s="5">
        <f t="shared" si="51"/>
        <v>72.071823204419886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 s="5">
        <v>6600</v>
      </c>
      <c r="E796" s="5">
        <v>8276</v>
      </c>
      <c r="F796" s="6">
        <f t="shared" si="50"/>
        <v>25.393939393939398</v>
      </c>
      <c r="G796" t="s">
        <v>19</v>
      </c>
      <c r="H796" s="5">
        <f t="shared" si="51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 s="5">
        <v>7100</v>
      </c>
      <c r="E797" s="5">
        <v>1022</v>
      </c>
      <c r="F797" s="6">
        <f t="shared" si="50"/>
        <v>-85.605633802816911</v>
      </c>
      <c r="G797" t="s">
        <v>14</v>
      </c>
      <c r="H797" s="5">
        <f t="shared" si="51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 s="5">
        <v>7800</v>
      </c>
      <c r="E798" s="5">
        <v>4275</v>
      </c>
      <c r="F798" s="6">
        <f t="shared" si="50"/>
        <v>-45.192307692307693</v>
      </c>
      <c r="G798" t="s">
        <v>14</v>
      </c>
      <c r="H798" s="5">
        <f t="shared" si="51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 s="5">
        <v>7600</v>
      </c>
      <c r="E799" s="5">
        <v>8332</v>
      </c>
      <c r="F799" s="6">
        <f t="shared" si="50"/>
        <v>9.6315789473684212</v>
      </c>
      <c r="G799" t="s">
        <v>19</v>
      </c>
      <c r="H799" s="5">
        <f t="shared" si="51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 s="5">
        <v>3400</v>
      </c>
      <c r="E800" s="5">
        <v>6408</v>
      </c>
      <c r="F800" s="6">
        <f t="shared" si="50"/>
        <v>88.470588235294116</v>
      </c>
      <c r="G800" t="s">
        <v>19</v>
      </c>
      <c r="H800" s="5">
        <f t="shared" si="51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 s="5">
        <v>84500</v>
      </c>
      <c r="E801" s="5">
        <v>73522</v>
      </c>
      <c r="F801" s="6">
        <f t="shared" si="50"/>
        <v>-12.991715976331362</v>
      </c>
      <c r="G801" t="s">
        <v>14</v>
      </c>
      <c r="H801" s="5">
        <f t="shared" si="51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 s="5">
        <v>100</v>
      </c>
      <c r="E802" s="5">
        <v>1</v>
      </c>
      <c r="F802" s="6">
        <f t="shared" si="50"/>
        <v>-99</v>
      </c>
      <c r="G802" t="s">
        <v>14</v>
      </c>
      <c r="H802" s="5">
        <f t="shared" si="51"/>
        <v>1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 s="5">
        <v>2300</v>
      </c>
      <c r="E803" s="5">
        <v>4667</v>
      </c>
      <c r="F803" s="6">
        <f t="shared" si="50"/>
        <v>102.91304347826087</v>
      </c>
      <c r="G803" t="s">
        <v>19</v>
      </c>
      <c r="H803" s="5">
        <f t="shared" si="51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 s="5">
        <v>6200</v>
      </c>
      <c r="E804" s="5">
        <v>12216</v>
      </c>
      <c r="F804" s="6">
        <f t="shared" si="50"/>
        <v>97.032258064516128</v>
      </c>
      <c r="G804" t="s">
        <v>19</v>
      </c>
      <c r="H804" s="5">
        <f t="shared" si="51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 s="5">
        <v>6100</v>
      </c>
      <c r="E805" s="5">
        <v>6527</v>
      </c>
      <c r="F805" s="6">
        <f t="shared" si="50"/>
        <v>7.0000000000000009</v>
      </c>
      <c r="G805" t="s">
        <v>19</v>
      </c>
      <c r="H805" s="5">
        <f t="shared" si="51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 s="5">
        <v>2600</v>
      </c>
      <c r="E806" s="5">
        <v>6987</v>
      </c>
      <c r="F806" s="6">
        <f t="shared" si="50"/>
        <v>168.73076923076923</v>
      </c>
      <c r="G806" t="s">
        <v>19</v>
      </c>
      <c r="H806" s="5">
        <f t="shared" si="51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 s="5">
        <v>9700</v>
      </c>
      <c r="E807" s="5">
        <v>4932</v>
      </c>
      <c r="F807" s="6">
        <f t="shared" si="50"/>
        <v>-49.154639175257728</v>
      </c>
      <c r="G807" t="s">
        <v>14</v>
      </c>
      <c r="H807" s="5">
        <f t="shared" si="51"/>
        <v>73.611940298507463</v>
      </c>
      <c r="I807">
        <v>67</v>
      </c>
      <c r="J807" t="s">
        <v>24</v>
      </c>
      <c r="K807" t="s">
        <v>25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 s="5">
        <v>700</v>
      </c>
      <c r="E808" s="5">
        <v>8262</v>
      </c>
      <c r="F808" s="6">
        <f t="shared" si="50"/>
        <v>1080.2857142857142</v>
      </c>
      <c r="G808" t="s">
        <v>19</v>
      </c>
      <c r="H808" s="5">
        <f t="shared" si="51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 s="5">
        <v>700</v>
      </c>
      <c r="E809" s="5">
        <v>1848</v>
      </c>
      <c r="F809" s="6">
        <f t="shared" si="50"/>
        <v>164</v>
      </c>
      <c r="G809" t="s">
        <v>19</v>
      </c>
      <c r="H809" s="5">
        <f t="shared" si="51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 s="5">
        <v>5200</v>
      </c>
      <c r="E810" s="5">
        <v>1583</v>
      </c>
      <c r="F810" s="6">
        <f t="shared" si="50"/>
        <v>-69.557692307692307</v>
      </c>
      <c r="G810" t="s">
        <v>14</v>
      </c>
      <c r="H810" s="5">
        <f t="shared" si="51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 s="5">
        <v>140800</v>
      </c>
      <c r="E811" s="5">
        <v>88536</v>
      </c>
      <c r="F811" s="6">
        <f t="shared" si="50"/>
        <v>-37.119318181818187</v>
      </c>
      <c r="G811" t="s">
        <v>14</v>
      </c>
      <c r="H811" s="5">
        <f t="shared" si="51"/>
        <v>42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 s="5">
        <v>6400</v>
      </c>
      <c r="E812" s="5">
        <v>12360</v>
      </c>
      <c r="F812" s="6">
        <f t="shared" si="50"/>
        <v>93.125</v>
      </c>
      <c r="G812" t="s">
        <v>19</v>
      </c>
      <c r="H812" s="5">
        <f t="shared" si="51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 s="5">
        <v>92500</v>
      </c>
      <c r="E813" s="5">
        <v>71320</v>
      </c>
      <c r="F813" s="6">
        <f t="shared" si="50"/>
        <v>-22.897297297297296</v>
      </c>
      <c r="G813" t="s">
        <v>14</v>
      </c>
      <c r="H813" s="5">
        <f t="shared" si="51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 s="5">
        <v>59700</v>
      </c>
      <c r="E814" s="5">
        <v>134640</v>
      </c>
      <c r="F814" s="6">
        <f t="shared" si="50"/>
        <v>125.52763819095478</v>
      </c>
      <c r="G814" t="s">
        <v>19</v>
      </c>
      <c r="H814" s="5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 s="5">
        <v>3200</v>
      </c>
      <c r="E815" s="5">
        <v>7661</v>
      </c>
      <c r="F815" s="6">
        <f t="shared" si="50"/>
        <v>139.40625</v>
      </c>
      <c r="G815" t="s">
        <v>19</v>
      </c>
      <c r="H815" s="5">
        <f t="shared" si="51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 s="5">
        <v>3200</v>
      </c>
      <c r="E816" s="5">
        <v>2950</v>
      </c>
      <c r="F816" s="6">
        <f t="shared" si="50"/>
        <v>-7.8125</v>
      </c>
      <c r="G816" t="s">
        <v>14</v>
      </c>
      <c r="H816" s="5">
        <f t="shared" si="51"/>
        <v>81.944444444444443</v>
      </c>
      <c r="I816">
        <v>36</v>
      </c>
      <c r="J816" t="s">
        <v>32</v>
      </c>
      <c r="K816" t="s">
        <v>33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 s="5">
        <v>9000</v>
      </c>
      <c r="E817" s="5">
        <v>11721</v>
      </c>
      <c r="F817" s="6">
        <f t="shared" si="50"/>
        <v>30.233333333333334</v>
      </c>
      <c r="G817" t="s">
        <v>19</v>
      </c>
      <c r="H817" s="5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 s="5">
        <v>2300</v>
      </c>
      <c r="E818" s="5">
        <v>14150</v>
      </c>
      <c r="F818" s="6">
        <f t="shared" si="50"/>
        <v>515.21739130434787</v>
      </c>
      <c r="G818" t="s">
        <v>19</v>
      </c>
      <c r="H818" s="5">
        <f t="shared" si="51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 s="5">
        <v>51300</v>
      </c>
      <c r="E819" s="5">
        <v>189192</v>
      </c>
      <c r="F819" s="6">
        <f t="shared" si="50"/>
        <v>268.79532163742692</v>
      </c>
      <c r="G819" t="s">
        <v>19</v>
      </c>
      <c r="H819" s="5">
        <f t="shared" si="51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 s="5">
        <v>700</v>
      </c>
      <c r="E820" s="5">
        <v>7664</v>
      </c>
      <c r="F820" s="6">
        <f t="shared" si="50"/>
        <v>994.85714285714289</v>
      </c>
      <c r="G820" t="s">
        <v>19</v>
      </c>
      <c r="H820" s="5">
        <f t="shared" si="51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 s="5">
        <v>8900</v>
      </c>
      <c r="E821" s="5">
        <v>4509</v>
      </c>
      <c r="F821" s="6">
        <f t="shared" si="50"/>
        <v>-49.337078651685395</v>
      </c>
      <c r="G821" t="s">
        <v>14</v>
      </c>
      <c r="H821" s="5">
        <f t="shared" si="51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 s="5">
        <v>1500</v>
      </c>
      <c r="E822" s="5">
        <v>12009</v>
      </c>
      <c r="F822" s="6">
        <f t="shared" si="50"/>
        <v>700.6</v>
      </c>
      <c r="G822" t="s">
        <v>19</v>
      </c>
      <c r="H822" s="5">
        <f t="shared" si="51"/>
        <v>43.043010752688176</v>
      </c>
      <c r="I822">
        <v>279</v>
      </c>
      <c r="J822" t="s">
        <v>36</v>
      </c>
      <c r="K822" t="s">
        <v>37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 s="5">
        <v>4900</v>
      </c>
      <c r="E823" s="5">
        <v>14273</v>
      </c>
      <c r="F823" s="6">
        <f t="shared" si="50"/>
        <v>191.28571428571428</v>
      </c>
      <c r="G823" t="s">
        <v>19</v>
      </c>
      <c r="H823" s="5">
        <f t="shared" si="51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 s="5">
        <v>54000</v>
      </c>
      <c r="E824" s="5">
        <v>188982</v>
      </c>
      <c r="F824" s="6">
        <f t="shared" si="50"/>
        <v>249.96666666666667</v>
      </c>
      <c r="G824" t="s">
        <v>19</v>
      </c>
      <c r="H824" s="5">
        <f t="shared" si="51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 s="5">
        <v>4100</v>
      </c>
      <c r="E825" s="5">
        <v>14640</v>
      </c>
      <c r="F825" s="6">
        <f t="shared" si="50"/>
        <v>257.07317073170731</v>
      </c>
      <c r="G825" t="s">
        <v>19</v>
      </c>
      <c r="H825" s="5">
        <f t="shared" si="51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 s="5">
        <v>85000</v>
      </c>
      <c r="E826" s="5">
        <v>107516</v>
      </c>
      <c r="F826" s="6">
        <f t="shared" si="50"/>
        <v>26.489411764705885</v>
      </c>
      <c r="G826" t="s">
        <v>19</v>
      </c>
      <c r="H826" s="5">
        <f t="shared" si="51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 s="5">
        <v>3600</v>
      </c>
      <c r="E827" s="5">
        <v>13950</v>
      </c>
      <c r="F827" s="6">
        <f t="shared" si="50"/>
        <v>287.5</v>
      </c>
      <c r="G827" t="s">
        <v>19</v>
      </c>
      <c r="H827" s="5">
        <f t="shared" si="51"/>
        <v>88.853503184713375</v>
      </c>
      <c r="I827">
        <v>157</v>
      </c>
      <c r="J827" t="s">
        <v>36</v>
      </c>
      <c r="K827" t="s">
        <v>37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 s="5">
        <v>2800</v>
      </c>
      <c r="E828" s="5">
        <v>12797</v>
      </c>
      <c r="F828" s="6">
        <f t="shared" si="50"/>
        <v>357.03571428571428</v>
      </c>
      <c r="G828" t="s">
        <v>19</v>
      </c>
      <c r="H828" s="5">
        <f t="shared" si="51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 s="5">
        <v>2300</v>
      </c>
      <c r="E829" s="5">
        <v>6134</v>
      </c>
      <c r="F829" s="6">
        <f t="shared" si="50"/>
        <v>166.69565217391303</v>
      </c>
      <c r="G829" t="s">
        <v>19</v>
      </c>
      <c r="H829" s="5">
        <f t="shared" si="51"/>
        <v>74.804878048780495</v>
      </c>
      <c r="I829">
        <v>82</v>
      </c>
      <c r="J829" t="s">
        <v>24</v>
      </c>
      <c r="K829" t="s">
        <v>25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 s="5">
        <v>7100</v>
      </c>
      <c r="E830" s="5">
        <v>4899</v>
      </c>
      <c r="F830" s="6">
        <f t="shared" si="50"/>
        <v>-31</v>
      </c>
      <c r="G830" t="s">
        <v>14</v>
      </c>
      <c r="H830" s="5">
        <f t="shared" si="51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 s="5">
        <v>9600</v>
      </c>
      <c r="E831" s="5">
        <v>4929</v>
      </c>
      <c r="F831" s="6">
        <f t="shared" si="50"/>
        <v>-48.65625</v>
      </c>
      <c r="G831" t="s">
        <v>14</v>
      </c>
      <c r="H831" s="5">
        <f t="shared" si="51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 s="5">
        <v>121600</v>
      </c>
      <c r="E832" s="5">
        <v>1424</v>
      </c>
      <c r="F832" s="6">
        <f t="shared" si="50"/>
        <v>-98.828947368421055</v>
      </c>
      <c r="G832" t="s">
        <v>14</v>
      </c>
      <c r="H832" s="5">
        <f t="shared" si="51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 s="5">
        <v>97100</v>
      </c>
      <c r="E833" s="5">
        <v>105817</v>
      </c>
      <c r="F833" s="6">
        <f t="shared" si="50"/>
        <v>8.9773429454170959</v>
      </c>
      <c r="G833" t="s">
        <v>19</v>
      </c>
      <c r="H833" s="5">
        <f t="shared" si="51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 s="5">
        <v>43200</v>
      </c>
      <c r="E834" s="5">
        <v>136156</v>
      </c>
      <c r="F834" s="6">
        <f t="shared" si="50"/>
        <v>215.17592592592592</v>
      </c>
      <c r="G834" t="s">
        <v>19</v>
      </c>
      <c r="H834" s="5">
        <f t="shared" si="51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 s="5">
        <v>6800</v>
      </c>
      <c r="E835" s="5">
        <v>10723</v>
      </c>
      <c r="F835" s="6">
        <f t="shared" si="50"/>
        <v>57.691176470588232</v>
      </c>
      <c r="G835" t="s">
        <v>19</v>
      </c>
      <c r="H835" s="5">
        <f t="shared" si="51"/>
        <v>64.987878787878785</v>
      </c>
      <c r="I835">
        <v>165</v>
      </c>
      <c r="J835" t="s">
        <v>32</v>
      </c>
      <c r="K835" t="s">
        <v>33</v>
      </c>
      <c r="L835">
        <v>1297663200</v>
      </c>
      <c r="M835">
        <v>1298613600</v>
      </c>
      <c r="N835" s="10">
        <f t="shared" ref="N835:N898" si="52">(((L835/60)/60)/24)+DATE(1970,1,1)</f>
        <v>40588.25</v>
      </c>
      <c r="O835" s="10">
        <f t="shared" ref="O835:O898" si="53">(((M835/60)/60)/24)+DATE(1970,1,1)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 s="5">
        <v>7300</v>
      </c>
      <c r="E836" s="5">
        <v>11228</v>
      </c>
      <c r="F836" s="6">
        <f t="shared" ref="F836:F899" si="54">((E836-D836)/D836)*100</f>
        <v>53.808219178082197</v>
      </c>
      <c r="G836" t="s">
        <v>19</v>
      </c>
      <c r="H836" s="5">
        <f t="shared" ref="H836:H899" si="55">SUM(E836/I836)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 s="5">
        <v>86200</v>
      </c>
      <c r="E837" s="5">
        <v>77355</v>
      </c>
      <c r="F837" s="6">
        <f t="shared" si="54"/>
        <v>-10.261020881670534</v>
      </c>
      <c r="G837" t="s">
        <v>14</v>
      </c>
      <c r="H837" s="5">
        <f t="shared" si="55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 s="5">
        <v>8100</v>
      </c>
      <c r="E838" s="5">
        <v>6086</v>
      </c>
      <c r="F838" s="6">
        <f t="shared" si="54"/>
        <v>-24.8641975308642</v>
      </c>
      <c r="G838" t="s">
        <v>14</v>
      </c>
      <c r="H838" s="5">
        <f t="shared" si="55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 s="5">
        <v>17700</v>
      </c>
      <c r="E839" s="5">
        <v>150960</v>
      </c>
      <c r="F839" s="6">
        <f t="shared" si="54"/>
        <v>752.88135593220341</v>
      </c>
      <c r="G839" t="s">
        <v>19</v>
      </c>
      <c r="H839" s="5">
        <f t="shared" si="55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 s="5">
        <v>6400</v>
      </c>
      <c r="E840" s="5">
        <v>8890</v>
      </c>
      <c r="F840" s="6">
        <f t="shared" si="54"/>
        <v>38.90625</v>
      </c>
      <c r="G840" t="s">
        <v>19</v>
      </c>
      <c r="H840" s="5">
        <f t="shared" si="55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 s="5">
        <v>7700</v>
      </c>
      <c r="E841" s="5">
        <v>14644</v>
      </c>
      <c r="F841" s="6">
        <f t="shared" si="54"/>
        <v>90.181818181818187</v>
      </c>
      <c r="G841" t="s">
        <v>19</v>
      </c>
      <c r="H841" s="5">
        <f t="shared" si="55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 s="5">
        <v>116300</v>
      </c>
      <c r="E842" s="5">
        <v>116583</v>
      </c>
      <c r="F842" s="6">
        <f t="shared" si="54"/>
        <v>0.24333619948409285</v>
      </c>
      <c r="G842" t="s">
        <v>19</v>
      </c>
      <c r="H842" s="5">
        <f t="shared" si="55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 s="5">
        <v>9100</v>
      </c>
      <c r="E843" s="5">
        <v>12991</v>
      </c>
      <c r="F843" s="6">
        <f t="shared" si="54"/>
        <v>42.758241758241759</v>
      </c>
      <c r="G843" t="s">
        <v>19</v>
      </c>
      <c r="H843" s="5">
        <f t="shared" si="55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 s="5">
        <v>1500</v>
      </c>
      <c r="E844" s="5">
        <v>8447</v>
      </c>
      <c r="F844" s="6">
        <f t="shared" si="54"/>
        <v>463.13333333333333</v>
      </c>
      <c r="G844" t="s">
        <v>19</v>
      </c>
      <c r="H844" s="5">
        <f t="shared" si="55"/>
        <v>63.992424242424242</v>
      </c>
      <c r="I844">
        <v>132</v>
      </c>
      <c r="J844" t="s">
        <v>94</v>
      </c>
      <c r="K844" t="s">
        <v>95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 s="5">
        <v>8800</v>
      </c>
      <c r="E845" s="5">
        <v>2703</v>
      </c>
      <c r="F845" s="6">
        <f t="shared" si="54"/>
        <v>-69.284090909090907</v>
      </c>
      <c r="G845" t="s">
        <v>14</v>
      </c>
      <c r="H845" s="5">
        <f t="shared" si="55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 s="5">
        <v>8800</v>
      </c>
      <c r="E846" s="5">
        <v>8747</v>
      </c>
      <c r="F846" s="6">
        <f t="shared" si="54"/>
        <v>-0.60227272727272729</v>
      </c>
      <c r="G846" t="s">
        <v>63</v>
      </c>
      <c r="H846" s="5">
        <f t="shared" si="55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 s="5">
        <v>69900</v>
      </c>
      <c r="E847" s="5">
        <v>138087</v>
      </c>
      <c r="F847" s="6">
        <f t="shared" si="54"/>
        <v>97.549356223175963</v>
      </c>
      <c r="G847" t="s">
        <v>19</v>
      </c>
      <c r="H847" s="5">
        <f t="shared" si="55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 s="5">
        <v>1000</v>
      </c>
      <c r="E848" s="5">
        <v>5085</v>
      </c>
      <c r="F848" s="6">
        <f t="shared" si="54"/>
        <v>408.5</v>
      </c>
      <c r="G848" t="s">
        <v>19</v>
      </c>
      <c r="H848" s="5">
        <f t="shared" si="55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 s="5">
        <v>4700</v>
      </c>
      <c r="E849" s="5">
        <v>11174</v>
      </c>
      <c r="F849" s="6">
        <f t="shared" si="54"/>
        <v>137.74468085106383</v>
      </c>
      <c r="G849" t="s">
        <v>19</v>
      </c>
      <c r="H849" s="5">
        <f t="shared" si="55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 s="5">
        <v>3200</v>
      </c>
      <c r="E850" s="5">
        <v>10831</v>
      </c>
      <c r="F850" s="6">
        <f t="shared" si="54"/>
        <v>238.46875</v>
      </c>
      <c r="G850" t="s">
        <v>19</v>
      </c>
      <c r="H850" s="5">
        <f t="shared" si="55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 s="5">
        <v>6700</v>
      </c>
      <c r="E851" s="5">
        <v>8917</v>
      </c>
      <c r="F851" s="6">
        <f t="shared" si="54"/>
        <v>33.089552238805972</v>
      </c>
      <c r="G851" t="s">
        <v>19</v>
      </c>
      <c r="H851" s="5">
        <f t="shared" si="55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 s="5">
        <v>100</v>
      </c>
      <c r="E852" s="5">
        <v>1</v>
      </c>
      <c r="F852" s="6">
        <f t="shared" si="54"/>
        <v>-99</v>
      </c>
      <c r="G852" t="s">
        <v>14</v>
      </c>
      <c r="H852" s="5">
        <f t="shared" si="55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 s="5">
        <v>6000</v>
      </c>
      <c r="E853" s="5">
        <v>12468</v>
      </c>
      <c r="F853" s="6">
        <f t="shared" si="54"/>
        <v>107.80000000000001</v>
      </c>
      <c r="G853" t="s">
        <v>19</v>
      </c>
      <c r="H853" s="5">
        <f t="shared" si="55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 s="5">
        <v>4900</v>
      </c>
      <c r="E854" s="5">
        <v>2505</v>
      </c>
      <c r="F854" s="6">
        <f t="shared" si="54"/>
        <v>-48.877551020408163</v>
      </c>
      <c r="G854" t="s">
        <v>14</v>
      </c>
      <c r="H854" s="5">
        <f t="shared" si="55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 s="5">
        <v>17100</v>
      </c>
      <c r="E855" s="5">
        <v>111502</v>
      </c>
      <c r="F855" s="6">
        <f t="shared" si="54"/>
        <v>552.05847953216369</v>
      </c>
      <c r="G855" t="s">
        <v>19</v>
      </c>
      <c r="H855" s="5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 s="5">
        <v>171000</v>
      </c>
      <c r="E856" s="5">
        <v>194309</v>
      </c>
      <c r="F856" s="6">
        <f t="shared" si="54"/>
        <v>13.630994152046782</v>
      </c>
      <c r="G856" t="s">
        <v>19</v>
      </c>
      <c r="H856" s="5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 s="5">
        <v>23400</v>
      </c>
      <c r="E857" s="5">
        <v>23956</v>
      </c>
      <c r="F857" s="6">
        <f t="shared" si="54"/>
        <v>2.3760683760683761</v>
      </c>
      <c r="G857" t="s">
        <v>19</v>
      </c>
      <c r="H857" s="5">
        <f t="shared" si="55"/>
        <v>53</v>
      </c>
      <c r="I857">
        <v>452</v>
      </c>
      <c r="J857" t="s">
        <v>24</v>
      </c>
      <c r="K857" t="s">
        <v>25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 s="5">
        <v>2400</v>
      </c>
      <c r="E858" s="5">
        <v>8558</v>
      </c>
      <c r="F858" s="6">
        <f t="shared" si="54"/>
        <v>256.58333333333331</v>
      </c>
      <c r="G858" t="s">
        <v>19</v>
      </c>
      <c r="H858" s="5">
        <f t="shared" si="55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 s="5">
        <v>5300</v>
      </c>
      <c r="E859" s="5">
        <v>7413</v>
      </c>
      <c r="F859" s="6">
        <f t="shared" si="54"/>
        <v>39.867924528301884</v>
      </c>
      <c r="G859" t="s">
        <v>19</v>
      </c>
      <c r="H859" s="5">
        <f t="shared" si="55"/>
        <v>32.946666666666665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 s="5">
        <v>4000</v>
      </c>
      <c r="E860" s="5">
        <v>2778</v>
      </c>
      <c r="F860" s="6">
        <f t="shared" si="54"/>
        <v>-30.55</v>
      </c>
      <c r="G860" t="s">
        <v>14</v>
      </c>
      <c r="H860" s="5">
        <f t="shared" si="55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 s="5">
        <v>7300</v>
      </c>
      <c r="E861" s="5">
        <v>2594</v>
      </c>
      <c r="F861" s="6">
        <f t="shared" si="54"/>
        <v>-64.465753424657535</v>
      </c>
      <c r="G861" t="s">
        <v>14</v>
      </c>
      <c r="H861" s="5">
        <f t="shared" si="55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 s="5">
        <v>2000</v>
      </c>
      <c r="E862" s="5">
        <v>5033</v>
      </c>
      <c r="F862" s="6">
        <f t="shared" si="54"/>
        <v>151.65</v>
      </c>
      <c r="G862" t="s">
        <v>19</v>
      </c>
      <c r="H862" s="5">
        <f t="shared" si="55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 s="5">
        <v>8800</v>
      </c>
      <c r="E863" s="5">
        <v>9317</v>
      </c>
      <c r="F863" s="6">
        <f t="shared" si="54"/>
        <v>5.875</v>
      </c>
      <c r="G863" t="s">
        <v>19</v>
      </c>
      <c r="H863" s="5">
        <f t="shared" si="55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 s="5">
        <v>3500</v>
      </c>
      <c r="E864" s="5">
        <v>6560</v>
      </c>
      <c r="F864" s="6">
        <f t="shared" si="54"/>
        <v>87.428571428571431</v>
      </c>
      <c r="G864" t="s">
        <v>19</v>
      </c>
      <c r="H864" s="5">
        <f t="shared" si="55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 s="5">
        <v>1400</v>
      </c>
      <c r="E865" s="5">
        <v>5415</v>
      </c>
      <c r="F865" s="6">
        <f t="shared" si="54"/>
        <v>286.78571428571428</v>
      </c>
      <c r="G865" t="s">
        <v>19</v>
      </c>
      <c r="H865" s="5">
        <f t="shared" si="55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 s="5">
        <v>4200</v>
      </c>
      <c r="E866" s="5">
        <v>14577</v>
      </c>
      <c r="F866" s="6">
        <f t="shared" si="54"/>
        <v>247.07142857142856</v>
      </c>
      <c r="G866" t="s">
        <v>19</v>
      </c>
      <c r="H866" s="5">
        <f t="shared" si="55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 s="5">
        <v>81000</v>
      </c>
      <c r="E867" s="5">
        <v>150515</v>
      </c>
      <c r="F867" s="6">
        <f t="shared" si="54"/>
        <v>85.820987654320987</v>
      </c>
      <c r="G867" t="s">
        <v>19</v>
      </c>
      <c r="H867" s="5">
        <f t="shared" si="55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 s="5">
        <v>182800</v>
      </c>
      <c r="E868" s="5">
        <v>79045</v>
      </c>
      <c r="F868" s="6">
        <f t="shared" si="54"/>
        <v>-56.758752735229756</v>
      </c>
      <c r="G868" t="s">
        <v>63</v>
      </c>
      <c r="H868" s="5">
        <f t="shared" si="55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 s="5">
        <v>4800</v>
      </c>
      <c r="E869" s="5">
        <v>7797</v>
      </c>
      <c r="F869" s="6">
        <f t="shared" si="54"/>
        <v>62.4375</v>
      </c>
      <c r="G869" t="s">
        <v>19</v>
      </c>
      <c r="H869" s="5">
        <f t="shared" si="55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 s="5">
        <v>7000</v>
      </c>
      <c r="E870" s="5">
        <v>12939</v>
      </c>
      <c r="F870" s="6">
        <f t="shared" si="54"/>
        <v>84.842857142857142</v>
      </c>
      <c r="G870" t="s">
        <v>19</v>
      </c>
      <c r="H870" s="5">
        <f t="shared" si="55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 s="5">
        <v>161900</v>
      </c>
      <c r="E871" s="5">
        <v>38376</v>
      </c>
      <c r="F871" s="6">
        <f t="shared" si="54"/>
        <v>-76.296479308214941</v>
      </c>
      <c r="G871" t="s">
        <v>14</v>
      </c>
      <c r="H871" s="5">
        <f t="shared" si="55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 s="5">
        <v>7700</v>
      </c>
      <c r="E872" s="5">
        <v>6920</v>
      </c>
      <c r="F872" s="6">
        <f t="shared" si="54"/>
        <v>-10.129870129870131</v>
      </c>
      <c r="G872" t="s">
        <v>14</v>
      </c>
      <c r="H872" s="5">
        <f t="shared" si="55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 s="5">
        <v>71500</v>
      </c>
      <c r="E873" s="5">
        <v>194912</v>
      </c>
      <c r="F873" s="6">
        <f t="shared" si="54"/>
        <v>172.60419580419583</v>
      </c>
      <c r="G873" t="s">
        <v>19</v>
      </c>
      <c r="H873" s="5">
        <f t="shared" si="55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 s="5">
        <v>4700</v>
      </c>
      <c r="E874" s="5">
        <v>7992</v>
      </c>
      <c r="F874" s="6">
        <f t="shared" si="54"/>
        <v>70.042553191489361</v>
      </c>
      <c r="G874" t="s">
        <v>19</v>
      </c>
      <c r="H874" s="5">
        <f t="shared" si="55"/>
        <v>98.666666666666671</v>
      </c>
      <c r="I874">
        <v>81</v>
      </c>
      <c r="J874" t="s">
        <v>24</v>
      </c>
      <c r="K874" t="s">
        <v>25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 s="5">
        <v>42100</v>
      </c>
      <c r="E875" s="5">
        <v>79268</v>
      </c>
      <c r="F875" s="6">
        <f t="shared" si="54"/>
        <v>88.285035629453674</v>
      </c>
      <c r="G875" t="s">
        <v>19</v>
      </c>
      <c r="H875" s="5">
        <f t="shared" si="55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 s="5">
        <v>40200</v>
      </c>
      <c r="E876" s="5">
        <v>139468</v>
      </c>
      <c r="F876" s="6">
        <f t="shared" si="54"/>
        <v>246.93532338308458</v>
      </c>
      <c r="G876" t="s">
        <v>19</v>
      </c>
      <c r="H876" s="5">
        <f t="shared" si="55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 s="5">
        <v>7900</v>
      </c>
      <c r="E877" s="5">
        <v>5465</v>
      </c>
      <c r="F877" s="6">
        <f t="shared" si="54"/>
        <v>-30.822784810126581</v>
      </c>
      <c r="G877" t="s">
        <v>14</v>
      </c>
      <c r="H877" s="5">
        <f t="shared" si="55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 s="5">
        <v>8300</v>
      </c>
      <c r="E878" s="5">
        <v>2111</v>
      </c>
      <c r="F878" s="6">
        <f t="shared" si="54"/>
        <v>-74.566265060240966</v>
      </c>
      <c r="G878" t="s">
        <v>14</v>
      </c>
      <c r="H878" s="5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 s="5">
        <v>163600</v>
      </c>
      <c r="E879" s="5">
        <v>126628</v>
      </c>
      <c r="F879" s="6">
        <f t="shared" si="54"/>
        <v>-22.599022004889978</v>
      </c>
      <c r="G879" t="s">
        <v>14</v>
      </c>
      <c r="H879" s="5">
        <f t="shared" si="55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 s="5">
        <v>2700</v>
      </c>
      <c r="E880" s="5">
        <v>1012</v>
      </c>
      <c r="F880" s="6">
        <f t="shared" si="54"/>
        <v>-62.518518518518519</v>
      </c>
      <c r="G880" t="s">
        <v>14</v>
      </c>
      <c r="H880" s="5">
        <f t="shared" si="55"/>
        <v>84.333333333333329</v>
      </c>
      <c r="I880">
        <v>12</v>
      </c>
      <c r="J880" t="s">
        <v>94</v>
      </c>
      <c r="K880" t="s">
        <v>95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 s="5">
        <v>1000</v>
      </c>
      <c r="E881" s="5">
        <v>5438</v>
      </c>
      <c r="F881" s="6">
        <f t="shared" si="54"/>
        <v>443.79999999999995</v>
      </c>
      <c r="G881" t="s">
        <v>19</v>
      </c>
      <c r="H881" s="5">
        <f t="shared" si="55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 s="5">
        <v>84500</v>
      </c>
      <c r="E882" s="5">
        <v>193101</v>
      </c>
      <c r="F882" s="6">
        <f t="shared" si="54"/>
        <v>128.52189349112427</v>
      </c>
      <c r="G882" t="s">
        <v>19</v>
      </c>
      <c r="H882" s="5">
        <f t="shared" si="55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 s="5">
        <v>81300</v>
      </c>
      <c r="E883" s="5">
        <v>31665</v>
      </c>
      <c r="F883" s="6">
        <f t="shared" si="54"/>
        <v>-61.051660516605168</v>
      </c>
      <c r="G883" t="s">
        <v>14</v>
      </c>
      <c r="H883" s="5">
        <f t="shared" si="55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 s="5">
        <v>800</v>
      </c>
      <c r="E884" s="5">
        <v>2960</v>
      </c>
      <c r="F884" s="6">
        <f t="shared" si="54"/>
        <v>270</v>
      </c>
      <c r="G884" t="s">
        <v>19</v>
      </c>
      <c r="H884" s="5">
        <f t="shared" si="55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 s="5">
        <v>3400</v>
      </c>
      <c r="E885" s="5">
        <v>8089</v>
      </c>
      <c r="F885" s="6">
        <f t="shared" si="54"/>
        <v>137.91176470588235</v>
      </c>
      <c r="G885" t="s">
        <v>19</v>
      </c>
      <c r="H885" s="5">
        <f t="shared" si="55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 s="5">
        <v>170800</v>
      </c>
      <c r="E886" s="5">
        <v>109374</v>
      </c>
      <c r="F886" s="6">
        <f t="shared" si="54"/>
        <v>-35.963700234192039</v>
      </c>
      <c r="G886" t="s">
        <v>14</v>
      </c>
      <c r="H886" s="5">
        <f t="shared" si="55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 s="5">
        <v>1800</v>
      </c>
      <c r="E887" s="5">
        <v>2129</v>
      </c>
      <c r="F887" s="6">
        <f t="shared" si="54"/>
        <v>18.277777777777779</v>
      </c>
      <c r="G887" t="s">
        <v>19</v>
      </c>
      <c r="H887" s="5">
        <f t="shared" si="55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 s="5">
        <v>150600</v>
      </c>
      <c r="E888" s="5">
        <v>127745</v>
      </c>
      <c r="F888" s="6">
        <f t="shared" si="54"/>
        <v>-15.175962815405047</v>
      </c>
      <c r="G888" t="s">
        <v>14</v>
      </c>
      <c r="H888" s="5">
        <f t="shared" si="55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 s="5">
        <v>7800</v>
      </c>
      <c r="E889" s="5">
        <v>2289</v>
      </c>
      <c r="F889" s="6">
        <f t="shared" si="54"/>
        <v>-70.65384615384616</v>
      </c>
      <c r="G889" t="s">
        <v>14</v>
      </c>
      <c r="H889" s="5">
        <f t="shared" si="55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 s="5">
        <v>5800</v>
      </c>
      <c r="E890" s="5">
        <v>12174</v>
      </c>
      <c r="F890" s="6">
        <f t="shared" si="54"/>
        <v>109.89655172413792</v>
      </c>
      <c r="G890" t="s">
        <v>19</v>
      </c>
      <c r="H890" s="5">
        <f t="shared" si="55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 s="5">
        <v>5600</v>
      </c>
      <c r="E891" s="5">
        <v>9508</v>
      </c>
      <c r="F891" s="6">
        <f t="shared" si="54"/>
        <v>69.785714285714278</v>
      </c>
      <c r="G891" t="s">
        <v>19</v>
      </c>
      <c r="H891" s="5">
        <f t="shared" si="55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 s="5">
        <v>134400</v>
      </c>
      <c r="E892" s="5">
        <v>155849</v>
      </c>
      <c r="F892" s="6">
        <f t="shared" si="54"/>
        <v>15.95907738095238</v>
      </c>
      <c r="G892" t="s">
        <v>19</v>
      </c>
      <c r="H892" s="5">
        <f t="shared" si="55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 s="5">
        <v>3000</v>
      </c>
      <c r="E893" s="5">
        <v>7758</v>
      </c>
      <c r="F893" s="6">
        <f t="shared" si="54"/>
        <v>158.6</v>
      </c>
      <c r="G893" t="s">
        <v>19</v>
      </c>
      <c r="H893" s="5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 s="5">
        <v>6000</v>
      </c>
      <c r="E894" s="5">
        <v>13835</v>
      </c>
      <c r="F894" s="6">
        <f t="shared" si="54"/>
        <v>130.58333333333334</v>
      </c>
      <c r="G894" t="s">
        <v>19</v>
      </c>
      <c r="H894" s="5">
        <f t="shared" si="55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 s="5">
        <v>8400</v>
      </c>
      <c r="E895" s="5">
        <v>10770</v>
      </c>
      <c r="F895" s="6">
        <f t="shared" si="54"/>
        <v>28.214285714285715</v>
      </c>
      <c r="G895" t="s">
        <v>19</v>
      </c>
      <c r="H895" s="5">
        <f t="shared" si="55"/>
        <v>54.120603015075375</v>
      </c>
      <c r="I895">
        <v>199</v>
      </c>
      <c r="J895" t="s">
        <v>94</v>
      </c>
      <c r="K895" t="s">
        <v>95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 s="5">
        <v>1700</v>
      </c>
      <c r="E896" s="5">
        <v>3208</v>
      </c>
      <c r="F896" s="6">
        <f t="shared" si="54"/>
        <v>88.705882352941174</v>
      </c>
      <c r="G896" t="s">
        <v>19</v>
      </c>
      <c r="H896" s="5">
        <f t="shared" si="55"/>
        <v>57.285714285714285</v>
      </c>
      <c r="I896">
        <v>56</v>
      </c>
      <c r="J896" t="s">
        <v>36</v>
      </c>
      <c r="K896" t="s">
        <v>37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 s="5">
        <v>159800</v>
      </c>
      <c r="E897" s="5">
        <v>11108</v>
      </c>
      <c r="F897" s="6">
        <f t="shared" si="54"/>
        <v>-93.048811013767207</v>
      </c>
      <c r="G897" t="s">
        <v>14</v>
      </c>
      <c r="H897" s="5">
        <f t="shared" si="55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 s="5">
        <v>19800</v>
      </c>
      <c r="E898" s="5">
        <v>153338</v>
      </c>
      <c r="F898" s="6">
        <f t="shared" si="54"/>
        <v>674.43434343434342</v>
      </c>
      <c r="G898" t="s">
        <v>19</v>
      </c>
      <c r="H898" s="5">
        <f t="shared" si="55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 s="5">
        <v>8800</v>
      </c>
      <c r="E899" s="5">
        <v>2437</v>
      </c>
      <c r="F899" s="6">
        <f t="shared" si="54"/>
        <v>-72.306818181818173</v>
      </c>
      <c r="G899" t="s">
        <v>14</v>
      </c>
      <c r="H899" s="5">
        <f t="shared" si="55"/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56">(((L899/60)/60)/24)+DATE(1970,1,1)</f>
        <v>43583.208333333328</v>
      </c>
      <c r="O899" s="10">
        <f t="shared" ref="O899:O962" si="57">(((M899/60)/60)/24)+DATE(1970,1,1)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 s="5">
        <v>179100</v>
      </c>
      <c r="E900" s="5">
        <v>93991</v>
      </c>
      <c r="F900" s="6">
        <f t="shared" ref="F900:F963" si="58">((E900-D900)/D900)*100</f>
        <v>-47.520379676158569</v>
      </c>
      <c r="G900" t="s">
        <v>14</v>
      </c>
      <c r="H900" s="5">
        <f t="shared" ref="H900:H963" si="59">SUM(E900/I900)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 s="5">
        <v>3100</v>
      </c>
      <c r="E901" s="5">
        <v>12620</v>
      </c>
      <c r="F901" s="6">
        <f t="shared" si="58"/>
        <v>307.09677419354836</v>
      </c>
      <c r="G901" t="s">
        <v>19</v>
      </c>
      <c r="H901" s="5">
        <f t="shared" si="59"/>
        <v>102.60162601626017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 s="5">
        <v>100</v>
      </c>
      <c r="E902" s="5">
        <v>2</v>
      </c>
      <c r="F902" s="6">
        <f t="shared" si="58"/>
        <v>-98</v>
      </c>
      <c r="G902" t="s">
        <v>14</v>
      </c>
      <c r="H902" s="5">
        <f t="shared" si="59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 s="5">
        <v>5600</v>
      </c>
      <c r="E903" s="5">
        <v>8746</v>
      </c>
      <c r="F903" s="6">
        <f t="shared" si="58"/>
        <v>56.178571428571431</v>
      </c>
      <c r="G903" t="s">
        <v>19</v>
      </c>
      <c r="H903" s="5">
        <f t="shared" si="59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 s="5">
        <v>1400</v>
      </c>
      <c r="E904" s="5">
        <v>3534</v>
      </c>
      <c r="F904" s="6">
        <f t="shared" si="58"/>
        <v>152.42857142857142</v>
      </c>
      <c r="G904" t="s">
        <v>19</v>
      </c>
      <c r="H904" s="5">
        <f t="shared" si="5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 s="5">
        <v>41000</v>
      </c>
      <c r="E905" s="5">
        <v>709</v>
      </c>
      <c r="F905" s="6">
        <f t="shared" si="58"/>
        <v>-98.270731707317069</v>
      </c>
      <c r="G905" t="s">
        <v>42</v>
      </c>
      <c r="H905" s="5">
        <f t="shared" si="59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 s="5">
        <v>6500</v>
      </c>
      <c r="E906" s="5">
        <v>795</v>
      </c>
      <c r="F906" s="6">
        <f t="shared" si="58"/>
        <v>-87.769230769230759</v>
      </c>
      <c r="G906" t="s">
        <v>14</v>
      </c>
      <c r="H906" s="5">
        <f t="shared" si="59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 s="5">
        <v>7900</v>
      </c>
      <c r="E907" s="5">
        <v>12955</v>
      </c>
      <c r="F907" s="6">
        <f t="shared" si="58"/>
        <v>63.987341772151893</v>
      </c>
      <c r="G907" t="s">
        <v>19</v>
      </c>
      <c r="H907" s="5">
        <f t="shared" si="5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 s="5">
        <v>5500</v>
      </c>
      <c r="E908" s="5">
        <v>8964</v>
      </c>
      <c r="F908" s="6">
        <f t="shared" si="58"/>
        <v>62.981818181818184</v>
      </c>
      <c r="G908" t="s">
        <v>19</v>
      </c>
      <c r="H908" s="5">
        <f t="shared" si="5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 s="5">
        <v>9100</v>
      </c>
      <c r="E909" s="5">
        <v>1843</v>
      </c>
      <c r="F909" s="6">
        <f t="shared" si="58"/>
        <v>-79.747252747252745</v>
      </c>
      <c r="G909" t="s">
        <v>14</v>
      </c>
      <c r="H909" s="5">
        <f t="shared" si="59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 s="5">
        <v>38200</v>
      </c>
      <c r="E910" s="5">
        <v>121950</v>
      </c>
      <c r="F910" s="6">
        <f t="shared" si="58"/>
        <v>219.24083769633506</v>
      </c>
      <c r="G910" t="s">
        <v>19</v>
      </c>
      <c r="H910" s="5">
        <f t="shared" si="5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 s="5">
        <v>1800</v>
      </c>
      <c r="E911" s="5">
        <v>8621</v>
      </c>
      <c r="F911" s="6">
        <f t="shared" si="58"/>
        <v>378.94444444444446</v>
      </c>
      <c r="G911" t="s">
        <v>19</v>
      </c>
      <c r="H911" s="5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 s="5">
        <v>154500</v>
      </c>
      <c r="E912" s="5">
        <v>30215</v>
      </c>
      <c r="F912" s="6">
        <f t="shared" si="58"/>
        <v>-80.443365695792878</v>
      </c>
      <c r="G912" t="s">
        <v>63</v>
      </c>
      <c r="H912" s="5">
        <f t="shared" si="5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 s="5">
        <v>5800</v>
      </c>
      <c r="E913" s="5">
        <v>11539</v>
      </c>
      <c r="F913" s="6">
        <f t="shared" si="58"/>
        <v>98.948275862068968</v>
      </c>
      <c r="G913" t="s">
        <v>19</v>
      </c>
      <c r="H913" s="5">
        <f t="shared" si="5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 s="5">
        <v>1800</v>
      </c>
      <c r="E914" s="5">
        <v>14310</v>
      </c>
      <c r="F914" s="6">
        <f t="shared" si="58"/>
        <v>695</v>
      </c>
      <c r="G914" t="s">
        <v>19</v>
      </c>
      <c r="H914" s="5">
        <f t="shared" si="5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 s="5">
        <v>70200</v>
      </c>
      <c r="E915" s="5">
        <v>35536</v>
      </c>
      <c r="F915" s="6">
        <f t="shared" si="58"/>
        <v>-49.378917378917379</v>
      </c>
      <c r="G915" t="s">
        <v>14</v>
      </c>
      <c r="H915" s="5">
        <f t="shared" si="59"/>
        <v>67.946462715105156</v>
      </c>
      <c r="I915">
        <v>523</v>
      </c>
      <c r="J915" t="s">
        <v>24</v>
      </c>
      <c r="K915" t="s">
        <v>25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 s="5">
        <v>6400</v>
      </c>
      <c r="E916" s="5">
        <v>3676</v>
      </c>
      <c r="F916" s="6">
        <f t="shared" si="58"/>
        <v>-42.5625</v>
      </c>
      <c r="G916" t="s">
        <v>14</v>
      </c>
      <c r="H916" s="5">
        <f t="shared" si="59"/>
        <v>26.070921985815602</v>
      </c>
      <c r="I916">
        <v>141</v>
      </c>
      <c r="J916" t="s">
        <v>36</v>
      </c>
      <c r="K916" t="s">
        <v>37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 s="5">
        <v>125900</v>
      </c>
      <c r="E917" s="5">
        <v>195936</v>
      </c>
      <c r="F917" s="6">
        <f t="shared" si="58"/>
        <v>55.628276409849086</v>
      </c>
      <c r="G917" t="s">
        <v>19</v>
      </c>
      <c r="H917" s="5">
        <f t="shared" si="59"/>
        <v>105.0032154340836</v>
      </c>
      <c r="I917">
        <v>1866</v>
      </c>
      <c r="J917" t="s">
        <v>36</v>
      </c>
      <c r="K917" t="s">
        <v>37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 s="5">
        <v>3700</v>
      </c>
      <c r="E918" s="5">
        <v>1343</v>
      </c>
      <c r="F918" s="6">
        <f t="shared" si="58"/>
        <v>-63.702702702702709</v>
      </c>
      <c r="G918" t="s">
        <v>14</v>
      </c>
      <c r="H918" s="5">
        <f t="shared" si="59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 s="5">
        <v>3600</v>
      </c>
      <c r="E919" s="5">
        <v>2097</v>
      </c>
      <c r="F919" s="6">
        <f t="shared" si="58"/>
        <v>-41.75</v>
      </c>
      <c r="G919" t="s">
        <v>42</v>
      </c>
      <c r="H919" s="5">
        <f t="shared" si="59"/>
        <v>77.666666666666671</v>
      </c>
      <c r="I919">
        <v>27</v>
      </c>
      <c r="J919" t="s">
        <v>36</v>
      </c>
      <c r="K919" t="s">
        <v>37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 s="5">
        <v>3800</v>
      </c>
      <c r="E920" s="5">
        <v>9021</v>
      </c>
      <c r="F920" s="6">
        <f t="shared" si="58"/>
        <v>137.39473684210526</v>
      </c>
      <c r="G920" t="s">
        <v>19</v>
      </c>
      <c r="H920" s="5">
        <f t="shared" si="59"/>
        <v>57.82692307692308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 s="5">
        <v>35600</v>
      </c>
      <c r="E921" s="5">
        <v>20915</v>
      </c>
      <c r="F921" s="6">
        <f t="shared" si="58"/>
        <v>-41.25</v>
      </c>
      <c r="G921" t="s">
        <v>14</v>
      </c>
      <c r="H921" s="5">
        <f t="shared" si="59"/>
        <v>92.955555555555549</v>
      </c>
      <c r="I921">
        <v>225</v>
      </c>
      <c r="J921" t="s">
        <v>24</v>
      </c>
      <c r="K921" t="s">
        <v>25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 s="5">
        <v>5300</v>
      </c>
      <c r="E922" s="5">
        <v>9676</v>
      </c>
      <c r="F922" s="6">
        <f t="shared" si="58"/>
        <v>82.566037735849051</v>
      </c>
      <c r="G922" t="s">
        <v>19</v>
      </c>
      <c r="H922" s="5">
        <f t="shared" si="5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 s="5">
        <v>160400</v>
      </c>
      <c r="E923" s="5">
        <v>1210</v>
      </c>
      <c r="F923" s="6">
        <f t="shared" si="58"/>
        <v>-99.245635910224436</v>
      </c>
      <c r="G923" t="s">
        <v>14</v>
      </c>
      <c r="H923" s="5">
        <f t="shared" si="59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 s="5">
        <v>51400</v>
      </c>
      <c r="E924" s="5">
        <v>90440</v>
      </c>
      <c r="F924" s="6">
        <f t="shared" si="58"/>
        <v>75.953307392996109</v>
      </c>
      <c r="G924" t="s">
        <v>19</v>
      </c>
      <c r="H924" s="5">
        <f t="shared" si="59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 s="5">
        <v>1700</v>
      </c>
      <c r="E925" s="5">
        <v>4044</v>
      </c>
      <c r="F925" s="6">
        <f t="shared" si="58"/>
        <v>137.88235294117646</v>
      </c>
      <c r="G925" t="s">
        <v>19</v>
      </c>
      <c r="H925" s="5">
        <f t="shared" si="59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 s="5">
        <v>39400</v>
      </c>
      <c r="E926" s="5">
        <v>192292</v>
      </c>
      <c r="F926" s="6">
        <f t="shared" si="58"/>
        <v>388.05076142131981</v>
      </c>
      <c r="G926" t="s">
        <v>19</v>
      </c>
      <c r="H926" s="5">
        <f t="shared" si="59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 s="5">
        <v>3000</v>
      </c>
      <c r="E927" s="5">
        <v>6722</v>
      </c>
      <c r="F927" s="6">
        <f t="shared" si="58"/>
        <v>124.06666666666666</v>
      </c>
      <c r="G927" t="s">
        <v>19</v>
      </c>
      <c r="H927" s="5">
        <f t="shared" si="59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 s="5">
        <v>8700</v>
      </c>
      <c r="E928" s="5">
        <v>1577</v>
      </c>
      <c r="F928" s="6">
        <f t="shared" si="58"/>
        <v>-81.8735632183908</v>
      </c>
      <c r="G928" t="s">
        <v>14</v>
      </c>
      <c r="H928" s="5">
        <f t="shared" si="59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 s="5">
        <v>7200</v>
      </c>
      <c r="E929" s="5">
        <v>3301</v>
      </c>
      <c r="F929" s="6">
        <f t="shared" si="58"/>
        <v>-54.152777777777786</v>
      </c>
      <c r="G929" t="s">
        <v>14</v>
      </c>
      <c r="H929" s="5">
        <f t="shared" si="59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 s="5">
        <v>167400</v>
      </c>
      <c r="E930" s="5">
        <v>196386</v>
      </c>
      <c r="F930" s="6">
        <f t="shared" si="58"/>
        <v>17.315412186379927</v>
      </c>
      <c r="G930" t="s">
        <v>19</v>
      </c>
      <c r="H930" s="5">
        <f t="shared" si="59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 s="5">
        <v>5500</v>
      </c>
      <c r="E931" s="5">
        <v>11952</v>
      </c>
      <c r="F931" s="6">
        <f t="shared" si="58"/>
        <v>117.30909090909091</v>
      </c>
      <c r="G931" t="s">
        <v>19</v>
      </c>
      <c r="H931" s="5">
        <f t="shared" si="59"/>
        <v>64.956521739130437</v>
      </c>
      <c r="I931">
        <v>184</v>
      </c>
      <c r="J931" t="s">
        <v>36</v>
      </c>
      <c r="K931" t="s">
        <v>37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 s="5">
        <v>3500</v>
      </c>
      <c r="E932" s="5">
        <v>3930</v>
      </c>
      <c r="F932" s="6">
        <f t="shared" si="58"/>
        <v>12.285714285714286</v>
      </c>
      <c r="G932" t="s">
        <v>19</v>
      </c>
      <c r="H932" s="5">
        <f t="shared" si="59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 s="5">
        <v>7900</v>
      </c>
      <c r="E933" s="5">
        <v>5729</v>
      </c>
      <c r="F933" s="6">
        <f t="shared" si="58"/>
        <v>-27.481012658227851</v>
      </c>
      <c r="G933" t="s">
        <v>14</v>
      </c>
      <c r="H933" s="5">
        <f t="shared" si="5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 s="5">
        <v>2300</v>
      </c>
      <c r="E934" s="5">
        <v>4883</v>
      </c>
      <c r="F934" s="6">
        <f t="shared" si="58"/>
        <v>112.30434782608695</v>
      </c>
      <c r="G934" t="s">
        <v>19</v>
      </c>
      <c r="H934" s="5">
        <f t="shared" si="5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 s="5">
        <v>73000</v>
      </c>
      <c r="E935" s="5">
        <v>175015</v>
      </c>
      <c r="F935" s="6">
        <f t="shared" si="58"/>
        <v>139.74657534246575</v>
      </c>
      <c r="G935" t="s">
        <v>19</v>
      </c>
      <c r="H935" s="5">
        <f t="shared" si="5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 s="5">
        <v>6200</v>
      </c>
      <c r="E936" s="5">
        <v>11280</v>
      </c>
      <c r="F936" s="6">
        <f t="shared" si="58"/>
        <v>81.935483870967744</v>
      </c>
      <c r="G936" t="s">
        <v>19</v>
      </c>
      <c r="H936" s="5">
        <f t="shared" si="5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 s="5">
        <v>6100</v>
      </c>
      <c r="E937" s="5">
        <v>10012</v>
      </c>
      <c r="F937" s="6">
        <f t="shared" si="58"/>
        <v>64.131147540983605</v>
      </c>
      <c r="G937" t="s">
        <v>19</v>
      </c>
      <c r="H937" s="5">
        <f t="shared" si="5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 s="5">
        <v>103200</v>
      </c>
      <c r="E938" s="5">
        <v>1690</v>
      </c>
      <c r="F938" s="6">
        <f t="shared" si="58"/>
        <v>-98.362403100775197</v>
      </c>
      <c r="G938" t="s">
        <v>14</v>
      </c>
      <c r="H938" s="5">
        <f t="shared" si="59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 s="5">
        <v>171000</v>
      </c>
      <c r="E939" s="5">
        <v>84891</v>
      </c>
      <c r="F939" s="6">
        <f t="shared" si="58"/>
        <v>-50.35614035087719</v>
      </c>
      <c r="G939" t="s">
        <v>63</v>
      </c>
      <c r="H939" s="5">
        <f t="shared" si="5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 s="5">
        <v>9200</v>
      </c>
      <c r="E940" s="5">
        <v>10093</v>
      </c>
      <c r="F940" s="6">
        <f t="shared" si="58"/>
        <v>9.7065217391304337</v>
      </c>
      <c r="G940" t="s">
        <v>19</v>
      </c>
      <c r="H940" s="5">
        <f t="shared" si="59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 s="5">
        <v>7800</v>
      </c>
      <c r="E941" s="5">
        <v>3839</v>
      </c>
      <c r="F941" s="6">
        <f t="shared" si="58"/>
        <v>-50.782051282051277</v>
      </c>
      <c r="G941" t="s">
        <v>14</v>
      </c>
      <c r="H941" s="5">
        <f t="shared" si="59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 s="5">
        <v>9900</v>
      </c>
      <c r="E942" s="5">
        <v>6161</v>
      </c>
      <c r="F942" s="6">
        <f t="shared" si="58"/>
        <v>-37.767676767676768</v>
      </c>
      <c r="G942" t="s">
        <v>42</v>
      </c>
      <c r="H942" s="5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 s="5">
        <v>43000</v>
      </c>
      <c r="E943" s="5">
        <v>5615</v>
      </c>
      <c r="F943" s="6">
        <f t="shared" si="58"/>
        <v>-86.941860465116278</v>
      </c>
      <c r="G943" t="s">
        <v>14</v>
      </c>
      <c r="H943" s="5">
        <f t="shared" si="59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 s="5">
        <v>9600</v>
      </c>
      <c r="E944" s="5">
        <v>6205</v>
      </c>
      <c r="F944" s="6">
        <f t="shared" si="58"/>
        <v>-35.364583333333336</v>
      </c>
      <c r="G944" t="s">
        <v>14</v>
      </c>
      <c r="H944" s="5">
        <f t="shared" si="59"/>
        <v>92.611940298507463</v>
      </c>
      <c r="I944">
        <v>67</v>
      </c>
      <c r="J944" t="s">
        <v>24</v>
      </c>
      <c r="K944" t="s">
        <v>25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 s="5">
        <v>7500</v>
      </c>
      <c r="E945" s="5">
        <v>11969</v>
      </c>
      <c r="F945" s="6">
        <f t="shared" si="58"/>
        <v>59.586666666666666</v>
      </c>
      <c r="G945" t="s">
        <v>19</v>
      </c>
      <c r="H945" s="5">
        <f t="shared" si="5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 s="5">
        <v>10000</v>
      </c>
      <c r="E946" s="5">
        <v>8142</v>
      </c>
      <c r="F946" s="6">
        <f t="shared" si="58"/>
        <v>-18.579999999999998</v>
      </c>
      <c r="G946" t="s">
        <v>14</v>
      </c>
      <c r="H946" s="5">
        <f t="shared" si="59"/>
        <v>30.958174904942965</v>
      </c>
      <c r="I946">
        <v>263</v>
      </c>
      <c r="J946" t="s">
        <v>24</v>
      </c>
      <c r="K946" t="s">
        <v>25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 s="5">
        <v>172000</v>
      </c>
      <c r="E947" s="5">
        <v>55805</v>
      </c>
      <c r="F947" s="6">
        <f t="shared" si="58"/>
        <v>-67.555232558139537</v>
      </c>
      <c r="G947" t="s">
        <v>14</v>
      </c>
      <c r="H947" s="5">
        <f t="shared" si="5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 s="5">
        <v>153700</v>
      </c>
      <c r="E948" s="5">
        <v>15238</v>
      </c>
      <c r="F948" s="6">
        <f t="shared" si="58"/>
        <v>-90.085881587508126</v>
      </c>
      <c r="G948" t="s">
        <v>14</v>
      </c>
      <c r="H948" s="5">
        <f t="shared" si="5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 s="5">
        <v>3600</v>
      </c>
      <c r="E949" s="5">
        <v>961</v>
      </c>
      <c r="F949" s="6">
        <f t="shared" si="58"/>
        <v>-73.305555555555557</v>
      </c>
      <c r="G949" t="s">
        <v>14</v>
      </c>
      <c r="H949" s="5">
        <f t="shared" si="59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 s="5">
        <v>9400</v>
      </c>
      <c r="E950" s="5">
        <v>5918</v>
      </c>
      <c r="F950" s="6">
        <f t="shared" si="58"/>
        <v>-37.042553191489361</v>
      </c>
      <c r="G950" t="s">
        <v>63</v>
      </c>
      <c r="H950" s="5">
        <f t="shared" si="5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 s="5">
        <v>5900</v>
      </c>
      <c r="E951" s="5">
        <v>9520</v>
      </c>
      <c r="F951" s="6">
        <f t="shared" si="58"/>
        <v>61.355932203389827</v>
      </c>
      <c r="G951" t="s">
        <v>19</v>
      </c>
      <c r="H951" s="5">
        <f t="shared" si="5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 s="5">
        <v>100</v>
      </c>
      <c r="E952" s="5">
        <v>5</v>
      </c>
      <c r="F952" s="6">
        <f t="shared" si="58"/>
        <v>-95</v>
      </c>
      <c r="G952" t="s">
        <v>14</v>
      </c>
      <c r="H952" s="5">
        <f t="shared" si="59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 s="5">
        <v>14500</v>
      </c>
      <c r="E953" s="5">
        <v>159056</v>
      </c>
      <c r="F953" s="6">
        <f t="shared" si="58"/>
        <v>996.93793103448274</v>
      </c>
      <c r="G953" t="s">
        <v>19</v>
      </c>
      <c r="H953" s="5">
        <f t="shared" si="5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 s="5">
        <v>145500</v>
      </c>
      <c r="E954" s="5">
        <v>101987</v>
      </c>
      <c r="F954" s="6">
        <f t="shared" si="58"/>
        <v>-29.905841924398622</v>
      </c>
      <c r="G954" t="s">
        <v>63</v>
      </c>
      <c r="H954" s="5">
        <f t="shared" si="5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 s="5">
        <v>3300</v>
      </c>
      <c r="E955" s="5">
        <v>1980</v>
      </c>
      <c r="F955" s="6">
        <f t="shared" si="58"/>
        <v>-40</v>
      </c>
      <c r="G955" t="s">
        <v>14</v>
      </c>
      <c r="H955" s="5">
        <f t="shared" si="59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 s="5">
        <v>42600</v>
      </c>
      <c r="E956" s="5">
        <v>156384</v>
      </c>
      <c r="F956" s="6">
        <f t="shared" si="58"/>
        <v>267.0985915492958</v>
      </c>
      <c r="G956" t="s">
        <v>19</v>
      </c>
      <c r="H956" s="5">
        <f t="shared" si="59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 s="5">
        <v>700</v>
      </c>
      <c r="E957" s="5">
        <v>7763</v>
      </c>
      <c r="F957" s="6">
        <f t="shared" si="58"/>
        <v>1009</v>
      </c>
      <c r="G957" t="s">
        <v>19</v>
      </c>
      <c r="H957" s="5">
        <f t="shared" si="59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 s="5">
        <v>187600</v>
      </c>
      <c r="E958" s="5">
        <v>35698</v>
      </c>
      <c r="F958" s="6">
        <f t="shared" si="58"/>
        <v>-80.971215351812361</v>
      </c>
      <c r="G958" t="s">
        <v>14</v>
      </c>
      <c r="H958" s="5">
        <f t="shared" si="59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 s="5">
        <v>9800</v>
      </c>
      <c r="E959" s="5">
        <v>12434</v>
      </c>
      <c r="F959" s="6">
        <f t="shared" si="58"/>
        <v>26.877551020408163</v>
      </c>
      <c r="G959" t="s">
        <v>19</v>
      </c>
      <c r="H959" s="5">
        <f t="shared" si="5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 s="5">
        <v>1100</v>
      </c>
      <c r="E960" s="5">
        <v>8081</v>
      </c>
      <c r="F960" s="6">
        <f t="shared" si="58"/>
        <v>634.63636363636363</v>
      </c>
      <c r="G960" t="s">
        <v>19</v>
      </c>
      <c r="H960" s="5">
        <f t="shared" si="5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 s="5">
        <v>145000</v>
      </c>
      <c r="E961" s="5">
        <v>6631</v>
      </c>
      <c r="F961" s="6">
        <f t="shared" si="58"/>
        <v>-95.426896551724141</v>
      </c>
      <c r="G961" t="s">
        <v>14</v>
      </c>
      <c r="H961" s="5">
        <f t="shared" si="5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 s="5">
        <v>5500</v>
      </c>
      <c r="E962" s="5">
        <v>4678</v>
      </c>
      <c r="F962" s="6">
        <f t="shared" si="58"/>
        <v>-14.945454545454545</v>
      </c>
      <c r="G962" t="s">
        <v>14</v>
      </c>
      <c r="H962" s="5">
        <f t="shared" si="59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 s="5">
        <v>5700</v>
      </c>
      <c r="E963" s="5">
        <v>6800</v>
      </c>
      <c r="F963" s="6">
        <f t="shared" si="58"/>
        <v>19.298245614035086</v>
      </c>
      <c r="G963" t="s">
        <v>19</v>
      </c>
      <c r="H963" s="5">
        <f t="shared" si="59"/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60">(((L963/60)/60)/24)+DATE(1970,1,1)</f>
        <v>40591.25</v>
      </c>
      <c r="O963" s="10">
        <f t="shared" ref="O963:O1001" si="61">(((M963/60)/60)/24)+DATE(1970,1,1)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 s="5">
        <v>3600</v>
      </c>
      <c r="E964" s="5">
        <v>10657</v>
      </c>
      <c r="F964" s="6">
        <f t="shared" ref="F964:F1001" si="62">((E964-D964)/D964)*100</f>
        <v>196.02777777777777</v>
      </c>
      <c r="G964" t="s">
        <v>19</v>
      </c>
      <c r="H964" s="5">
        <f t="shared" ref="H964:H1001" si="63">SUM(E964/I964)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 s="5">
        <v>5900</v>
      </c>
      <c r="E965" s="5">
        <v>4997</v>
      </c>
      <c r="F965" s="6">
        <f t="shared" si="62"/>
        <v>-15.305084745762713</v>
      </c>
      <c r="G965" t="s">
        <v>14</v>
      </c>
      <c r="H965" s="5">
        <f t="shared" si="63"/>
        <v>43.833333333333336</v>
      </c>
      <c r="I965">
        <v>114</v>
      </c>
      <c r="J965" t="s">
        <v>94</v>
      </c>
      <c r="K965" t="s">
        <v>95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 s="5">
        <v>3700</v>
      </c>
      <c r="E966" s="5">
        <v>13164</v>
      </c>
      <c r="F966" s="6">
        <f t="shared" si="62"/>
        <v>255.7837837837838</v>
      </c>
      <c r="G966" t="s">
        <v>19</v>
      </c>
      <c r="H966" s="5">
        <f t="shared" si="63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 s="5">
        <v>2200</v>
      </c>
      <c r="E967" s="5">
        <v>8501</v>
      </c>
      <c r="F967" s="6">
        <f t="shared" si="62"/>
        <v>286.40909090909093</v>
      </c>
      <c r="G967" t="s">
        <v>19</v>
      </c>
      <c r="H967" s="5">
        <f t="shared" si="63"/>
        <v>41.067632850241544</v>
      </c>
      <c r="I967">
        <v>207</v>
      </c>
      <c r="J967" t="s">
        <v>36</v>
      </c>
      <c r="K967" t="s">
        <v>37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 s="5">
        <v>1700</v>
      </c>
      <c r="E968" s="5">
        <v>13468</v>
      </c>
      <c r="F968" s="6">
        <f t="shared" si="62"/>
        <v>692.23529411764707</v>
      </c>
      <c r="G968" t="s">
        <v>19</v>
      </c>
      <c r="H968" s="5">
        <f t="shared" si="63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 s="5">
        <v>88400</v>
      </c>
      <c r="E969" s="5">
        <v>121138</v>
      </c>
      <c r="F969" s="6">
        <f t="shared" si="62"/>
        <v>37.033936651583709</v>
      </c>
      <c r="G969" t="s">
        <v>19</v>
      </c>
      <c r="H969" s="5">
        <f t="shared" si="63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 s="5">
        <v>2400</v>
      </c>
      <c r="E970" s="5">
        <v>8117</v>
      </c>
      <c r="F970" s="6">
        <f t="shared" si="62"/>
        <v>238.20833333333334</v>
      </c>
      <c r="G970" t="s">
        <v>19</v>
      </c>
      <c r="H970" s="5">
        <f t="shared" si="63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 s="5">
        <v>7900</v>
      </c>
      <c r="E971" s="5">
        <v>8550</v>
      </c>
      <c r="F971" s="6">
        <f t="shared" si="62"/>
        <v>8.2278481012658222</v>
      </c>
      <c r="G971" t="s">
        <v>19</v>
      </c>
      <c r="H971" s="5">
        <f t="shared" si="63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 s="5">
        <v>94900</v>
      </c>
      <c r="E972" s="5">
        <v>57659</v>
      </c>
      <c r="F972" s="6">
        <f t="shared" si="62"/>
        <v>-39.242360379346678</v>
      </c>
      <c r="G972" t="s">
        <v>14</v>
      </c>
      <c r="H972" s="5">
        <f t="shared" si="63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 s="5">
        <v>5100</v>
      </c>
      <c r="E973" s="5">
        <v>1414</v>
      </c>
      <c r="F973" s="6">
        <f t="shared" si="62"/>
        <v>-72.274509803921575</v>
      </c>
      <c r="G973" t="s">
        <v>14</v>
      </c>
      <c r="H973" s="5">
        <f t="shared" si="63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 s="5">
        <v>42700</v>
      </c>
      <c r="E974" s="5">
        <v>97524</v>
      </c>
      <c r="F974" s="6">
        <f t="shared" si="62"/>
        <v>128.39344262295083</v>
      </c>
      <c r="G974" t="s">
        <v>19</v>
      </c>
      <c r="H974" s="5">
        <f t="shared" si="63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 s="5">
        <v>121100</v>
      </c>
      <c r="E975" s="5">
        <v>26176</v>
      </c>
      <c r="F975" s="6">
        <f t="shared" si="62"/>
        <v>-78.384805945499593</v>
      </c>
      <c r="G975" t="s">
        <v>14</v>
      </c>
      <c r="H975" s="5">
        <f t="shared" si="63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 s="5">
        <v>800</v>
      </c>
      <c r="E976" s="5">
        <v>2991</v>
      </c>
      <c r="F976" s="6">
        <f t="shared" si="62"/>
        <v>273.875</v>
      </c>
      <c r="G976" t="s">
        <v>19</v>
      </c>
      <c r="H976" s="5">
        <f t="shared" si="63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 s="5">
        <v>5400</v>
      </c>
      <c r="E977" s="5">
        <v>8366</v>
      </c>
      <c r="F977" s="6">
        <f t="shared" si="62"/>
        <v>54.925925925925924</v>
      </c>
      <c r="G977" t="s">
        <v>19</v>
      </c>
      <c r="H977" s="5">
        <f t="shared" si="63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 s="5">
        <v>4000</v>
      </c>
      <c r="E978" s="5">
        <v>12886</v>
      </c>
      <c r="F978" s="6">
        <f t="shared" si="62"/>
        <v>222.14999999999998</v>
      </c>
      <c r="G978" t="s">
        <v>19</v>
      </c>
      <c r="H978" s="5">
        <f t="shared" si="63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 s="5">
        <v>7000</v>
      </c>
      <c r="E979" s="5">
        <v>5177</v>
      </c>
      <c r="F979" s="6">
        <f t="shared" si="62"/>
        <v>-26.042857142857144</v>
      </c>
      <c r="G979" t="s">
        <v>14</v>
      </c>
      <c r="H979" s="5">
        <f t="shared" si="63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 s="5">
        <v>1000</v>
      </c>
      <c r="E980" s="5">
        <v>8641</v>
      </c>
      <c r="F980" s="6">
        <f t="shared" si="62"/>
        <v>764.1</v>
      </c>
      <c r="G980" t="s">
        <v>19</v>
      </c>
      <c r="H980" s="5">
        <f t="shared" si="63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 s="5">
        <v>60200</v>
      </c>
      <c r="E981" s="5">
        <v>86244</v>
      </c>
      <c r="F981" s="6">
        <f t="shared" si="62"/>
        <v>43.262458471760795</v>
      </c>
      <c r="G981" t="s">
        <v>19</v>
      </c>
      <c r="H981" s="5">
        <f t="shared" si="63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 s="5">
        <v>195200</v>
      </c>
      <c r="E982" s="5">
        <v>78630</v>
      </c>
      <c r="F982" s="6">
        <f t="shared" si="62"/>
        <v>-59.718237704918032</v>
      </c>
      <c r="G982" t="s">
        <v>14</v>
      </c>
      <c r="H982" s="5">
        <f t="shared" si="63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 s="5">
        <v>6700</v>
      </c>
      <c r="E983" s="5">
        <v>11941</v>
      </c>
      <c r="F983" s="6">
        <f t="shared" si="62"/>
        <v>78.223880597014926</v>
      </c>
      <c r="G983" t="s">
        <v>19</v>
      </c>
      <c r="H983" s="5">
        <f t="shared" si="63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 s="5">
        <v>7200</v>
      </c>
      <c r="E984" s="5">
        <v>6115</v>
      </c>
      <c r="F984" s="6">
        <f t="shared" si="62"/>
        <v>-15.069444444444443</v>
      </c>
      <c r="G984" t="s">
        <v>14</v>
      </c>
      <c r="H984" s="5">
        <f t="shared" si="63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 s="5">
        <v>129100</v>
      </c>
      <c r="E985" s="5">
        <v>188404</v>
      </c>
      <c r="F985" s="6">
        <f t="shared" si="62"/>
        <v>45.936483346243222</v>
      </c>
      <c r="G985" t="s">
        <v>19</v>
      </c>
      <c r="H985" s="5">
        <f t="shared" si="63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 s="5">
        <v>6500</v>
      </c>
      <c r="E986" s="5">
        <v>9910</v>
      </c>
      <c r="F986" s="6">
        <f t="shared" si="62"/>
        <v>52.46153846153846</v>
      </c>
      <c r="G986" t="s">
        <v>19</v>
      </c>
      <c r="H986" s="5">
        <f t="shared" si="63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 s="5">
        <v>170600</v>
      </c>
      <c r="E987" s="5">
        <v>114523</v>
      </c>
      <c r="F987" s="6">
        <f t="shared" si="62"/>
        <v>-32.870457209847601</v>
      </c>
      <c r="G987" t="s">
        <v>14</v>
      </c>
      <c r="H987" s="5">
        <f t="shared" si="63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 s="5">
        <v>7800</v>
      </c>
      <c r="E988" s="5">
        <v>3144</v>
      </c>
      <c r="F988" s="6">
        <f t="shared" si="62"/>
        <v>-59.692307692307686</v>
      </c>
      <c r="G988" t="s">
        <v>14</v>
      </c>
      <c r="H988" s="5">
        <f t="shared" si="63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 s="5">
        <v>6200</v>
      </c>
      <c r="E989" s="5">
        <v>13441</v>
      </c>
      <c r="F989" s="6">
        <f t="shared" si="62"/>
        <v>116.79032258064517</v>
      </c>
      <c r="G989" t="s">
        <v>19</v>
      </c>
      <c r="H989" s="5">
        <f t="shared" si="63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 s="5">
        <v>9400</v>
      </c>
      <c r="E990" s="5">
        <v>4899</v>
      </c>
      <c r="F990" s="6">
        <f t="shared" si="62"/>
        <v>-47.882978723404257</v>
      </c>
      <c r="G990" t="s">
        <v>14</v>
      </c>
      <c r="H990" s="5">
        <f t="shared" si="63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 s="5">
        <v>2400</v>
      </c>
      <c r="E991" s="5">
        <v>11990</v>
      </c>
      <c r="F991" s="6">
        <f t="shared" si="62"/>
        <v>399.58333333333331</v>
      </c>
      <c r="G991" t="s">
        <v>19</v>
      </c>
      <c r="H991" s="5">
        <f t="shared" si="63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 s="5">
        <v>7800</v>
      </c>
      <c r="E992" s="5">
        <v>6839</v>
      </c>
      <c r="F992" s="6">
        <f t="shared" si="62"/>
        <v>-12.320512820512821</v>
      </c>
      <c r="G992" t="s">
        <v>14</v>
      </c>
      <c r="H992" s="5">
        <f t="shared" si="63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 s="5">
        <v>9800</v>
      </c>
      <c r="E993" s="5">
        <v>11091</v>
      </c>
      <c r="F993" s="6">
        <f t="shared" si="62"/>
        <v>13.173469387755102</v>
      </c>
      <c r="G993" t="s">
        <v>19</v>
      </c>
      <c r="H993" s="5">
        <f t="shared" si="63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 s="5">
        <v>3100</v>
      </c>
      <c r="E994" s="5">
        <v>13223</v>
      </c>
      <c r="F994" s="6">
        <f t="shared" si="62"/>
        <v>326.54838709677421</v>
      </c>
      <c r="G994" t="s">
        <v>19</v>
      </c>
      <c r="H994" s="5">
        <f t="shared" si="63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 s="5">
        <v>9800</v>
      </c>
      <c r="E995" s="5">
        <v>7608</v>
      </c>
      <c r="F995" s="6">
        <f t="shared" si="62"/>
        <v>-22.367346938775508</v>
      </c>
      <c r="G995" t="s">
        <v>63</v>
      </c>
      <c r="H995" s="5">
        <f t="shared" si="63"/>
        <v>101.44</v>
      </c>
      <c r="I995">
        <v>75</v>
      </c>
      <c r="J995" t="s">
        <v>94</v>
      </c>
      <c r="K995" t="s">
        <v>95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 s="5">
        <v>141100</v>
      </c>
      <c r="E996" s="5">
        <v>74073</v>
      </c>
      <c r="F996" s="6">
        <f t="shared" si="62"/>
        <v>-47.503189227498225</v>
      </c>
      <c r="G996" t="s">
        <v>14</v>
      </c>
      <c r="H996" s="5">
        <f t="shared" si="63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 s="5">
        <v>97300</v>
      </c>
      <c r="E997" s="5">
        <v>153216</v>
      </c>
      <c r="F997" s="6">
        <f t="shared" si="62"/>
        <v>57.46762589928057</v>
      </c>
      <c r="G997" t="s">
        <v>19</v>
      </c>
      <c r="H997" s="5">
        <f t="shared" si="63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 s="5">
        <v>6600</v>
      </c>
      <c r="E998" s="5">
        <v>4814</v>
      </c>
      <c r="F998" s="6">
        <f t="shared" si="62"/>
        <v>-27.060606060606062</v>
      </c>
      <c r="G998" t="s">
        <v>14</v>
      </c>
      <c r="H998" s="5">
        <f t="shared" si="63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 s="5">
        <v>7600</v>
      </c>
      <c r="E999" s="5">
        <v>4603</v>
      </c>
      <c r="F999" s="6">
        <f t="shared" si="62"/>
        <v>-39.434210526315788</v>
      </c>
      <c r="G999" t="s">
        <v>63</v>
      </c>
      <c r="H999" s="5">
        <f t="shared" si="63"/>
        <v>33.115107913669064</v>
      </c>
      <c r="I999">
        <v>139</v>
      </c>
      <c r="J999" t="s">
        <v>94</v>
      </c>
      <c r="K999" t="s">
        <v>95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 s="5">
        <v>66600</v>
      </c>
      <c r="E1000" s="5">
        <v>37823</v>
      </c>
      <c r="F1000" s="6">
        <f t="shared" si="62"/>
        <v>-43.208708708708713</v>
      </c>
      <c r="G1000" t="s">
        <v>14</v>
      </c>
      <c r="H1000" s="5">
        <f t="shared" si="63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 s="5">
        <v>111100</v>
      </c>
      <c r="E1001" s="5">
        <v>62819</v>
      </c>
      <c r="F1001" s="6">
        <f t="shared" si="62"/>
        <v>-43.457245724572459</v>
      </c>
      <c r="G1001" t="s">
        <v>63</v>
      </c>
      <c r="H1001" s="5">
        <f t="shared" si="63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conditionalFormatting sqref="F1:F1048576">
    <cfRule type="colorScale" priority="2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H1048576">
    <cfRule type="containsText" dxfId="17" priority="4" operator="containsText" text="live">
      <formula>NOT(ISERROR(SEARCH("live",G1)))</formula>
    </cfRule>
    <cfRule type="containsText" dxfId="16" priority="5" operator="containsText" text="canceled">
      <formula>NOT(ISERROR(SEARCH("canceled",G1)))</formula>
    </cfRule>
    <cfRule type="containsText" dxfId="15" priority="6" operator="containsText" text="failed">
      <formula>NOT(ISERROR(SEARCH("failed",G1)))</formula>
    </cfRule>
    <cfRule type="containsText" dxfId="14" priority="7" operator="containsText" text="Successful">
      <formula>NOT(ISERROR(SEARCH("Successful",G1)))</formula>
    </cfRule>
  </conditionalFormatting>
  <conditionalFormatting sqref="D2:D1001">
    <cfRule type="cellIs" dxfId="13" priority="1" operator="lessThan">
      <formula>1000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7546-8A8B-3F45-8325-8FB480BDDB91}">
  <dimension ref="A2:F15"/>
  <sheetViews>
    <sheetView workbookViewId="0">
      <selection activeCell="G19" sqref="G19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  <col min="11" max="12" width="10.83203125" bestFit="1" customWidth="1"/>
    <col min="13" max="13" width="4.1640625" bestFit="1" customWidth="1"/>
    <col min="14" max="14" width="5.83203125" bestFit="1" customWidth="1"/>
    <col min="15" max="15" width="8.33203125" bestFit="1" customWidth="1"/>
    <col min="16" max="16" width="8.1640625" bestFit="1" customWidth="1"/>
    <col min="17" max="17" width="9.5" bestFit="1" customWidth="1"/>
    <col min="18" max="18" width="4.1640625" bestFit="1" customWidth="1"/>
    <col min="19" max="19" width="5.83203125" bestFit="1" customWidth="1"/>
    <col min="20" max="21" width="8.33203125" bestFit="1" customWidth="1"/>
    <col min="22" max="22" width="9.5" bestFit="1" customWidth="1"/>
    <col min="23" max="23" width="4.1640625" bestFit="1" customWidth="1"/>
    <col min="24" max="24" width="5.83203125" bestFit="1" customWidth="1"/>
    <col min="25" max="26" width="8.33203125" bestFit="1" customWidth="1"/>
    <col min="27" max="27" width="9.5" bestFit="1" customWidth="1"/>
    <col min="28" max="28" width="5.83203125" bestFit="1" customWidth="1"/>
    <col min="29" max="29" width="8.33203125" bestFit="1" customWidth="1"/>
    <col min="30" max="30" width="7.33203125" bestFit="1" customWidth="1"/>
    <col min="31" max="31" width="9.5" bestFit="1" customWidth="1"/>
    <col min="32" max="32" width="4.1640625" bestFit="1" customWidth="1"/>
    <col min="33" max="33" width="5.83203125" bestFit="1" customWidth="1"/>
    <col min="34" max="34" width="8.33203125" bestFit="1" customWidth="1"/>
    <col min="35" max="35" width="8.1640625" bestFit="1" customWidth="1"/>
    <col min="36" max="36" width="9.1640625" bestFit="1" customWidth="1"/>
    <col min="37" max="37" width="11.6640625" bestFit="1" customWidth="1"/>
    <col min="38" max="38" width="12.1640625" bestFit="1" customWidth="1"/>
    <col min="39" max="39" width="14.6640625" bestFit="1" customWidth="1"/>
    <col min="40" max="40" width="9.33203125" bestFit="1" customWidth="1"/>
    <col min="41" max="41" width="11" bestFit="1" customWidth="1"/>
    <col min="42" max="42" width="13.5" bestFit="1" customWidth="1"/>
  </cols>
  <sheetData>
    <row r="2" spans="1:6" x14ac:dyDescent="0.2">
      <c r="A2" s="7" t="s">
        <v>6</v>
      </c>
      <c r="B2" t="s">
        <v>2045</v>
      </c>
    </row>
    <row r="4" spans="1:6" x14ac:dyDescent="0.2">
      <c r="A4" s="7" t="s">
        <v>2047</v>
      </c>
      <c r="B4" s="7" t="s">
        <v>2044</v>
      </c>
    </row>
    <row r="5" spans="1:6" x14ac:dyDescent="0.2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2016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2">
      <c r="A7" s="8" t="s">
        <v>2008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2">
      <c r="A8" s="8" t="s">
        <v>2025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2">
      <c r="A9" s="8" t="s">
        <v>2039</v>
      </c>
      <c r="B9" s="13"/>
      <c r="C9" s="13"/>
      <c r="D9" s="13"/>
      <c r="E9" s="13">
        <v>4</v>
      </c>
      <c r="F9" s="13">
        <v>4</v>
      </c>
    </row>
    <row r="10" spans="1:6" x14ac:dyDescent="0.2">
      <c r="A10" s="8" t="s">
        <v>2010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2">
      <c r="A11" s="8" t="s">
        <v>2029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2">
      <c r="A12" s="8" t="s">
        <v>2022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2">
      <c r="A13" s="8" t="s">
        <v>2012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2">
      <c r="A14" s="8" t="s">
        <v>2014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2">
      <c r="A15" s="8" t="s">
        <v>2043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E6D1-F67F-4E4D-A0D0-28CE0D9A56D2}">
  <dimension ref="A1:G30"/>
  <sheetViews>
    <sheetView workbookViewId="0">
      <selection activeCell="B6" sqref="B6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22" bestFit="1" customWidth="1"/>
    <col min="11" max="11" width="24.33203125" bestFit="1" customWidth="1"/>
    <col min="12" max="12" width="26.83203125" bestFit="1" customWidth="1"/>
  </cols>
  <sheetData>
    <row r="1" spans="1:7" x14ac:dyDescent="0.2">
      <c r="A1" s="7" t="s">
        <v>6</v>
      </c>
      <c r="B1" t="s">
        <v>2045</v>
      </c>
    </row>
    <row r="3" spans="1:7" x14ac:dyDescent="0.2">
      <c r="A3" s="7" t="s">
        <v>2046</v>
      </c>
      <c r="B3" s="7" t="s">
        <v>2044</v>
      </c>
    </row>
    <row r="4" spans="1:7" x14ac:dyDescent="0.2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  <c r="G4" t="s">
        <v>2043</v>
      </c>
    </row>
    <row r="5" spans="1:7" x14ac:dyDescent="0.2">
      <c r="A5" s="8" t="s">
        <v>2024</v>
      </c>
      <c r="B5" s="13">
        <v>1</v>
      </c>
      <c r="C5" s="13">
        <v>10</v>
      </c>
      <c r="D5" s="13">
        <v>2</v>
      </c>
      <c r="E5" s="13">
        <v>21</v>
      </c>
      <c r="F5" s="13"/>
      <c r="G5" s="13">
        <v>34</v>
      </c>
    </row>
    <row r="6" spans="1:7" x14ac:dyDescent="0.2">
      <c r="A6" s="8" t="s">
        <v>2040</v>
      </c>
      <c r="B6" s="13"/>
      <c r="C6" s="13"/>
      <c r="D6" s="13"/>
      <c r="E6" s="13">
        <v>4</v>
      </c>
      <c r="F6" s="13"/>
      <c r="G6" s="13">
        <v>4</v>
      </c>
    </row>
    <row r="7" spans="1:7" x14ac:dyDescent="0.2">
      <c r="A7" s="8" t="s">
        <v>2017</v>
      </c>
      <c r="B7" s="13">
        <v>4</v>
      </c>
      <c r="C7" s="13">
        <v>21</v>
      </c>
      <c r="D7" s="13">
        <v>1</v>
      </c>
      <c r="E7" s="13">
        <v>34</v>
      </c>
      <c r="F7" s="13"/>
      <c r="G7" s="13">
        <v>60</v>
      </c>
    </row>
    <row r="8" spans="1:7" x14ac:dyDescent="0.2">
      <c r="A8" s="8" t="s">
        <v>2019</v>
      </c>
      <c r="B8" s="13">
        <v>2</v>
      </c>
      <c r="C8" s="13">
        <v>12</v>
      </c>
      <c r="D8" s="13">
        <v>1</v>
      </c>
      <c r="E8" s="13">
        <v>22</v>
      </c>
      <c r="F8" s="13"/>
      <c r="G8" s="13">
        <v>37</v>
      </c>
    </row>
    <row r="9" spans="1:7" x14ac:dyDescent="0.2">
      <c r="A9" s="8" t="s">
        <v>2018</v>
      </c>
      <c r="B9" s="13"/>
      <c r="C9" s="13">
        <v>8</v>
      </c>
      <c r="D9" s="13"/>
      <c r="E9" s="13">
        <v>10</v>
      </c>
      <c r="F9" s="13"/>
      <c r="G9" s="13">
        <v>18</v>
      </c>
    </row>
    <row r="10" spans="1:7" x14ac:dyDescent="0.2">
      <c r="A10" s="8" t="s">
        <v>2028</v>
      </c>
      <c r="B10" s="13">
        <v>1</v>
      </c>
      <c r="C10" s="13">
        <v>7</v>
      </c>
      <c r="D10" s="13"/>
      <c r="E10" s="13">
        <v>9</v>
      </c>
      <c r="F10" s="13"/>
      <c r="G10" s="13">
        <v>17</v>
      </c>
    </row>
    <row r="11" spans="1:7" x14ac:dyDescent="0.2">
      <c r="A11" s="8" t="s">
        <v>2009</v>
      </c>
      <c r="B11" s="13">
        <v>4</v>
      </c>
      <c r="C11" s="13">
        <v>20</v>
      </c>
      <c r="D11" s="13"/>
      <c r="E11" s="13">
        <v>22</v>
      </c>
      <c r="F11" s="13"/>
      <c r="G11" s="13">
        <v>46</v>
      </c>
    </row>
    <row r="12" spans="1:7" x14ac:dyDescent="0.2">
      <c r="A12" s="8" t="s">
        <v>2020</v>
      </c>
      <c r="B12" s="13">
        <v>3</v>
      </c>
      <c r="C12" s="13">
        <v>19</v>
      </c>
      <c r="D12" s="13"/>
      <c r="E12" s="13">
        <v>23</v>
      </c>
      <c r="F12" s="13"/>
      <c r="G12" s="13">
        <v>45</v>
      </c>
    </row>
    <row r="13" spans="1:7" x14ac:dyDescent="0.2">
      <c r="A13" s="8" t="s">
        <v>2033</v>
      </c>
      <c r="B13" s="13">
        <v>1</v>
      </c>
      <c r="C13" s="13">
        <v>6</v>
      </c>
      <c r="D13" s="13"/>
      <c r="E13" s="13">
        <v>10</v>
      </c>
      <c r="F13" s="13"/>
      <c r="G13" s="13">
        <v>17</v>
      </c>
    </row>
    <row r="14" spans="1:7" x14ac:dyDescent="0.2">
      <c r="A14" s="8" t="s">
        <v>2032</v>
      </c>
      <c r="B14" s="13"/>
      <c r="C14" s="13">
        <v>3</v>
      </c>
      <c r="D14" s="13"/>
      <c r="E14" s="13">
        <v>4</v>
      </c>
      <c r="F14" s="13"/>
      <c r="G14" s="13">
        <v>7</v>
      </c>
    </row>
    <row r="15" spans="1:7" x14ac:dyDescent="0.2">
      <c r="A15" s="8" t="s">
        <v>2036</v>
      </c>
      <c r="B15" s="13"/>
      <c r="C15" s="13">
        <v>8</v>
      </c>
      <c r="D15" s="13">
        <v>1</v>
      </c>
      <c r="E15" s="13">
        <v>4</v>
      </c>
      <c r="F15" s="13"/>
      <c r="G15" s="13">
        <v>13</v>
      </c>
    </row>
    <row r="16" spans="1:7" x14ac:dyDescent="0.2">
      <c r="A16" s="8" t="s">
        <v>2023</v>
      </c>
      <c r="B16" s="13">
        <v>1</v>
      </c>
      <c r="C16" s="13">
        <v>6</v>
      </c>
      <c r="D16" s="13">
        <v>1</v>
      </c>
      <c r="E16" s="13">
        <v>13</v>
      </c>
      <c r="F16" s="13"/>
      <c r="G16" s="13">
        <v>21</v>
      </c>
    </row>
    <row r="17" spans="1:7" x14ac:dyDescent="0.2">
      <c r="A17" s="8" t="s">
        <v>2030</v>
      </c>
      <c r="B17" s="13">
        <v>4</v>
      </c>
      <c r="C17" s="13">
        <v>11</v>
      </c>
      <c r="D17" s="13">
        <v>1</v>
      </c>
      <c r="E17" s="13">
        <v>26</v>
      </c>
      <c r="F17" s="13"/>
      <c r="G17" s="13">
        <v>42</v>
      </c>
    </row>
    <row r="18" spans="1:7" x14ac:dyDescent="0.2">
      <c r="A18" s="8" t="s">
        <v>2015</v>
      </c>
      <c r="B18" s="13">
        <v>23</v>
      </c>
      <c r="C18" s="13">
        <v>132</v>
      </c>
      <c r="D18" s="13">
        <v>2</v>
      </c>
      <c r="E18" s="13">
        <v>187</v>
      </c>
      <c r="F18" s="13"/>
      <c r="G18" s="13">
        <v>344</v>
      </c>
    </row>
    <row r="19" spans="1:7" x14ac:dyDescent="0.2">
      <c r="A19" s="8" t="s">
        <v>2031</v>
      </c>
      <c r="B19" s="13"/>
      <c r="C19" s="13">
        <v>4</v>
      </c>
      <c r="D19" s="13"/>
      <c r="E19" s="13">
        <v>4</v>
      </c>
      <c r="F19" s="13"/>
      <c r="G19" s="13">
        <v>8</v>
      </c>
    </row>
    <row r="20" spans="1:7" x14ac:dyDescent="0.2">
      <c r="A20" s="8" t="s">
        <v>2011</v>
      </c>
      <c r="B20" s="13">
        <v>6</v>
      </c>
      <c r="C20" s="13">
        <v>30</v>
      </c>
      <c r="D20" s="13"/>
      <c r="E20" s="13">
        <v>49</v>
      </c>
      <c r="F20" s="13"/>
      <c r="G20" s="13">
        <v>85</v>
      </c>
    </row>
    <row r="21" spans="1:7" x14ac:dyDescent="0.2">
      <c r="A21" s="8" t="s">
        <v>2038</v>
      </c>
      <c r="B21" s="13"/>
      <c r="C21" s="13">
        <v>9</v>
      </c>
      <c r="D21" s="13"/>
      <c r="E21" s="13">
        <v>5</v>
      </c>
      <c r="F21" s="13"/>
      <c r="G21" s="13">
        <v>14</v>
      </c>
    </row>
    <row r="22" spans="1:7" x14ac:dyDescent="0.2">
      <c r="A22" s="8" t="s">
        <v>2027</v>
      </c>
      <c r="B22" s="13">
        <v>1</v>
      </c>
      <c r="C22" s="13">
        <v>5</v>
      </c>
      <c r="D22" s="13">
        <v>1</v>
      </c>
      <c r="E22" s="13">
        <v>9</v>
      </c>
      <c r="F22" s="13"/>
      <c r="G22" s="13">
        <v>16</v>
      </c>
    </row>
    <row r="23" spans="1:7" x14ac:dyDescent="0.2">
      <c r="A23" s="8" t="s">
        <v>2035</v>
      </c>
      <c r="B23" s="13">
        <v>3</v>
      </c>
      <c r="C23" s="13">
        <v>3</v>
      </c>
      <c r="D23" s="13"/>
      <c r="E23" s="13">
        <v>11</v>
      </c>
      <c r="F23" s="13"/>
      <c r="G23" s="13">
        <v>17</v>
      </c>
    </row>
    <row r="24" spans="1:7" x14ac:dyDescent="0.2">
      <c r="A24" s="8" t="s">
        <v>2034</v>
      </c>
      <c r="B24" s="13"/>
      <c r="C24" s="13">
        <v>7</v>
      </c>
      <c r="D24" s="13"/>
      <c r="E24" s="13">
        <v>14</v>
      </c>
      <c r="F24" s="13"/>
      <c r="G24" s="13">
        <v>21</v>
      </c>
    </row>
    <row r="25" spans="1:7" x14ac:dyDescent="0.2">
      <c r="A25" s="8" t="s">
        <v>2026</v>
      </c>
      <c r="B25" s="13">
        <v>1</v>
      </c>
      <c r="C25" s="13">
        <v>15</v>
      </c>
      <c r="D25" s="13">
        <v>2</v>
      </c>
      <c r="E25" s="13">
        <v>17</v>
      </c>
      <c r="F25" s="13"/>
      <c r="G25" s="13">
        <v>35</v>
      </c>
    </row>
    <row r="26" spans="1:7" x14ac:dyDescent="0.2">
      <c r="A26" s="8" t="s">
        <v>2021</v>
      </c>
      <c r="B26" s="13"/>
      <c r="C26" s="13">
        <v>16</v>
      </c>
      <c r="D26" s="13">
        <v>1</v>
      </c>
      <c r="E26" s="13">
        <v>28</v>
      </c>
      <c r="F26" s="13"/>
      <c r="G26" s="13">
        <v>45</v>
      </c>
    </row>
    <row r="27" spans="1:7" x14ac:dyDescent="0.2">
      <c r="A27" s="8" t="s">
        <v>2013</v>
      </c>
      <c r="B27" s="13">
        <v>2</v>
      </c>
      <c r="C27" s="13">
        <v>12</v>
      </c>
      <c r="D27" s="13">
        <v>1</v>
      </c>
      <c r="E27" s="13">
        <v>36</v>
      </c>
      <c r="F27" s="13"/>
      <c r="G27" s="13">
        <v>51</v>
      </c>
    </row>
    <row r="28" spans="1:7" x14ac:dyDescent="0.2">
      <c r="A28" s="8" t="s">
        <v>2037</v>
      </c>
      <c r="B28" s="13"/>
      <c r="C28" s="13"/>
      <c r="D28" s="13"/>
      <c r="E28" s="13">
        <v>3</v>
      </c>
      <c r="F28" s="13"/>
      <c r="G28" s="13">
        <v>3</v>
      </c>
    </row>
    <row r="29" spans="1:7" x14ac:dyDescent="0.2">
      <c r="A29" s="8" t="s">
        <v>2042</v>
      </c>
      <c r="B29" s="13"/>
      <c r="C29" s="13"/>
      <c r="D29" s="13"/>
      <c r="E29" s="13"/>
      <c r="F29" s="13"/>
      <c r="G29" s="13"/>
    </row>
    <row r="30" spans="1:7" x14ac:dyDescent="0.2">
      <c r="A30" s="8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/>
      <c r="G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47BA-7458-6D42-A08B-DFFA2C3006F0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2006</v>
      </c>
      <c r="B1" t="s">
        <v>2045</v>
      </c>
    </row>
    <row r="2" spans="1:6" x14ac:dyDescent="0.2">
      <c r="A2" s="7" t="s">
        <v>2062</v>
      </c>
      <c r="B2" t="s">
        <v>2045</v>
      </c>
    </row>
    <row r="4" spans="1:6" x14ac:dyDescent="0.2">
      <c r="A4" s="7" t="s">
        <v>2063</v>
      </c>
      <c r="B4" s="7" t="s">
        <v>2044</v>
      </c>
    </row>
    <row r="5" spans="1:6" x14ac:dyDescent="0.2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4" t="s">
        <v>2050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">
      <c r="A7" s="14" t="s">
        <v>2051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">
      <c r="A8" s="14" t="s">
        <v>2052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">
      <c r="A9" s="14" t="s">
        <v>2053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">
      <c r="A10" s="14" t="s">
        <v>2054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">
      <c r="A11" s="14" t="s">
        <v>2055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">
      <c r="A12" s="14" t="s">
        <v>2056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">
      <c r="A13" s="14" t="s">
        <v>2057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">
      <c r="A14" s="14" t="s">
        <v>2058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">
      <c r="A15" s="14" t="s">
        <v>2059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">
      <c r="A16" s="14" t="s">
        <v>2060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">
      <c r="A17" s="14" t="s">
        <v>2061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">
      <c r="A18" s="14" t="s">
        <v>2043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2994-A019-DC40-A1FB-89B457980571}">
  <dimension ref="A1:I12"/>
  <sheetViews>
    <sheetView workbookViewId="0">
      <selection activeCell="D25" sqref="D25"/>
    </sheetView>
  </sheetViews>
  <sheetFormatPr baseColWidth="10" defaultRowHeight="16" x14ac:dyDescent="0.2"/>
  <cols>
    <col min="1" max="1" width="27" bestFit="1" customWidth="1"/>
    <col min="2" max="2" width="16.8320312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style="16" bestFit="1" customWidth="1"/>
    <col min="7" max="7" width="15.83203125" style="16" bestFit="1" customWidth="1"/>
    <col min="8" max="8" width="18.33203125" style="16" bestFit="1" customWidth="1"/>
  </cols>
  <sheetData>
    <row r="1" spans="1:9" x14ac:dyDescent="0.2">
      <c r="A1" t="s">
        <v>2064</v>
      </c>
      <c r="B1" t="s">
        <v>2065</v>
      </c>
      <c r="C1" t="s">
        <v>2066</v>
      </c>
      <c r="D1" t="s">
        <v>2067</v>
      </c>
      <c r="E1" t="s">
        <v>2068</v>
      </c>
      <c r="F1" s="16" t="s">
        <v>2069</v>
      </c>
      <c r="G1" s="16" t="s">
        <v>2070</v>
      </c>
      <c r="H1" s="16" t="s">
        <v>2071</v>
      </c>
    </row>
    <row r="2" spans="1:9" x14ac:dyDescent="0.2">
      <c r="A2" t="s">
        <v>2072</v>
      </c>
      <c r="B2">
        <v>30</v>
      </c>
      <c r="C2">
        <f>COUNTIFS(Crowdfunding!G3:G1002, "=failed", Crowdfunding!D3:D1002, "&gt;1,000")</f>
        <v>343</v>
      </c>
      <c r="D2">
        <f>COUNTIFS(Crowdfunding!G3:G1002, "=canceled", Crowdfunding!D3:D1002, "&gt;1,000")</f>
        <v>56</v>
      </c>
      <c r="E2">
        <f>SUM(B2+C2+D2)</f>
        <v>429</v>
      </c>
      <c r="F2" s="16">
        <f>(B2/E2)</f>
        <v>6.9930069930069935E-2</v>
      </c>
      <c r="G2" s="16">
        <f>(C2/E2)</f>
        <v>0.79953379953379955</v>
      </c>
      <c r="H2" s="16">
        <f>(D2/E2)</f>
        <v>0.13053613053613053</v>
      </c>
      <c r="I2" s="15"/>
    </row>
    <row r="3" spans="1:9" x14ac:dyDescent="0.2">
      <c r="A3" t="s">
        <v>2073</v>
      </c>
      <c r="B3">
        <v>184</v>
      </c>
      <c r="C3">
        <f>COUNTIFS(Crowdfunding!G3:G1002, "=failed", Crowdfunding!D3:D1002, "&gt;1,000",Crowdfunding!D3:D1002, "&lt;4999")</f>
        <v>37</v>
      </c>
      <c r="D3">
        <f>COUNTIFS(Crowdfunding!G3:G1002, "=canceled", Crowdfunding!D3:D1002, "&gt;1,000",Crowdfunding!D3:D1002, "&lt;4999")</f>
        <v>2</v>
      </c>
      <c r="E3">
        <f t="shared" ref="E3:E12" si="0">SUM(B3+C3+D3)</f>
        <v>223</v>
      </c>
      <c r="F3" s="16">
        <f t="shared" ref="F3:F12" si="1">(B3/E3)</f>
        <v>0.82511210762331844</v>
      </c>
      <c r="G3" s="16">
        <f t="shared" ref="G3:G12" si="2">(C3/E3)</f>
        <v>0.16591928251121077</v>
      </c>
      <c r="H3" s="16">
        <f t="shared" ref="H3:H12" si="3">(D3/E3)</f>
        <v>8.9686098654708519E-3</v>
      </c>
      <c r="I3" s="13"/>
    </row>
    <row r="4" spans="1:9" x14ac:dyDescent="0.2">
      <c r="A4" t="s">
        <v>2074</v>
      </c>
      <c r="B4">
        <v>157</v>
      </c>
      <c r="C4">
        <f>COUNTIFS(Crowdfunding!G3:G1002, "=failed", Crowdfunding!D3:D1002, "&gt;5,000",Crowdfunding!D3:D1002, "&lt;9999")</f>
        <v>125</v>
      </c>
      <c r="D4">
        <f>COUNTIFS(Crowdfunding!G3:G1002, "=canceled", Crowdfunding!D3:D1002, "&gt;5,000",Crowdfunding!D3:D1002, "&lt;9999")</f>
        <v>25</v>
      </c>
      <c r="E4">
        <f t="shared" si="0"/>
        <v>307</v>
      </c>
      <c r="F4" s="16">
        <f t="shared" si="1"/>
        <v>0.51140065146579805</v>
      </c>
      <c r="G4" s="16">
        <f t="shared" si="2"/>
        <v>0.40716612377850164</v>
      </c>
      <c r="H4" s="16">
        <f t="shared" si="3"/>
        <v>8.143322475570032E-2</v>
      </c>
      <c r="I4" s="13"/>
    </row>
    <row r="5" spans="1:9" x14ac:dyDescent="0.2">
      <c r="A5" t="s">
        <v>2075</v>
      </c>
      <c r="B5">
        <f>COUNTIFS(Crowdfunding!G5:G1001, "=successful", Crowdfunding!D5:D1001, "&gt;10,000", Crowdfunding!D5:D1001, "&lt;14,999")</f>
        <v>2</v>
      </c>
      <c r="C5">
        <f>COUNTIFS(Crowdfunding!G3:G1002, "=failed", Crowdfunding!D3:D1002, "&gt;10,000",Crowdfunding!D3:D1002, "&lt;14999")</f>
        <v>0</v>
      </c>
      <c r="D5">
        <f>COUNTIFS(Crowdfunding!G3:G1002, "=canceled", Crowdfunding!D3:D1002, "&gt;10,000",Crowdfunding!D3:D1002, "&lt;14999")</f>
        <v>0</v>
      </c>
      <c r="E5">
        <f t="shared" si="0"/>
        <v>2</v>
      </c>
      <c r="F5" s="16">
        <f t="shared" si="1"/>
        <v>1</v>
      </c>
      <c r="G5" s="16">
        <f t="shared" si="2"/>
        <v>0</v>
      </c>
      <c r="H5" s="16">
        <f t="shared" si="3"/>
        <v>0</v>
      </c>
      <c r="I5" s="13"/>
    </row>
    <row r="6" spans="1:9" x14ac:dyDescent="0.2">
      <c r="A6" t="s">
        <v>2076</v>
      </c>
      <c r="B6">
        <f>COUNTIFS(Crowdfunding!G5:G1001, "=successful", Crowdfunding!D5:D1001, "&gt;15,000", Crowdfunding!D5:D1001, "&lt;19999")</f>
        <v>10</v>
      </c>
      <c r="C6">
        <f>COUNTIFS(Crowdfunding!G3:G1002, "=failed", Crowdfunding!D3:D1002, "&gt;15,000",Crowdfunding!D3:D1002, "&lt;19999")</f>
        <v>0</v>
      </c>
      <c r="D6">
        <f>COUNTIFS(Crowdfunding!G3:G1002, "=canceled", Crowdfunding!D3:D1002, "&gt;15,000",Crowdfunding!D3:D1002, "&lt;19999")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  <c r="I6" s="13"/>
    </row>
    <row r="7" spans="1:9" x14ac:dyDescent="0.2">
      <c r="A7" t="s">
        <v>2077</v>
      </c>
      <c r="B7">
        <f>COUNTIFS(Crowdfunding!G5:G1001, "=successful", Crowdfunding!D5:D1001, "&gt;20,000", Crowdfunding!D5:D1001, "&lt;24,999")</f>
        <v>5</v>
      </c>
      <c r="C7">
        <f>COUNTIFS(Crowdfunding!G3:G1002, "=failed", Crowdfunding!D3:D1002, "&gt;20000",Crowdfunding!D3:D1002, "&lt;24999")</f>
        <v>0</v>
      </c>
      <c r="D7">
        <f>COUNTIFS(Crowdfunding!G3:G1002, "=canceled", Crowdfunding!D3:D1002, "&gt;20,000",Crowdfunding!D3:D1002, "&lt;24999")</f>
        <v>0</v>
      </c>
      <c r="E7">
        <f t="shared" si="0"/>
        <v>5</v>
      </c>
      <c r="F7" s="16">
        <f t="shared" si="1"/>
        <v>1</v>
      </c>
      <c r="G7" s="16">
        <f t="shared" si="2"/>
        <v>0</v>
      </c>
      <c r="H7" s="16">
        <f t="shared" si="3"/>
        <v>0</v>
      </c>
      <c r="I7" s="13"/>
    </row>
    <row r="8" spans="1:9" x14ac:dyDescent="0.2">
      <c r="A8" t="s">
        <v>2078</v>
      </c>
      <c r="B8">
        <f>COUNTIFS(Crowdfunding!G5:G1001, "=successful", Crowdfunding!D5:D1001, "&gt;25,000", Crowdfunding!D5:D1001, "&lt;29,999")</f>
        <v>10</v>
      </c>
      <c r="C8">
        <f>COUNTIFS(Crowdfunding!G3:G1002, "=failed", Crowdfunding!D3:D1002, "&gt;25,000",Crowdfunding!D3:D1002, "&lt;29999")</f>
        <v>3</v>
      </c>
      <c r="D8">
        <f>COUNTIFS(Crowdfunding!G3:G1002, "=canceled", Crowdfunding!D3:D1002, "&gt;25,000",Crowdfunding!D3:D1002, "&lt;29999")</f>
        <v>0</v>
      </c>
      <c r="E8">
        <f t="shared" si="0"/>
        <v>13</v>
      </c>
      <c r="F8" s="16">
        <f t="shared" si="1"/>
        <v>0.76923076923076927</v>
      </c>
      <c r="G8" s="16">
        <f t="shared" si="2"/>
        <v>0.23076923076923078</v>
      </c>
      <c r="H8" s="16">
        <f t="shared" si="3"/>
        <v>0</v>
      </c>
      <c r="I8" s="13"/>
    </row>
    <row r="9" spans="1:9" x14ac:dyDescent="0.2">
      <c r="A9" t="s">
        <v>2079</v>
      </c>
      <c r="B9">
        <f>COUNTIFS(Crowdfunding!G5:G1001, "=successful", Crowdfunding!D5:D1001, "&gt;30,000", Crowdfunding!D5:D1001, "&lt;34,999")</f>
        <v>7</v>
      </c>
      <c r="C9">
        <f>COUNTIFS(Crowdfunding!G3:G1002, "=failed", Crowdfunding!D3:D1002, "&gt;30,000",Crowdfunding!D3:D1002, "&lt;34,999")</f>
        <v>0</v>
      </c>
      <c r="D9">
        <f>COUNTIFS(Crowdfunding!G3:G1002, "=canceled", Crowdfunding!D3:D1002, "&gt;30,000",Crowdfunding!D3:D1002, "&lt;34999")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  <c r="I9" s="13"/>
    </row>
    <row r="10" spans="1:9" x14ac:dyDescent="0.2">
      <c r="A10" t="s">
        <v>2080</v>
      </c>
      <c r="B10">
        <f>COUNTIFS(Crowdfunding!G5:G1001, "=successful", Crowdfunding!D5:D1001, "&gt;40,000", Crowdfunding!D5:D1001, "&lt;44999")</f>
        <v>11</v>
      </c>
      <c r="C10">
        <f>COUNTIFS(Crowdfunding!G3:G1002, "=failed", Crowdfunding!D3:D1002, "&gt;40,000",Crowdfunding!D3:D1002, "&lt;44,999")</f>
        <v>3</v>
      </c>
      <c r="D10">
        <f>COUNTIFS(Crowdfunding!G3:G1002, "=canceled", Crowdfunding!D3:D1002, "&gt;40,000",Crowdfunding!D3:D1002, "&lt;44999")</f>
        <v>0</v>
      </c>
      <c r="E10">
        <f t="shared" si="0"/>
        <v>14</v>
      </c>
      <c r="F10" s="16">
        <f t="shared" si="1"/>
        <v>0.7857142857142857</v>
      </c>
      <c r="G10" s="16">
        <f t="shared" si="2"/>
        <v>0.21428571428571427</v>
      </c>
      <c r="H10" s="16">
        <f t="shared" si="3"/>
        <v>0</v>
      </c>
      <c r="I10" s="13"/>
    </row>
    <row r="11" spans="1:9" x14ac:dyDescent="0.2">
      <c r="A11" t="s">
        <v>2081</v>
      </c>
      <c r="B11">
        <f>COUNTIFS(Crowdfunding!G5:G1001, "=successful", Crowdfunding!D5:D1001, "&gt;45,000", Crowdfunding!D5:D1001, "&lt;44,999")</f>
        <v>0</v>
      </c>
      <c r="C11">
        <f>COUNTIFS(Crowdfunding!G3:G1002, "=failed", Crowdfunding!D3:D1002, "&gt;45,000",Crowdfunding!D3:D1002, "&lt;44,999")</f>
        <v>0</v>
      </c>
      <c r="D11">
        <f>COUNTIFS(Crowdfunding!G3:G1002, "=canceled", Crowdfunding!D3:D1002, "&gt;45,000",Crowdfunding!D3:D1002, "&lt;49,000")</f>
        <v>0</v>
      </c>
      <c r="E11">
        <f t="shared" si="0"/>
        <v>0</v>
      </c>
      <c r="F11" s="16">
        <v>0</v>
      </c>
      <c r="G11" s="16">
        <v>0</v>
      </c>
      <c r="H11" s="16">
        <v>0</v>
      </c>
      <c r="I11" s="13"/>
    </row>
    <row r="12" spans="1:9" x14ac:dyDescent="0.2">
      <c r="A12" t="s">
        <v>2082</v>
      </c>
      <c r="B12">
        <f>COUNTIFS(Crowdfunding!G5:G1001, "=successful", Crowdfunding!D5:D1001, "&gt;50,000", Crowdfunding!D5:D1001, "=50,000")</f>
        <v>0</v>
      </c>
      <c r="C12">
        <f>COUNTIFS(Crowdfunding!G3:G1002, "=failed", Crowdfunding!D3:D1002, "=50,000",Crowdfunding!D3:D1002, "&gt;50000")</f>
        <v>0</v>
      </c>
      <c r="D12">
        <f>COUNTIFS(Crowdfunding!G3:G1002, "=canceled", Crowdfunding!D3:D1002, "&gt;50,000",Crowdfunding!D3:D1002, "=50000")</f>
        <v>0</v>
      </c>
      <c r="E12">
        <f t="shared" si="0"/>
        <v>0</v>
      </c>
      <c r="F12" s="16">
        <v>0</v>
      </c>
      <c r="G12" s="16">
        <v>0</v>
      </c>
      <c r="H12" s="16">
        <v>0</v>
      </c>
      <c r="I12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A181-E172-AE4B-B507-7F5EAFA3A731}">
  <dimension ref="A1:G566"/>
  <sheetViews>
    <sheetView workbookViewId="0">
      <selection activeCell="H11" sqref="H11"/>
    </sheetView>
  </sheetViews>
  <sheetFormatPr baseColWidth="10" defaultRowHeight="16" x14ac:dyDescent="0.2"/>
  <cols>
    <col min="1" max="1" width="17.83203125" bestFit="1" customWidth="1"/>
    <col min="2" max="2" width="11.83203125" bestFit="1" customWidth="1"/>
    <col min="3" max="3" width="15" bestFit="1" customWidth="1"/>
    <col min="4" max="4" width="11.83203125" bestFit="1" customWidth="1"/>
    <col min="6" max="6" width="49.1640625" bestFit="1" customWidth="1"/>
  </cols>
  <sheetData>
    <row r="1" spans="1:7" x14ac:dyDescent="0.2">
      <c r="A1" s="17" t="s">
        <v>2083</v>
      </c>
      <c r="B1" t="s">
        <v>2084</v>
      </c>
      <c r="C1" t="s">
        <v>2085</v>
      </c>
      <c r="D1" t="s">
        <v>2084</v>
      </c>
      <c r="F1" s="19" t="s">
        <v>2088</v>
      </c>
      <c r="G1">
        <f>AVERAGE(B2:B566)</f>
        <v>851.14690265486729</v>
      </c>
    </row>
    <row r="2" spans="1:7" x14ac:dyDescent="0.2">
      <c r="A2" s="18" t="s">
        <v>19</v>
      </c>
      <c r="B2">
        <v>158</v>
      </c>
      <c r="C2" t="s">
        <v>14</v>
      </c>
      <c r="D2">
        <v>0</v>
      </c>
      <c r="F2" s="11" t="s">
        <v>2087</v>
      </c>
      <c r="G2">
        <f>AVERAGE(D2:D365)</f>
        <v>585.61538461538464</v>
      </c>
    </row>
    <row r="3" spans="1:7" x14ac:dyDescent="0.2">
      <c r="A3" s="18" t="s">
        <v>19</v>
      </c>
      <c r="B3">
        <v>1425</v>
      </c>
      <c r="C3" t="s">
        <v>14</v>
      </c>
      <c r="D3">
        <v>24</v>
      </c>
      <c r="F3" s="12" t="s">
        <v>2086</v>
      </c>
      <c r="G3">
        <f>MEDIAN(B2:B566)</f>
        <v>201</v>
      </c>
    </row>
    <row r="4" spans="1:7" x14ac:dyDescent="0.2">
      <c r="A4" s="18" t="s">
        <v>19</v>
      </c>
      <c r="B4">
        <v>174</v>
      </c>
      <c r="C4" t="s">
        <v>14</v>
      </c>
      <c r="D4">
        <v>53</v>
      </c>
      <c r="F4" s="11" t="s">
        <v>2089</v>
      </c>
      <c r="G4">
        <f>MEDIAN(D2:D365)</f>
        <v>114.5</v>
      </c>
    </row>
    <row r="5" spans="1:7" x14ac:dyDescent="0.2">
      <c r="A5" s="18" t="s">
        <v>19</v>
      </c>
      <c r="B5">
        <v>227</v>
      </c>
      <c r="C5" t="s">
        <v>14</v>
      </c>
      <c r="D5">
        <v>18</v>
      </c>
      <c r="F5" s="12" t="s">
        <v>2090</v>
      </c>
      <c r="G5">
        <f>MIN(B2:B566)</f>
        <v>16</v>
      </c>
    </row>
    <row r="6" spans="1:7" x14ac:dyDescent="0.2">
      <c r="A6" s="18" t="s">
        <v>19</v>
      </c>
      <c r="B6">
        <v>220</v>
      </c>
      <c r="C6" t="s">
        <v>14</v>
      </c>
      <c r="D6">
        <v>44</v>
      </c>
      <c r="F6" s="11" t="s">
        <v>2091</v>
      </c>
      <c r="G6">
        <f>MIN(D2:D365)</f>
        <v>0</v>
      </c>
    </row>
    <row r="7" spans="1:7" x14ac:dyDescent="0.2">
      <c r="A7" s="18" t="s">
        <v>19</v>
      </c>
      <c r="B7">
        <v>98</v>
      </c>
      <c r="C7" t="s">
        <v>14</v>
      </c>
      <c r="D7">
        <v>27</v>
      </c>
      <c r="F7" s="12" t="s">
        <v>2092</v>
      </c>
      <c r="G7">
        <f>MAX(B2:B566)</f>
        <v>7295</v>
      </c>
    </row>
    <row r="8" spans="1:7" x14ac:dyDescent="0.2">
      <c r="A8" s="18" t="s">
        <v>19</v>
      </c>
      <c r="B8">
        <v>100</v>
      </c>
      <c r="C8" t="s">
        <v>14</v>
      </c>
      <c r="D8">
        <v>55</v>
      </c>
      <c r="F8" s="11" t="s">
        <v>2093</v>
      </c>
      <c r="G8">
        <f>MAX(D2:D365)</f>
        <v>6080</v>
      </c>
    </row>
    <row r="9" spans="1:7" x14ac:dyDescent="0.2">
      <c r="A9" s="18" t="s">
        <v>19</v>
      </c>
      <c r="B9">
        <v>1249</v>
      </c>
      <c r="C9" t="s">
        <v>14</v>
      </c>
      <c r="D9">
        <v>200</v>
      </c>
      <c r="F9" s="12" t="s">
        <v>2094</v>
      </c>
      <c r="G9">
        <f>_xlfn.VAR.P(B2:B566)</f>
        <v>1603373.7324019109</v>
      </c>
    </row>
    <row r="10" spans="1:7" x14ac:dyDescent="0.2">
      <c r="A10" s="18" t="s">
        <v>19</v>
      </c>
      <c r="B10">
        <v>1396</v>
      </c>
      <c r="C10" t="s">
        <v>14</v>
      </c>
      <c r="D10">
        <v>452</v>
      </c>
      <c r="F10" s="11" t="s">
        <v>2095</v>
      </c>
      <c r="G10">
        <f>_xlfn.VAR.S(D2:D365)</f>
        <v>924113.45496927318</v>
      </c>
    </row>
    <row r="11" spans="1:7" x14ac:dyDescent="0.2">
      <c r="A11" s="18" t="s">
        <v>19</v>
      </c>
      <c r="B11">
        <v>890</v>
      </c>
      <c r="C11" t="s">
        <v>14</v>
      </c>
      <c r="D11">
        <v>674</v>
      </c>
      <c r="F11" s="12" t="s">
        <v>2097</v>
      </c>
      <c r="G11">
        <f>STDEV(B2:B566)</f>
        <v>1267.366006183523</v>
      </c>
    </row>
    <row r="12" spans="1:7" x14ac:dyDescent="0.2">
      <c r="A12" s="18" t="s">
        <v>19</v>
      </c>
      <c r="B12">
        <v>142</v>
      </c>
      <c r="C12" t="s">
        <v>14</v>
      </c>
      <c r="D12">
        <v>558</v>
      </c>
      <c r="F12" s="11" t="s">
        <v>2096</v>
      </c>
      <c r="G12">
        <f>STDEV(D2:D365)</f>
        <v>961.30819978260524</v>
      </c>
    </row>
    <row r="13" spans="1:7" x14ac:dyDescent="0.2">
      <c r="A13" s="18" t="s">
        <v>19</v>
      </c>
      <c r="B13">
        <v>2673</v>
      </c>
      <c r="C13" t="s">
        <v>14</v>
      </c>
      <c r="D13">
        <v>15</v>
      </c>
    </row>
    <row r="14" spans="1:7" x14ac:dyDescent="0.2">
      <c r="A14" s="18" t="s">
        <v>19</v>
      </c>
      <c r="B14">
        <v>163</v>
      </c>
      <c r="C14" t="s">
        <v>14</v>
      </c>
      <c r="D14">
        <v>2307</v>
      </c>
    </row>
    <row r="15" spans="1:7" x14ac:dyDescent="0.2">
      <c r="A15" s="18" t="s">
        <v>19</v>
      </c>
      <c r="B15">
        <v>2220</v>
      </c>
      <c r="C15" t="s">
        <v>14</v>
      </c>
      <c r="D15">
        <v>88</v>
      </c>
    </row>
    <row r="16" spans="1:7" x14ac:dyDescent="0.2">
      <c r="A16" s="18" t="s">
        <v>19</v>
      </c>
      <c r="B16">
        <v>1606</v>
      </c>
      <c r="C16" t="s">
        <v>14</v>
      </c>
      <c r="D16">
        <v>48</v>
      </c>
    </row>
    <row r="17" spans="1:4" x14ac:dyDescent="0.2">
      <c r="A17" s="18" t="s">
        <v>19</v>
      </c>
      <c r="B17">
        <v>129</v>
      </c>
      <c r="C17" t="s">
        <v>14</v>
      </c>
      <c r="D17">
        <v>1</v>
      </c>
    </row>
    <row r="18" spans="1:4" x14ac:dyDescent="0.2">
      <c r="A18" s="18" t="s">
        <v>19</v>
      </c>
      <c r="B18">
        <v>226</v>
      </c>
      <c r="C18" t="s">
        <v>14</v>
      </c>
      <c r="D18">
        <v>1467</v>
      </c>
    </row>
    <row r="19" spans="1:4" x14ac:dyDescent="0.2">
      <c r="A19" s="18" t="s">
        <v>19</v>
      </c>
      <c r="B19">
        <v>5419</v>
      </c>
      <c r="C19" t="s">
        <v>14</v>
      </c>
      <c r="D19">
        <v>75</v>
      </c>
    </row>
    <row r="20" spans="1:4" x14ac:dyDescent="0.2">
      <c r="A20" s="18" t="s">
        <v>19</v>
      </c>
      <c r="B20">
        <v>165</v>
      </c>
      <c r="C20" t="s">
        <v>14</v>
      </c>
      <c r="D20">
        <v>120</v>
      </c>
    </row>
    <row r="21" spans="1:4" x14ac:dyDescent="0.2">
      <c r="A21" s="18" t="s">
        <v>19</v>
      </c>
      <c r="B21">
        <v>1965</v>
      </c>
      <c r="C21" t="s">
        <v>14</v>
      </c>
      <c r="D21">
        <v>2253</v>
      </c>
    </row>
    <row r="22" spans="1:4" x14ac:dyDescent="0.2">
      <c r="A22" s="18" t="s">
        <v>19</v>
      </c>
      <c r="B22">
        <v>16</v>
      </c>
      <c r="C22" t="s">
        <v>14</v>
      </c>
      <c r="D22">
        <v>5</v>
      </c>
    </row>
    <row r="23" spans="1:4" x14ac:dyDescent="0.2">
      <c r="A23" s="18" t="s">
        <v>19</v>
      </c>
      <c r="B23">
        <v>107</v>
      </c>
      <c r="C23" t="s">
        <v>14</v>
      </c>
      <c r="D23">
        <v>38</v>
      </c>
    </row>
    <row r="24" spans="1:4" x14ac:dyDescent="0.2">
      <c r="A24" s="18" t="s">
        <v>19</v>
      </c>
      <c r="B24">
        <v>134</v>
      </c>
      <c r="C24" t="s">
        <v>14</v>
      </c>
      <c r="D24">
        <v>12</v>
      </c>
    </row>
    <row r="25" spans="1:4" x14ac:dyDescent="0.2">
      <c r="A25" s="18" t="s">
        <v>19</v>
      </c>
      <c r="B25">
        <v>198</v>
      </c>
      <c r="C25" t="s">
        <v>14</v>
      </c>
      <c r="D25">
        <v>1684</v>
      </c>
    </row>
    <row r="26" spans="1:4" x14ac:dyDescent="0.2">
      <c r="A26" s="18" t="s">
        <v>19</v>
      </c>
      <c r="B26">
        <v>111</v>
      </c>
      <c r="C26" t="s">
        <v>14</v>
      </c>
      <c r="D26">
        <v>56</v>
      </c>
    </row>
    <row r="27" spans="1:4" x14ac:dyDescent="0.2">
      <c r="A27" s="18" t="s">
        <v>19</v>
      </c>
      <c r="B27">
        <v>222</v>
      </c>
      <c r="C27" t="s">
        <v>14</v>
      </c>
      <c r="D27">
        <v>838</v>
      </c>
    </row>
    <row r="28" spans="1:4" x14ac:dyDescent="0.2">
      <c r="A28" s="18" t="s">
        <v>19</v>
      </c>
      <c r="B28">
        <v>6212</v>
      </c>
      <c r="C28" t="s">
        <v>14</v>
      </c>
      <c r="D28">
        <v>1000</v>
      </c>
    </row>
    <row r="29" spans="1:4" x14ac:dyDescent="0.2">
      <c r="A29" s="18" t="s">
        <v>19</v>
      </c>
      <c r="B29">
        <v>98</v>
      </c>
      <c r="C29" t="s">
        <v>14</v>
      </c>
      <c r="D29">
        <v>1482</v>
      </c>
    </row>
    <row r="30" spans="1:4" x14ac:dyDescent="0.2">
      <c r="A30" s="18" t="s">
        <v>19</v>
      </c>
      <c r="B30">
        <v>92</v>
      </c>
      <c r="C30" t="s">
        <v>14</v>
      </c>
      <c r="D30">
        <v>106</v>
      </c>
    </row>
    <row r="31" spans="1:4" x14ac:dyDescent="0.2">
      <c r="A31" s="18" t="s">
        <v>19</v>
      </c>
      <c r="B31">
        <v>149</v>
      </c>
      <c r="C31" t="s">
        <v>14</v>
      </c>
      <c r="D31">
        <v>679</v>
      </c>
    </row>
    <row r="32" spans="1:4" x14ac:dyDescent="0.2">
      <c r="A32" s="18" t="s">
        <v>19</v>
      </c>
      <c r="B32">
        <v>2431</v>
      </c>
      <c r="C32" t="s">
        <v>14</v>
      </c>
      <c r="D32">
        <v>1220</v>
      </c>
    </row>
    <row r="33" spans="1:4" x14ac:dyDescent="0.2">
      <c r="A33" s="18" t="s">
        <v>19</v>
      </c>
      <c r="B33">
        <v>303</v>
      </c>
      <c r="C33" t="s">
        <v>14</v>
      </c>
      <c r="D33">
        <v>1</v>
      </c>
    </row>
    <row r="34" spans="1:4" x14ac:dyDescent="0.2">
      <c r="A34" s="18" t="s">
        <v>19</v>
      </c>
      <c r="B34">
        <v>209</v>
      </c>
      <c r="C34" t="s">
        <v>14</v>
      </c>
      <c r="D34">
        <v>37</v>
      </c>
    </row>
    <row r="35" spans="1:4" x14ac:dyDescent="0.2">
      <c r="A35" s="18" t="s">
        <v>19</v>
      </c>
      <c r="B35">
        <v>131</v>
      </c>
      <c r="C35" t="s">
        <v>14</v>
      </c>
      <c r="D35">
        <v>60</v>
      </c>
    </row>
    <row r="36" spans="1:4" x14ac:dyDescent="0.2">
      <c r="A36" s="18" t="s">
        <v>19</v>
      </c>
      <c r="B36">
        <v>164</v>
      </c>
      <c r="C36" t="s">
        <v>14</v>
      </c>
      <c r="D36">
        <v>296</v>
      </c>
    </row>
    <row r="37" spans="1:4" x14ac:dyDescent="0.2">
      <c r="A37" s="18" t="s">
        <v>19</v>
      </c>
      <c r="B37">
        <v>201</v>
      </c>
      <c r="C37" t="s">
        <v>14</v>
      </c>
      <c r="D37">
        <v>3304</v>
      </c>
    </row>
    <row r="38" spans="1:4" x14ac:dyDescent="0.2">
      <c r="A38" s="18" t="s">
        <v>19</v>
      </c>
      <c r="B38">
        <v>211</v>
      </c>
      <c r="C38" t="s">
        <v>14</v>
      </c>
      <c r="D38">
        <v>73</v>
      </c>
    </row>
    <row r="39" spans="1:4" x14ac:dyDescent="0.2">
      <c r="A39" s="18" t="s">
        <v>19</v>
      </c>
      <c r="B39">
        <v>128</v>
      </c>
      <c r="C39" t="s">
        <v>14</v>
      </c>
      <c r="D39">
        <v>3387</v>
      </c>
    </row>
    <row r="40" spans="1:4" x14ac:dyDescent="0.2">
      <c r="A40" s="18" t="s">
        <v>19</v>
      </c>
      <c r="B40">
        <v>1600</v>
      </c>
      <c r="C40" t="s">
        <v>14</v>
      </c>
      <c r="D40">
        <v>662</v>
      </c>
    </row>
    <row r="41" spans="1:4" x14ac:dyDescent="0.2">
      <c r="A41" s="18" t="s">
        <v>19</v>
      </c>
      <c r="B41">
        <v>249</v>
      </c>
      <c r="C41" t="s">
        <v>14</v>
      </c>
      <c r="D41">
        <v>774</v>
      </c>
    </row>
    <row r="42" spans="1:4" x14ac:dyDescent="0.2">
      <c r="A42" s="18" t="s">
        <v>19</v>
      </c>
      <c r="B42">
        <v>236</v>
      </c>
      <c r="C42" t="s">
        <v>14</v>
      </c>
      <c r="D42">
        <v>672</v>
      </c>
    </row>
    <row r="43" spans="1:4" x14ac:dyDescent="0.2">
      <c r="A43" s="18" t="s">
        <v>19</v>
      </c>
      <c r="B43">
        <v>4065</v>
      </c>
      <c r="C43" t="s">
        <v>14</v>
      </c>
      <c r="D43">
        <v>940</v>
      </c>
    </row>
    <row r="44" spans="1:4" x14ac:dyDescent="0.2">
      <c r="A44" s="18" t="s">
        <v>19</v>
      </c>
      <c r="B44">
        <v>246</v>
      </c>
      <c r="C44" t="s">
        <v>14</v>
      </c>
      <c r="D44">
        <v>117</v>
      </c>
    </row>
    <row r="45" spans="1:4" x14ac:dyDescent="0.2">
      <c r="A45" s="18" t="s">
        <v>19</v>
      </c>
      <c r="B45">
        <v>2475</v>
      </c>
      <c r="C45" t="s">
        <v>14</v>
      </c>
      <c r="D45">
        <v>115</v>
      </c>
    </row>
    <row r="46" spans="1:4" x14ac:dyDescent="0.2">
      <c r="A46" s="18" t="s">
        <v>19</v>
      </c>
      <c r="B46">
        <v>76</v>
      </c>
      <c r="C46" t="s">
        <v>14</v>
      </c>
      <c r="D46">
        <v>326</v>
      </c>
    </row>
    <row r="47" spans="1:4" x14ac:dyDescent="0.2">
      <c r="A47" s="18" t="s">
        <v>19</v>
      </c>
      <c r="B47">
        <v>54</v>
      </c>
      <c r="C47" t="s">
        <v>14</v>
      </c>
      <c r="D47">
        <v>1</v>
      </c>
    </row>
    <row r="48" spans="1:4" x14ac:dyDescent="0.2">
      <c r="A48" s="18" t="s">
        <v>19</v>
      </c>
      <c r="B48">
        <v>88</v>
      </c>
      <c r="C48" t="s">
        <v>14</v>
      </c>
      <c r="D48">
        <v>1467</v>
      </c>
    </row>
    <row r="49" spans="1:4" x14ac:dyDescent="0.2">
      <c r="A49" s="18" t="s">
        <v>19</v>
      </c>
      <c r="B49">
        <v>85</v>
      </c>
      <c r="C49" t="s">
        <v>14</v>
      </c>
      <c r="D49">
        <v>5681</v>
      </c>
    </row>
    <row r="50" spans="1:4" x14ac:dyDescent="0.2">
      <c r="A50" s="18" t="s">
        <v>19</v>
      </c>
      <c r="B50">
        <v>170</v>
      </c>
      <c r="C50" t="s">
        <v>14</v>
      </c>
      <c r="D50">
        <v>1059</v>
      </c>
    </row>
    <row r="51" spans="1:4" x14ac:dyDescent="0.2">
      <c r="A51" s="18" t="s">
        <v>19</v>
      </c>
      <c r="B51">
        <v>330</v>
      </c>
      <c r="C51" t="s">
        <v>14</v>
      </c>
      <c r="D51">
        <v>1194</v>
      </c>
    </row>
    <row r="52" spans="1:4" x14ac:dyDescent="0.2">
      <c r="A52" s="18" t="s">
        <v>19</v>
      </c>
      <c r="B52">
        <v>127</v>
      </c>
      <c r="C52" t="s">
        <v>14</v>
      </c>
      <c r="D52">
        <v>30</v>
      </c>
    </row>
    <row r="53" spans="1:4" x14ac:dyDescent="0.2">
      <c r="A53" s="18" t="s">
        <v>19</v>
      </c>
      <c r="B53">
        <v>411</v>
      </c>
      <c r="C53" t="s">
        <v>14</v>
      </c>
      <c r="D53">
        <v>75</v>
      </c>
    </row>
    <row r="54" spans="1:4" x14ac:dyDescent="0.2">
      <c r="A54" s="18" t="s">
        <v>19</v>
      </c>
      <c r="B54">
        <v>180</v>
      </c>
      <c r="C54" t="s">
        <v>14</v>
      </c>
      <c r="D54">
        <v>955</v>
      </c>
    </row>
    <row r="55" spans="1:4" x14ac:dyDescent="0.2">
      <c r="A55" s="18" t="s">
        <v>19</v>
      </c>
      <c r="B55">
        <v>374</v>
      </c>
      <c r="C55" t="s">
        <v>14</v>
      </c>
      <c r="D55">
        <v>67</v>
      </c>
    </row>
    <row r="56" spans="1:4" x14ac:dyDescent="0.2">
      <c r="A56" s="18" t="s">
        <v>19</v>
      </c>
      <c r="B56">
        <v>71</v>
      </c>
      <c r="C56" t="s">
        <v>14</v>
      </c>
      <c r="D56">
        <v>5</v>
      </c>
    </row>
    <row r="57" spans="1:4" x14ac:dyDescent="0.2">
      <c r="A57" s="18" t="s">
        <v>19</v>
      </c>
      <c r="B57">
        <v>203</v>
      </c>
      <c r="C57" t="s">
        <v>14</v>
      </c>
      <c r="D57">
        <v>26</v>
      </c>
    </row>
    <row r="58" spans="1:4" x14ac:dyDescent="0.2">
      <c r="A58" s="18" t="s">
        <v>19</v>
      </c>
      <c r="B58">
        <v>113</v>
      </c>
      <c r="C58" t="s">
        <v>14</v>
      </c>
      <c r="D58">
        <v>1130</v>
      </c>
    </row>
    <row r="59" spans="1:4" x14ac:dyDescent="0.2">
      <c r="A59" s="18" t="s">
        <v>19</v>
      </c>
      <c r="B59">
        <v>96</v>
      </c>
      <c r="C59" t="s">
        <v>14</v>
      </c>
      <c r="D59">
        <v>782</v>
      </c>
    </row>
    <row r="60" spans="1:4" x14ac:dyDescent="0.2">
      <c r="A60" s="18" t="s">
        <v>19</v>
      </c>
      <c r="B60">
        <v>498</v>
      </c>
      <c r="C60" t="s">
        <v>14</v>
      </c>
      <c r="D60">
        <v>210</v>
      </c>
    </row>
    <row r="61" spans="1:4" x14ac:dyDescent="0.2">
      <c r="A61" s="18" t="s">
        <v>19</v>
      </c>
      <c r="B61">
        <v>180</v>
      </c>
      <c r="C61" t="s">
        <v>14</v>
      </c>
      <c r="D61">
        <v>136</v>
      </c>
    </row>
    <row r="62" spans="1:4" x14ac:dyDescent="0.2">
      <c r="A62" s="18" t="s">
        <v>19</v>
      </c>
      <c r="B62">
        <v>27</v>
      </c>
      <c r="C62" t="s">
        <v>14</v>
      </c>
      <c r="D62">
        <v>86</v>
      </c>
    </row>
    <row r="63" spans="1:4" x14ac:dyDescent="0.2">
      <c r="A63" s="18" t="s">
        <v>19</v>
      </c>
      <c r="B63">
        <v>2331</v>
      </c>
      <c r="C63" t="s">
        <v>14</v>
      </c>
      <c r="D63">
        <v>19</v>
      </c>
    </row>
    <row r="64" spans="1:4" x14ac:dyDescent="0.2">
      <c r="A64" s="18" t="s">
        <v>19</v>
      </c>
      <c r="B64">
        <v>113</v>
      </c>
      <c r="C64" t="s">
        <v>14</v>
      </c>
      <c r="D64">
        <v>886</v>
      </c>
    </row>
    <row r="65" spans="1:4" x14ac:dyDescent="0.2">
      <c r="A65" s="18" t="s">
        <v>19</v>
      </c>
      <c r="B65">
        <v>164</v>
      </c>
      <c r="C65" t="s">
        <v>14</v>
      </c>
      <c r="D65">
        <v>35</v>
      </c>
    </row>
    <row r="66" spans="1:4" x14ac:dyDescent="0.2">
      <c r="A66" s="18" t="s">
        <v>19</v>
      </c>
      <c r="B66">
        <v>164</v>
      </c>
      <c r="C66" t="s">
        <v>14</v>
      </c>
      <c r="D66">
        <v>24</v>
      </c>
    </row>
    <row r="67" spans="1:4" x14ac:dyDescent="0.2">
      <c r="A67" s="18" t="s">
        <v>19</v>
      </c>
      <c r="B67">
        <v>336</v>
      </c>
      <c r="C67" t="s">
        <v>14</v>
      </c>
      <c r="D67">
        <v>86</v>
      </c>
    </row>
    <row r="68" spans="1:4" x14ac:dyDescent="0.2">
      <c r="A68" s="18" t="s">
        <v>19</v>
      </c>
      <c r="B68">
        <v>1917</v>
      </c>
      <c r="C68" t="s">
        <v>14</v>
      </c>
      <c r="D68">
        <v>243</v>
      </c>
    </row>
    <row r="69" spans="1:4" x14ac:dyDescent="0.2">
      <c r="A69" s="18" t="s">
        <v>19</v>
      </c>
      <c r="B69">
        <v>95</v>
      </c>
      <c r="C69" t="s">
        <v>14</v>
      </c>
      <c r="D69">
        <v>65</v>
      </c>
    </row>
    <row r="70" spans="1:4" x14ac:dyDescent="0.2">
      <c r="A70" s="18" t="s">
        <v>19</v>
      </c>
      <c r="B70">
        <v>147</v>
      </c>
      <c r="C70" t="s">
        <v>14</v>
      </c>
      <c r="D70">
        <v>100</v>
      </c>
    </row>
    <row r="71" spans="1:4" x14ac:dyDescent="0.2">
      <c r="A71" s="18" t="s">
        <v>19</v>
      </c>
      <c r="B71">
        <v>86</v>
      </c>
      <c r="C71" t="s">
        <v>14</v>
      </c>
      <c r="D71">
        <v>168</v>
      </c>
    </row>
    <row r="72" spans="1:4" x14ac:dyDescent="0.2">
      <c r="A72" s="18" t="s">
        <v>19</v>
      </c>
      <c r="B72">
        <v>83</v>
      </c>
      <c r="C72" t="s">
        <v>14</v>
      </c>
      <c r="D72">
        <v>13</v>
      </c>
    </row>
    <row r="73" spans="1:4" x14ac:dyDescent="0.2">
      <c r="A73" s="18" t="s">
        <v>19</v>
      </c>
      <c r="B73">
        <v>676</v>
      </c>
      <c r="C73" t="s">
        <v>14</v>
      </c>
      <c r="D73">
        <v>1</v>
      </c>
    </row>
    <row r="74" spans="1:4" x14ac:dyDescent="0.2">
      <c r="A74" s="18" t="s">
        <v>19</v>
      </c>
      <c r="B74">
        <v>361</v>
      </c>
      <c r="C74" t="s">
        <v>14</v>
      </c>
      <c r="D74">
        <v>40</v>
      </c>
    </row>
    <row r="75" spans="1:4" x14ac:dyDescent="0.2">
      <c r="A75" s="18" t="s">
        <v>19</v>
      </c>
      <c r="B75">
        <v>131</v>
      </c>
      <c r="C75" t="s">
        <v>14</v>
      </c>
      <c r="D75">
        <v>226</v>
      </c>
    </row>
    <row r="76" spans="1:4" x14ac:dyDescent="0.2">
      <c r="A76" s="18" t="s">
        <v>19</v>
      </c>
      <c r="B76">
        <v>126</v>
      </c>
      <c r="C76" t="s">
        <v>14</v>
      </c>
      <c r="D76">
        <v>1625</v>
      </c>
    </row>
    <row r="77" spans="1:4" x14ac:dyDescent="0.2">
      <c r="A77" s="18" t="s">
        <v>19</v>
      </c>
      <c r="B77">
        <v>275</v>
      </c>
      <c r="C77" t="s">
        <v>14</v>
      </c>
      <c r="D77">
        <v>143</v>
      </c>
    </row>
    <row r="78" spans="1:4" x14ac:dyDescent="0.2">
      <c r="A78" s="18" t="s">
        <v>19</v>
      </c>
      <c r="B78">
        <v>67</v>
      </c>
      <c r="C78" t="s">
        <v>14</v>
      </c>
      <c r="D78">
        <v>934</v>
      </c>
    </row>
    <row r="79" spans="1:4" x14ac:dyDescent="0.2">
      <c r="A79" s="18" t="s">
        <v>19</v>
      </c>
      <c r="B79">
        <v>154</v>
      </c>
      <c r="C79" t="s">
        <v>14</v>
      </c>
      <c r="D79">
        <v>17</v>
      </c>
    </row>
    <row r="80" spans="1:4" x14ac:dyDescent="0.2">
      <c r="A80" s="18" t="s">
        <v>19</v>
      </c>
      <c r="B80">
        <v>1782</v>
      </c>
      <c r="C80" t="s">
        <v>14</v>
      </c>
      <c r="D80">
        <v>2179</v>
      </c>
    </row>
    <row r="81" spans="1:4" x14ac:dyDescent="0.2">
      <c r="A81" s="18" t="s">
        <v>19</v>
      </c>
      <c r="B81">
        <v>903</v>
      </c>
      <c r="C81" t="s">
        <v>14</v>
      </c>
      <c r="D81">
        <v>931</v>
      </c>
    </row>
    <row r="82" spans="1:4" x14ac:dyDescent="0.2">
      <c r="A82" s="18" t="s">
        <v>19</v>
      </c>
      <c r="B82">
        <v>94</v>
      </c>
      <c r="C82" t="s">
        <v>14</v>
      </c>
      <c r="D82">
        <v>92</v>
      </c>
    </row>
    <row r="83" spans="1:4" x14ac:dyDescent="0.2">
      <c r="A83" s="18" t="s">
        <v>19</v>
      </c>
      <c r="B83">
        <v>180</v>
      </c>
      <c r="C83" t="s">
        <v>14</v>
      </c>
      <c r="D83">
        <v>57</v>
      </c>
    </row>
    <row r="84" spans="1:4" x14ac:dyDescent="0.2">
      <c r="A84" s="18" t="s">
        <v>19</v>
      </c>
      <c r="B84">
        <v>533</v>
      </c>
      <c r="C84" t="s">
        <v>14</v>
      </c>
      <c r="D84">
        <v>41</v>
      </c>
    </row>
    <row r="85" spans="1:4" x14ac:dyDescent="0.2">
      <c r="A85" s="18" t="s">
        <v>19</v>
      </c>
      <c r="B85">
        <v>2443</v>
      </c>
      <c r="C85" t="s">
        <v>14</v>
      </c>
      <c r="D85">
        <v>1</v>
      </c>
    </row>
    <row r="86" spans="1:4" x14ac:dyDescent="0.2">
      <c r="A86" s="18" t="s">
        <v>19</v>
      </c>
      <c r="B86">
        <v>89</v>
      </c>
      <c r="C86" t="s">
        <v>14</v>
      </c>
      <c r="D86">
        <v>101</v>
      </c>
    </row>
    <row r="87" spans="1:4" x14ac:dyDescent="0.2">
      <c r="A87" s="18" t="s">
        <v>19</v>
      </c>
      <c r="B87">
        <v>159</v>
      </c>
      <c r="C87" t="s">
        <v>14</v>
      </c>
      <c r="D87">
        <v>1335</v>
      </c>
    </row>
    <row r="88" spans="1:4" x14ac:dyDescent="0.2">
      <c r="A88" s="18" t="s">
        <v>19</v>
      </c>
      <c r="B88">
        <v>50</v>
      </c>
      <c r="C88" t="s">
        <v>14</v>
      </c>
      <c r="D88">
        <v>15</v>
      </c>
    </row>
    <row r="89" spans="1:4" x14ac:dyDescent="0.2">
      <c r="A89" s="18" t="s">
        <v>19</v>
      </c>
      <c r="B89">
        <v>186</v>
      </c>
      <c r="C89" t="s">
        <v>14</v>
      </c>
      <c r="D89">
        <v>454</v>
      </c>
    </row>
    <row r="90" spans="1:4" x14ac:dyDescent="0.2">
      <c r="A90" s="18" t="s">
        <v>19</v>
      </c>
      <c r="B90">
        <v>1071</v>
      </c>
      <c r="C90" t="s">
        <v>14</v>
      </c>
      <c r="D90">
        <v>3182</v>
      </c>
    </row>
    <row r="91" spans="1:4" x14ac:dyDescent="0.2">
      <c r="A91" s="18" t="s">
        <v>19</v>
      </c>
      <c r="B91">
        <v>117</v>
      </c>
      <c r="C91" t="s">
        <v>14</v>
      </c>
      <c r="D91">
        <v>15</v>
      </c>
    </row>
    <row r="92" spans="1:4" x14ac:dyDescent="0.2">
      <c r="A92" s="18" t="s">
        <v>19</v>
      </c>
      <c r="B92">
        <v>70</v>
      </c>
      <c r="C92" t="s">
        <v>14</v>
      </c>
      <c r="D92">
        <v>133</v>
      </c>
    </row>
    <row r="93" spans="1:4" x14ac:dyDescent="0.2">
      <c r="A93" s="18" t="s">
        <v>19</v>
      </c>
      <c r="B93">
        <v>135</v>
      </c>
      <c r="C93" t="s">
        <v>14</v>
      </c>
      <c r="D93">
        <v>2062</v>
      </c>
    </row>
    <row r="94" spans="1:4" x14ac:dyDescent="0.2">
      <c r="A94" s="18" t="s">
        <v>19</v>
      </c>
      <c r="B94">
        <v>768</v>
      </c>
      <c r="C94" t="s">
        <v>14</v>
      </c>
      <c r="D94">
        <v>29</v>
      </c>
    </row>
    <row r="95" spans="1:4" x14ac:dyDescent="0.2">
      <c r="A95" s="18" t="s">
        <v>19</v>
      </c>
      <c r="B95">
        <v>199</v>
      </c>
      <c r="C95" t="s">
        <v>14</v>
      </c>
      <c r="D95">
        <v>132</v>
      </c>
    </row>
    <row r="96" spans="1:4" x14ac:dyDescent="0.2">
      <c r="A96" s="18" t="s">
        <v>19</v>
      </c>
      <c r="B96">
        <v>107</v>
      </c>
      <c r="C96" t="s">
        <v>14</v>
      </c>
      <c r="D96">
        <v>137</v>
      </c>
    </row>
    <row r="97" spans="1:4" x14ac:dyDescent="0.2">
      <c r="A97" s="18" t="s">
        <v>19</v>
      </c>
      <c r="B97">
        <v>195</v>
      </c>
      <c r="C97" t="s">
        <v>14</v>
      </c>
      <c r="D97">
        <v>908</v>
      </c>
    </row>
    <row r="98" spans="1:4" x14ac:dyDescent="0.2">
      <c r="A98" s="18" t="s">
        <v>19</v>
      </c>
      <c r="B98">
        <v>3376</v>
      </c>
      <c r="C98" t="s">
        <v>14</v>
      </c>
      <c r="D98">
        <v>10</v>
      </c>
    </row>
    <row r="99" spans="1:4" x14ac:dyDescent="0.2">
      <c r="A99" s="18" t="s">
        <v>19</v>
      </c>
      <c r="B99">
        <v>41</v>
      </c>
      <c r="C99" t="s">
        <v>14</v>
      </c>
      <c r="D99">
        <v>1910</v>
      </c>
    </row>
    <row r="100" spans="1:4" x14ac:dyDescent="0.2">
      <c r="A100" s="18" t="s">
        <v>19</v>
      </c>
      <c r="B100">
        <v>1821</v>
      </c>
      <c r="C100" t="s">
        <v>14</v>
      </c>
      <c r="D100">
        <v>38</v>
      </c>
    </row>
    <row r="101" spans="1:4" x14ac:dyDescent="0.2">
      <c r="A101" s="18" t="s">
        <v>19</v>
      </c>
      <c r="B101">
        <v>164</v>
      </c>
      <c r="C101" t="s">
        <v>14</v>
      </c>
      <c r="D101">
        <v>104</v>
      </c>
    </row>
    <row r="102" spans="1:4" x14ac:dyDescent="0.2">
      <c r="A102" s="18" t="s">
        <v>19</v>
      </c>
      <c r="B102">
        <v>157</v>
      </c>
      <c r="C102" t="s">
        <v>14</v>
      </c>
      <c r="D102">
        <v>49</v>
      </c>
    </row>
    <row r="103" spans="1:4" x14ac:dyDescent="0.2">
      <c r="A103" s="18" t="s">
        <v>19</v>
      </c>
      <c r="B103">
        <v>246</v>
      </c>
      <c r="C103" t="s">
        <v>14</v>
      </c>
      <c r="D103">
        <v>1</v>
      </c>
    </row>
    <row r="104" spans="1:4" x14ac:dyDescent="0.2">
      <c r="A104" s="18" t="s">
        <v>19</v>
      </c>
      <c r="B104">
        <v>1396</v>
      </c>
      <c r="C104" t="s">
        <v>14</v>
      </c>
      <c r="D104">
        <v>245</v>
      </c>
    </row>
    <row r="105" spans="1:4" x14ac:dyDescent="0.2">
      <c r="A105" s="18" t="s">
        <v>19</v>
      </c>
      <c r="B105">
        <v>2506</v>
      </c>
      <c r="C105" t="s">
        <v>14</v>
      </c>
      <c r="D105">
        <v>32</v>
      </c>
    </row>
    <row r="106" spans="1:4" x14ac:dyDescent="0.2">
      <c r="A106" s="18" t="s">
        <v>19</v>
      </c>
      <c r="B106">
        <v>244</v>
      </c>
      <c r="C106" t="s">
        <v>14</v>
      </c>
      <c r="D106">
        <v>7</v>
      </c>
    </row>
    <row r="107" spans="1:4" x14ac:dyDescent="0.2">
      <c r="A107" s="18" t="s">
        <v>19</v>
      </c>
      <c r="B107">
        <v>146</v>
      </c>
      <c r="C107" t="s">
        <v>14</v>
      </c>
      <c r="D107">
        <v>803</v>
      </c>
    </row>
    <row r="108" spans="1:4" x14ac:dyDescent="0.2">
      <c r="A108" s="18" t="s">
        <v>19</v>
      </c>
      <c r="B108">
        <v>1267</v>
      </c>
      <c r="C108" t="s">
        <v>14</v>
      </c>
      <c r="D108">
        <v>16</v>
      </c>
    </row>
    <row r="109" spans="1:4" x14ac:dyDescent="0.2">
      <c r="A109" s="18" t="s">
        <v>19</v>
      </c>
      <c r="B109">
        <v>1561</v>
      </c>
      <c r="C109" t="s">
        <v>14</v>
      </c>
      <c r="D109">
        <v>31</v>
      </c>
    </row>
    <row r="110" spans="1:4" x14ac:dyDescent="0.2">
      <c r="A110" s="18" t="s">
        <v>19</v>
      </c>
      <c r="B110">
        <v>48</v>
      </c>
      <c r="C110" t="s">
        <v>14</v>
      </c>
      <c r="D110">
        <v>108</v>
      </c>
    </row>
    <row r="111" spans="1:4" x14ac:dyDescent="0.2">
      <c r="A111" s="18" t="s">
        <v>19</v>
      </c>
      <c r="B111">
        <v>2739</v>
      </c>
      <c r="C111" t="s">
        <v>14</v>
      </c>
      <c r="D111">
        <v>30</v>
      </c>
    </row>
    <row r="112" spans="1:4" x14ac:dyDescent="0.2">
      <c r="A112" s="18" t="s">
        <v>19</v>
      </c>
      <c r="B112">
        <v>3537</v>
      </c>
      <c r="C112" t="s">
        <v>14</v>
      </c>
      <c r="D112">
        <v>17</v>
      </c>
    </row>
    <row r="113" spans="1:4" x14ac:dyDescent="0.2">
      <c r="A113" s="18" t="s">
        <v>19</v>
      </c>
      <c r="B113">
        <v>2107</v>
      </c>
      <c r="C113" t="s">
        <v>14</v>
      </c>
      <c r="D113">
        <v>80</v>
      </c>
    </row>
    <row r="114" spans="1:4" x14ac:dyDescent="0.2">
      <c r="A114" s="18" t="s">
        <v>19</v>
      </c>
      <c r="B114">
        <v>3318</v>
      </c>
      <c r="C114" t="s">
        <v>14</v>
      </c>
      <c r="D114">
        <v>2468</v>
      </c>
    </row>
    <row r="115" spans="1:4" x14ac:dyDescent="0.2">
      <c r="A115" s="18" t="s">
        <v>19</v>
      </c>
      <c r="B115">
        <v>340</v>
      </c>
      <c r="C115" t="s">
        <v>14</v>
      </c>
      <c r="D115">
        <v>26</v>
      </c>
    </row>
    <row r="116" spans="1:4" x14ac:dyDescent="0.2">
      <c r="A116" s="18" t="s">
        <v>19</v>
      </c>
      <c r="B116">
        <v>1442</v>
      </c>
      <c r="C116" t="s">
        <v>14</v>
      </c>
      <c r="D116">
        <v>73</v>
      </c>
    </row>
    <row r="117" spans="1:4" x14ac:dyDescent="0.2">
      <c r="A117" s="18" t="s">
        <v>19</v>
      </c>
      <c r="B117">
        <v>126</v>
      </c>
      <c r="C117" t="s">
        <v>14</v>
      </c>
      <c r="D117">
        <v>128</v>
      </c>
    </row>
    <row r="118" spans="1:4" x14ac:dyDescent="0.2">
      <c r="A118" s="18" t="s">
        <v>19</v>
      </c>
      <c r="B118">
        <v>524</v>
      </c>
      <c r="C118" t="s">
        <v>14</v>
      </c>
      <c r="D118">
        <v>33</v>
      </c>
    </row>
    <row r="119" spans="1:4" x14ac:dyDescent="0.2">
      <c r="A119" s="18" t="s">
        <v>19</v>
      </c>
      <c r="B119">
        <v>1989</v>
      </c>
      <c r="C119" t="s">
        <v>14</v>
      </c>
      <c r="D119">
        <v>1072</v>
      </c>
    </row>
    <row r="120" spans="1:4" x14ac:dyDescent="0.2">
      <c r="A120" s="18" t="s">
        <v>19</v>
      </c>
      <c r="B120">
        <v>157</v>
      </c>
      <c r="C120" t="s">
        <v>14</v>
      </c>
      <c r="D120">
        <v>393</v>
      </c>
    </row>
    <row r="121" spans="1:4" x14ac:dyDescent="0.2">
      <c r="A121" s="18" t="s">
        <v>19</v>
      </c>
      <c r="B121">
        <v>4498</v>
      </c>
      <c r="C121" t="s">
        <v>14</v>
      </c>
      <c r="D121">
        <v>1257</v>
      </c>
    </row>
    <row r="122" spans="1:4" x14ac:dyDescent="0.2">
      <c r="A122" s="18" t="s">
        <v>19</v>
      </c>
      <c r="B122">
        <v>80</v>
      </c>
      <c r="C122" t="s">
        <v>14</v>
      </c>
      <c r="D122">
        <v>328</v>
      </c>
    </row>
    <row r="123" spans="1:4" x14ac:dyDescent="0.2">
      <c r="A123" s="18" t="s">
        <v>19</v>
      </c>
      <c r="B123">
        <v>43</v>
      </c>
      <c r="C123" t="s">
        <v>14</v>
      </c>
      <c r="D123">
        <v>147</v>
      </c>
    </row>
    <row r="124" spans="1:4" x14ac:dyDescent="0.2">
      <c r="A124" s="18" t="s">
        <v>19</v>
      </c>
      <c r="B124">
        <v>2053</v>
      </c>
      <c r="C124" t="s">
        <v>14</v>
      </c>
      <c r="D124">
        <v>830</v>
      </c>
    </row>
    <row r="125" spans="1:4" x14ac:dyDescent="0.2">
      <c r="A125" s="18" t="s">
        <v>19</v>
      </c>
      <c r="B125">
        <v>168</v>
      </c>
      <c r="C125" t="s">
        <v>14</v>
      </c>
      <c r="D125">
        <v>331</v>
      </c>
    </row>
    <row r="126" spans="1:4" x14ac:dyDescent="0.2">
      <c r="A126" s="18" t="s">
        <v>19</v>
      </c>
      <c r="B126">
        <v>4289</v>
      </c>
      <c r="C126" t="s">
        <v>14</v>
      </c>
      <c r="D126">
        <v>25</v>
      </c>
    </row>
    <row r="127" spans="1:4" x14ac:dyDescent="0.2">
      <c r="A127" s="18" t="s">
        <v>19</v>
      </c>
      <c r="B127">
        <v>165</v>
      </c>
      <c r="C127" t="s">
        <v>14</v>
      </c>
      <c r="D127">
        <v>3483</v>
      </c>
    </row>
    <row r="128" spans="1:4" x14ac:dyDescent="0.2">
      <c r="A128" s="18" t="s">
        <v>19</v>
      </c>
      <c r="B128">
        <v>1815</v>
      </c>
      <c r="C128" t="s">
        <v>14</v>
      </c>
      <c r="D128">
        <v>923</v>
      </c>
    </row>
    <row r="129" spans="1:4" x14ac:dyDescent="0.2">
      <c r="A129" s="18" t="s">
        <v>19</v>
      </c>
      <c r="B129">
        <v>397</v>
      </c>
      <c r="C129" t="s">
        <v>14</v>
      </c>
      <c r="D129">
        <v>1</v>
      </c>
    </row>
    <row r="130" spans="1:4" x14ac:dyDescent="0.2">
      <c r="A130" s="18" t="s">
        <v>19</v>
      </c>
      <c r="B130">
        <v>1539</v>
      </c>
      <c r="C130" t="s">
        <v>14</v>
      </c>
      <c r="D130">
        <v>33</v>
      </c>
    </row>
    <row r="131" spans="1:4" x14ac:dyDescent="0.2">
      <c r="A131" s="18" t="s">
        <v>19</v>
      </c>
      <c r="B131">
        <v>138</v>
      </c>
      <c r="C131" t="s">
        <v>14</v>
      </c>
      <c r="D131">
        <v>40</v>
      </c>
    </row>
    <row r="132" spans="1:4" x14ac:dyDescent="0.2">
      <c r="A132" s="18" t="s">
        <v>19</v>
      </c>
      <c r="B132">
        <v>3594</v>
      </c>
      <c r="C132" t="s">
        <v>14</v>
      </c>
      <c r="D132">
        <v>23</v>
      </c>
    </row>
    <row r="133" spans="1:4" x14ac:dyDescent="0.2">
      <c r="A133" s="18" t="s">
        <v>19</v>
      </c>
      <c r="B133">
        <v>5880</v>
      </c>
      <c r="C133" t="s">
        <v>14</v>
      </c>
      <c r="D133">
        <v>75</v>
      </c>
    </row>
    <row r="134" spans="1:4" x14ac:dyDescent="0.2">
      <c r="A134" s="18" t="s">
        <v>19</v>
      </c>
      <c r="B134">
        <v>112</v>
      </c>
      <c r="C134" t="s">
        <v>14</v>
      </c>
      <c r="D134">
        <v>2176</v>
      </c>
    </row>
    <row r="135" spans="1:4" x14ac:dyDescent="0.2">
      <c r="A135" s="18" t="s">
        <v>19</v>
      </c>
      <c r="B135">
        <v>943</v>
      </c>
      <c r="C135" t="s">
        <v>14</v>
      </c>
      <c r="D135">
        <v>441</v>
      </c>
    </row>
    <row r="136" spans="1:4" x14ac:dyDescent="0.2">
      <c r="A136" s="18" t="s">
        <v>19</v>
      </c>
      <c r="B136">
        <v>2468</v>
      </c>
      <c r="C136" t="s">
        <v>14</v>
      </c>
      <c r="D136">
        <v>25</v>
      </c>
    </row>
    <row r="137" spans="1:4" x14ac:dyDescent="0.2">
      <c r="A137" s="18" t="s">
        <v>19</v>
      </c>
      <c r="B137">
        <v>2551</v>
      </c>
      <c r="C137" t="s">
        <v>14</v>
      </c>
      <c r="D137">
        <v>127</v>
      </c>
    </row>
    <row r="138" spans="1:4" x14ac:dyDescent="0.2">
      <c r="A138" s="18" t="s">
        <v>19</v>
      </c>
      <c r="B138">
        <v>101</v>
      </c>
      <c r="C138" t="s">
        <v>14</v>
      </c>
      <c r="D138">
        <v>355</v>
      </c>
    </row>
    <row r="139" spans="1:4" x14ac:dyDescent="0.2">
      <c r="A139" s="18" t="s">
        <v>19</v>
      </c>
      <c r="B139">
        <v>92</v>
      </c>
      <c r="C139" t="s">
        <v>14</v>
      </c>
      <c r="D139">
        <v>44</v>
      </c>
    </row>
    <row r="140" spans="1:4" x14ac:dyDescent="0.2">
      <c r="A140" s="18" t="s">
        <v>19</v>
      </c>
      <c r="B140">
        <v>62</v>
      </c>
      <c r="C140" t="s">
        <v>14</v>
      </c>
      <c r="D140">
        <v>67</v>
      </c>
    </row>
    <row r="141" spans="1:4" x14ac:dyDescent="0.2">
      <c r="A141" s="18" t="s">
        <v>19</v>
      </c>
      <c r="B141">
        <v>149</v>
      </c>
      <c r="C141" t="s">
        <v>14</v>
      </c>
      <c r="D141">
        <v>1068</v>
      </c>
    </row>
    <row r="142" spans="1:4" x14ac:dyDescent="0.2">
      <c r="A142" s="18" t="s">
        <v>19</v>
      </c>
      <c r="B142">
        <v>329</v>
      </c>
      <c r="C142" t="s">
        <v>14</v>
      </c>
      <c r="D142">
        <v>424</v>
      </c>
    </row>
    <row r="143" spans="1:4" x14ac:dyDescent="0.2">
      <c r="A143" s="18" t="s">
        <v>19</v>
      </c>
      <c r="B143">
        <v>97</v>
      </c>
      <c r="C143" t="s">
        <v>14</v>
      </c>
      <c r="D143">
        <v>151</v>
      </c>
    </row>
    <row r="144" spans="1:4" x14ac:dyDescent="0.2">
      <c r="A144" s="18" t="s">
        <v>19</v>
      </c>
      <c r="B144">
        <v>1784</v>
      </c>
      <c r="C144" t="s">
        <v>14</v>
      </c>
      <c r="D144">
        <v>1608</v>
      </c>
    </row>
    <row r="145" spans="1:4" x14ac:dyDescent="0.2">
      <c r="A145" s="18" t="s">
        <v>19</v>
      </c>
      <c r="B145">
        <v>1684</v>
      </c>
      <c r="C145" t="s">
        <v>14</v>
      </c>
      <c r="D145">
        <v>941</v>
      </c>
    </row>
    <row r="146" spans="1:4" x14ac:dyDescent="0.2">
      <c r="A146" s="18" t="s">
        <v>19</v>
      </c>
      <c r="B146">
        <v>250</v>
      </c>
      <c r="C146" t="s">
        <v>14</v>
      </c>
      <c r="D146">
        <v>1</v>
      </c>
    </row>
    <row r="147" spans="1:4" x14ac:dyDescent="0.2">
      <c r="A147" s="18" t="s">
        <v>19</v>
      </c>
      <c r="B147">
        <v>238</v>
      </c>
      <c r="C147" t="s">
        <v>14</v>
      </c>
      <c r="D147">
        <v>40</v>
      </c>
    </row>
    <row r="148" spans="1:4" x14ac:dyDescent="0.2">
      <c r="A148" s="18" t="s">
        <v>19</v>
      </c>
      <c r="B148">
        <v>53</v>
      </c>
      <c r="C148" t="s">
        <v>14</v>
      </c>
      <c r="D148">
        <v>3015</v>
      </c>
    </row>
    <row r="149" spans="1:4" x14ac:dyDescent="0.2">
      <c r="A149" s="18" t="s">
        <v>19</v>
      </c>
      <c r="B149">
        <v>214</v>
      </c>
      <c r="C149" t="s">
        <v>14</v>
      </c>
      <c r="D149">
        <v>435</v>
      </c>
    </row>
    <row r="150" spans="1:4" x14ac:dyDescent="0.2">
      <c r="A150" s="18" t="s">
        <v>19</v>
      </c>
      <c r="B150">
        <v>222</v>
      </c>
      <c r="C150" t="s">
        <v>14</v>
      </c>
      <c r="D150">
        <v>714</v>
      </c>
    </row>
    <row r="151" spans="1:4" x14ac:dyDescent="0.2">
      <c r="A151" s="18" t="s">
        <v>19</v>
      </c>
      <c r="B151">
        <v>1884</v>
      </c>
      <c r="C151" t="s">
        <v>14</v>
      </c>
      <c r="D151">
        <v>5497</v>
      </c>
    </row>
    <row r="152" spans="1:4" x14ac:dyDescent="0.2">
      <c r="A152" s="18" t="s">
        <v>19</v>
      </c>
      <c r="B152">
        <v>218</v>
      </c>
      <c r="C152" t="s">
        <v>14</v>
      </c>
      <c r="D152">
        <v>418</v>
      </c>
    </row>
    <row r="153" spans="1:4" x14ac:dyDescent="0.2">
      <c r="A153" s="18" t="s">
        <v>19</v>
      </c>
      <c r="B153">
        <v>6465</v>
      </c>
      <c r="C153" t="s">
        <v>14</v>
      </c>
      <c r="D153">
        <v>1439</v>
      </c>
    </row>
    <row r="154" spans="1:4" x14ac:dyDescent="0.2">
      <c r="A154" s="18" t="s">
        <v>19</v>
      </c>
      <c r="B154">
        <v>59</v>
      </c>
      <c r="C154" t="s">
        <v>14</v>
      </c>
      <c r="D154">
        <v>15</v>
      </c>
    </row>
    <row r="155" spans="1:4" x14ac:dyDescent="0.2">
      <c r="A155" s="18" t="s">
        <v>19</v>
      </c>
      <c r="B155">
        <v>88</v>
      </c>
      <c r="C155" t="s">
        <v>14</v>
      </c>
      <c r="D155">
        <v>1999</v>
      </c>
    </row>
    <row r="156" spans="1:4" x14ac:dyDescent="0.2">
      <c r="A156" s="18" t="s">
        <v>19</v>
      </c>
      <c r="B156">
        <v>1697</v>
      </c>
      <c r="C156" t="s">
        <v>14</v>
      </c>
      <c r="D156">
        <v>118</v>
      </c>
    </row>
    <row r="157" spans="1:4" x14ac:dyDescent="0.2">
      <c r="A157" s="18" t="s">
        <v>19</v>
      </c>
      <c r="B157">
        <v>92</v>
      </c>
      <c r="C157" t="s">
        <v>14</v>
      </c>
      <c r="D157">
        <v>162</v>
      </c>
    </row>
    <row r="158" spans="1:4" x14ac:dyDescent="0.2">
      <c r="A158" s="18" t="s">
        <v>19</v>
      </c>
      <c r="B158">
        <v>186</v>
      </c>
      <c r="C158" t="s">
        <v>14</v>
      </c>
      <c r="D158">
        <v>83</v>
      </c>
    </row>
    <row r="159" spans="1:4" x14ac:dyDescent="0.2">
      <c r="A159" s="18" t="s">
        <v>19</v>
      </c>
      <c r="B159">
        <v>138</v>
      </c>
      <c r="C159" t="s">
        <v>14</v>
      </c>
      <c r="D159">
        <v>747</v>
      </c>
    </row>
    <row r="160" spans="1:4" x14ac:dyDescent="0.2">
      <c r="A160" s="18" t="s">
        <v>19</v>
      </c>
      <c r="B160">
        <v>261</v>
      </c>
      <c r="C160" t="s">
        <v>14</v>
      </c>
      <c r="D160">
        <v>84</v>
      </c>
    </row>
    <row r="161" spans="1:4" x14ac:dyDescent="0.2">
      <c r="A161" s="18" t="s">
        <v>19</v>
      </c>
      <c r="B161">
        <v>107</v>
      </c>
      <c r="C161" t="s">
        <v>14</v>
      </c>
      <c r="D161">
        <v>91</v>
      </c>
    </row>
    <row r="162" spans="1:4" x14ac:dyDescent="0.2">
      <c r="A162" s="18" t="s">
        <v>19</v>
      </c>
      <c r="B162">
        <v>199</v>
      </c>
      <c r="C162" t="s">
        <v>14</v>
      </c>
      <c r="D162">
        <v>792</v>
      </c>
    </row>
    <row r="163" spans="1:4" x14ac:dyDescent="0.2">
      <c r="A163" s="18" t="s">
        <v>19</v>
      </c>
      <c r="B163">
        <v>5512</v>
      </c>
      <c r="C163" t="s">
        <v>14</v>
      </c>
      <c r="D163">
        <v>32</v>
      </c>
    </row>
    <row r="164" spans="1:4" x14ac:dyDescent="0.2">
      <c r="A164" s="18" t="s">
        <v>19</v>
      </c>
      <c r="B164">
        <v>86</v>
      </c>
      <c r="C164" t="s">
        <v>14</v>
      </c>
      <c r="D164">
        <v>186</v>
      </c>
    </row>
    <row r="165" spans="1:4" x14ac:dyDescent="0.2">
      <c r="A165" s="18" t="s">
        <v>19</v>
      </c>
      <c r="B165">
        <v>2768</v>
      </c>
      <c r="C165" t="s">
        <v>14</v>
      </c>
      <c r="D165">
        <v>605</v>
      </c>
    </row>
    <row r="166" spans="1:4" x14ac:dyDescent="0.2">
      <c r="A166" s="18" t="s">
        <v>19</v>
      </c>
      <c r="B166">
        <v>48</v>
      </c>
      <c r="C166" t="s">
        <v>14</v>
      </c>
      <c r="D166">
        <v>1</v>
      </c>
    </row>
    <row r="167" spans="1:4" x14ac:dyDescent="0.2">
      <c r="A167" s="18" t="s">
        <v>19</v>
      </c>
      <c r="B167">
        <v>87</v>
      </c>
      <c r="C167" t="s">
        <v>14</v>
      </c>
      <c r="D167">
        <v>31</v>
      </c>
    </row>
    <row r="168" spans="1:4" x14ac:dyDescent="0.2">
      <c r="A168" s="18" t="s">
        <v>19</v>
      </c>
      <c r="B168">
        <v>1894</v>
      </c>
      <c r="C168" t="s">
        <v>14</v>
      </c>
      <c r="D168">
        <v>1181</v>
      </c>
    </row>
    <row r="169" spans="1:4" x14ac:dyDescent="0.2">
      <c r="A169" s="18" t="s">
        <v>19</v>
      </c>
      <c r="B169">
        <v>282</v>
      </c>
      <c r="C169" t="s">
        <v>14</v>
      </c>
      <c r="D169">
        <v>39</v>
      </c>
    </row>
    <row r="170" spans="1:4" x14ac:dyDescent="0.2">
      <c r="A170" s="18" t="s">
        <v>19</v>
      </c>
      <c r="B170">
        <v>116</v>
      </c>
      <c r="C170" t="s">
        <v>14</v>
      </c>
      <c r="D170">
        <v>46</v>
      </c>
    </row>
    <row r="171" spans="1:4" x14ac:dyDescent="0.2">
      <c r="A171" s="18" t="s">
        <v>19</v>
      </c>
      <c r="B171">
        <v>83</v>
      </c>
      <c r="C171" t="s">
        <v>14</v>
      </c>
      <c r="D171">
        <v>105</v>
      </c>
    </row>
    <row r="172" spans="1:4" x14ac:dyDescent="0.2">
      <c r="A172" s="18" t="s">
        <v>19</v>
      </c>
      <c r="B172">
        <v>91</v>
      </c>
      <c r="C172" t="s">
        <v>14</v>
      </c>
      <c r="D172">
        <v>535</v>
      </c>
    </row>
    <row r="173" spans="1:4" x14ac:dyDescent="0.2">
      <c r="A173" s="18" t="s">
        <v>19</v>
      </c>
      <c r="B173">
        <v>546</v>
      </c>
      <c r="C173" t="s">
        <v>14</v>
      </c>
      <c r="D173">
        <v>16</v>
      </c>
    </row>
    <row r="174" spans="1:4" x14ac:dyDescent="0.2">
      <c r="A174" s="18" t="s">
        <v>19</v>
      </c>
      <c r="B174">
        <v>393</v>
      </c>
      <c r="C174" t="s">
        <v>14</v>
      </c>
      <c r="D174">
        <v>575</v>
      </c>
    </row>
    <row r="175" spans="1:4" x14ac:dyDescent="0.2">
      <c r="A175" s="18" t="s">
        <v>19</v>
      </c>
      <c r="B175">
        <v>133</v>
      </c>
      <c r="C175" t="s">
        <v>14</v>
      </c>
      <c r="D175">
        <v>1120</v>
      </c>
    </row>
    <row r="176" spans="1:4" x14ac:dyDescent="0.2">
      <c r="A176" s="18" t="s">
        <v>19</v>
      </c>
      <c r="B176">
        <v>254</v>
      </c>
      <c r="C176" t="s">
        <v>14</v>
      </c>
      <c r="D176">
        <v>113</v>
      </c>
    </row>
    <row r="177" spans="1:4" x14ac:dyDescent="0.2">
      <c r="A177" s="18" t="s">
        <v>19</v>
      </c>
      <c r="B177">
        <v>176</v>
      </c>
      <c r="C177" t="s">
        <v>14</v>
      </c>
      <c r="D177">
        <v>1538</v>
      </c>
    </row>
    <row r="178" spans="1:4" x14ac:dyDescent="0.2">
      <c r="A178" s="18" t="s">
        <v>19</v>
      </c>
      <c r="B178">
        <v>337</v>
      </c>
      <c r="C178" t="s">
        <v>14</v>
      </c>
      <c r="D178">
        <v>9</v>
      </c>
    </row>
    <row r="179" spans="1:4" x14ac:dyDescent="0.2">
      <c r="A179" s="18" t="s">
        <v>19</v>
      </c>
      <c r="B179">
        <v>107</v>
      </c>
      <c r="C179" t="s">
        <v>14</v>
      </c>
      <c r="D179">
        <v>554</v>
      </c>
    </row>
    <row r="180" spans="1:4" x14ac:dyDescent="0.2">
      <c r="A180" s="18" t="s">
        <v>19</v>
      </c>
      <c r="B180">
        <v>183</v>
      </c>
      <c r="C180" t="s">
        <v>14</v>
      </c>
      <c r="D180">
        <v>648</v>
      </c>
    </row>
    <row r="181" spans="1:4" x14ac:dyDescent="0.2">
      <c r="A181" s="18" t="s">
        <v>19</v>
      </c>
      <c r="B181">
        <v>72</v>
      </c>
      <c r="C181" t="s">
        <v>14</v>
      </c>
      <c r="D181">
        <v>21</v>
      </c>
    </row>
    <row r="182" spans="1:4" x14ac:dyDescent="0.2">
      <c r="A182" s="18" t="s">
        <v>19</v>
      </c>
      <c r="B182">
        <v>295</v>
      </c>
      <c r="C182" t="s">
        <v>14</v>
      </c>
      <c r="D182">
        <v>54</v>
      </c>
    </row>
    <row r="183" spans="1:4" x14ac:dyDescent="0.2">
      <c r="A183" s="18" t="s">
        <v>19</v>
      </c>
      <c r="B183">
        <v>142</v>
      </c>
      <c r="C183" t="s">
        <v>14</v>
      </c>
      <c r="D183">
        <v>120</v>
      </c>
    </row>
    <row r="184" spans="1:4" x14ac:dyDescent="0.2">
      <c r="A184" s="18" t="s">
        <v>19</v>
      </c>
      <c r="B184">
        <v>85</v>
      </c>
      <c r="C184" t="s">
        <v>14</v>
      </c>
      <c r="D184">
        <v>579</v>
      </c>
    </row>
    <row r="185" spans="1:4" x14ac:dyDescent="0.2">
      <c r="A185" s="18" t="s">
        <v>19</v>
      </c>
      <c r="B185">
        <v>659</v>
      </c>
      <c r="C185" t="s">
        <v>14</v>
      </c>
      <c r="D185">
        <v>2072</v>
      </c>
    </row>
    <row r="186" spans="1:4" x14ac:dyDescent="0.2">
      <c r="A186" s="18" t="s">
        <v>19</v>
      </c>
      <c r="B186">
        <v>121</v>
      </c>
      <c r="C186" t="s">
        <v>14</v>
      </c>
      <c r="D186">
        <v>0</v>
      </c>
    </row>
    <row r="187" spans="1:4" x14ac:dyDescent="0.2">
      <c r="A187" s="18" t="s">
        <v>19</v>
      </c>
      <c r="B187">
        <v>3742</v>
      </c>
      <c r="C187" t="s">
        <v>14</v>
      </c>
      <c r="D187">
        <v>1796</v>
      </c>
    </row>
    <row r="188" spans="1:4" x14ac:dyDescent="0.2">
      <c r="A188" s="18" t="s">
        <v>19</v>
      </c>
      <c r="B188">
        <v>223</v>
      </c>
      <c r="C188" t="s">
        <v>14</v>
      </c>
      <c r="D188">
        <v>62</v>
      </c>
    </row>
    <row r="189" spans="1:4" x14ac:dyDescent="0.2">
      <c r="A189" s="18" t="s">
        <v>19</v>
      </c>
      <c r="B189">
        <v>133</v>
      </c>
      <c r="C189" t="s">
        <v>14</v>
      </c>
      <c r="D189">
        <v>347</v>
      </c>
    </row>
    <row r="190" spans="1:4" x14ac:dyDescent="0.2">
      <c r="A190" s="18" t="s">
        <v>19</v>
      </c>
      <c r="B190">
        <v>5168</v>
      </c>
      <c r="C190" t="s">
        <v>14</v>
      </c>
      <c r="D190">
        <v>19</v>
      </c>
    </row>
    <row r="191" spans="1:4" x14ac:dyDescent="0.2">
      <c r="A191" s="18" t="s">
        <v>19</v>
      </c>
      <c r="B191">
        <v>307</v>
      </c>
      <c r="C191" t="s">
        <v>14</v>
      </c>
      <c r="D191">
        <v>1258</v>
      </c>
    </row>
    <row r="192" spans="1:4" x14ac:dyDescent="0.2">
      <c r="A192" s="18" t="s">
        <v>19</v>
      </c>
      <c r="B192">
        <v>2441</v>
      </c>
      <c r="C192" t="s">
        <v>14</v>
      </c>
      <c r="D192">
        <v>362</v>
      </c>
    </row>
    <row r="193" spans="1:4" x14ac:dyDescent="0.2">
      <c r="A193" s="18" t="s">
        <v>19</v>
      </c>
      <c r="B193">
        <v>1385</v>
      </c>
      <c r="C193" t="s">
        <v>14</v>
      </c>
      <c r="D193">
        <v>133</v>
      </c>
    </row>
    <row r="194" spans="1:4" x14ac:dyDescent="0.2">
      <c r="A194" s="18" t="s">
        <v>19</v>
      </c>
      <c r="B194">
        <v>190</v>
      </c>
      <c r="C194" t="s">
        <v>14</v>
      </c>
      <c r="D194">
        <v>846</v>
      </c>
    </row>
    <row r="195" spans="1:4" x14ac:dyDescent="0.2">
      <c r="A195" s="18" t="s">
        <v>19</v>
      </c>
      <c r="B195">
        <v>470</v>
      </c>
      <c r="C195" t="s">
        <v>14</v>
      </c>
      <c r="D195">
        <v>10</v>
      </c>
    </row>
    <row r="196" spans="1:4" x14ac:dyDescent="0.2">
      <c r="A196" s="18" t="s">
        <v>19</v>
      </c>
      <c r="B196">
        <v>253</v>
      </c>
      <c r="C196" t="s">
        <v>14</v>
      </c>
      <c r="D196">
        <v>191</v>
      </c>
    </row>
    <row r="197" spans="1:4" x14ac:dyDescent="0.2">
      <c r="A197" s="18" t="s">
        <v>19</v>
      </c>
      <c r="B197">
        <v>1113</v>
      </c>
      <c r="C197" t="s">
        <v>14</v>
      </c>
      <c r="D197">
        <v>1979</v>
      </c>
    </row>
    <row r="198" spans="1:4" x14ac:dyDescent="0.2">
      <c r="A198" s="18" t="s">
        <v>19</v>
      </c>
      <c r="B198">
        <v>2283</v>
      </c>
      <c r="C198" t="s">
        <v>14</v>
      </c>
      <c r="D198">
        <v>63</v>
      </c>
    </row>
    <row r="199" spans="1:4" x14ac:dyDescent="0.2">
      <c r="A199" s="18" t="s">
        <v>19</v>
      </c>
      <c r="B199">
        <v>1095</v>
      </c>
      <c r="C199" t="s">
        <v>14</v>
      </c>
      <c r="D199">
        <v>6080</v>
      </c>
    </row>
    <row r="200" spans="1:4" x14ac:dyDescent="0.2">
      <c r="A200" s="18" t="s">
        <v>19</v>
      </c>
      <c r="B200">
        <v>1690</v>
      </c>
      <c r="C200" t="s">
        <v>14</v>
      </c>
      <c r="D200">
        <v>80</v>
      </c>
    </row>
    <row r="201" spans="1:4" x14ac:dyDescent="0.2">
      <c r="A201" s="18" t="s">
        <v>19</v>
      </c>
      <c r="B201">
        <v>191</v>
      </c>
      <c r="C201" t="s">
        <v>14</v>
      </c>
      <c r="D201">
        <v>9</v>
      </c>
    </row>
    <row r="202" spans="1:4" x14ac:dyDescent="0.2">
      <c r="A202" s="18" t="s">
        <v>19</v>
      </c>
      <c r="B202">
        <v>2013</v>
      </c>
      <c r="C202" t="s">
        <v>14</v>
      </c>
      <c r="D202">
        <v>1784</v>
      </c>
    </row>
    <row r="203" spans="1:4" x14ac:dyDescent="0.2">
      <c r="A203" s="18" t="s">
        <v>19</v>
      </c>
      <c r="B203">
        <v>1703</v>
      </c>
      <c r="C203" t="s">
        <v>14</v>
      </c>
      <c r="D203">
        <v>243</v>
      </c>
    </row>
    <row r="204" spans="1:4" x14ac:dyDescent="0.2">
      <c r="A204" s="18" t="s">
        <v>19</v>
      </c>
      <c r="B204">
        <v>80</v>
      </c>
      <c r="C204" t="s">
        <v>14</v>
      </c>
      <c r="D204">
        <v>1296</v>
      </c>
    </row>
    <row r="205" spans="1:4" x14ac:dyDescent="0.2">
      <c r="A205" s="18" t="s">
        <v>19</v>
      </c>
      <c r="B205">
        <v>41</v>
      </c>
      <c r="C205" t="s">
        <v>14</v>
      </c>
      <c r="D205">
        <v>77</v>
      </c>
    </row>
    <row r="206" spans="1:4" x14ac:dyDescent="0.2">
      <c r="A206" s="18" t="s">
        <v>19</v>
      </c>
      <c r="B206">
        <v>187</v>
      </c>
      <c r="C206" t="s">
        <v>14</v>
      </c>
      <c r="D206">
        <v>395</v>
      </c>
    </row>
    <row r="207" spans="1:4" x14ac:dyDescent="0.2">
      <c r="A207" s="18" t="s">
        <v>19</v>
      </c>
      <c r="B207">
        <v>2875</v>
      </c>
      <c r="C207" t="s">
        <v>14</v>
      </c>
      <c r="D207">
        <v>49</v>
      </c>
    </row>
    <row r="208" spans="1:4" x14ac:dyDescent="0.2">
      <c r="A208" s="18" t="s">
        <v>19</v>
      </c>
      <c r="B208">
        <v>88</v>
      </c>
      <c r="C208" t="s">
        <v>14</v>
      </c>
      <c r="D208">
        <v>180</v>
      </c>
    </row>
    <row r="209" spans="1:4" x14ac:dyDescent="0.2">
      <c r="A209" s="18" t="s">
        <v>19</v>
      </c>
      <c r="B209">
        <v>191</v>
      </c>
      <c r="C209" t="s">
        <v>14</v>
      </c>
      <c r="D209">
        <v>2690</v>
      </c>
    </row>
    <row r="210" spans="1:4" x14ac:dyDescent="0.2">
      <c r="A210" s="18" t="s">
        <v>19</v>
      </c>
      <c r="B210">
        <v>139</v>
      </c>
      <c r="C210" t="s">
        <v>14</v>
      </c>
      <c r="D210">
        <v>2779</v>
      </c>
    </row>
    <row r="211" spans="1:4" x14ac:dyDescent="0.2">
      <c r="A211" s="18" t="s">
        <v>19</v>
      </c>
      <c r="B211">
        <v>186</v>
      </c>
      <c r="C211" t="s">
        <v>14</v>
      </c>
      <c r="D211">
        <v>92</v>
      </c>
    </row>
    <row r="212" spans="1:4" x14ac:dyDescent="0.2">
      <c r="A212" s="18" t="s">
        <v>19</v>
      </c>
      <c r="B212">
        <v>112</v>
      </c>
      <c r="C212" t="s">
        <v>14</v>
      </c>
      <c r="D212">
        <v>1028</v>
      </c>
    </row>
    <row r="213" spans="1:4" x14ac:dyDescent="0.2">
      <c r="A213" s="18" t="s">
        <v>19</v>
      </c>
      <c r="B213">
        <v>101</v>
      </c>
      <c r="C213" t="s">
        <v>14</v>
      </c>
      <c r="D213">
        <v>26</v>
      </c>
    </row>
    <row r="214" spans="1:4" x14ac:dyDescent="0.2">
      <c r="A214" s="18" t="s">
        <v>19</v>
      </c>
      <c r="B214">
        <v>206</v>
      </c>
      <c r="C214" t="s">
        <v>14</v>
      </c>
      <c r="D214">
        <v>1790</v>
      </c>
    </row>
    <row r="215" spans="1:4" x14ac:dyDescent="0.2">
      <c r="A215" s="18" t="s">
        <v>19</v>
      </c>
      <c r="B215">
        <v>154</v>
      </c>
      <c r="C215" t="s">
        <v>14</v>
      </c>
      <c r="D215">
        <v>37</v>
      </c>
    </row>
    <row r="216" spans="1:4" x14ac:dyDescent="0.2">
      <c r="A216" s="18" t="s">
        <v>19</v>
      </c>
      <c r="B216">
        <v>5966</v>
      </c>
      <c r="C216" t="s">
        <v>14</v>
      </c>
      <c r="D216">
        <v>35</v>
      </c>
    </row>
    <row r="217" spans="1:4" x14ac:dyDescent="0.2">
      <c r="A217" s="18" t="s">
        <v>19</v>
      </c>
      <c r="B217">
        <v>169</v>
      </c>
      <c r="C217" t="s">
        <v>14</v>
      </c>
      <c r="D217">
        <v>558</v>
      </c>
    </row>
    <row r="218" spans="1:4" x14ac:dyDescent="0.2">
      <c r="A218" s="18" t="s">
        <v>19</v>
      </c>
      <c r="B218">
        <v>2106</v>
      </c>
      <c r="C218" t="s">
        <v>14</v>
      </c>
      <c r="D218">
        <v>64</v>
      </c>
    </row>
    <row r="219" spans="1:4" x14ac:dyDescent="0.2">
      <c r="A219" s="18" t="s">
        <v>19</v>
      </c>
      <c r="B219">
        <v>131</v>
      </c>
      <c r="C219" t="s">
        <v>14</v>
      </c>
      <c r="D219">
        <v>245</v>
      </c>
    </row>
    <row r="220" spans="1:4" x14ac:dyDescent="0.2">
      <c r="A220" s="18" t="s">
        <v>19</v>
      </c>
      <c r="B220">
        <v>84</v>
      </c>
      <c r="C220" t="s">
        <v>14</v>
      </c>
      <c r="D220">
        <v>71</v>
      </c>
    </row>
    <row r="221" spans="1:4" x14ac:dyDescent="0.2">
      <c r="A221" s="18" t="s">
        <v>19</v>
      </c>
      <c r="B221">
        <v>155</v>
      </c>
      <c r="C221" t="s">
        <v>14</v>
      </c>
      <c r="D221">
        <v>42</v>
      </c>
    </row>
    <row r="222" spans="1:4" x14ac:dyDescent="0.2">
      <c r="A222" s="18" t="s">
        <v>19</v>
      </c>
      <c r="B222">
        <v>189</v>
      </c>
      <c r="C222" t="s">
        <v>14</v>
      </c>
      <c r="D222">
        <v>156</v>
      </c>
    </row>
    <row r="223" spans="1:4" x14ac:dyDescent="0.2">
      <c r="A223" s="18" t="s">
        <v>19</v>
      </c>
      <c r="B223">
        <v>4799</v>
      </c>
      <c r="C223" t="s">
        <v>14</v>
      </c>
      <c r="D223">
        <v>1368</v>
      </c>
    </row>
    <row r="224" spans="1:4" x14ac:dyDescent="0.2">
      <c r="A224" s="18" t="s">
        <v>19</v>
      </c>
      <c r="B224">
        <v>1137</v>
      </c>
      <c r="C224" t="s">
        <v>14</v>
      </c>
      <c r="D224">
        <v>102</v>
      </c>
    </row>
    <row r="225" spans="1:4" x14ac:dyDescent="0.2">
      <c r="A225" s="18" t="s">
        <v>19</v>
      </c>
      <c r="B225">
        <v>1152</v>
      </c>
      <c r="C225" t="s">
        <v>14</v>
      </c>
      <c r="D225">
        <v>86</v>
      </c>
    </row>
    <row r="226" spans="1:4" x14ac:dyDescent="0.2">
      <c r="A226" s="18" t="s">
        <v>19</v>
      </c>
      <c r="B226">
        <v>50</v>
      </c>
      <c r="C226" t="s">
        <v>14</v>
      </c>
      <c r="D226">
        <v>253</v>
      </c>
    </row>
    <row r="227" spans="1:4" x14ac:dyDescent="0.2">
      <c r="A227" s="18" t="s">
        <v>19</v>
      </c>
      <c r="B227">
        <v>3059</v>
      </c>
      <c r="C227" t="s">
        <v>14</v>
      </c>
      <c r="D227">
        <v>157</v>
      </c>
    </row>
    <row r="228" spans="1:4" x14ac:dyDescent="0.2">
      <c r="A228" s="18" t="s">
        <v>19</v>
      </c>
      <c r="B228">
        <v>34</v>
      </c>
      <c r="C228" t="s">
        <v>14</v>
      </c>
      <c r="D228">
        <v>183</v>
      </c>
    </row>
    <row r="229" spans="1:4" x14ac:dyDescent="0.2">
      <c r="A229" s="18" t="s">
        <v>19</v>
      </c>
      <c r="B229">
        <v>220</v>
      </c>
      <c r="C229" t="s">
        <v>14</v>
      </c>
      <c r="D229">
        <v>82</v>
      </c>
    </row>
    <row r="230" spans="1:4" x14ac:dyDescent="0.2">
      <c r="A230" s="18" t="s">
        <v>19</v>
      </c>
      <c r="B230">
        <v>1604</v>
      </c>
      <c r="C230" t="s">
        <v>14</v>
      </c>
      <c r="D230">
        <v>1</v>
      </c>
    </row>
    <row r="231" spans="1:4" x14ac:dyDescent="0.2">
      <c r="A231" s="18" t="s">
        <v>19</v>
      </c>
      <c r="B231">
        <v>454</v>
      </c>
      <c r="C231" t="s">
        <v>14</v>
      </c>
      <c r="D231">
        <v>1198</v>
      </c>
    </row>
    <row r="232" spans="1:4" x14ac:dyDescent="0.2">
      <c r="A232" s="18" t="s">
        <v>19</v>
      </c>
      <c r="B232">
        <v>123</v>
      </c>
      <c r="C232" t="s">
        <v>14</v>
      </c>
      <c r="D232">
        <v>648</v>
      </c>
    </row>
    <row r="233" spans="1:4" x14ac:dyDescent="0.2">
      <c r="A233" s="18" t="s">
        <v>19</v>
      </c>
      <c r="B233">
        <v>299</v>
      </c>
      <c r="C233" t="s">
        <v>14</v>
      </c>
      <c r="D233">
        <v>64</v>
      </c>
    </row>
    <row r="234" spans="1:4" x14ac:dyDescent="0.2">
      <c r="A234" s="18" t="s">
        <v>19</v>
      </c>
      <c r="B234">
        <v>2237</v>
      </c>
      <c r="C234" t="s">
        <v>14</v>
      </c>
      <c r="D234">
        <v>62</v>
      </c>
    </row>
    <row r="235" spans="1:4" x14ac:dyDescent="0.2">
      <c r="A235" s="18" t="s">
        <v>19</v>
      </c>
      <c r="B235">
        <v>645</v>
      </c>
      <c r="C235" t="s">
        <v>14</v>
      </c>
      <c r="D235">
        <v>750</v>
      </c>
    </row>
    <row r="236" spans="1:4" x14ac:dyDescent="0.2">
      <c r="A236" s="18" t="s">
        <v>19</v>
      </c>
      <c r="B236">
        <v>484</v>
      </c>
      <c r="C236" t="s">
        <v>14</v>
      </c>
      <c r="D236">
        <v>105</v>
      </c>
    </row>
    <row r="237" spans="1:4" x14ac:dyDescent="0.2">
      <c r="A237" s="18" t="s">
        <v>19</v>
      </c>
      <c r="B237">
        <v>154</v>
      </c>
      <c r="C237" t="s">
        <v>14</v>
      </c>
      <c r="D237">
        <v>2604</v>
      </c>
    </row>
    <row r="238" spans="1:4" x14ac:dyDescent="0.2">
      <c r="A238" s="18" t="s">
        <v>19</v>
      </c>
      <c r="B238">
        <v>82</v>
      </c>
      <c r="C238" t="s">
        <v>14</v>
      </c>
      <c r="D238">
        <v>65</v>
      </c>
    </row>
    <row r="239" spans="1:4" x14ac:dyDescent="0.2">
      <c r="A239" s="18" t="s">
        <v>19</v>
      </c>
      <c r="B239">
        <v>134</v>
      </c>
      <c r="C239" t="s">
        <v>14</v>
      </c>
      <c r="D239">
        <v>94</v>
      </c>
    </row>
    <row r="240" spans="1:4" x14ac:dyDescent="0.2">
      <c r="A240" s="18" t="s">
        <v>19</v>
      </c>
      <c r="B240">
        <v>5203</v>
      </c>
      <c r="C240" t="s">
        <v>14</v>
      </c>
      <c r="D240">
        <v>257</v>
      </c>
    </row>
    <row r="241" spans="1:4" x14ac:dyDescent="0.2">
      <c r="A241" s="18" t="s">
        <v>19</v>
      </c>
      <c r="B241">
        <v>94</v>
      </c>
      <c r="C241" t="s">
        <v>14</v>
      </c>
      <c r="D241">
        <v>2928</v>
      </c>
    </row>
    <row r="242" spans="1:4" x14ac:dyDescent="0.2">
      <c r="A242" s="18" t="s">
        <v>19</v>
      </c>
      <c r="B242">
        <v>205</v>
      </c>
      <c r="C242" t="s">
        <v>14</v>
      </c>
      <c r="D242">
        <v>4697</v>
      </c>
    </row>
    <row r="243" spans="1:4" x14ac:dyDescent="0.2">
      <c r="A243" s="18" t="s">
        <v>19</v>
      </c>
      <c r="B243">
        <v>92</v>
      </c>
      <c r="C243" t="s">
        <v>14</v>
      </c>
      <c r="D243">
        <v>2915</v>
      </c>
    </row>
    <row r="244" spans="1:4" x14ac:dyDescent="0.2">
      <c r="A244" s="18" t="s">
        <v>19</v>
      </c>
      <c r="B244">
        <v>219</v>
      </c>
      <c r="C244" t="s">
        <v>14</v>
      </c>
      <c r="D244">
        <v>18</v>
      </c>
    </row>
    <row r="245" spans="1:4" x14ac:dyDescent="0.2">
      <c r="A245" s="18" t="s">
        <v>19</v>
      </c>
      <c r="B245">
        <v>2526</v>
      </c>
      <c r="C245" t="s">
        <v>14</v>
      </c>
      <c r="D245">
        <v>602</v>
      </c>
    </row>
    <row r="246" spans="1:4" x14ac:dyDescent="0.2">
      <c r="A246" s="18" t="s">
        <v>19</v>
      </c>
      <c r="B246">
        <v>94</v>
      </c>
      <c r="C246" t="s">
        <v>14</v>
      </c>
      <c r="D246">
        <v>1</v>
      </c>
    </row>
    <row r="247" spans="1:4" x14ac:dyDescent="0.2">
      <c r="A247" s="18" t="s">
        <v>19</v>
      </c>
      <c r="B247">
        <v>1713</v>
      </c>
      <c r="C247" t="s">
        <v>14</v>
      </c>
      <c r="D247">
        <v>3868</v>
      </c>
    </row>
    <row r="248" spans="1:4" x14ac:dyDescent="0.2">
      <c r="A248" s="18" t="s">
        <v>19</v>
      </c>
      <c r="B248">
        <v>249</v>
      </c>
      <c r="C248" t="s">
        <v>14</v>
      </c>
      <c r="D248">
        <v>504</v>
      </c>
    </row>
    <row r="249" spans="1:4" x14ac:dyDescent="0.2">
      <c r="A249" s="18" t="s">
        <v>19</v>
      </c>
      <c r="B249">
        <v>192</v>
      </c>
      <c r="C249" t="s">
        <v>14</v>
      </c>
      <c r="D249">
        <v>14</v>
      </c>
    </row>
    <row r="250" spans="1:4" x14ac:dyDescent="0.2">
      <c r="A250" s="18" t="s">
        <v>19</v>
      </c>
      <c r="B250">
        <v>247</v>
      </c>
      <c r="C250" t="s">
        <v>14</v>
      </c>
      <c r="D250">
        <v>750</v>
      </c>
    </row>
    <row r="251" spans="1:4" x14ac:dyDescent="0.2">
      <c r="A251" s="18" t="s">
        <v>19</v>
      </c>
      <c r="B251">
        <v>2293</v>
      </c>
      <c r="C251" t="s">
        <v>14</v>
      </c>
      <c r="D251">
        <v>77</v>
      </c>
    </row>
    <row r="252" spans="1:4" x14ac:dyDescent="0.2">
      <c r="A252" s="18" t="s">
        <v>19</v>
      </c>
      <c r="B252">
        <v>3131</v>
      </c>
      <c r="C252" t="s">
        <v>14</v>
      </c>
      <c r="D252">
        <v>752</v>
      </c>
    </row>
    <row r="253" spans="1:4" x14ac:dyDescent="0.2">
      <c r="A253" s="18" t="s">
        <v>19</v>
      </c>
      <c r="B253">
        <v>143</v>
      </c>
      <c r="C253" t="s">
        <v>14</v>
      </c>
      <c r="D253">
        <v>131</v>
      </c>
    </row>
    <row r="254" spans="1:4" x14ac:dyDescent="0.2">
      <c r="A254" s="18" t="s">
        <v>19</v>
      </c>
      <c r="B254">
        <v>296</v>
      </c>
      <c r="C254" t="s">
        <v>14</v>
      </c>
      <c r="D254">
        <v>87</v>
      </c>
    </row>
    <row r="255" spans="1:4" x14ac:dyDescent="0.2">
      <c r="A255" s="18" t="s">
        <v>19</v>
      </c>
      <c r="B255">
        <v>170</v>
      </c>
      <c r="C255" t="s">
        <v>14</v>
      </c>
      <c r="D255">
        <v>1063</v>
      </c>
    </row>
    <row r="256" spans="1:4" x14ac:dyDescent="0.2">
      <c r="A256" s="18" t="s">
        <v>19</v>
      </c>
      <c r="B256">
        <v>86</v>
      </c>
      <c r="C256" t="s">
        <v>14</v>
      </c>
      <c r="D256">
        <v>76</v>
      </c>
    </row>
    <row r="257" spans="1:4" x14ac:dyDescent="0.2">
      <c r="A257" s="18" t="s">
        <v>19</v>
      </c>
      <c r="B257">
        <v>6286</v>
      </c>
      <c r="C257" t="s">
        <v>14</v>
      </c>
      <c r="D257">
        <v>4428</v>
      </c>
    </row>
    <row r="258" spans="1:4" x14ac:dyDescent="0.2">
      <c r="A258" s="18" t="s">
        <v>19</v>
      </c>
      <c r="B258">
        <v>3727</v>
      </c>
      <c r="C258" t="s">
        <v>14</v>
      </c>
      <c r="D258">
        <v>58</v>
      </c>
    </row>
    <row r="259" spans="1:4" x14ac:dyDescent="0.2">
      <c r="A259" s="18" t="s">
        <v>19</v>
      </c>
      <c r="B259">
        <v>1605</v>
      </c>
      <c r="C259" t="s">
        <v>14</v>
      </c>
      <c r="D259">
        <v>111</v>
      </c>
    </row>
    <row r="260" spans="1:4" x14ac:dyDescent="0.2">
      <c r="A260" s="18" t="s">
        <v>19</v>
      </c>
      <c r="B260">
        <v>2120</v>
      </c>
      <c r="C260" t="s">
        <v>14</v>
      </c>
      <c r="D260">
        <v>2955</v>
      </c>
    </row>
    <row r="261" spans="1:4" x14ac:dyDescent="0.2">
      <c r="A261" s="18" t="s">
        <v>19</v>
      </c>
      <c r="B261">
        <v>50</v>
      </c>
      <c r="C261" t="s">
        <v>14</v>
      </c>
      <c r="D261">
        <v>1657</v>
      </c>
    </row>
    <row r="262" spans="1:4" x14ac:dyDescent="0.2">
      <c r="A262" s="18" t="s">
        <v>19</v>
      </c>
      <c r="B262">
        <v>2080</v>
      </c>
      <c r="C262" t="s">
        <v>14</v>
      </c>
      <c r="D262">
        <v>926</v>
      </c>
    </row>
    <row r="263" spans="1:4" x14ac:dyDescent="0.2">
      <c r="A263" s="18" t="s">
        <v>19</v>
      </c>
      <c r="B263">
        <v>2105</v>
      </c>
      <c r="C263" t="s">
        <v>14</v>
      </c>
      <c r="D263">
        <v>77</v>
      </c>
    </row>
    <row r="264" spans="1:4" x14ac:dyDescent="0.2">
      <c r="A264" s="18" t="s">
        <v>19</v>
      </c>
      <c r="B264">
        <v>2436</v>
      </c>
      <c r="C264" t="s">
        <v>14</v>
      </c>
      <c r="D264">
        <v>1748</v>
      </c>
    </row>
    <row r="265" spans="1:4" x14ac:dyDescent="0.2">
      <c r="A265" s="18" t="s">
        <v>19</v>
      </c>
      <c r="B265">
        <v>80</v>
      </c>
      <c r="C265" t="s">
        <v>14</v>
      </c>
      <c r="D265">
        <v>79</v>
      </c>
    </row>
    <row r="266" spans="1:4" x14ac:dyDescent="0.2">
      <c r="A266" s="18" t="s">
        <v>19</v>
      </c>
      <c r="B266">
        <v>42</v>
      </c>
      <c r="C266" t="s">
        <v>14</v>
      </c>
      <c r="D266">
        <v>889</v>
      </c>
    </row>
    <row r="267" spans="1:4" x14ac:dyDescent="0.2">
      <c r="A267" s="18" t="s">
        <v>19</v>
      </c>
      <c r="B267">
        <v>139</v>
      </c>
      <c r="C267" t="s">
        <v>14</v>
      </c>
      <c r="D267">
        <v>56</v>
      </c>
    </row>
    <row r="268" spans="1:4" x14ac:dyDescent="0.2">
      <c r="A268" s="18" t="s">
        <v>19</v>
      </c>
      <c r="B268">
        <v>159</v>
      </c>
      <c r="C268" t="s">
        <v>14</v>
      </c>
      <c r="D268">
        <v>1</v>
      </c>
    </row>
    <row r="269" spans="1:4" x14ac:dyDescent="0.2">
      <c r="A269" s="18" t="s">
        <v>19</v>
      </c>
      <c r="B269">
        <v>381</v>
      </c>
      <c r="C269" t="s">
        <v>14</v>
      </c>
      <c r="D269">
        <v>83</v>
      </c>
    </row>
    <row r="270" spans="1:4" x14ac:dyDescent="0.2">
      <c r="A270" s="18" t="s">
        <v>19</v>
      </c>
      <c r="B270">
        <v>194</v>
      </c>
      <c r="C270" t="s">
        <v>14</v>
      </c>
      <c r="D270">
        <v>2025</v>
      </c>
    </row>
    <row r="271" spans="1:4" x14ac:dyDescent="0.2">
      <c r="A271" s="18" t="s">
        <v>19</v>
      </c>
      <c r="B271">
        <v>106</v>
      </c>
      <c r="C271" t="s">
        <v>14</v>
      </c>
      <c r="D271">
        <v>14</v>
      </c>
    </row>
    <row r="272" spans="1:4" x14ac:dyDescent="0.2">
      <c r="A272" s="18" t="s">
        <v>19</v>
      </c>
      <c r="B272">
        <v>142</v>
      </c>
      <c r="C272" t="s">
        <v>14</v>
      </c>
      <c r="D272">
        <v>656</v>
      </c>
    </row>
    <row r="273" spans="1:4" x14ac:dyDescent="0.2">
      <c r="A273" s="18" t="s">
        <v>19</v>
      </c>
      <c r="B273">
        <v>211</v>
      </c>
      <c r="C273" t="s">
        <v>14</v>
      </c>
      <c r="D273">
        <v>1596</v>
      </c>
    </row>
    <row r="274" spans="1:4" x14ac:dyDescent="0.2">
      <c r="A274" s="18" t="s">
        <v>19</v>
      </c>
      <c r="B274">
        <v>2756</v>
      </c>
      <c r="C274" t="s">
        <v>14</v>
      </c>
      <c r="D274">
        <v>10</v>
      </c>
    </row>
    <row r="275" spans="1:4" x14ac:dyDescent="0.2">
      <c r="A275" s="18" t="s">
        <v>19</v>
      </c>
      <c r="B275">
        <v>173</v>
      </c>
      <c r="C275" t="s">
        <v>14</v>
      </c>
      <c r="D275">
        <v>1121</v>
      </c>
    </row>
    <row r="276" spans="1:4" x14ac:dyDescent="0.2">
      <c r="A276" s="18" t="s">
        <v>19</v>
      </c>
      <c r="B276">
        <v>87</v>
      </c>
      <c r="C276" t="s">
        <v>14</v>
      </c>
      <c r="D276">
        <v>15</v>
      </c>
    </row>
    <row r="277" spans="1:4" x14ac:dyDescent="0.2">
      <c r="A277" s="18" t="s">
        <v>19</v>
      </c>
      <c r="B277">
        <v>1572</v>
      </c>
      <c r="C277" t="s">
        <v>14</v>
      </c>
      <c r="D277">
        <v>191</v>
      </c>
    </row>
    <row r="278" spans="1:4" x14ac:dyDescent="0.2">
      <c r="A278" s="18" t="s">
        <v>19</v>
      </c>
      <c r="B278">
        <v>2346</v>
      </c>
      <c r="C278" t="s">
        <v>14</v>
      </c>
      <c r="D278">
        <v>16</v>
      </c>
    </row>
    <row r="279" spans="1:4" x14ac:dyDescent="0.2">
      <c r="A279" s="18" t="s">
        <v>19</v>
      </c>
      <c r="B279">
        <v>115</v>
      </c>
      <c r="C279" t="s">
        <v>14</v>
      </c>
      <c r="D279">
        <v>17</v>
      </c>
    </row>
    <row r="280" spans="1:4" x14ac:dyDescent="0.2">
      <c r="A280" s="18" t="s">
        <v>19</v>
      </c>
      <c r="B280">
        <v>85</v>
      </c>
      <c r="C280" t="s">
        <v>14</v>
      </c>
      <c r="D280">
        <v>34</v>
      </c>
    </row>
    <row r="281" spans="1:4" x14ac:dyDescent="0.2">
      <c r="A281" s="18" t="s">
        <v>19</v>
      </c>
      <c r="B281">
        <v>144</v>
      </c>
      <c r="C281" t="s">
        <v>14</v>
      </c>
      <c r="D281">
        <v>1</v>
      </c>
    </row>
    <row r="282" spans="1:4" x14ac:dyDescent="0.2">
      <c r="A282" s="18" t="s">
        <v>19</v>
      </c>
      <c r="B282">
        <v>2443</v>
      </c>
      <c r="C282" t="s">
        <v>14</v>
      </c>
      <c r="D282">
        <v>1274</v>
      </c>
    </row>
    <row r="283" spans="1:4" x14ac:dyDescent="0.2">
      <c r="A283" s="18" t="s">
        <v>19</v>
      </c>
      <c r="B283">
        <v>64</v>
      </c>
      <c r="C283" t="s">
        <v>14</v>
      </c>
      <c r="D283">
        <v>210</v>
      </c>
    </row>
    <row r="284" spans="1:4" x14ac:dyDescent="0.2">
      <c r="A284" s="18" t="s">
        <v>19</v>
      </c>
      <c r="B284">
        <v>268</v>
      </c>
      <c r="C284" t="s">
        <v>14</v>
      </c>
      <c r="D284">
        <v>248</v>
      </c>
    </row>
    <row r="285" spans="1:4" x14ac:dyDescent="0.2">
      <c r="A285" s="18" t="s">
        <v>19</v>
      </c>
      <c r="B285">
        <v>195</v>
      </c>
      <c r="C285" t="s">
        <v>14</v>
      </c>
      <c r="D285">
        <v>513</v>
      </c>
    </row>
    <row r="286" spans="1:4" x14ac:dyDescent="0.2">
      <c r="A286" s="18" t="s">
        <v>19</v>
      </c>
      <c r="B286">
        <v>186</v>
      </c>
      <c r="C286" t="s">
        <v>14</v>
      </c>
      <c r="D286">
        <v>3410</v>
      </c>
    </row>
    <row r="287" spans="1:4" x14ac:dyDescent="0.2">
      <c r="A287" s="18" t="s">
        <v>19</v>
      </c>
      <c r="B287">
        <v>460</v>
      </c>
      <c r="C287" t="s">
        <v>14</v>
      </c>
      <c r="D287">
        <v>10</v>
      </c>
    </row>
    <row r="288" spans="1:4" x14ac:dyDescent="0.2">
      <c r="A288" s="18" t="s">
        <v>19</v>
      </c>
      <c r="B288">
        <v>2528</v>
      </c>
      <c r="C288" t="s">
        <v>14</v>
      </c>
      <c r="D288">
        <v>2201</v>
      </c>
    </row>
    <row r="289" spans="1:4" x14ac:dyDescent="0.2">
      <c r="A289" s="18" t="s">
        <v>19</v>
      </c>
      <c r="B289">
        <v>3657</v>
      </c>
      <c r="C289" t="s">
        <v>14</v>
      </c>
      <c r="D289">
        <v>676</v>
      </c>
    </row>
    <row r="290" spans="1:4" x14ac:dyDescent="0.2">
      <c r="A290" s="18" t="s">
        <v>19</v>
      </c>
      <c r="B290">
        <v>131</v>
      </c>
      <c r="C290" t="s">
        <v>14</v>
      </c>
      <c r="D290">
        <v>831</v>
      </c>
    </row>
    <row r="291" spans="1:4" x14ac:dyDescent="0.2">
      <c r="A291" s="18" t="s">
        <v>19</v>
      </c>
      <c r="B291">
        <v>239</v>
      </c>
      <c r="C291" t="s">
        <v>14</v>
      </c>
      <c r="D291">
        <v>859</v>
      </c>
    </row>
    <row r="292" spans="1:4" x14ac:dyDescent="0.2">
      <c r="A292" s="18" t="s">
        <v>19</v>
      </c>
      <c r="B292">
        <v>78</v>
      </c>
      <c r="C292" t="s">
        <v>14</v>
      </c>
      <c r="D292">
        <v>45</v>
      </c>
    </row>
    <row r="293" spans="1:4" x14ac:dyDescent="0.2">
      <c r="A293" s="18" t="s">
        <v>19</v>
      </c>
      <c r="B293">
        <v>1773</v>
      </c>
      <c r="C293" t="s">
        <v>14</v>
      </c>
      <c r="D293">
        <v>6</v>
      </c>
    </row>
    <row r="294" spans="1:4" x14ac:dyDescent="0.2">
      <c r="A294" s="18" t="s">
        <v>19</v>
      </c>
      <c r="B294">
        <v>32</v>
      </c>
      <c r="C294" t="s">
        <v>14</v>
      </c>
      <c r="D294">
        <v>7</v>
      </c>
    </row>
    <row r="295" spans="1:4" x14ac:dyDescent="0.2">
      <c r="A295" s="18" t="s">
        <v>19</v>
      </c>
      <c r="B295">
        <v>369</v>
      </c>
      <c r="C295" t="s">
        <v>14</v>
      </c>
      <c r="D295">
        <v>31</v>
      </c>
    </row>
    <row r="296" spans="1:4" x14ac:dyDescent="0.2">
      <c r="A296" s="18" t="s">
        <v>19</v>
      </c>
      <c r="B296">
        <v>89</v>
      </c>
      <c r="C296" t="s">
        <v>14</v>
      </c>
      <c r="D296">
        <v>78</v>
      </c>
    </row>
    <row r="297" spans="1:4" x14ac:dyDescent="0.2">
      <c r="A297" s="18" t="s">
        <v>19</v>
      </c>
      <c r="B297">
        <v>147</v>
      </c>
      <c r="C297" t="s">
        <v>14</v>
      </c>
      <c r="D297">
        <v>1225</v>
      </c>
    </row>
    <row r="298" spans="1:4" x14ac:dyDescent="0.2">
      <c r="A298" s="18" t="s">
        <v>19</v>
      </c>
      <c r="B298">
        <v>126</v>
      </c>
      <c r="C298" t="s">
        <v>14</v>
      </c>
      <c r="D298">
        <v>1</v>
      </c>
    </row>
    <row r="299" spans="1:4" x14ac:dyDescent="0.2">
      <c r="A299" s="18" t="s">
        <v>19</v>
      </c>
      <c r="B299">
        <v>2218</v>
      </c>
      <c r="C299" t="s">
        <v>14</v>
      </c>
      <c r="D299">
        <v>67</v>
      </c>
    </row>
    <row r="300" spans="1:4" x14ac:dyDescent="0.2">
      <c r="A300" s="18" t="s">
        <v>19</v>
      </c>
      <c r="B300">
        <v>202</v>
      </c>
      <c r="C300" t="s">
        <v>14</v>
      </c>
      <c r="D300">
        <v>19</v>
      </c>
    </row>
    <row r="301" spans="1:4" x14ac:dyDescent="0.2">
      <c r="A301" s="18" t="s">
        <v>19</v>
      </c>
      <c r="B301">
        <v>140</v>
      </c>
      <c r="C301" t="s">
        <v>14</v>
      </c>
      <c r="D301">
        <v>2108</v>
      </c>
    </row>
    <row r="302" spans="1:4" x14ac:dyDescent="0.2">
      <c r="A302" s="18" t="s">
        <v>19</v>
      </c>
      <c r="B302">
        <v>1052</v>
      </c>
      <c r="C302" t="s">
        <v>14</v>
      </c>
      <c r="D302">
        <v>679</v>
      </c>
    </row>
    <row r="303" spans="1:4" x14ac:dyDescent="0.2">
      <c r="A303" s="18" t="s">
        <v>19</v>
      </c>
      <c r="B303">
        <v>247</v>
      </c>
      <c r="C303" t="s">
        <v>14</v>
      </c>
      <c r="D303">
        <v>36</v>
      </c>
    </row>
    <row r="304" spans="1:4" x14ac:dyDescent="0.2">
      <c r="A304" s="18" t="s">
        <v>19</v>
      </c>
      <c r="B304">
        <v>84</v>
      </c>
      <c r="C304" t="s">
        <v>14</v>
      </c>
      <c r="D304">
        <v>47</v>
      </c>
    </row>
    <row r="305" spans="1:4" x14ac:dyDescent="0.2">
      <c r="A305" s="18" t="s">
        <v>19</v>
      </c>
      <c r="B305">
        <v>88</v>
      </c>
      <c r="C305" t="s">
        <v>14</v>
      </c>
      <c r="D305">
        <v>70</v>
      </c>
    </row>
    <row r="306" spans="1:4" x14ac:dyDescent="0.2">
      <c r="A306" s="18" t="s">
        <v>19</v>
      </c>
      <c r="B306">
        <v>156</v>
      </c>
      <c r="C306" t="s">
        <v>14</v>
      </c>
      <c r="D306">
        <v>154</v>
      </c>
    </row>
    <row r="307" spans="1:4" x14ac:dyDescent="0.2">
      <c r="A307" s="18" t="s">
        <v>19</v>
      </c>
      <c r="B307">
        <v>2985</v>
      </c>
      <c r="C307" t="s">
        <v>14</v>
      </c>
      <c r="D307">
        <v>22</v>
      </c>
    </row>
    <row r="308" spans="1:4" x14ac:dyDescent="0.2">
      <c r="A308" s="18" t="s">
        <v>19</v>
      </c>
      <c r="B308">
        <v>762</v>
      </c>
      <c r="C308" t="s">
        <v>14</v>
      </c>
      <c r="D308">
        <v>1758</v>
      </c>
    </row>
    <row r="309" spans="1:4" x14ac:dyDescent="0.2">
      <c r="A309" s="18" t="s">
        <v>19</v>
      </c>
      <c r="B309">
        <v>554</v>
      </c>
      <c r="C309" t="s">
        <v>14</v>
      </c>
      <c r="D309">
        <v>94</v>
      </c>
    </row>
    <row r="310" spans="1:4" x14ac:dyDescent="0.2">
      <c r="A310" s="18" t="s">
        <v>19</v>
      </c>
      <c r="B310">
        <v>135</v>
      </c>
      <c r="C310" t="s">
        <v>14</v>
      </c>
      <c r="D310">
        <v>33</v>
      </c>
    </row>
    <row r="311" spans="1:4" x14ac:dyDescent="0.2">
      <c r="A311" s="18" t="s">
        <v>19</v>
      </c>
      <c r="B311">
        <v>122</v>
      </c>
      <c r="C311" t="s">
        <v>14</v>
      </c>
      <c r="D311">
        <v>1</v>
      </c>
    </row>
    <row r="312" spans="1:4" x14ac:dyDescent="0.2">
      <c r="A312" s="18" t="s">
        <v>19</v>
      </c>
      <c r="B312">
        <v>221</v>
      </c>
      <c r="C312" t="s">
        <v>14</v>
      </c>
      <c r="D312">
        <v>31</v>
      </c>
    </row>
    <row r="313" spans="1:4" x14ac:dyDescent="0.2">
      <c r="A313" s="18" t="s">
        <v>19</v>
      </c>
      <c r="B313">
        <v>126</v>
      </c>
      <c r="C313" t="s">
        <v>14</v>
      </c>
      <c r="D313">
        <v>35</v>
      </c>
    </row>
    <row r="314" spans="1:4" x14ac:dyDescent="0.2">
      <c r="A314" s="18" t="s">
        <v>19</v>
      </c>
      <c r="B314">
        <v>1022</v>
      </c>
      <c r="C314" t="s">
        <v>14</v>
      </c>
      <c r="D314">
        <v>63</v>
      </c>
    </row>
    <row r="315" spans="1:4" x14ac:dyDescent="0.2">
      <c r="A315" s="18" t="s">
        <v>19</v>
      </c>
      <c r="B315">
        <v>3177</v>
      </c>
      <c r="C315" t="s">
        <v>14</v>
      </c>
      <c r="D315">
        <v>526</v>
      </c>
    </row>
    <row r="316" spans="1:4" x14ac:dyDescent="0.2">
      <c r="A316" s="18" t="s">
        <v>19</v>
      </c>
      <c r="B316">
        <v>198</v>
      </c>
      <c r="C316" t="s">
        <v>14</v>
      </c>
      <c r="D316">
        <v>121</v>
      </c>
    </row>
    <row r="317" spans="1:4" x14ac:dyDescent="0.2">
      <c r="A317" s="18" t="s">
        <v>19</v>
      </c>
      <c r="B317">
        <v>85</v>
      </c>
      <c r="C317" t="s">
        <v>14</v>
      </c>
      <c r="D317">
        <v>67</v>
      </c>
    </row>
    <row r="318" spans="1:4" x14ac:dyDescent="0.2">
      <c r="A318" s="18" t="s">
        <v>19</v>
      </c>
      <c r="B318">
        <v>3596</v>
      </c>
      <c r="C318" t="s">
        <v>14</v>
      </c>
      <c r="D318">
        <v>57</v>
      </c>
    </row>
    <row r="319" spans="1:4" x14ac:dyDescent="0.2">
      <c r="A319" s="18" t="s">
        <v>19</v>
      </c>
      <c r="B319">
        <v>244</v>
      </c>
      <c r="C319" t="s">
        <v>14</v>
      </c>
      <c r="D319">
        <v>1229</v>
      </c>
    </row>
    <row r="320" spans="1:4" x14ac:dyDescent="0.2">
      <c r="A320" s="18" t="s">
        <v>19</v>
      </c>
      <c r="B320">
        <v>5180</v>
      </c>
      <c r="C320" t="s">
        <v>14</v>
      </c>
      <c r="D320">
        <v>12</v>
      </c>
    </row>
    <row r="321" spans="1:4" x14ac:dyDescent="0.2">
      <c r="A321" s="18" t="s">
        <v>19</v>
      </c>
      <c r="B321">
        <v>589</v>
      </c>
      <c r="C321" t="s">
        <v>14</v>
      </c>
      <c r="D321">
        <v>452</v>
      </c>
    </row>
    <row r="322" spans="1:4" x14ac:dyDescent="0.2">
      <c r="A322" s="18" t="s">
        <v>19</v>
      </c>
      <c r="B322">
        <v>2725</v>
      </c>
      <c r="C322" t="s">
        <v>14</v>
      </c>
      <c r="D322">
        <v>1886</v>
      </c>
    </row>
    <row r="323" spans="1:4" x14ac:dyDescent="0.2">
      <c r="A323" s="18" t="s">
        <v>19</v>
      </c>
      <c r="B323">
        <v>300</v>
      </c>
      <c r="C323" t="s">
        <v>14</v>
      </c>
      <c r="D323">
        <v>1825</v>
      </c>
    </row>
    <row r="324" spans="1:4" x14ac:dyDescent="0.2">
      <c r="A324" s="18" t="s">
        <v>19</v>
      </c>
      <c r="B324">
        <v>144</v>
      </c>
      <c r="C324" t="s">
        <v>14</v>
      </c>
      <c r="D324">
        <v>31</v>
      </c>
    </row>
    <row r="325" spans="1:4" x14ac:dyDescent="0.2">
      <c r="A325" s="18" t="s">
        <v>19</v>
      </c>
      <c r="B325">
        <v>87</v>
      </c>
      <c r="C325" t="s">
        <v>14</v>
      </c>
      <c r="D325">
        <v>107</v>
      </c>
    </row>
    <row r="326" spans="1:4" x14ac:dyDescent="0.2">
      <c r="A326" s="18" t="s">
        <v>19</v>
      </c>
      <c r="B326">
        <v>3116</v>
      </c>
      <c r="C326" t="s">
        <v>14</v>
      </c>
      <c r="D326">
        <v>27</v>
      </c>
    </row>
    <row r="327" spans="1:4" x14ac:dyDescent="0.2">
      <c r="A327" s="18" t="s">
        <v>19</v>
      </c>
      <c r="B327">
        <v>909</v>
      </c>
      <c r="C327" t="s">
        <v>14</v>
      </c>
      <c r="D327">
        <v>1221</v>
      </c>
    </row>
    <row r="328" spans="1:4" x14ac:dyDescent="0.2">
      <c r="A328" s="18" t="s">
        <v>19</v>
      </c>
      <c r="B328">
        <v>1613</v>
      </c>
      <c r="C328" t="s">
        <v>14</v>
      </c>
      <c r="D328">
        <v>1</v>
      </c>
    </row>
    <row r="329" spans="1:4" x14ac:dyDescent="0.2">
      <c r="A329" s="18" t="s">
        <v>19</v>
      </c>
      <c r="B329">
        <v>136</v>
      </c>
      <c r="C329" t="s">
        <v>14</v>
      </c>
      <c r="D329">
        <v>16</v>
      </c>
    </row>
    <row r="330" spans="1:4" x14ac:dyDescent="0.2">
      <c r="A330" s="18" t="s">
        <v>19</v>
      </c>
      <c r="B330">
        <v>130</v>
      </c>
      <c r="C330" t="s">
        <v>14</v>
      </c>
      <c r="D330">
        <v>41</v>
      </c>
    </row>
    <row r="331" spans="1:4" x14ac:dyDescent="0.2">
      <c r="A331" s="18" t="s">
        <v>19</v>
      </c>
      <c r="B331">
        <v>102</v>
      </c>
      <c r="C331" t="s">
        <v>14</v>
      </c>
      <c r="D331">
        <v>523</v>
      </c>
    </row>
    <row r="332" spans="1:4" x14ac:dyDescent="0.2">
      <c r="A332" s="18" t="s">
        <v>19</v>
      </c>
      <c r="B332">
        <v>4006</v>
      </c>
      <c r="C332" t="s">
        <v>14</v>
      </c>
      <c r="D332">
        <v>141</v>
      </c>
    </row>
    <row r="333" spans="1:4" x14ac:dyDescent="0.2">
      <c r="A333" s="18" t="s">
        <v>19</v>
      </c>
      <c r="B333">
        <v>1629</v>
      </c>
      <c r="C333" t="s">
        <v>14</v>
      </c>
      <c r="D333">
        <v>52</v>
      </c>
    </row>
    <row r="334" spans="1:4" x14ac:dyDescent="0.2">
      <c r="A334" s="18" t="s">
        <v>19</v>
      </c>
      <c r="B334">
        <v>2188</v>
      </c>
      <c r="C334" t="s">
        <v>14</v>
      </c>
      <c r="D334">
        <v>225</v>
      </c>
    </row>
    <row r="335" spans="1:4" x14ac:dyDescent="0.2">
      <c r="A335" s="18" t="s">
        <v>19</v>
      </c>
      <c r="B335">
        <v>2409</v>
      </c>
      <c r="C335" t="s">
        <v>14</v>
      </c>
      <c r="D335">
        <v>38</v>
      </c>
    </row>
    <row r="336" spans="1:4" x14ac:dyDescent="0.2">
      <c r="A336" s="18" t="s">
        <v>19</v>
      </c>
      <c r="B336">
        <v>194</v>
      </c>
      <c r="C336" t="s">
        <v>14</v>
      </c>
      <c r="D336">
        <v>15</v>
      </c>
    </row>
    <row r="337" spans="1:4" x14ac:dyDescent="0.2">
      <c r="A337" s="18" t="s">
        <v>19</v>
      </c>
      <c r="B337">
        <v>1140</v>
      </c>
      <c r="C337" t="s">
        <v>14</v>
      </c>
      <c r="D337">
        <v>37</v>
      </c>
    </row>
    <row r="338" spans="1:4" x14ac:dyDescent="0.2">
      <c r="A338" s="18" t="s">
        <v>19</v>
      </c>
      <c r="B338">
        <v>102</v>
      </c>
      <c r="C338" t="s">
        <v>14</v>
      </c>
      <c r="D338">
        <v>112</v>
      </c>
    </row>
    <row r="339" spans="1:4" x14ac:dyDescent="0.2">
      <c r="A339" s="18" t="s">
        <v>19</v>
      </c>
      <c r="B339">
        <v>2857</v>
      </c>
      <c r="C339" t="s">
        <v>14</v>
      </c>
      <c r="D339">
        <v>21</v>
      </c>
    </row>
    <row r="340" spans="1:4" x14ac:dyDescent="0.2">
      <c r="A340" s="18" t="s">
        <v>19</v>
      </c>
      <c r="B340">
        <v>107</v>
      </c>
      <c r="C340" t="s">
        <v>14</v>
      </c>
      <c r="D340">
        <v>67</v>
      </c>
    </row>
    <row r="341" spans="1:4" x14ac:dyDescent="0.2">
      <c r="A341" s="18" t="s">
        <v>19</v>
      </c>
      <c r="B341">
        <v>160</v>
      </c>
      <c r="C341" t="s">
        <v>14</v>
      </c>
      <c r="D341">
        <v>78</v>
      </c>
    </row>
    <row r="342" spans="1:4" x14ac:dyDescent="0.2">
      <c r="A342" s="18" t="s">
        <v>19</v>
      </c>
      <c r="B342">
        <v>2230</v>
      </c>
      <c r="C342" t="s">
        <v>14</v>
      </c>
      <c r="D342">
        <v>67</v>
      </c>
    </row>
    <row r="343" spans="1:4" x14ac:dyDescent="0.2">
      <c r="A343" s="18" t="s">
        <v>19</v>
      </c>
      <c r="B343">
        <v>316</v>
      </c>
      <c r="C343" t="s">
        <v>14</v>
      </c>
      <c r="D343">
        <v>263</v>
      </c>
    </row>
    <row r="344" spans="1:4" x14ac:dyDescent="0.2">
      <c r="A344" s="18" t="s">
        <v>19</v>
      </c>
      <c r="B344">
        <v>117</v>
      </c>
      <c r="C344" t="s">
        <v>14</v>
      </c>
      <c r="D344">
        <v>1691</v>
      </c>
    </row>
    <row r="345" spans="1:4" x14ac:dyDescent="0.2">
      <c r="A345" s="18" t="s">
        <v>19</v>
      </c>
      <c r="B345">
        <v>6406</v>
      </c>
      <c r="C345" t="s">
        <v>14</v>
      </c>
      <c r="D345">
        <v>181</v>
      </c>
    </row>
    <row r="346" spans="1:4" x14ac:dyDescent="0.2">
      <c r="A346" s="18" t="s">
        <v>19</v>
      </c>
      <c r="B346">
        <v>192</v>
      </c>
      <c r="C346" t="s">
        <v>14</v>
      </c>
      <c r="D346">
        <v>13</v>
      </c>
    </row>
    <row r="347" spans="1:4" x14ac:dyDescent="0.2">
      <c r="A347" s="18" t="s">
        <v>19</v>
      </c>
      <c r="B347">
        <v>26</v>
      </c>
      <c r="C347" t="s">
        <v>14</v>
      </c>
      <c r="D347">
        <v>1</v>
      </c>
    </row>
    <row r="348" spans="1:4" x14ac:dyDescent="0.2">
      <c r="A348" s="18" t="s">
        <v>19</v>
      </c>
      <c r="B348">
        <v>723</v>
      </c>
      <c r="C348" t="s">
        <v>14</v>
      </c>
      <c r="D348">
        <v>21</v>
      </c>
    </row>
    <row r="349" spans="1:4" x14ac:dyDescent="0.2">
      <c r="A349" s="18" t="s">
        <v>19</v>
      </c>
      <c r="B349">
        <v>170</v>
      </c>
      <c r="C349" t="s">
        <v>14</v>
      </c>
      <c r="D349">
        <v>830</v>
      </c>
    </row>
    <row r="350" spans="1:4" x14ac:dyDescent="0.2">
      <c r="A350" s="18" t="s">
        <v>19</v>
      </c>
      <c r="B350">
        <v>238</v>
      </c>
      <c r="C350" t="s">
        <v>14</v>
      </c>
      <c r="D350">
        <v>130</v>
      </c>
    </row>
    <row r="351" spans="1:4" x14ac:dyDescent="0.2">
      <c r="A351" s="18" t="s">
        <v>19</v>
      </c>
      <c r="B351">
        <v>55</v>
      </c>
      <c r="C351" t="s">
        <v>14</v>
      </c>
      <c r="D351">
        <v>55</v>
      </c>
    </row>
    <row r="352" spans="1:4" x14ac:dyDescent="0.2">
      <c r="A352" s="18" t="s">
        <v>19</v>
      </c>
      <c r="B352">
        <v>128</v>
      </c>
      <c r="C352" t="s">
        <v>14</v>
      </c>
      <c r="D352">
        <v>114</v>
      </c>
    </row>
    <row r="353" spans="1:4" x14ac:dyDescent="0.2">
      <c r="A353" s="18" t="s">
        <v>19</v>
      </c>
      <c r="B353">
        <v>2144</v>
      </c>
      <c r="C353" t="s">
        <v>14</v>
      </c>
      <c r="D353">
        <v>594</v>
      </c>
    </row>
    <row r="354" spans="1:4" x14ac:dyDescent="0.2">
      <c r="A354" s="18" t="s">
        <v>19</v>
      </c>
      <c r="B354">
        <v>2693</v>
      </c>
      <c r="C354" t="s">
        <v>14</v>
      </c>
      <c r="D354">
        <v>24</v>
      </c>
    </row>
    <row r="355" spans="1:4" x14ac:dyDescent="0.2">
      <c r="A355" s="18" t="s">
        <v>19</v>
      </c>
      <c r="B355">
        <v>432</v>
      </c>
      <c r="C355" t="s">
        <v>14</v>
      </c>
      <c r="D355">
        <v>252</v>
      </c>
    </row>
    <row r="356" spans="1:4" x14ac:dyDescent="0.2">
      <c r="A356" s="18" t="s">
        <v>19</v>
      </c>
      <c r="B356">
        <v>189</v>
      </c>
      <c r="C356" t="s">
        <v>14</v>
      </c>
      <c r="D356">
        <v>67</v>
      </c>
    </row>
    <row r="357" spans="1:4" x14ac:dyDescent="0.2">
      <c r="A357" s="18" t="s">
        <v>19</v>
      </c>
      <c r="B357">
        <v>154</v>
      </c>
      <c r="C357" t="s">
        <v>14</v>
      </c>
      <c r="D357">
        <v>742</v>
      </c>
    </row>
    <row r="358" spans="1:4" x14ac:dyDescent="0.2">
      <c r="A358" s="18" t="s">
        <v>19</v>
      </c>
      <c r="B358">
        <v>96</v>
      </c>
      <c r="C358" t="s">
        <v>14</v>
      </c>
      <c r="D358">
        <v>75</v>
      </c>
    </row>
    <row r="359" spans="1:4" x14ac:dyDescent="0.2">
      <c r="A359" s="18" t="s">
        <v>19</v>
      </c>
      <c r="B359">
        <v>3063</v>
      </c>
      <c r="C359" t="s">
        <v>14</v>
      </c>
      <c r="D359">
        <v>4405</v>
      </c>
    </row>
    <row r="360" spans="1:4" x14ac:dyDescent="0.2">
      <c r="A360" s="18" t="s">
        <v>19</v>
      </c>
      <c r="B360">
        <v>2266</v>
      </c>
      <c r="C360" t="s">
        <v>14</v>
      </c>
      <c r="D360">
        <v>92</v>
      </c>
    </row>
    <row r="361" spans="1:4" x14ac:dyDescent="0.2">
      <c r="A361" s="18" t="s">
        <v>19</v>
      </c>
      <c r="B361">
        <v>194</v>
      </c>
      <c r="C361" t="s">
        <v>14</v>
      </c>
      <c r="D361">
        <v>64</v>
      </c>
    </row>
    <row r="362" spans="1:4" x14ac:dyDescent="0.2">
      <c r="A362" s="18" t="s">
        <v>19</v>
      </c>
      <c r="B362">
        <v>129</v>
      </c>
      <c r="C362" t="s">
        <v>14</v>
      </c>
      <c r="D362">
        <v>64</v>
      </c>
    </row>
    <row r="363" spans="1:4" x14ac:dyDescent="0.2">
      <c r="A363" s="18" t="s">
        <v>19</v>
      </c>
      <c r="B363">
        <v>375</v>
      </c>
      <c r="C363" t="s">
        <v>14</v>
      </c>
      <c r="D363">
        <v>842</v>
      </c>
    </row>
    <row r="364" spans="1:4" x14ac:dyDescent="0.2">
      <c r="A364" s="18" t="s">
        <v>19</v>
      </c>
      <c r="B364">
        <v>409</v>
      </c>
      <c r="C364" t="s">
        <v>14</v>
      </c>
      <c r="D364">
        <v>112</v>
      </c>
    </row>
    <row r="365" spans="1:4" x14ac:dyDescent="0.2">
      <c r="A365" s="18" t="s">
        <v>19</v>
      </c>
      <c r="B365">
        <v>234</v>
      </c>
      <c r="C365" t="s">
        <v>14</v>
      </c>
      <c r="D365">
        <v>374</v>
      </c>
    </row>
    <row r="366" spans="1:4" x14ac:dyDescent="0.2">
      <c r="A366" s="18" t="s">
        <v>19</v>
      </c>
      <c r="B366">
        <v>3016</v>
      </c>
    </row>
    <row r="367" spans="1:4" x14ac:dyDescent="0.2">
      <c r="A367" s="18" t="s">
        <v>19</v>
      </c>
      <c r="B367">
        <v>264</v>
      </c>
    </row>
    <row r="368" spans="1:4" x14ac:dyDescent="0.2">
      <c r="A368" s="18" t="s">
        <v>19</v>
      </c>
      <c r="B368">
        <v>272</v>
      </c>
    </row>
    <row r="369" spans="1:2" x14ac:dyDescent="0.2">
      <c r="A369" s="18" t="s">
        <v>19</v>
      </c>
      <c r="B369">
        <v>419</v>
      </c>
    </row>
    <row r="370" spans="1:2" x14ac:dyDescent="0.2">
      <c r="A370" s="18" t="s">
        <v>19</v>
      </c>
      <c r="B370">
        <v>1621</v>
      </c>
    </row>
    <row r="371" spans="1:2" x14ac:dyDescent="0.2">
      <c r="A371" s="18" t="s">
        <v>19</v>
      </c>
      <c r="B371">
        <v>1101</v>
      </c>
    </row>
    <row r="372" spans="1:2" x14ac:dyDescent="0.2">
      <c r="A372" s="18" t="s">
        <v>19</v>
      </c>
      <c r="B372">
        <v>1073</v>
      </c>
    </row>
    <row r="373" spans="1:2" x14ac:dyDescent="0.2">
      <c r="A373" s="18" t="s">
        <v>19</v>
      </c>
      <c r="B373">
        <v>331</v>
      </c>
    </row>
    <row r="374" spans="1:2" x14ac:dyDescent="0.2">
      <c r="A374" s="18" t="s">
        <v>19</v>
      </c>
      <c r="B374">
        <v>1170</v>
      </c>
    </row>
    <row r="375" spans="1:2" x14ac:dyDescent="0.2">
      <c r="A375" s="18" t="s">
        <v>19</v>
      </c>
      <c r="B375">
        <v>363</v>
      </c>
    </row>
    <row r="376" spans="1:2" x14ac:dyDescent="0.2">
      <c r="A376" s="18" t="s">
        <v>19</v>
      </c>
      <c r="B376">
        <v>103</v>
      </c>
    </row>
    <row r="377" spans="1:2" x14ac:dyDescent="0.2">
      <c r="A377" s="18" t="s">
        <v>19</v>
      </c>
      <c r="B377">
        <v>147</v>
      </c>
    </row>
    <row r="378" spans="1:2" x14ac:dyDescent="0.2">
      <c r="A378" s="18" t="s">
        <v>19</v>
      </c>
      <c r="B378">
        <v>110</v>
      </c>
    </row>
    <row r="379" spans="1:2" x14ac:dyDescent="0.2">
      <c r="A379" s="18" t="s">
        <v>19</v>
      </c>
      <c r="B379">
        <v>134</v>
      </c>
    </row>
    <row r="380" spans="1:2" x14ac:dyDescent="0.2">
      <c r="A380" s="18" t="s">
        <v>19</v>
      </c>
      <c r="B380">
        <v>269</v>
      </c>
    </row>
    <row r="381" spans="1:2" x14ac:dyDescent="0.2">
      <c r="A381" s="18" t="s">
        <v>19</v>
      </c>
      <c r="B381">
        <v>175</v>
      </c>
    </row>
    <row r="382" spans="1:2" x14ac:dyDescent="0.2">
      <c r="A382" s="18" t="s">
        <v>19</v>
      </c>
      <c r="B382">
        <v>69</v>
      </c>
    </row>
    <row r="383" spans="1:2" x14ac:dyDescent="0.2">
      <c r="A383" s="18" t="s">
        <v>19</v>
      </c>
      <c r="B383">
        <v>190</v>
      </c>
    </row>
    <row r="384" spans="1:2" x14ac:dyDescent="0.2">
      <c r="A384" s="18" t="s">
        <v>19</v>
      </c>
      <c r="B384">
        <v>237</v>
      </c>
    </row>
    <row r="385" spans="1:2" x14ac:dyDescent="0.2">
      <c r="A385" s="18" t="s">
        <v>19</v>
      </c>
      <c r="B385">
        <v>196</v>
      </c>
    </row>
    <row r="386" spans="1:2" x14ac:dyDescent="0.2">
      <c r="A386" s="18" t="s">
        <v>19</v>
      </c>
      <c r="B386">
        <v>7295</v>
      </c>
    </row>
    <row r="387" spans="1:2" x14ac:dyDescent="0.2">
      <c r="A387" s="18" t="s">
        <v>19</v>
      </c>
      <c r="B387">
        <v>2893</v>
      </c>
    </row>
    <row r="388" spans="1:2" x14ac:dyDescent="0.2">
      <c r="A388" s="18" t="s">
        <v>19</v>
      </c>
      <c r="B388">
        <v>820</v>
      </c>
    </row>
    <row r="389" spans="1:2" x14ac:dyDescent="0.2">
      <c r="A389" s="18" t="s">
        <v>19</v>
      </c>
      <c r="B389">
        <v>2038</v>
      </c>
    </row>
    <row r="390" spans="1:2" x14ac:dyDescent="0.2">
      <c r="A390" s="18" t="s">
        <v>19</v>
      </c>
      <c r="B390">
        <v>116</v>
      </c>
    </row>
    <row r="391" spans="1:2" x14ac:dyDescent="0.2">
      <c r="A391" s="18" t="s">
        <v>19</v>
      </c>
      <c r="B391">
        <v>1345</v>
      </c>
    </row>
    <row r="392" spans="1:2" x14ac:dyDescent="0.2">
      <c r="A392" s="18" t="s">
        <v>19</v>
      </c>
      <c r="B392">
        <v>168</v>
      </c>
    </row>
    <row r="393" spans="1:2" x14ac:dyDescent="0.2">
      <c r="A393" s="18" t="s">
        <v>19</v>
      </c>
      <c r="B393">
        <v>137</v>
      </c>
    </row>
    <row r="394" spans="1:2" x14ac:dyDescent="0.2">
      <c r="A394" s="18" t="s">
        <v>19</v>
      </c>
      <c r="B394">
        <v>186</v>
      </c>
    </row>
    <row r="395" spans="1:2" x14ac:dyDescent="0.2">
      <c r="A395" s="18" t="s">
        <v>19</v>
      </c>
      <c r="B395">
        <v>125</v>
      </c>
    </row>
    <row r="396" spans="1:2" x14ac:dyDescent="0.2">
      <c r="A396" s="18" t="s">
        <v>19</v>
      </c>
      <c r="B396">
        <v>202</v>
      </c>
    </row>
    <row r="397" spans="1:2" x14ac:dyDescent="0.2">
      <c r="A397" s="18" t="s">
        <v>19</v>
      </c>
      <c r="B397">
        <v>103</v>
      </c>
    </row>
    <row r="398" spans="1:2" x14ac:dyDescent="0.2">
      <c r="A398" s="18" t="s">
        <v>19</v>
      </c>
      <c r="B398">
        <v>1785</v>
      </c>
    </row>
    <row r="399" spans="1:2" x14ac:dyDescent="0.2">
      <c r="A399" s="18" t="s">
        <v>19</v>
      </c>
      <c r="B399">
        <v>157</v>
      </c>
    </row>
    <row r="400" spans="1:2" x14ac:dyDescent="0.2">
      <c r="A400" s="18" t="s">
        <v>19</v>
      </c>
      <c r="B400">
        <v>555</v>
      </c>
    </row>
    <row r="401" spans="1:2" x14ac:dyDescent="0.2">
      <c r="A401" s="18" t="s">
        <v>19</v>
      </c>
      <c r="B401">
        <v>297</v>
      </c>
    </row>
    <row r="402" spans="1:2" x14ac:dyDescent="0.2">
      <c r="A402" s="18" t="s">
        <v>19</v>
      </c>
      <c r="B402">
        <v>123</v>
      </c>
    </row>
    <row r="403" spans="1:2" x14ac:dyDescent="0.2">
      <c r="A403" s="18" t="s">
        <v>19</v>
      </c>
      <c r="B403">
        <v>3036</v>
      </c>
    </row>
    <row r="404" spans="1:2" x14ac:dyDescent="0.2">
      <c r="A404" s="18" t="s">
        <v>19</v>
      </c>
      <c r="B404">
        <v>144</v>
      </c>
    </row>
    <row r="405" spans="1:2" x14ac:dyDescent="0.2">
      <c r="A405" s="18" t="s">
        <v>19</v>
      </c>
      <c r="B405">
        <v>121</v>
      </c>
    </row>
    <row r="406" spans="1:2" x14ac:dyDescent="0.2">
      <c r="A406" s="18" t="s">
        <v>19</v>
      </c>
      <c r="B406">
        <v>181</v>
      </c>
    </row>
    <row r="407" spans="1:2" x14ac:dyDescent="0.2">
      <c r="A407" s="18" t="s">
        <v>19</v>
      </c>
      <c r="B407">
        <v>122</v>
      </c>
    </row>
    <row r="408" spans="1:2" x14ac:dyDescent="0.2">
      <c r="A408" s="18" t="s">
        <v>19</v>
      </c>
      <c r="B408">
        <v>1071</v>
      </c>
    </row>
    <row r="409" spans="1:2" x14ac:dyDescent="0.2">
      <c r="A409" s="18" t="s">
        <v>19</v>
      </c>
      <c r="B409">
        <v>980</v>
      </c>
    </row>
    <row r="410" spans="1:2" x14ac:dyDescent="0.2">
      <c r="A410" s="18" t="s">
        <v>19</v>
      </c>
      <c r="B410">
        <v>536</v>
      </c>
    </row>
    <row r="411" spans="1:2" x14ac:dyDescent="0.2">
      <c r="A411" s="18" t="s">
        <v>19</v>
      </c>
      <c r="B411">
        <v>1991</v>
      </c>
    </row>
    <row r="412" spans="1:2" x14ac:dyDescent="0.2">
      <c r="A412" s="18" t="s">
        <v>19</v>
      </c>
      <c r="B412">
        <v>180</v>
      </c>
    </row>
    <row r="413" spans="1:2" x14ac:dyDescent="0.2">
      <c r="A413" s="18" t="s">
        <v>19</v>
      </c>
      <c r="B413">
        <v>130</v>
      </c>
    </row>
    <row r="414" spans="1:2" x14ac:dyDescent="0.2">
      <c r="A414" s="18" t="s">
        <v>19</v>
      </c>
      <c r="B414">
        <v>122</v>
      </c>
    </row>
    <row r="415" spans="1:2" x14ac:dyDescent="0.2">
      <c r="A415" s="18" t="s">
        <v>19</v>
      </c>
      <c r="B415">
        <v>140</v>
      </c>
    </row>
    <row r="416" spans="1:2" x14ac:dyDescent="0.2">
      <c r="A416" s="18" t="s">
        <v>19</v>
      </c>
      <c r="B416">
        <v>3388</v>
      </c>
    </row>
    <row r="417" spans="1:2" x14ac:dyDescent="0.2">
      <c r="A417" s="18" t="s">
        <v>19</v>
      </c>
      <c r="B417">
        <v>280</v>
      </c>
    </row>
    <row r="418" spans="1:2" x14ac:dyDescent="0.2">
      <c r="A418" s="18" t="s">
        <v>19</v>
      </c>
      <c r="B418">
        <v>366</v>
      </c>
    </row>
    <row r="419" spans="1:2" x14ac:dyDescent="0.2">
      <c r="A419" s="18" t="s">
        <v>19</v>
      </c>
      <c r="B419">
        <v>270</v>
      </c>
    </row>
    <row r="420" spans="1:2" x14ac:dyDescent="0.2">
      <c r="A420" s="18" t="s">
        <v>19</v>
      </c>
      <c r="B420">
        <v>137</v>
      </c>
    </row>
    <row r="421" spans="1:2" x14ac:dyDescent="0.2">
      <c r="A421" s="18" t="s">
        <v>19</v>
      </c>
      <c r="B421">
        <v>3205</v>
      </c>
    </row>
    <row r="422" spans="1:2" x14ac:dyDescent="0.2">
      <c r="A422" s="18" t="s">
        <v>19</v>
      </c>
      <c r="B422">
        <v>288</v>
      </c>
    </row>
    <row r="423" spans="1:2" x14ac:dyDescent="0.2">
      <c r="A423" s="18" t="s">
        <v>19</v>
      </c>
      <c r="B423">
        <v>148</v>
      </c>
    </row>
    <row r="424" spans="1:2" x14ac:dyDescent="0.2">
      <c r="A424" s="18" t="s">
        <v>19</v>
      </c>
      <c r="B424">
        <v>114</v>
      </c>
    </row>
    <row r="425" spans="1:2" x14ac:dyDescent="0.2">
      <c r="A425" s="18" t="s">
        <v>19</v>
      </c>
      <c r="B425">
        <v>1518</v>
      </c>
    </row>
    <row r="426" spans="1:2" x14ac:dyDescent="0.2">
      <c r="A426" s="18" t="s">
        <v>19</v>
      </c>
      <c r="B426">
        <v>166</v>
      </c>
    </row>
    <row r="427" spans="1:2" x14ac:dyDescent="0.2">
      <c r="A427" s="18" t="s">
        <v>19</v>
      </c>
      <c r="B427">
        <v>100</v>
      </c>
    </row>
    <row r="428" spans="1:2" x14ac:dyDescent="0.2">
      <c r="A428" s="18" t="s">
        <v>19</v>
      </c>
      <c r="B428">
        <v>235</v>
      </c>
    </row>
    <row r="429" spans="1:2" x14ac:dyDescent="0.2">
      <c r="A429" s="18" t="s">
        <v>19</v>
      </c>
      <c r="B429">
        <v>148</v>
      </c>
    </row>
    <row r="430" spans="1:2" x14ac:dyDescent="0.2">
      <c r="A430" s="18" t="s">
        <v>19</v>
      </c>
      <c r="B430">
        <v>198</v>
      </c>
    </row>
    <row r="431" spans="1:2" x14ac:dyDescent="0.2">
      <c r="A431" s="18" t="s">
        <v>19</v>
      </c>
      <c r="B431">
        <v>150</v>
      </c>
    </row>
    <row r="432" spans="1:2" x14ac:dyDescent="0.2">
      <c r="A432" s="18" t="s">
        <v>19</v>
      </c>
      <c r="B432">
        <v>216</v>
      </c>
    </row>
    <row r="433" spans="1:2" x14ac:dyDescent="0.2">
      <c r="A433" s="18" t="s">
        <v>19</v>
      </c>
      <c r="B433">
        <v>5139</v>
      </c>
    </row>
    <row r="434" spans="1:2" x14ac:dyDescent="0.2">
      <c r="A434" s="18" t="s">
        <v>19</v>
      </c>
      <c r="B434">
        <v>2353</v>
      </c>
    </row>
    <row r="435" spans="1:2" x14ac:dyDescent="0.2">
      <c r="A435" s="18" t="s">
        <v>19</v>
      </c>
      <c r="B435">
        <v>78</v>
      </c>
    </row>
    <row r="436" spans="1:2" x14ac:dyDescent="0.2">
      <c r="A436" s="18" t="s">
        <v>19</v>
      </c>
      <c r="B436">
        <v>174</v>
      </c>
    </row>
    <row r="437" spans="1:2" x14ac:dyDescent="0.2">
      <c r="A437" s="18" t="s">
        <v>19</v>
      </c>
      <c r="B437">
        <v>164</v>
      </c>
    </row>
    <row r="438" spans="1:2" x14ac:dyDescent="0.2">
      <c r="A438" s="18" t="s">
        <v>19</v>
      </c>
      <c r="B438">
        <v>161</v>
      </c>
    </row>
    <row r="439" spans="1:2" x14ac:dyDescent="0.2">
      <c r="A439" s="18" t="s">
        <v>19</v>
      </c>
      <c r="B439">
        <v>138</v>
      </c>
    </row>
    <row r="440" spans="1:2" x14ac:dyDescent="0.2">
      <c r="A440" s="18" t="s">
        <v>19</v>
      </c>
      <c r="B440">
        <v>3308</v>
      </c>
    </row>
    <row r="441" spans="1:2" x14ac:dyDescent="0.2">
      <c r="A441" s="18" t="s">
        <v>19</v>
      </c>
      <c r="B441">
        <v>127</v>
      </c>
    </row>
    <row r="442" spans="1:2" x14ac:dyDescent="0.2">
      <c r="A442" s="18" t="s">
        <v>19</v>
      </c>
      <c r="B442">
        <v>207</v>
      </c>
    </row>
    <row r="443" spans="1:2" x14ac:dyDescent="0.2">
      <c r="A443" s="18" t="s">
        <v>19</v>
      </c>
      <c r="B443">
        <v>181</v>
      </c>
    </row>
    <row r="444" spans="1:2" x14ac:dyDescent="0.2">
      <c r="A444" s="18" t="s">
        <v>19</v>
      </c>
      <c r="B444">
        <v>110</v>
      </c>
    </row>
    <row r="445" spans="1:2" x14ac:dyDescent="0.2">
      <c r="A445" s="18" t="s">
        <v>19</v>
      </c>
      <c r="B445">
        <v>185</v>
      </c>
    </row>
    <row r="446" spans="1:2" x14ac:dyDescent="0.2">
      <c r="A446" s="18" t="s">
        <v>19</v>
      </c>
      <c r="B446">
        <v>121</v>
      </c>
    </row>
    <row r="447" spans="1:2" x14ac:dyDescent="0.2">
      <c r="A447" s="18" t="s">
        <v>19</v>
      </c>
      <c r="B447">
        <v>106</v>
      </c>
    </row>
    <row r="448" spans="1:2" x14ac:dyDescent="0.2">
      <c r="A448" s="18" t="s">
        <v>19</v>
      </c>
      <c r="B448">
        <v>142</v>
      </c>
    </row>
    <row r="449" spans="1:2" x14ac:dyDescent="0.2">
      <c r="A449" s="18" t="s">
        <v>19</v>
      </c>
      <c r="B449">
        <v>233</v>
      </c>
    </row>
    <row r="450" spans="1:2" x14ac:dyDescent="0.2">
      <c r="A450" s="18" t="s">
        <v>19</v>
      </c>
      <c r="B450">
        <v>218</v>
      </c>
    </row>
    <row r="451" spans="1:2" x14ac:dyDescent="0.2">
      <c r="A451" s="18" t="s">
        <v>19</v>
      </c>
      <c r="B451">
        <v>76</v>
      </c>
    </row>
    <row r="452" spans="1:2" x14ac:dyDescent="0.2">
      <c r="A452" s="18" t="s">
        <v>19</v>
      </c>
      <c r="B452">
        <v>43</v>
      </c>
    </row>
    <row r="453" spans="1:2" x14ac:dyDescent="0.2">
      <c r="A453" s="18" t="s">
        <v>19</v>
      </c>
      <c r="B453">
        <v>221</v>
      </c>
    </row>
    <row r="454" spans="1:2" x14ac:dyDescent="0.2">
      <c r="A454" s="18" t="s">
        <v>19</v>
      </c>
      <c r="B454">
        <v>2805</v>
      </c>
    </row>
    <row r="455" spans="1:2" x14ac:dyDescent="0.2">
      <c r="A455" s="18" t="s">
        <v>19</v>
      </c>
      <c r="B455">
        <v>68</v>
      </c>
    </row>
    <row r="456" spans="1:2" x14ac:dyDescent="0.2">
      <c r="A456" s="18" t="s">
        <v>19</v>
      </c>
      <c r="B456">
        <v>183</v>
      </c>
    </row>
    <row r="457" spans="1:2" x14ac:dyDescent="0.2">
      <c r="A457" s="18" t="s">
        <v>19</v>
      </c>
      <c r="B457">
        <v>133</v>
      </c>
    </row>
    <row r="458" spans="1:2" x14ac:dyDescent="0.2">
      <c r="A458" s="18" t="s">
        <v>19</v>
      </c>
      <c r="B458">
        <v>2489</v>
      </c>
    </row>
    <row r="459" spans="1:2" x14ac:dyDescent="0.2">
      <c r="A459" s="18" t="s">
        <v>19</v>
      </c>
      <c r="B459">
        <v>69</v>
      </c>
    </row>
    <row r="460" spans="1:2" x14ac:dyDescent="0.2">
      <c r="A460" s="18" t="s">
        <v>19</v>
      </c>
      <c r="B460">
        <v>279</v>
      </c>
    </row>
    <row r="461" spans="1:2" x14ac:dyDescent="0.2">
      <c r="A461" s="18" t="s">
        <v>19</v>
      </c>
      <c r="B461">
        <v>210</v>
      </c>
    </row>
    <row r="462" spans="1:2" x14ac:dyDescent="0.2">
      <c r="A462" s="18" t="s">
        <v>19</v>
      </c>
      <c r="B462">
        <v>2100</v>
      </c>
    </row>
    <row r="463" spans="1:2" x14ac:dyDescent="0.2">
      <c r="A463" s="18" t="s">
        <v>19</v>
      </c>
      <c r="B463">
        <v>252</v>
      </c>
    </row>
    <row r="464" spans="1:2" x14ac:dyDescent="0.2">
      <c r="A464" s="18" t="s">
        <v>19</v>
      </c>
      <c r="B464">
        <v>1280</v>
      </c>
    </row>
    <row r="465" spans="1:2" x14ac:dyDescent="0.2">
      <c r="A465" s="18" t="s">
        <v>19</v>
      </c>
      <c r="B465">
        <v>157</v>
      </c>
    </row>
    <row r="466" spans="1:2" x14ac:dyDescent="0.2">
      <c r="A466" s="18" t="s">
        <v>19</v>
      </c>
      <c r="B466">
        <v>194</v>
      </c>
    </row>
    <row r="467" spans="1:2" x14ac:dyDescent="0.2">
      <c r="A467" s="18" t="s">
        <v>19</v>
      </c>
      <c r="B467">
        <v>82</v>
      </c>
    </row>
    <row r="468" spans="1:2" x14ac:dyDescent="0.2">
      <c r="A468" s="18" t="s">
        <v>19</v>
      </c>
      <c r="B468">
        <v>4233</v>
      </c>
    </row>
    <row r="469" spans="1:2" x14ac:dyDescent="0.2">
      <c r="A469" s="18" t="s">
        <v>19</v>
      </c>
      <c r="B469">
        <v>1297</v>
      </c>
    </row>
    <row r="470" spans="1:2" x14ac:dyDescent="0.2">
      <c r="A470" s="18" t="s">
        <v>19</v>
      </c>
      <c r="B470">
        <v>165</v>
      </c>
    </row>
    <row r="471" spans="1:2" x14ac:dyDescent="0.2">
      <c r="A471" s="18" t="s">
        <v>19</v>
      </c>
      <c r="B471">
        <v>119</v>
      </c>
    </row>
    <row r="472" spans="1:2" x14ac:dyDescent="0.2">
      <c r="A472" s="18" t="s">
        <v>19</v>
      </c>
      <c r="B472">
        <v>1797</v>
      </c>
    </row>
    <row r="473" spans="1:2" x14ac:dyDescent="0.2">
      <c r="A473" s="18" t="s">
        <v>19</v>
      </c>
      <c r="B473">
        <v>261</v>
      </c>
    </row>
    <row r="474" spans="1:2" x14ac:dyDescent="0.2">
      <c r="A474" s="18" t="s">
        <v>19</v>
      </c>
      <c r="B474">
        <v>157</v>
      </c>
    </row>
    <row r="475" spans="1:2" x14ac:dyDescent="0.2">
      <c r="A475" s="18" t="s">
        <v>19</v>
      </c>
      <c r="B475">
        <v>3533</v>
      </c>
    </row>
    <row r="476" spans="1:2" x14ac:dyDescent="0.2">
      <c r="A476" s="18" t="s">
        <v>19</v>
      </c>
      <c r="B476">
        <v>155</v>
      </c>
    </row>
    <row r="477" spans="1:2" x14ac:dyDescent="0.2">
      <c r="A477" s="18" t="s">
        <v>19</v>
      </c>
      <c r="B477">
        <v>132</v>
      </c>
    </row>
    <row r="478" spans="1:2" x14ac:dyDescent="0.2">
      <c r="A478" s="18" t="s">
        <v>19</v>
      </c>
      <c r="B478">
        <v>1354</v>
      </c>
    </row>
    <row r="479" spans="1:2" x14ac:dyDescent="0.2">
      <c r="A479" s="18" t="s">
        <v>19</v>
      </c>
      <c r="B479">
        <v>48</v>
      </c>
    </row>
    <row r="480" spans="1:2" x14ac:dyDescent="0.2">
      <c r="A480" s="18" t="s">
        <v>19</v>
      </c>
      <c r="B480">
        <v>110</v>
      </c>
    </row>
    <row r="481" spans="1:2" x14ac:dyDescent="0.2">
      <c r="A481" s="18" t="s">
        <v>19</v>
      </c>
      <c r="B481">
        <v>172</v>
      </c>
    </row>
    <row r="482" spans="1:2" x14ac:dyDescent="0.2">
      <c r="A482" s="18" t="s">
        <v>19</v>
      </c>
      <c r="B482">
        <v>307</v>
      </c>
    </row>
    <row r="483" spans="1:2" x14ac:dyDescent="0.2">
      <c r="A483" s="18" t="s">
        <v>19</v>
      </c>
      <c r="B483">
        <v>160</v>
      </c>
    </row>
    <row r="484" spans="1:2" x14ac:dyDescent="0.2">
      <c r="A484" s="18" t="s">
        <v>19</v>
      </c>
      <c r="B484">
        <v>1467</v>
      </c>
    </row>
    <row r="485" spans="1:2" x14ac:dyDescent="0.2">
      <c r="A485" s="18" t="s">
        <v>19</v>
      </c>
      <c r="B485">
        <v>2662</v>
      </c>
    </row>
    <row r="486" spans="1:2" x14ac:dyDescent="0.2">
      <c r="A486" s="18" t="s">
        <v>19</v>
      </c>
      <c r="B486">
        <v>452</v>
      </c>
    </row>
    <row r="487" spans="1:2" x14ac:dyDescent="0.2">
      <c r="A487" s="18" t="s">
        <v>19</v>
      </c>
      <c r="B487">
        <v>158</v>
      </c>
    </row>
    <row r="488" spans="1:2" x14ac:dyDescent="0.2">
      <c r="A488" s="18" t="s">
        <v>19</v>
      </c>
      <c r="B488">
        <v>225</v>
      </c>
    </row>
    <row r="489" spans="1:2" x14ac:dyDescent="0.2">
      <c r="A489" s="18" t="s">
        <v>19</v>
      </c>
      <c r="B489">
        <v>65</v>
      </c>
    </row>
    <row r="490" spans="1:2" x14ac:dyDescent="0.2">
      <c r="A490" s="18" t="s">
        <v>19</v>
      </c>
      <c r="B490">
        <v>163</v>
      </c>
    </row>
    <row r="491" spans="1:2" x14ac:dyDescent="0.2">
      <c r="A491" s="18" t="s">
        <v>19</v>
      </c>
      <c r="B491">
        <v>85</v>
      </c>
    </row>
    <row r="492" spans="1:2" x14ac:dyDescent="0.2">
      <c r="A492" s="18" t="s">
        <v>19</v>
      </c>
      <c r="B492">
        <v>217</v>
      </c>
    </row>
    <row r="493" spans="1:2" x14ac:dyDescent="0.2">
      <c r="A493" s="18" t="s">
        <v>19</v>
      </c>
      <c r="B493">
        <v>150</v>
      </c>
    </row>
    <row r="494" spans="1:2" x14ac:dyDescent="0.2">
      <c r="A494" s="18" t="s">
        <v>19</v>
      </c>
      <c r="B494">
        <v>3272</v>
      </c>
    </row>
    <row r="495" spans="1:2" x14ac:dyDescent="0.2">
      <c r="A495" s="18" t="s">
        <v>19</v>
      </c>
      <c r="B495">
        <v>300</v>
      </c>
    </row>
    <row r="496" spans="1:2" x14ac:dyDescent="0.2">
      <c r="A496" s="18" t="s">
        <v>19</v>
      </c>
      <c r="B496">
        <v>126</v>
      </c>
    </row>
    <row r="497" spans="1:2" x14ac:dyDescent="0.2">
      <c r="A497" s="18" t="s">
        <v>19</v>
      </c>
      <c r="B497">
        <v>2320</v>
      </c>
    </row>
    <row r="498" spans="1:2" x14ac:dyDescent="0.2">
      <c r="A498" s="18" t="s">
        <v>19</v>
      </c>
      <c r="B498">
        <v>81</v>
      </c>
    </row>
    <row r="499" spans="1:2" x14ac:dyDescent="0.2">
      <c r="A499" s="18" t="s">
        <v>19</v>
      </c>
      <c r="B499">
        <v>1887</v>
      </c>
    </row>
    <row r="500" spans="1:2" x14ac:dyDescent="0.2">
      <c r="A500" s="18" t="s">
        <v>19</v>
      </c>
      <c r="B500">
        <v>4358</v>
      </c>
    </row>
    <row r="501" spans="1:2" x14ac:dyDescent="0.2">
      <c r="A501" s="18" t="s">
        <v>19</v>
      </c>
      <c r="B501">
        <v>53</v>
      </c>
    </row>
    <row r="502" spans="1:2" x14ac:dyDescent="0.2">
      <c r="A502" s="18" t="s">
        <v>19</v>
      </c>
      <c r="B502">
        <v>2414</v>
      </c>
    </row>
    <row r="503" spans="1:2" x14ac:dyDescent="0.2">
      <c r="A503" s="18" t="s">
        <v>19</v>
      </c>
      <c r="B503">
        <v>80</v>
      </c>
    </row>
    <row r="504" spans="1:2" x14ac:dyDescent="0.2">
      <c r="A504" s="18" t="s">
        <v>19</v>
      </c>
      <c r="B504">
        <v>193</v>
      </c>
    </row>
    <row r="505" spans="1:2" x14ac:dyDescent="0.2">
      <c r="A505" s="18" t="s">
        <v>19</v>
      </c>
      <c r="B505">
        <v>52</v>
      </c>
    </row>
    <row r="506" spans="1:2" x14ac:dyDescent="0.2">
      <c r="A506" s="18" t="s">
        <v>19</v>
      </c>
      <c r="B506">
        <v>290</v>
      </c>
    </row>
    <row r="507" spans="1:2" x14ac:dyDescent="0.2">
      <c r="A507" s="18" t="s">
        <v>19</v>
      </c>
      <c r="B507">
        <v>122</v>
      </c>
    </row>
    <row r="508" spans="1:2" x14ac:dyDescent="0.2">
      <c r="A508" s="18" t="s">
        <v>19</v>
      </c>
      <c r="B508">
        <v>1470</v>
      </c>
    </row>
    <row r="509" spans="1:2" x14ac:dyDescent="0.2">
      <c r="A509" s="18" t="s">
        <v>19</v>
      </c>
      <c r="B509">
        <v>165</v>
      </c>
    </row>
    <row r="510" spans="1:2" x14ac:dyDescent="0.2">
      <c r="A510" s="18" t="s">
        <v>19</v>
      </c>
      <c r="B510">
        <v>182</v>
      </c>
    </row>
    <row r="511" spans="1:2" x14ac:dyDescent="0.2">
      <c r="A511" s="18" t="s">
        <v>19</v>
      </c>
      <c r="B511">
        <v>199</v>
      </c>
    </row>
    <row r="512" spans="1:2" x14ac:dyDescent="0.2">
      <c r="A512" s="18" t="s">
        <v>19</v>
      </c>
      <c r="B512">
        <v>56</v>
      </c>
    </row>
    <row r="513" spans="1:2" x14ac:dyDescent="0.2">
      <c r="A513" s="18" t="s">
        <v>19</v>
      </c>
      <c r="B513">
        <v>1460</v>
      </c>
    </row>
    <row r="514" spans="1:2" x14ac:dyDescent="0.2">
      <c r="A514" s="18" t="s">
        <v>19</v>
      </c>
      <c r="B514">
        <v>123</v>
      </c>
    </row>
    <row r="515" spans="1:2" x14ac:dyDescent="0.2">
      <c r="A515" s="18" t="s">
        <v>19</v>
      </c>
      <c r="B515">
        <v>159</v>
      </c>
    </row>
    <row r="516" spans="1:2" x14ac:dyDescent="0.2">
      <c r="A516" s="18" t="s">
        <v>19</v>
      </c>
      <c r="B516">
        <v>110</v>
      </c>
    </row>
    <row r="517" spans="1:2" x14ac:dyDescent="0.2">
      <c r="A517" s="18" t="s">
        <v>19</v>
      </c>
      <c r="B517">
        <v>236</v>
      </c>
    </row>
    <row r="518" spans="1:2" x14ac:dyDescent="0.2">
      <c r="A518" s="18" t="s">
        <v>19</v>
      </c>
      <c r="B518">
        <v>191</v>
      </c>
    </row>
    <row r="519" spans="1:2" x14ac:dyDescent="0.2">
      <c r="A519" s="18" t="s">
        <v>19</v>
      </c>
      <c r="B519">
        <v>3934</v>
      </c>
    </row>
    <row r="520" spans="1:2" x14ac:dyDescent="0.2">
      <c r="A520" s="18" t="s">
        <v>19</v>
      </c>
      <c r="B520">
        <v>80</v>
      </c>
    </row>
    <row r="521" spans="1:2" x14ac:dyDescent="0.2">
      <c r="A521" s="18" t="s">
        <v>19</v>
      </c>
      <c r="B521">
        <v>462</v>
      </c>
    </row>
    <row r="522" spans="1:2" x14ac:dyDescent="0.2">
      <c r="A522" s="18" t="s">
        <v>19</v>
      </c>
      <c r="B522">
        <v>179</v>
      </c>
    </row>
    <row r="523" spans="1:2" x14ac:dyDescent="0.2">
      <c r="A523" s="18" t="s">
        <v>19</v>
      </c>
      <c r="B523">
        <v>1866</v>
      </c>
    </row>
    <row r="524" spans="1:2" x14ac:dyDescent="0.2">
      <c r="A524" s="18" t="s">
        <v>19</v>
      </c>
      <c r="B524">
        <v>156</v>
      </c>
    </row>
    <row r="525" spans="1:2" x14ac:dyDescent="0.2">
      <c r="A525" s="18" t="s">
        <v>19</v>
      </c>
      <c r="B525">
        <v>255</v>
      </c>
    </row>
    <row r="526" spans="1:2" x14ac:dyDescent="0.2">
      <c r="A526" s="18" t="s">
        <v>19</v>
      </c>
      <c r="B526">
        <v>2261</v>
      </c>
    </row>
    <row r="527" spans="1:2" x14ac:dyDescent="0.2">
      <c r="A527" s="18" t="s">
        <v>19</v>
      </c>
      <c r="B527">
        <v>40</v>
      </c>
    </row>
    <row r="528" spans="1:2" x14ac:dyDescent="0.2">
      <c r="A528" s="18" t="s">
        <v>19</v>
      </c>
      <c r="B528">
        <v>2289</v>
      </c>
    </row>
    <row r="529" spans="1:2" x14ac:dyDescent="0.2">
      <c r="A529" s="18" t="s">
        <v>19</v>
      </c>
      <c r="B529">
        <v>65</v>
      </c>
    </row>
    <row r="530" spans="1:2" x14ac:dyDescent="0.2">
      <c r="A530" s="18" t="s">
        <v>19</v>
      </c>
      <c r="B530">
        <v>3777</v>
      </c>
    </row>
    <row r="531" spans="1:2" x14ac:dyDescent="0.2">
      <c r="A531" s="18" t="s">
        <v>19</v>
      </c>
      <c r="B531">
        <v>184</v>
      </c>
    </row>
    <row r="532" spans="1:2" x14ac:dyDescent="0.2">
      <c r="A532" s="18" t="s">
        <v>19</v>
      </c>
      <c r="B532">
        <v>85</v>
      </c>
    </row>
    <row r="533" spans="1:2" x14ac:dyDescent="0.2">
      <c r="A533" s="18" t="s">
        <v>19</v>
      </c>
      <c r="B533">
        <v>144</v>
      </c>
    </row>
    <row r="534" spans="1:2" x14ac:dyDescent="0.2">
      <c r="A534" s="18" t="s">
        <v>19</v>
      </c>
      <c r="B534">
        <v>1902</v>
      </c>
    </row>
    <row r="535" spans="1:2" x14ac:dyDescent="0.2">
      <c r="A535" s="18" t="s">
        <v>19</v>
      </c>
      <c r="B535">
        <v>105</v>
      </c>
    </row>
    <row r="536" spans="1:2" x14ac:dyDescent="0.2">
      <c r="A536" s="18" t="s">
        <v>19</v>
      </c>
      <c r="B536">
        <v>132</v>
      </c>
    </row>
    <row r="537" spans="1:2" x14ac:dyDescent="0.2">
      <c r="A537" s="18" t="s">
        <v>19</v>
      </c>
      <c r="B537">
        <v>96</v>
      </c>
    </row>
    <row r="538" spans="1:2" x14ac:dyDescent="0.2">
      <c r="A538" s="18" t="s">
        <v>19</v>
      </c>
      <c r="B538">
        <v>114</v>
      </c>
    </row>
    <row r="539" spans="1:2" x14ac:dyDescent="0.2">
      <c r="A539" s="18" t="s">
        <v>19</v>
      </c>
      <c r="B539">
        <v>203</v>
      </c>
    </row>
    <row r="540" spans="1:2" x14ac:dyDescent="0.2">
      <c r="A540" s="18" t="s">
        <v>19</v>
      </c>
      <c r="B540">
        <v>1559</v>
      </c>
    </row>
    <row r="541" spans="1:2" x14ac:dyDescent="0.2">
      <c r="A541" s="18" t="s">
        <v>19</v>
      </c>
      <c r="B541">
        <v>1548</v>
      </c>
    </row>
    <row r="542" spans="1:2" x14ac:dyDescent="0.2">
      <c r="A542" s="18" t="s">
        <v>19</v>
      </c>
      <c r="B542">
        <v>80</v>
      </c>
    </row>
    <row r="543" spans="1:2" x14ac:dyDescent="0.2">
      <c r="A543" s="18" t="s">
        <v>19</v>
      </c>
      <c r="B543">
        <v>131</v>
      </c>
    </row>
    <row r="544" spans="1:2" x14ac:dyDescent="0.2">
      <c r="A544" s="18" t="s">
        <v>19</v>
      </c>
      <c r="B544">
        <v>112</v>
      </c>
    </row>
    <row r="545" spans="1:2" x14ac:dyDescent="0.2">
      <c r="A545" s="18" t="s">
        <v>19</v>
      </c>
      <c r="B545">
        <v>155</v>
      </c>
    </row>
    <row r="546" spans="1:2" x14ac:dyDescent="0.2">
      <c r="A546" s="18" t="s">
        <v>19</v>
      </c>
      <c r="B546">
        <v>266</v>
      </c>
    </row>
    <row r="547" spans="1:2" x14ac:dyDescent="0.2">
      <c r="A547" s="18" t="s">
        <v>19</v>
      </c>
      <c r="B547">
        <v>155</v>
      </c>
    </row>
    <row r="548" spans="1:2" x14ac:dyDescent="0.2">
      <c r="A548" s="18" t="s">
        <v>19</v>
      </c>
      <c r="B548">
        <v>207</v>
      </c>
    </row>
    <row r="549" spans="1:2" x14ac:dyDescent="0.2">
      <c r="A549" s="18" t="s">
        <v>19</v>
      </c>
      <c r="B549">
        <v>245</v>
      </c>
    </row>
    <row r="550" spans="1:2" x14ac:dyDescent="0.2">
      <c r="A550" s="18" t="s">
        <v>19</v>
      </c>
      <c r="B550">
        <v>1573</v>
      </c>
    </row>
    <row r="551" spans="1:2" x14ac:dyDescent="0.2">
      <c r="A551" s="18" t="s">
        <v>19</v>
      </c>
      <c r="B551">
        <v>114</v>
      </c>
    </row>
    <row r="552" spans="1:2" x14ac:dyDescent="0.2">
      <c r="A552" s="18" t="s">
        <v>19</v>
      </c>
      <c r="B552">
        <v>93</v>
      </c>
    </row>
    <row r="553" spans="1:2" x14ac:dyDescent="0.2">
      <c r="A553" s="18" t="s">
        <v>19</v>
      </c>
      <c r="B553">
        <v>1681</v>
      </c>
    </row>
    <row r="554" spans="1:2" x14ac:dyDescent="0.2">
      <c r="A554" s="18" t="s">
        <v>19</v>
      </c>
      <c r="B554">
        <v>32</v>
      </c>
    </row>
    <row r="555" spans="1:2" x14ac:dyDescent="0.2">
      <c r="A555" s="18" t="s">
        <v>19</v>
      </c>
      <c r="B555">
        <v>135</v>
      </c>
    </row>
    <row r="556" spans="1:2" x14ac:dyDescent="0.2">
      <c r="A556" s="18" t="s">
        <v>19</v>
      </c>
      <c r="B556">
        <v>140</v>
      </c>
    </row>
    <row r="557" spans="1:2" x14ac:dyDescent="0.2">
      <c r="A557" s="18" t="s">
        <v>19</v>
      </c>
      <c r="B557">
        <v>92</v>
      </c>
    </row>
    <row r="558" spans="1:2" x14ac:dyDescent="0.2">
      <c r="A558" s="18" t="s">
        <v>19</v>
      </c>
      <c r="B558">
        <v>1015</v>
      </c>
    </row>
    <row r="559" spans="1:2" x14ac:dyDescent="0.2">
      <c r="A559" s="18" t="s">
        <v>19</v>
      </c>
      <c r="B559">
        <v>323</v>
      </c>
    </row>
    <row r="560" spans="1:2" x14ac:dyDescent="0.2">
      <c r="A560" s="18" t="s">
        <v>19</v>
      </c>
      <c r="B560">
        <v>2326</v>
      </c>
    </row>
    <row r="561" spans="1:2" x14ac:dyDescent="0.2">
      <c r="A561" s="18" t="s">
        <v>19</v>
      </c>
      <c r="B561">
        <v>381</v>
      </c>
    </row>
    <row r="562" spans="1:2" x14ac:dyDescent="0.2">
      <c r="A562" s="18" t="s">
        <v>19</v>
      </c>
      <c r="B562">
        <v>480</v>
      </c>
    </row>
    <row r="563" spans="1:2" x14ac:dyDescent="0.2">
      <c r="A563" s="18" t="s">
        <v>19</v>
      </c>
      <c r="B563">
        <v>226</v>
      </c>
    </row>
    <row r="564" spans="1:2" x14ac:dyDescent="0.2">
      <c r="A564" s="18" t="s">
        <v>19</v>
      </c>
      <c r="B564">
        <v>241</v>
      </c>
    </row>
    <row r="565" spans="1:2" x14ac:dyDescent="0.2">
      <c r="A565" s="18" t="s">
        <v>19</v>
      </c>
      <c r="B565">
        <v>132</v>
      </c>
    </row>
    <row r="566" spans="1:2" x14ac:dyDescent="0.2">
      <c r="A566" s="18" t="s">
        <v>19</v>
      </c>
      <c r="B566">
        <v>2043</v>
      </c>
    </row>
  </sheetData>
  <conditionalFormatting sqref="A2:A1048141">
    <cfRule type="containsText" dxfId="12" priority="6" operator="containsText" text="live">
      <formula>NOT(ISERROR(SEARCH("live",A2)))</formula>
    </cfRule>
    <cfRule type="containsText" dxfId="11" priority="7" operator="containsText" text="canceled">
      <formula>NOT(ISERROR(SEARCH("canceled",A2)))</formula>
    </cfRule>
    <cfRule type="containsText" dxfId="10" priority="8" operator="containsText" text="failed">
      <formula>NOT(ISERROR(SEARCH("failed",A2)))</formula>
    </cfRule>
    <cfRule type="containsText" dxfId="9" priority="9" operator="containsText" text="Successful">
      <formula>NOT(ISERROR(SEARCH("Successful",A2)))</formula>
    </cfRule>
  </conditionalFormatting>
  <conditionalFormatting sqref="C2:C365">
    <cfRule type="containsText" dxfId="4" priority="2" operator="containsText" text="live">
      <formula>NOT(ISERROR(SEARCH("live",C2)))</formula>
    </cfRule>
    <cfRule type="containsText" dxfId="3" priority="3" operator="containsText" text="canceled">
      <formula>NOT(ISERROR(SEARCH("canceled",C2)))</formula>
    </cfRule>
    <cfRule type="containsText" dxfId="2" priority="4" operator="containsText" text="failed">
      <formula>NOT(ISERROR(SEARCH("failed",C2)))</formula>
    </cfRule>
    <cfRule type="containsText" dxfId="1" priority="5" operator="containsText" text="Successful">
      <formula>NOT(ISERROR(SEARCH("Successful",C2)))</formula>
    </cfRule>
  </conditionalFormatting>
  <conditionalFormatting sqref="A2:A566">
    <cfRule type="containsText" dxfId="0" priority="1" operator="containsText" text="Successful">
      <formula>NOT(ISERROR(SEARCH("Successful",A2)))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Morris</cp:lastModifiedBy>
  <dcterms:created xsi:type="dcterms:W3CDTF">2021-09-29T18:52:28Z</dcterms:created>
  <dcterms:modified xsi:type="dcterms:W3CDTF">2023-10-30T16:04:42Z</dcterms:modified>
</cp:coreProperties>
</file>