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with_gpt4\"/>
    </mc:Choice>
  </mc:AlternateContent>
  <xr:revisionPtr revIDLastSave="0" documentId="13_ncr:1_{4A45B9B7-D009-4B11-8D51-E9B69436B56D}" xr6:coauthVersionLast="47" xr6:coauthVersionMax="47" xr10:uidLastSave="{00000000-0000-0000-0000-000000000000}"/>
  <bookViews>
    <workbookView xWindow="-110" yWindow="-110" windowWidth="25820" windowHeight="15500" xr2:uid="{9F046D76-93D9-4934-BCE0-EB844F9A89EE}"/>
  </bookViews>
  <sheets>
    <sheet name="Лист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3" i="2" l="1"/>
  <c r="L133" i="2"/>
  <c r="N133" i="2"/>
  <c r="M133" i="2"/>
  <c r="H133" i="2"/>
  <c r="E132" i="2"/>
  <c r="E133" i="2"/>
  <c r="F133" i="2"/>
  <c r="D132" i="2"/>
  <c r="D133" i="2"/>
  <c r="C133" i="2"/>
  <c r="O132" i="2"/>
  <c r="N132" i="2"/>
  <c r="M132" i="2"/>
  <c r="H132" i="2"/>
  <c r="F132" i="2"/>
  <c r="O131" i="2"/>
  <c r="L130" i="2"/>
  <c r="L131" i="2"/>
  <c r="N131" i="2"/>
  <c r="M131" i="2"/>
  <c r="H131" i="2"/>
  <c r="F131" i="2"/>
  <c r="G130" i="2"/>
  <c r="H130" i="2"/>
  <c r="F130" i="2"/>
  <c r="H129" i="2"/>
  <c r="E129" i="2"/>
  <c r="F129" i="2"/>
  <c r="C129" i="2"/>
  <c r="H128" i="2"/>
  <c r="F128" i="2"/>
  <c r="H127" i="2"/>
  <c r="F127" i="2"/>
  <c r="L125" i="2"/>
  <c r="L126" i="2"/>
  <c r="H126" i="2"/>
  <c r="F126" i="2"/>
  <c r="J119" i="2"/>
  <c r="K119" i="2"/>
  <c r="K120" i="2"/>
  <c r="K121" i="2"/>
  <c r="K122" i="2"/>
  <c r="K123" i="2"/>
  <c r="K124" i="2"/>
  <c r="K125" i="2"/>
  <c r="H125" i="2"/>
  <c r="F125" i="2"/>
  <c r="H124" i="2"/>
  <c r="E123" i="2"/>
  <c r="E124" i="2"/>
  <c r="F124" i="2"/>
  <c r="H123" i="2"/>
  <c r="F123" i="2"/>
  <c r="H122" i="2"/>
  <c r="F122" i="2"/>
  <c r="C122" i="2"/>
  <c r="L116" i="2"/>
  <c r="L117" i="2"/>
  <c r="L118" i="2"/>
  <c r="L119" i="2"/>
  <c r="L120" i="2"/>
  <c r="L121" i="2"/>
  <c r="H121" i="2"/>
  <c r="F121" i="2"/>
  <c r="I120" i="2"/>
  <c r="H120" i="2"/>
  <c r="F120" i="2"/>
  <c r="H119" i="2"/>
  <c r="F119" i="2"/>
  <c r="H118" i="2"/>
  <c r="F118" i="2"/>
  <c r="K116" i="2"/>
  <c r="K117" i="2"/>
  <c r="H117" i="2"/>
  <c r="F117" i="2"/>
  <c r="H116" i="2"/>
  <c r="F116" i="2"/>
  <c r="H115" i="2"/>
  <c r="F115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H108" i="2"/>
  <c r="F108" i="2"/>
  <c r="H107" i="2"/>
  <c r="F107" i="2"/>
  <c r="H106" i="2"/>
  <c r="F106" i="2"/>
  <c r="H105" i="2"/>
  <c r="F105" i="2"/>
  <c r="H104" i="2"/>
  <c r="F104" i="2"/>
  <c r="H103" i="2"/>
  <c r="F103" i="2"/>
  <c r="H102" i="2"/>
  <c r="F102" i="2"/>
  <c r="H101" i="2"/>
  <c r="F101" i="2"/>
  <c r="H100" i="2"/>
  <c r="F100" i="2"/>
  <c r="H99" i="2"/>
  <c r="F99" i="2"/>
  <c r="H98" i="2"/>
  <c r="F98" i="2"/>
  <c r="H97" i="2"/>
  <c r="F97" i="2"/>
  <c r="H96" i="2"/>
  <c r="F96" i="2"/>
  <c r="H95" i="2"/>
  <c r="F95" i="2"/>
  <c r="H94" i="2"/>
  <c r="F94" i="2"/>
  <c r="H93" i="2"/>
  <c r="I93" i="2"/>
  <c r="F93" i="2"/>
  <c r="H92" i="2"/>
  <c r="I92" i="2"/>
  <c r="F92" i="2"/>
  <c r="H91" i="2"/>
  <c r="I91" i="2"/>
  <c r="F91" i="2"/>
  <c r="H90" i="2"/>
  <c r="I90" i="2"/>
  <c r="F90" i="2"/>
  <c r="H89" i="2"/>
  <c r="I89" i="2"/>
  <c r="F89" i="2"/>
  <c r="H88" i="2"/>
  <c r="I88" i="2"/>
  <c r="F88" i="2"/>
  <c r="H87" i="2"/>
  <c r="I87" i="2"/>
  <c r="F87" i="2"/>
  <c r="H86" i="2"/>
  <c r="I86" i="2"/>
  <c r="F86" i="2"/>
  <c r="H85" i="2"/>
  <c r="I85" i="2"/>
  <c r="F85" i="2"/>
  <c r="H84" i="2"/>
  <c r="I84" i="2"/>
  <c r="F84" i="2"/>
  <c r="H83" i="2"/>
  <c r="I83" i="2"/>
  <c r="F83" i="2"/>
  <c r="H82" i="2"/>
  <c r="I82" i="2"/>
  <c r="F82" i="2"/>
  <c r="H81" i="2"/>
  <c r="I81" i="2"/>
  <c r="F81" i="2"/>
  <c r="H80" i="2"/>
  <c r="I80" i="2"/>
  <c r="F80" i="2"/>
  <c r="H79" i="2"/>
  <c r="I79" i="2"/>
  <c r="F79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F61" i="2"/>
  <c r="H60" i="2"/>
  <c r="F60" i="2"/>
  <c r="H59" i="2"/>
  <c r="F59" i="2"/>
  <c r="H58" i="2"/>
  <c r="F58" i="2"/>
  <c r="H57" i="2"/>
  <c r="F57" i="2"/>
  <c r="H56" i="2"/>
  <c r="F56" i="2"/>
  <c r="H55" i="2"/>
  <c r="F55" i="2"/>
  <c r="H54" i="2"/>
  <c r="F54" i="2"/>
  <c r="H53" i="2"/>
  <c r="F53" i="2"/>
  <c r="H52" i="2"/>
  <c r="F52" i="2"/>
  <c r="H51" i="2"/>
  <c r="F51" i="2"/>
  <c r="H50" i="2"/>
  <c r="F50" i="2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" i="2"/>
  <c r="F2" i="2"/>
</calcChain>
</file>

<file path=xl/sharedStrings.xml><?xml version="1.0" encoding="utf-8"?>
<sst xmlns="http://schemas.openxmlformats.org/spreadsheetml/2006/main" count="14" uniqueCount="14">
  <si>
    <t>Курс $</t>
  </si>
  <si>
    <t>ЖРС, 62% Fe, Китай, CFR из Австралии, $</t>
  </si>
  <si>
    <t>Кокс, Австралия, FOB, $</t>
  </si>
  <si>
    <t>Чугун, FOB, $</t>
  </si>
  <si>
    <t>Лом, FOB, $</t>
  </si>
  <si>
    <t>Лом, паритет, б/НДС</t>
  </si>
  <si>
    <t>Катанка, черное море, FOB, $</t>
  </si>
  <si>
    <t>Арматура, черное море, FOB, $</t>
  </si>
  <si>
    <r>
      <rPr>
        <b/>
        <sz val="11"/>
        <rFont val="Calibri"/>
        <family val="2"/>
        <charset val="204"/>
        <scheme val="minor"/>
      </rPr>
      <t>Паритет</t>
    </r>
    <r>
      <rPr>
        <sz val="11"/>
        <rFont val="Calibri"/>
        <family val="2"/>
        <charset val="204"/>
        <scheme val="minor"/>
      </rPr>
      <t xml:space="preserve"> чугуна, с НДС</t>
    </r>
  </si>
  <si>
    <t>Паритет катанки, руб с НДС</t>
  </si>
  <si>
    <t>Паритет арматуры, руб с НДС</t>
  </si>
  <si>
    <t>Паритет арматуры через заготовку, руб с НДС</t>
  </si>
  <si>
    <t>Лом,  руб/без НДС</t>
  </si>
  <si>
    <t>Заготовка, черное море, FOB,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</si>
</sst>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2" fontId="4" fillId="4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2" fontId="4" fillId="5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6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4" fillId="8" borderId="1" xfId="0" applyNumberFormat="1" applyFont="1" applyFill="1" applyBorder="1" applyAlignment="1">
      <alignment horizontal="right"/>
    </xf>
    <xf numFmtId="1" fontId="1" fillId="9" borderId="1" xfId="0" applyNumberFormat="1" applyFont="1" applyFill="1" applyBorder="1" applyAlignment="1">
      <alignment horizontal="right"/>
    </xf>
    <xf numFmtId="1" fontId="4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1" fontId="4" fillId="10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 vertical="center"/>
    </xf>
    <xf numFmtId="165" fontId="4" fillId="3" borderId="1" xfId="0" applyNumberFormat="1" applyFont="1" applyFill="1" applyBorder="1" applyAlignment="1">
      <alignment horizontal="right" vertical="center"/>
    </xf>
    <xf numFmtId="165" fontId="4" fillId="2" borderId="1" xfId="0" applyNumberFormat="1" applyFont="1" applyFill="1" applyBorder="1" applyAlignment="1">
      <alignment horizontal="right" vertical="center"/>
    </xf>
    <xf numFmtId="165" fontId="4" fillId="6" borderId="1" xfId="0" applyNumberFormat="1" applyFont="1" applyFill="1" applyBorder="1" applyAlignment="1">
      <alignment horizontal="right" vertical="center"/>
    </xf>
    <xf numFmtId="165" fontId="2" fillId="7" borderId="1" xfId="0" applyNumberFormat="1" applyFont="1" applyFill="1" applyBorder="1" applyAlignment="1">
      <alignment horizontal="right" vertical="center"/>
    </xf>
    <xf numFmtId="165" fontId="3" fillId="2" borderId="1" xfId="1" applyNumberForma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left" wrapText="1"/>
    </xf>
    <xf numFmtId="1" fontId="2" fillId="11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D8D7-8181-4A67-9CE0-34D93AC3753C}">
  <dimension ref="A1:U133"/>
  <sheetViews>
    <sheetView tabSelected="1" workbookViewId="0">
      <selection activeCell="S14" sqref="S14"/>
    </sheetView>
  </sheetViews>
  <sheetFormatPr defaultRowHeight="14.5" x14ac:dyDescent="0.35"/>
  <cols>
    <col min="1" max="1" width="14.453125" customWidth="1"/>
    <col min="4" max="4" width="11.6328125" customWidth="1"/>
    <col min="6" max="6" width="14.453125" customWidth="1"/>
    <col min="8" max="8" width="11.6328125" customWidth="1"/>
    <col min="9" max="9" width="10.36328125" customWidth="1"/>
    <col min="10" max="10" width="11.08984375" customWidth="1"/>
    <col min="11" max="11" width="12.26953125" customWidth="1"/>
    <col min="12" max="12" width="9.90625" customWidth="1"/>
    <col min="13" max="13" width="10.26953125" customWidth="1"/>
    <col min="14" max="14" width="11" customWidth="1"/>
    <col min="15" max="15" width="13.453125" customWidth="1"/>
  </cols>
  <sheetData>
    <row r="1" spans="1:21" s="29" customFormat="1" ht="56.5" customHeight="1" x14ac:dyDescent="0.35">
      <c r="A1" s="23"/>
      <c r="B1" s="24" t="s">
        <v>0</v>
      </c>
      <c r="C1" s="25" t="s">
        <v>1</v>
      </c>
      <c r="D1" s="25" t="s">
        <v>2</v>
      </c>
      <c r="E1" s="25" t="s">
        <v>3</v>
      </c>
      <c r="F1" s="26" t="s">
        <v>8</v>
      </c>
      <c r="G1" s="25" t="s">
        <v>4</v>
      </c>
      <c r="H1" s="25" t="s">
        <v>5</v>
      </c>
      <c r="I1" s="27" t="s">
        <v>12</v>
      </c>
      <c r="J1" s="27" t="s">
        <v>13</v>
      </c>
      <c r="K1" s="25" t="s">
        <v>6</v>
      </c>
      <c r="L1" s="25" t="s">
        <v>7</v>
      </c>
      <c r="M1" s="28" t="s">
        <v>9</v>
      </c>
      <c r="N1" s="28" t="s">
        <v>10</v>
      </c>
      <c r="O1" s="28" t="s">
        <v>11</v>
      </c>
    </row>
    <row r="2" spans="1:21" x14ac:dyDescent="0.35">
      <c r="A2" s="18">
        <v>41275</v>
      </c>
      <c r="B2" s="1">
        <v>30.22</v>
      </c>
      <c r="C2" s="7">
        <v>150.49</v>
      </c>
      <c r="D2" s="7">
        <v>185.49</v>
      </c>
      <c r="E2" s="7">
        <v>403</v>
      </c>
      <c r="F2" s="7">
        <f t="shared" ref="F2:F33" si="0">E2*B2*1.18</f>
        <v>14370.818799999999</v>
      </c>
      <c r="G2" s="7">
        <v>369</v>
      </c>
      <c r="H2" s="7">
        <f t="shared" ref="H2:H33" si="1">G2*B2</f>
        <v>11151.18</v>
      </c>
      <c r="I2" s="7">
        <v>9351.18</v>
      </c>
      <c r="J2" s="7">
        <v>536.61538461538464</v>
      </c>
      <c r="K2" s="7">
        <v>580</v>
      </c>
      <c r="L2" s="7">
        <v>585</v>
      </c>
      <c r="M2" s="7">
        <v>20682.567999999996</v>
      </c>
      <c r="N2" s="7">
        <v>20860.865999999998</v>
      </c>
      <c r="O2" s="7">
        <v>22085.48996923077</v>
      </c>
      <c r="R2" s="30"/>
      <c r="T2" s="30"/>
      <c r="U2" s="30"/>
    </row>
    <row r="3" spans="1:21" x14ac:dyDescent="0.35">
      <c r="A3" s="19">
        <v>41306</v>
      </c>
      <c r="B3" s="2">
        <v>30.16</v>
      </c>
      <c r="C3" s="8">
        <v>154.63999999999999</v>
      </c>
      <c r="D3" s="8">
        <v>189.64</v>
      </c>
      <c r="E3" s="8">
        <v>404.5</v>
      </c>
      <c r="F3" s="10">
        <f t="shared" si="0"/>
        <v>14395.669599999999</v>
      </c>
      <c r="G3" s="7">
        <v>361.5</v>
      </c>
      <c r="H3" s="13">
        <f t="shared" si="1"/>
        <v>10902.84</v>
      </c>
      <c r="I3" s="7">
        <v>9102.84</v>
      </c>
      <c r="J3" s="7">
        <v>526.93333333333328</v>
      </c>
      <c r="K3" s="7">
        <v>580</v>
      </c>
      <c r="L3" s="7">
        <v>570</v>
      </c>
      <c r="M3" s="13">
        <v>20641.503999999997</v>
      </c>
      <c r="N3" s="13">
        <v>20285.615999999998</v>
      </c>
      <c r="O3" s="13">
        <v>21702.92501333333</v>
      </c>
      <c r="R3" s="30"/>
      <c r="T3" s="30"/>
      <c r="U3" s="30"/>
    </row>
    <row r="4" spans="1:21" x14ac:dyDescent="0.35">
      <c r="A4" s="19">
        <v>41334</v>
      </c>
      <c r="B4" s="2">
        <v>30.8</v>
      </c>
      <c r="C4" s="8">
        <v>139.87</v>
      </c>
      <c r="D4" s="8">
        <v>174.87</v>
      </c>
      <c r="E4" s="8">
        <v>413.66666666666669</v>
      </c>
      <c r="F4" s="10">
        <f t="shared" si="0"/>
        <v>15034.301333333333</v>
      </c>
      <c r="G4" s="7">
        <v>367.2</v>
      </c>
      <c r="H4" s="13">
        <f t="shared" si="1"/>
        <v>11309.76</v>
      </c>
      <c r="I4" s="7">
        <v>9509.76</v>
      </c>
      <c r="J4" s="7">
        <v>535.42857142857144</v>
      </c>
      <c r="K4" s="7">
        <v>563</v>
      </c>
      <c r="L4" s="7">
        <v>575</v>
      </c>
      <c r="M4" s="13">
        <v>20461.672000000002</v>
      </c>
      <c r="N4" s="13">
        <v>20897.8</v>
      </c>
      <c r="O4" s="13">
        <v>22409.615999999998</v>
      </c>
      <c r="R4" s="30"/>
      <c r="T4" s="30"/>
      <c r="U4" s="30"/>
    </row>
    <row r="5" spans="1:21" x14ac:dyDescent="0.35">
      <c r="A5" s="19">
        <v>41365</v>
      </c>
      <c r="B5" s="2">
        <v>31.35</v>
      </c>
      <c r="C5" s="8">
        <v>137.38999999999999</v>
      </c>
      <c r="D5" s="8">
        <v>172.39</v>
      </c>
      <c r="E5" s="8">
        <v>407</v>
      </c>
      <c r="F5" s="10">
        <f t="shared" si="0"/>
        <v>15056.151</v>
      </c>
      <c r="G5" s="7">
        <v>355.5</v>
      </c>
      <c r="H5" s="13">
        <f t="shared" si="1"/>
        <v>11144.925000000001</v>
      </c>
      <c r="I5" s="7">
        <v>9344.9250000000011</v>
      </c>
      <c r="J5" s="7">
        <v>524.23076923076928</v>
      </c>
      <c r="K5" s="7">
        <v>560</v>
      </c>
      <c r="L5" s="7">
        <v>570</v>
      </c>
      <c r="M5" s="13">
        <v>20716.079999999998</v>
      </c>
      <c r="N5" s="13">
        <v>21086.01</v>
      </c>
      <c r="O5" s="13">
        <v>22342.868846153848</v>
      </c>
      <c r="R5" s="30"/>
      <c r="T5" s="30"/>
      <c r="U5" s="30"/>
    </row>
    <row r="6" spans="1:21" x14ac:dyDescent="0.35">
      <c r="A6" s="19">
        <v>41395</v>
      </c>
      <c r="B6" s="2">
        <v>31.3</v>
      </c>
      <c r="C6" s="8">
        <v>124.01</v>
      </c>
      <c r="D6" s="8">
        <v>159.01</v>
      </c>
      <c r="E6" s="8">
        <v>394.41666666666669</v>
      </c>
      <c r="F6" s="10">
        <f t="shared" si="0"/>
        <v>14567.385166666667</v>
      </c>
      <c r="G6" s="7">
        <v>329.4</v>
      </c>
      <c r="H6" s="13">
        <f t="shared" si="1"/>
        <v>10310.219999999999</v>
      </c>
      <c r="I6" s="7">
        <v>8510.2199999999993</v>
      </c>
      <c r="J6" s="7">
        <v>517.69230769230774</v>
      </c>
      <c r="K6" s="7">
        <v>558</v>
      </c>
      <c r="L6" s="7">
        <v>565</v>
      </c>
      <c r="M6" s="13">
        <v>20609.172000000002</v>
      </c>
      <c r="N6" s="13">
        <v>20867.71</v>
      </c>
      <c r="O6" s="13">
        <v>22070.447692307695</v>
      </c>
      <c r="R6" s="30"/>
      <c r="T6" s="30"/>
      <c r="U6" s="30"/>
    </row>
    <row r="7" spans="1:21" x14ac:dyDescent="0.35">
      <c r="A7" s="19">
        <v>41426</v>
      </c>
      <c r="B7" s="2">
        <v>32.299999999999997</v>
      </c>
      <c r="C7" s="8">
        <v>114.82</v>
      </c>
      <c r="D7" s="8">
        <v>149.82</v>
      </c>
      <c r="E7" s="8">
        <v>375.55555555555554</v>
      </c>
      <c r="F7" s="10">
        <f t="shared" si="0"/>
        <v>14313.924444444443</v>
      </c>
      <c r="G7" s="7">
        <v>313.5</v>
      </c>
      <c r="H7" s="13">
        <f t="shared" si="1"/>
        <v>10126.049999999999</v>
      </c>
      <c r="I7" s="7">
        <v>8326.0499999999993</v>
      </c>
      <c r="J7" s="7">
        <v>500.55555555555554</v>
      </c>
      <c r="K7" s="7">
        <v>565</v>
      </c>
      <c r="L7" s="7">
        <v>568</v>
      </c>
      <c r="M7" s="13">
        <v>21534.41</v>
      </c>
      <c r="N7" s="13">
        <v>21648.751999999997</v>
      </c>
      <c r="O7" s="13">
        <v>22028.174444444445</v>
      </c>
      <c r="R7" s="30"/>
      <c r="T7" s="30"/>
      <c r="U7" s="30"/>
    </row>
    <row r="8" spans="1:21" x14ac:dyDescent="0.35">
      <c r="A8" s="19">
        <v>41456</v>
      </c>
      <c r="B8" s="2">
        <v>32.74</v>
      </c>
      <c r="C8" s="8">
        <v>127.19</v>
      </c>
      <c r="D8" s="8">
        <v>162.19</v>
      </c>
      <c r="E8" s="8">
        <v>386.77777777777777</v>
      </c>
      <c r="F8" s="10">
        <f t="shared" si="0"/>
        <v>14942.463244444445</v>
      </c>
      <c r="G8" s="7">
        <v>332</v>
      </c>
      <c r="H8" s="13">
        <f t="shared" si="1"/>
        <v>10869.68</v>
      </c>
      <c r="I8" s="7">
        <v>9069.68</v>
      </c>
      <c r="J8" s="7">
        <v>522.90909090909088</v>
      </c>
      <c r="K8" s="7">
        <v>578</v>
      </c>
      <c r="L8" s="7">
        <v>570</v>
      </c>
      <c r="M8" s="13">
        <v>22329.989600000001</v>
      </c>
      <c r="N8" s="13">
        <v>22020.924000000003</v>
      </c>
      <c r="O8" s="13">
        <v>23151.651490909091</v>
      </c>
      <c r="R8" s="30"/>
      <c r="T8" s="30"/>
      <c r="U8" s="30"/>
    </row>
    <row r="9" spans="1:21" x14ac:dyDescent="0.35">
      <c r="A9" s="19">
        <v>41487</v>
      </c>
      <c r="B9" s="2">
        <v>33.020000000000003</v>
      </c>
      <c r="C9" s="8">
        <v>137.06</v>
      </c>
      <c r="D9" s="8">
        <v>172.06</v>
      </c>
      <c r="E9" s="8">
        <v>396.18181818181819</v>
      </c>
      <c r="F9" s="10">
        <f t="shared" si="0"/>
        <v>15436.669890909092</v>
      </c>
      <c r="G9" s="7">
        <v>342.6</v>
      </c>
      <c r="H9" s="13">
        <f t="shared" si="1"/>
        <v>11312.652000000002</v>
      </c>
      <c r="I9" s="7">
        <v>9512.6520000000019</v>
      </c>
      <c r="J9" s="7">
        <v>522.26666666666665</v>
      </c>
      <c r="K9" s="7">
        <v>585</v>
      </c>
      <c r="L9" s="7">
        <v>590</v>
      </c>
      <c r="M9" s="13">
        <v>22793.705999999998</v>
      </c>
      <c r="N9" s="13">
        <v>22988.524000000001</v>
      </c>
      <c r="O9" s="13">
        <v>23299.389493333336</v>
      </c>
      <c r="R9" s="30"/>
      <c r="T9" s="30"/>
      <c r="U9" s="30"/>
    </row>
    <row r="10" spans="1:21" x14ac:dyDescent="0.35">
      <c r="A10" s="19">
        <v>41518</v>
      </c>
      <c r="B10" s="2">
        <v>32.6</v>
      </c>
      <c r="C10" s="8">
        <v>134.19</v>
      </c>
      <c r="D10" s="8">
        <v>169.19</v>
      </c>
      <c r="E10" s="8">
        <v>395.66666666666669</v>
      </c>
      <c r="F10" s="10">
        <f t="shared" si="0"/>
        <v>15220.505333333334</v>
      </c>
      <c r="G10" s="7">
        <v>330.25</v>
      </c>
      <c r="H10" s="13">
        <f t="shared" si="1"/>
        <v>10766.15</v>
      </c>
      <c r="I10" s="7">
        <v>8966.15</v>
      </c>
      <c r="J10" s="7">
        <v>508</v>
      </c>
      <c r="K10" s="7">
        <v>575</v>
      </c>
      <c r="L10" s="7">
        <v>571</v>
      </c>
      <c r="M10" s="13">
        <v>22119.1</v>
      </c>
      <c r="N10" s="13">
        <v>21965.228000000003</v>
      </c>
      <c r="O10" s="13">
        <v>22491.743999999999</v>
      </c>
      <c r="R10" s="30"/>
      <c r="T10" s="30"/>
      <c r="U10" s="30"/>
    </row>
    <row r="11" spans="1:21" x14ac:dyDescent="0.35">
      <c r="A11" s="19">
        <v>41548</v>
      </c>
      <c r="B11" s="2">
        <v>32.090000000000003</v>
      </c>
      <c r="C11" s="8">
        <v>132.57</v>
      </c>
      <c r="D11" s="8">
        <v>167.57</v>
      </c>
      <c r="E11" s="8">
        <v>381.22222222222223</v>
      </c>
      <c r="F11" s="10">
        <f t="shared" si="0"/>
        <v>14435.436911111112</v>
      </c>
      <c r="G11" s="7">
        <v>337</v>
      </c>
      <c r="H11" s="13">
        <f t="shared" si="1"/>
        <v>10814.330000000002</v>
      </c>
      <c r="I11" s="7">
        <v>9014.3300000000017</v>
      </c>
      <c r="J11" s="7">
        <v>511</v>
      </c>
      <c r="K11" s="7">
        <v>571</v>
      </c>
      <c r="L11" s="7">
        <v>571</v>
      </c>
      <c r="M11" s="13">
        <v>21621.600200000001</v>
      </c>
      <c r="N11" s="13">
        <v>21621.600200000001</v>
      </c>
      <c r="O11" s="13">
        <v>22299.628199999999</v>
      </c>
      <c r="R11" s="30"/>
      <c r="T11" s="30"/>
      <c r="U11" s="30"/>
    </row>
    <row r="12" spans="1:21" x14ac:dyDescent="0.35">
      <c r="A12" s="19">
        <v>41579</v>
      </c>
      <c r="B12" s="2">
        <v>32.69</v>
      </c>
      <c r="C12" s="8">
        <v>136.32</v>
      </c>
      <c r="D12" s="8">
        <v>171.32</v>
      </c>
      <c r="E12" s="8">
        <v>399.36363636363637</v>
      </c>
      <c r="F12" s="10">
        <f t="shared" si="0"/>
        <v>15405.13278181818</v>
      </c>
      <c r="G12" s="7">
        <v>355.6</v>
      </c>
      <c r="H12" s="13">
        <f t="shared" si="1"/>
        <v>11624.564</v>
      </c>
      <c r="I12" s="7">
        <v>9824.5640000000003</v>
      </c>
      <c r="J12" s="7">
        <v>515</v>
      </c>
      <c r="K12" s="7">
        <v>571</v>
      </c>
      <c r="L12" s="7">
        <v>579</v>
      </c>
      <c r="M12" s="13">
        <v>22025.868199999997</v>
      </c>
      <c r="N12" s="13">
        <v>22334.461799999997</v>
      </c>
      <c r="O12" s="13">
        <v>22815.712999999996</v>
      </c>
      <c r="R12" s="30"/>
      <c r="T12" s="30"/>
      <c r="U12" s="30"/>
    </row>
    <row r="13" spans="1:21" x14ac:dyDescent="0.35">
      <c r="A13" s="19">
        <v>41609</v>
      </c>
      <c r="B13" s="3">
        <v>32.880000000000003</v>
      </c>
      <c r="C13" s="8">
        <v>135.79</v>
      </c>
      <c r="D13" s="8">
        <v>170.79</v>
      </c>
      <c r="E13" s="8">
        <v>400.44444444444446</v>
      </c>
      <c r="F13" s="10">
        <f t="shared" si="0"/>
        <v>15536.603733333333</v>
      </c>
      <c r="G13" s="7">
        <v>355.75</v>
      </c>
      <c r="H13" s="13">
        <f t="shared" si="1"/>
        <v>11697.060000000001</v>
      </c>
      <c r="I13" s="7">
        <v>9897.0600000000013</v>
      </c>
      <c r="J13" s="7">
        <v>512.63636363636363</v>
      </c>
      <c r="K13" s="7">
        <v>566</v>
      </c>
      <c r="L13" s="7">
        <v>574</v>
      </c>
      <c r="M13" s="13">
        <v>21959.894400000001</v>
      </c>
      <c r="N13" s="13">
        <v>22270.281600000002</v>
      </c>
      <c r="O13" s="13">
        <v>22839.470690909093</v>
      </c>
      <c r="R13" s="30"/>
      <c r="T13" s="30"/>
      <c r="U13" s="30"/>
    </row>
    <row r="14" spans="1:21" x14ac:dyDescent="0.35">
      <c r="A14" s="18">
        <v>41640</v>
      </c>
      <c r="B14" s="1">
        <v>33.78</v>
      </c>
      <c r="C14" s="7">
        <v>128.12</v>
      </c>
      <c r="D14" s="7">
        <v>163.12</v>
      </c>
      <c r="E14" s="7">
        <v>395.22222222222223</v>
      </c>
      <c r="F14" s="7">
        <f t="shared" si="0"/>
        <v>15753.715866666666</v>
      </c>
      <c r="G14" s="7">
        <v>354</v>
      </c>
      <c r="H14" s="7">
        <f t="shared" si="1"/>
        <v>11958.12</v>
      </c>
      <c r="I14" s="7">
        <v>10158.120000000001</v>
      </c>
      <c r="J14" s="7">
        <v>512.5454545454545</v>
      </c>
      <c r="K14" s="7">
        <v>556</v>
      </c>
      <c r="L14" s="7">
        <v>563</v>
      </c>
      <c r="M14" s="7">
        <v>22162.382399999999</v>
      </c>
      <c r="N14" s="7">
        <v>22441.405199999997</v>
      </c>
      <c r="O14" s="7">
        <v>23380.266836363633</v>
      </c>
      <c r="R14" s="30"/>
      <c r="T14" s="30"/>
      <c r="U14" s="30"/>
    </row>
    <row r="15" spans="1:21" x14ac:dyDescent="0.35">
      <c r="A15" s="20">
        <v>41671</v>
      </c>
      <c r="B15" s="4">
        <v>35.24</v>
      </c>
      <c r="C15" s="8">
        <v>121.37</v>
      </c>
      <c r="D15" s="8">
        <v>156.37</v>
      </c>
      <c r="E15" s="8">
        <v>381</v>
      </c>
      <c r="F15" s="10">
        <f t="shared" si="0"/>
        <v>15843.199199999999</v>
      </c>
      <c r="G15" s="7">
        <v>325</v>
      </c>
      <c r="H15" s="13">
        <f t="shared" si="1"/>
        <v>11453</v>
      </c>
      <c r="I15" s="7">
        <v>9653</v>
      </c>
      <c r="J15" s="7">
        <v>490.75</v>
      </c>
      <c r="K15" s="7">
        <v>541</v>
      </c>
      <c r="L15" s="7">
        <v>539</v>
      </c>
      <c r="M15" s="13">
        <v>22496.511199999997</v>
      </c>
      <c r="N15" s="13">
        <v>22413.344799999999</v>
      </c>
      <c r="O15" s="13">
        <v>23356.955400000003</v>
      </c>
      <c r="R15" s="30"/>
      <c r="T15" s="30"/>
      <c r="U15" s="30"/>
    </row>
    <row r="16" spans="1:21" x14ac:dyDescent="0.35">
      <c r="A16" s="20">
        <v>41699</v>
      </c>
      <c r="B16" s="4">
        <v>36.19</v>
      </c>
      <c r="C16" s="8">
        <v>111.83</v>
      </c>
      <c r="D16" s="8">
        <v>146.82999999999998</v>
      </c>
      <c r="E16" s="8">
        <v>380.625</v>
      </c>
      <c r="F16" s="10">
        <f t="shared" si="0"/>
        <v>16254.286124999997</v>
      </c>
      <c r="G16" s="7">
        <v>328</v>
      </c>
      <c r="H16" s="13">
        <f t="shared" si="1"/>
        <v>11870.32</v>
      </c>
      <c r="I16" s="7">
        <v>10070.32</v>
      </c>
      <c r="J16" s="7">
        <v>495.73684210526318</v>
      </c>
      <c r="K16" s="7">
        <v>541</v>
      </c>
      <c r="L16" s="7">
        <v>528</v>
      </c>
      <c r="M16" s="13">
        <v>23102.972199999997</v>
      </c>
      <c r="N16" s="13">
        <v>22547.817599999998</v>
      </c>
      <c r="O16" s="13">
        <v>24120.045252631575</v>
      </c>
      <c r="R16" s="30"/>
      <c r="T16" s="30"/>
      <c r="U16" s="30"/>
    </row>
    <row r="17" spans="1:21" x14ac:dyDescent="0.35">
      <c r="A17" s="20">
        <v>41730</v>
      </c>
      <c r="B17" s="4">
        <v>35.659999999999997</v>
      </c>
      <c r="C17" s="8">
        <v>114.58</v>
      </c>
      <c r="D17" s="8">
        <v>149.57999999999998</v>
      </c>
      <c r="E17" s="8">
        <v>387.22222222222223</v>
      </c>
      <c r="F17" s="10">
        <f t="shared" si="0"/>
        <v>16293.846444444442</v>
      </c>
      <c r="G17" s="7">
        <v>340</v>
      </c>
      <c r="H17" s="13">
        <f t="shared" si="1"/>
        <v>12124.4</v>
      </c>
      <c r="I17" s="7">
        <v>10324.4</v>
      </c>
      <c r="J17" s="7">
        <v>511.1875</v>
      </c>
      <c r="K17" s="7">
        <v>543</v>
      </c>
      <c r="L17" s="7">
        <v>535</v>
      </c>
      <c r="M17" s="13">
        <v>22848.788399999994</v>
      </c>
      <c r="N17" s="13">
        <v>22512.157999999996</v>
      </c>
      <c r="O17" s="13">
        <v>24460.156574999997</v>
      </c>
      <c r="R17" s="30"/>
      <c r="T17" s="30"/>
      <c r="U17" s="30"/>
    </row>
    <row r="18" spans="1:21" x14ac:dyDescent="0.35">
      <c r="A18" s="20">
        <v>41760</v>
      </c>
      <c r="B18" s="4">
        <v>34.83</v>
      </c>
      <c r="C18" s="8">
        <v>100.56</v>
      </c>
      <c r="D18" s="8">
        <v>135.56</v>
      </c>
      <c r="E18" s="8">
        <v>387.2</v>
      </c>
      <c r="F18" s="10">
        <f t="shared" si="0"/>
        <v>15913.687679999999</v>
      </c>
      <c r="G18" s="7">
        <v>330</v>
      </c>
      <c r="H18" s="13">
        <f t="shared" si="1"/>
        <v>11493.9</v>
      </c>
      <c r="I18" s="7">
        <v>9693.9</v>
      </c>
      <c r="J18" s="7">
        <v>510.94117647058823</v>
      </c>
      <c r="K18" s="7">
        <v>546</v>
      </c>
      <c r="L18" s="7">
        <v>537</v>
      </c>
      <c r="M18" s="13">
        <v>22440.272399999998</v>
      </c>
      <c r="N18" s="13">
        <v>22070.377799999998</v>
      </c>
      <c r="O18" s="13">
        <v>23949.375788235291</v>
      </c>
      <c r="R18" s="30"/>
      <c r="T18" s="30"/>
      <c r="U18" s="30"/>
    </row>
    <row r="19" spans="1:21" x14ac:dyDescent="0.35">
      <c r="A19" s="20">
        <v>41791</v>
      </c>
      <c r="B19" s="4">
        <v>34.44</v>
      </c>
      <c r="C19" s="8">
        <v>92.74</v>
      </c>
      <c r="D19" s="8">
        <v>127.74</v>
      </c>
      <c r="E19" s="8">
        <v>392.88</v>
      </c>
      <c r="F19" s="10">
        <f t="shared" si="0"/>
        <v>15966.328895999997</v>
      </c>
      <c r="G19" s="7">
        <v>325</v>
      </c>
      <c r="H19" s="13">
        <f t="shared" si="1"/>
        <v>11193</v>
      </c>
      <c r="I19" s="7">
        <v>9393</v>
      </c>
      <c r="J19" s="7">
        <v>505</v>
      </c>
      <c r="K19" s="7">
        <v>538</v>
      </c>
      <c r="L19" s="7">
        <v>523</v>
      </c>
      <c r="M19" s="13">
        <v>21863.889599999995</v>
      </c>
      <c r="N19" s="13">
        <v>21254.301599999999</v>
      </c>
      <c r="O19" s="13">
        <v>23472.795999999995</v>
      </c>
      <c r="R19" s="30"/>
      <c r="T19" s="30"/>
      <c r="U19" s="30"/>
    </row>
    <row r="20" spans="1:21" x14ac:dyDescent="0.35">
      <c r="A20" s="20">
        <v>41821</v>
      </c>
      <c r="B20" s="4">
        <v>34.630000000000003</v>
      </c>
      <c r="C20" s="8">
        <v>96.05</v>
      </c>
      <c r="D20" s="8">
        <v>131.05000000000001</v>
      </c>
      <c r="E20" s="8">
        <v>391.61904761904759</v>
      </c>
      <c r="F20" s="10">
        <f t="shared" si="0"/>
        <v>16002.88579047619</v>
      </c>
      <c r="G20" s="7">
        <v>329</v>
      </c>
      <c r="H20" s="13">
        <f t="shared" si="1"/>
        <v>11393.27</v>
      </c>
      <c r="I20" s="7">
        <v>9593.27</v>
      </c>
      <c r="J20" s="7">
        <v>504.26666666666665</v>
      </c>
      <c r="K20" s="7">
        <v>540</v>
      </c>
      <c r="L20" s="7">
        <v>525</v>
      </c>
      <c r="M20" s="13">
        <v>22066.236000000001</v>
      </c>
      <c r="N20" s="13">
        <v>21453.285</v>
      </c>
      <c r="O20" s="13">
        <v>23556.050506666666</v>
      </c>
      <c r="R20" s="30"/>
      <c r="T20" s="30"/>
      <c r="U20" s="30"/>
    </row>
    <row r="21" spans="1:21" x14ac:dyDescent="0.35">
      <c r="A21" s="20">
        <v>41852</v>
      </c>
      <c r="B21" s="4">
        <v>36.090000000000003</v>
      </c>
      <c r="C21" s="8">
        <v>92.61</v>
      </c>
      <c r="D21" s="8">
        <v>127.61</v>
      </c>
      <c r="E21" s="8">
        <v>391.16</v>
      </c>
      <c r="F21" s="10">
        <f t="shared" si="0"/>
        <v>16658.017992000001</v>
      </c>
      <c r="G21" s="7">
        <v>342</v>
      </c>
      <c r="H21" s="13">
        <f t="shared" si="1"/>
        <v>12342.78</v>
      </c>
      <c r="I21" s="7">
        <v>10542.78</v>
      </c>
      <c r="J21" s="7">
        <v>510.82608695652175</v>
      </c>
      <c r="K21" s="7">
        <v>549</v>
      </c>
      <c r="L21" s="7">
        <v>533</v>
      </c>
      <c r="M21" s="13">
        <v>23379.823800000002</v>
      </c>
      <c r="N21" s="13">
        <v>22698.444599999999</v>
      </c>
      <c r="O21" s="13">
        <v>24704.141904347824</v>
      </c>
      <c r="R21" s="30"/>
      <c r="T21" s="30"/>
      <c r="U21" s="30"/>
    </row>
    <row r="22" spans="1:21" x14ac:dyDescent="0.35">
      <c r="A22" s="20">
        <v>41883</v>
      </c>
      <c r="B22" s="4">
        <v>37.9</v>
      </c>
      <c r="C22" s="8">
        <v>82.38</v>
      </c>
      <c r="D22" s="8">
        <v>117.38</v>
      </c>
      <c r="E22" s="8">
        <v>394.6</v>
      </c>
      <c r="F22" s="10">
        <f t="shared" si="0"/>
        <v>17647.301199999998</v>
      </c>
      <c r="G22" s="7">
        <v>337</v>
      </c>
      <c r="H22" s="13">
        <f t="shared" si="1"/>
        <v>12772.3</v>
      </c>
      <c r="I22" s="7">
        <v>10972.3</v>
      </c>
      <c r="J22" s="7">
        <v>493.5</v>
      </c>
      <c r="K22" s="7">
        <v>546</v>
      </c>
      <c r="L22" s="7">
        <v>534</v>
      </c>
      <c r="M22" s="13">
        <v>24418.211999999996</v>
      </c>
      <c r="N22" s="13">
        <v>23881.547999999995</v>
      </c>
      <c r="O22" s="13">
        <v>25020.306999999997</v>
      </c>
      <c r="R22" s="30"/>
      <c r="T22" s="30"/>
      <c r="U22" s="30"/>
    </row>
    <row r="23" spans="1:21" x14ac:dyDescent="0.35">
      <c r="A23" s="20">
        <v>41913</v>
      </c>
      <c r="B23" s="4">
        <v>40.79</v>
      </c>
      <c r="C23" s="8">
        <v>81.06</v>
      </c>
      <c r="D23" s="8">
        <v>116.06</v>
      </c>
      <c r="E23" s="8">
        <v>393.53846153846155</v>
      </c>
      <c r="F23" s="10">
        <f t="shared" si="0"/>
        <v>18941.871938461536</v>
      </c>
      <c r="G23" s="7">
        <v>293</v>
      </c>
      <c r="H23" s="13">
        <f t="shared" si="1"/>
        <v>11951.47</v>
      </c>
      <c r="I23" s="7">
        <v>10151.469999999999</v>
      </c>
      <c r="J23" s="7">
        <v>466.04545454545456</v>
      </c>
      <c r="K23" s="7">
        <v>530</v>
      </c>
      <c r="L23" s="7">
        <v>518</v>
      </c>
      <c r="M23" s="13">
        <v>25510.065999999999</v>
      </c>
      <c r="N23" s="13">
        <v>24932.479599999999</v>
      </c>
      <c r="O23" s="13">
        <v>25381.793027272724</v>
      </c>
      <c r="R23" s="30"/>
      <c r="T23" s="30"/>
      <c r="U23" s="30"/>
    </row>
    <row r="24" spans="1:21" x14ac:dyDescent="0.35">
      <c r="A24" s="20">
        <v>41944</v>
      </c>
      <c r="B24" s="4">
        <v>46.21</v>
      </c>
      <c r="C24" s="8">
        <v>73.73</v>
      </c>
      <c r="D24" s="8">
        <v>108.73</v>
      </c>
      <c r="E24" s="8">
        <v>375.95238095238096</v>
      </c>
      <c r="F24" s="10">
        <f t="shared" si="0"/>
        <v>20499.856238095235</v>
      </c>
      <c r="G24" s="7">
        <v>267</v>
      </c>
      <c r="H24" s="13">
        <f t="shared" si="1"/>
        <v>12338.07</v>
      </c>
      <c r="I24" s="7">
        <v>10538.07</v>
      </c>
      <c r="J24" s="7">
        <v>434.15789473684208</v>
      </c>
      <c r="K24" s="7"/>
      <c r="L24" s="7">
        <v>478</v>
      </c>
      <c r="M24" s="13">
        <v>26282.399600000001</v>
      </c>
      <c r="N24" s="13">
        <v>26064.288400000001</v>
      </c>
      <c r="O24" s="13">
        <v>26623.674852631579</v>
      </c>
      <c r="R24" s="30"/>
      <c r="T24" s="30"/>
      <c r="U24" s="30"/>
    </row>
    <row r="25" spans="1:21" x14ac:dyDescent="0.35">
      <c r="A25" s="20">
        <v>41974</v>
      </c>
      <c r="B25" s="4">
        <v>55.77</v>
      </c>
      <c r="C25" s="8">
        <v>68.39</v>
      </c>
      <c r="D25" s="8">
        <v>103.39</v>
      </c>
      <c r="E25" s="8">
        <v>344.04761904761904</v>
      </c>
      <c r="F25" s="10">
        <f t="shared" si="0"/>
        <v>22641.292142857143</v>
      </c>
      <c r="G25" s="7">
        <v>274</v>
      </c>
      <c r="H25" s="13">
        <f t="shared" si="1"/>
        <v>15280.980000000001</v>
      </c>
      <c r="I25" s="7">
        <v>13480.980000000001</v>
      </c>
      <c r="J25" s="7">
        <v>415.88235294117646</v>
      </c>
      <c r="K25" s="7">
        <v>443</v>
      </c>
      <c r="L25" s="7">
        <v>426</v>
      </c>
      <c r="M25" s="13">
        <v>29153.209800000001</v>
      </c>
      <c r="N25" s="13">
        <v>28034.463599999999</v>
      </c>
      <c r="O25" s="13">
        <v>30318.635411764706</v>
      </c>
      <c r="R25" s="30"/>
      <c r="T25" s="30"/>
      <c r="U25" s="30"/>
    </row>
    <row r="26" spans="1:21" x14ac:dyDescent="0.35">
      <c r="A26" s="18">
        <v>42005</v>
      </c>
      <c r="B26" s="1">
        <v>65.150000000000006</v>
      </c>
      <c r="C26" s="7">
        <v>68.23</v>
      </c>
      <c r="D26" s="7">
        <v>109</v>
      </c>
      <c r="E26" s="7">
        <v>342</v>
      </c>
      <c r="F26" s="7">
        <f t="shared" si="0"/>
        <v>26291.934000000001</v>
      </c>
      <c r="G26" s="7">
        <v>273</v>
      </c>
      <c r="H26" s="7">
        <f t="shared" si="1"/>
        <v>17785.95</v>
      </c>
      <c r="I26" s="7">
        <v>11895</v>
      </c>
      <c r="J26" s="7">
        <v>399.73684210526318</v>
      </c>
      <c r="K26" s="7">
        <v>432</v>
      </c>
      <c r="L26" s="7">
        <v>415</v>
      </c>
      <c r="M26" s="7">
        <v>33210.864000000001</v>
      </c>
      <c r="N26" s="7">
        <v>31903.955000000002</v>
      </c>
      <c r="O26" s="7">
        <v>33680.569210526315</v>
      </c>
      <c r="R26" s="31"/>
      <c r="S26" s="32"/>
      <c r="T26" s="30"/>
      <c r="U26" s="30"/>
    </row>
    <row r="27" spans="1:21" x14ac:dyDescent="0.35">
      <c r="A27" s="19">
        <v>42036</v>
      </c>
      <c r="B27" s="2">
        <v>64.510000000000005</v>
      </c>
      <c r="C27" s="8">
        <v>62.75</v>
      </c>
      <c r="D27" s="8">
        <v>106</v>
      </c>
      <c r="E27" s="8">
        <v>305</v>
      </c>
      <c r="F27" s="10">
        <f t="shared" si="0"/>
        <v>23217.149000000001</v>
      </c>
      <c r="G27" s="7">
        <v>208</v>
      </c>
      <c r="H27" s="13">
        <f t="shared" si="1"/>
        <v>13418.080000000002</v>
      </c>
      <c r="I27" s="7">
        <v>13175</v>
      </c>
      <c r="J27" s="7">
        <v>362.63157894736844</v>
      </c>
      <c r="K27" s="7">
        <v>412</v>
      </c>
      <c r="L27" s="7">
        <v>394</v>
      </c>
      <c r="M27" s="13">
        <v>31362.1816</v>
      </c>
      <c r="N27" s="13">
        <v>29991.9892</v>
      </c>
      <c r="O27" s="13">
        <v>30554.168526315789</v>
      </c>
      <c r="R27" s="31"/>
      <c r="S27" s="32"/>
      <c r="T27" s="30"/>
      <c r="U27" s="30"/>
    </row>
    <row r="28" spans="1:21" x14ac:dyDescent="0.35">
      <c r="A28" s="19">
        <v>42064</v>
      </c>
      <c r="B28" s="2">
        <v>60.36</v>
      </c>
      <c r="C28" s="8">
        <v>58.05</v>
      </c>
      <c r="D28" s="8">
        <v>103</v>
      </c>
      <c r="E28" s="8">
        <v>255</v>
      </c>
      <c r="F28" s="10">
        <f t="shared" si="0"/>
        <v>18162.323999999997</v>
      </c>
      <c r="G28" s="7">
        <v>218</v>
      </c>
      <c r="H28" s="13">
        <f t="shared" si="1"/>
        <v>13158.48</v>
      </c>
      <c r="I28" s="7">
        <v>12738</v>
      </c>
      <c r="J28" s="7">
        <v>363.78947368421052</v>
      </c>
      <c r="K28" s="7">
        <v>406</v>
      </c>
      <c r="L28" s="7">
        <v>393</v>
      </c>
      <c r="M28" s="13">
        <v>28917.268799999998</v>
      </c>
      <c r="N28" s="13">
        <v>27991.346399999999</v>
      </c>
      <c r="O28" s="13">
        <v>28860.832505263155</v>
      </c>
      <c r="R28" s="31"/>
      <c r="S28" s="32"/>
      <c r="T28" s="30"/>
      <c r="U28" s="30"/>
    </row>
    <row r="29" spans="1:21" x14ac:dyDescent="0.35">
      <c r="A29" s="19">
        <v>42095</v>
      </c>
      <c r="B29" s="2">
        <v>53.21</v>
      </c>
      <c r="C29" s="8">
        <v>52.28</v>
      </c>
      <c r="D29" s="8">
        <v>96</v>
      </c>
      <c r="E29" s="8">
        <v>265</v>
      </c>
      <c r="F29" s="10">
        <f t="shared" si="0"/>
        <v>16638.767</v>
      </c>
      <c r="G29" s="7">
        <v>236</v>
      </c>
      <c r="H29" s="13">
        <f t="shared" si="1"/>
        <v>12557.56</v>
      </c>
      <c r="I29" s="7">
        <v>11374</v>
      </c>
      <c r="J29" s="7">
        <v>363.25</v>
      </c>
      <c r="K29" s="7">
        <v>408</v>
      </c>
      <c r="L29" s="7">
        <v>400</v>
      </c>
      <c r="M29" s="13">
        <v>25617.422399999999</v>
      </c>
      <c r="N29" s="13">
        <v>25115.119999999999</v>
      </c>
      <c r="O29" s="13">
        <v>25757.66835</v>
      </c>
      <c r="R29" s="31"/>
      <c r="S29" s="32"/>
      <c r="T29" s="30"/>
      <c r="U29" s="30"/>
    </row>
    <row r="30" spans="1:21" x14ac:dyDescent="0.35">
      <c r="A30" s="19">
        <v>42125</v>
      </c>
      <c r="B30" s="2">
        <v>50.46</v>
      </c>
      <c r="C30" s="8">
        <v>60.3</v>
      </c>
      <c r="D30" s="8">
        <v>85</v>
      </c>
      <c r="E30" s="8">
        <v>268</v>
      </c>
      <c r="F30" s="10">
        <f t="shared" si="0"/>
        <v>15957.4704</v>
      </c>
      <c r="G30" s="7">
        <v>249</v>
      </c>
      <c r="H30" s="13">
        <f t="shared" si="1"/>
        <v>12564.54</v>
      </c>
      <c r="I30" s="7">
        <v>10253</v>
      </c>
      <c r="J30" s="7">
        <v>368.33333333333331</v>
      </c>
      <c r="K30" s="7">
        <v>409</v>
      </c>
      <c r="L30" s="7">
        <v>401</v>
      </c>
      <c r="M30" s="13">
        <v>24353.0052</v>
      </c>
      <c r="N30" s="13">
        <v>23876.662799999998</v>
      </c>
      <c r="O30" s="13">
        <v>24881.597999999998</v>
      </c>
      <c r="R30" s="31"/>
      <c r="S30" s="32"/>
      <c r="T30" s="30"/>
      <c r="U30" s="30"/>
    </row>
    <row r="31" spans="1:21" x14ac:dyDescent="0.35">
      <c r="A31" s="19">
        <v>42156</v>
      </c>
      <c r="B31" s="2">
        <v>54.44</v>
      </c>
      <c r="C31" s="8">
        <v>62.63</v>
      </c>
      <c r="D31" s="8">
        <v>91</v>
      </c>
      <c r="E31" s="8">
        <v>275</v>
      </c>
      <c r="F31" s="10">
        <f t="shared" si="0"/>
        <v>17665.78</v>
      </c>
      <c r="G31" s="7">
        <v>241</v>
      </c>
      <c r="H31" s="13">
        <f t="shared" si="1"/>
        <v>13120.039999999999</v>
      </c>
      <c r="I31" s="7">
        <v>10353</v>
      </c>
      <c r="J31" s="7">
        <v>360.83333333333331</v>
      </c>
      <c r="K31" s="7">
        <v>403</v>
      </c>
      <c r="L31" s="7">
        <v>389</v>
      </c>
      <c r="M31" s="13">
        <v>25888.397599999997</v>
      </c>
      <c r="N31" s="13">
        <v>24989.048799999997</v>
      </c>
      <c r="O31" s="13">
        <v>26129.644666666663</v>
      </c>
      <c r="R31" s="31"/>
      <c r="S31" s="32"/>
      <c r="T31" s="30"/>
      <c r="U31" s="30"/>
    </row>
    <row r="32" spans="1:21" x14ac:dyDescent="0.35">
      <c r="A32" s="19">
        <v>42186</v>
      </c>
      <c r="B32" s="2">
        <v>57.17</v>
      </c>
      <c r="C32" s="8">
        <v>52.39</v>
      </c>
      <c r="D32" s="8">
        <v>87</v>
      </c>
      <c r="E32" s="8">
        <v>258</v>
      </c>
      <c r="F32" s="10">
        <f t="shared" si="0"/>
        <v>17404.834800000001</v>
      </c>
      <c r="G32" s="7">
        <v>208</v>
      </c>
      <c r="H32" s="13">
        <f t="shared" si="1"/>
        <v>11891.36</v>
      </c>
      <c r="I32" s="7">
        <v>10960</v>
      </c>
      <c r="J32" s="7">
        <v>329.12</v>
      </c>
      <c r="K32" s="7">
        <v>384</v>
      </c>
      <c r="L32" s="7">
        <v>364</v>
      </c>
      <c r="M32" s="13">
        <v>25904.870399999996</v>
      </c>
      <c r="N32" s="13">
        <v>24555.6584</v>
      </c>
      <c r="O32" s="13">
        <v>25152.632672</v>
      </c>
      <c r="R32" s="31"/>
      <c r="S32" s="32"/>
      <c r="T32" s="30"/>
      <c r="U32" s="30"/>
    </row>
    <row r="33" spans="1:21" x14ac:dyDescent="0.35">
      <c r="A33" s="19">
        <v>42217</v>
      </c>
      <c r="B33" s="2">
        <v>65.42</v>
      </c>
      <c r="C33" s="8">
        <v>56.19</v>
      </c>
      <c r="D33" s="8">
        <v>83</v>
      </c>
      <c r="E33" s="8">
        <v>231</v>
      </c>
      <c r="F33" s="10">
        <f t="shared" si="0"/>
        <v>17832.1836</v>
      </c>
      <c r="G33" s="7">
        <v>208</v>
      </c>
      <c r="H33" s="13">
        <f t="shared" si="1"/>
        <v>13607.36</v>
      </c>
      <c r="I33" s="7">
        <v>11113</v>
      </c>
      <c r="J33" s="7">
        <v>318.78947368421052</v>
      </c>
      <c r="K33" s="7">
        <v>370</v>
      </c>
      <c r="L33" s="7">
        <v>359</v>
      </c>
      <c r="M33" s="13">
        <v>28562.371999999999</v>
      </c>
      <c r="N33" s="13">
        <v>27713.220399999998</v>
      </c>
      <c r="O33" s="13">
        <v>27559.144694736839</v>
      </c>
      <c r="R33" s="31"/>
      <c r="S33" s="32"/>
      <c r="T33" s="30"/>
      <c r="U33" s="30"/>
    </row>
    <row r="34" spans="1:21" x14ac:dyDescent="0.35">
      <c r="A34" s="19">
        <v>42248</v>
      </c>
      <c r="B34" s="2">
        <v>66.78</v>
      </c>
      <c r="C34" s="8">
        <v>56.95</v>
      </c>
      <c r="D34" s="8">
        <v>82</v>
      </c>
      <c r="E34" s="8">
        <v>220</v>
      </c>
      <c r="F34" s="10">
        <f t="shared" ref="F34:F65" si="2">E34*B34*1.18</f>
        <v>17336.088</v>
      </c>
      <c r="G34" s="7">
        <v>174</v>
      </c>
      <c r="H34" s="13">
        <f t="shared" ref="H34:H65" si="3">G34*B34</f>
        <v>11619.72</v>
      </c>
      <c r="I34" s="7">
        <v>11306</v>
      </c>
      <c r="J34" s="7">
        <v>300.5</v>
      </c>
      <c r="K34" s="7">
        <v>344</v>
      </c>
      <c r="L34" s="7">
        <v>336</v>
      </c>
      <c r="M34" s="13">
        <v>27107.337599999999</v>
      </c>
      <c r="N34" s="13">
        <v>26476.934400000002</v>
      </c>
      <c r="O34" s="13">
        <v>26629.520199999999</v>
      </c>
      <c r="R34" s="31"/>
      <c r="S34" s="32"/>
      <c r="T34" s="30"/>
      <c r="U34" s="30"/>
    </row>
    <row r="35" spans="1:21" x14ac:dyDescent="0.35">
      <c r="A35" s="19">
        <v>42278</v>
      </c>
      <c r="B35" s="2">
        <v>63.24</v>
      </c>
      <c r="C35" s="8">
        <v>53.12</v>
      </c>
      <c r="D35" s="8">
        <v>81</v>
      </c>
      <c r="E35" s="8">
        <v>175</v>
      </c>
      <c r="F35" s="10">
        <f t="shared" si="2"/>
        <v>13059.06</v>
      </c>
      <c r="G35" s="7">
        <v>150</v>
      </c>
      <c r="H35" s="13">
        <f t="shared" si="3"/>
        <v>9486</v>
      </c>
      <c r="I35" s="7">
        <v>10479</v>
      </c>
      <c r="J35" s="7">
        <v>276.94444444444446</v>
      </c>
      <c r="K35" s="7">
        <v>315</v>
      </c>
      <c r="L35" s="7">
        <v>311</v>
      </c>
      <c r="M35" s="13">
        <v>23506.308000000001</v>
      </c>
      <c r="N35" s="13">
        <v>23207.815199999997</v>
      </c>
      <c r="O35" s="13">
        <v>23616.480666666666</v>
      </c>
    </row>
    <row r="36" spans="1:21" x14ac:dyDescent="0.35">
      <c r="A36" s="19">
        <v>42309</v>
      </c>
      <c r="B36" s="2">
        <v>65.02</v>
      </c>
      <c r="C36" s="8">
        <v>46.86</v>
      </c>
      <c r="D36" s="8">
        <v>77</v>
      </c>
      <c r="E36" s="8">
        <v>170</v>
      </c>
      <c r="F36" s="10">
        <f t="shared" si="2"/>
        <v>13043.011999999999</v>
      </c>
      <c r="G36" s="7">
        <v>171</v>
      </c>
      <c r="H36" s="13">
        <f t="shared" si="3"/>
        <v>11118.42</v>
      </c>
      <c r="I36" s="7">
        <v>9400</v>
      </c>
      <c r="J36" s="7">
        <v>271</v>
      </c>
      <c r="K36" s="7">
        <v>301</v>
      </c>
      <c r="L36" s="7">
        <v>295</v>
      </c>
      <c r="M36" s="13">
        <v>23093.803599999999</v>
      </c>
      <c r="N36" s="13">
        <v>22633.461999999996</v>
      </c>
      <c r="O36" s="13">
        <v>23742.095599999997</v>
      </c>
    </row>
    <row r="37" spans="1:21" x14ac:dyDescent="0.35">
      <c r="A37" s="19">
        <v>42339</v>
      </c>
      <c r="B37" s="3">
        <v>69.7</v>
      </c>
      <c r="C37" s="8">
        <v>40.5</v>
      </c>
      <c r="D37" s="8">
        <v>76</v>
      </c>
      <c r="E37" s="8">
        <v>174</v>
      </c>
      <c r="F37" s="10">
        <f t="shared" si="2"/>
        <v>14310.804</v>
      </c>
      <c r="G37" s="7">
        <v>162</v>
      </c>
      <c r="H37" s="13">
        <f t="shared" si="3"/>
        <v>11291.4</v>
      </c>
      <c r="I37" s="7">
        <v>9150</v>
      </c>
      <c r="J37" s="7">
        <v>259.21052631578948</v>
      </c>
      <c r="K37" s="7">
        <v>295</v>
      </c>
      <c r="L37" s="7">
        <v>288</v>
      </c>
      <c r="M37" s="13">
        <v>24262.57</v>
      </c>
      <c r="N37" s="13">
        <v>23686.848000000002</v>
      </c>
      <c r="O37" s="13">
        <v>24269.028947368421</v>
      </c>
    </row>
    <row r="38" spans="1:21" x14ac:dyDescent="0.35">
      <c r="A38" s="18">
        <v>42370</v>
      </c>
      <c r="B38" s="1">
        <v>77.930000000000007</v>
      </c>
      <c r="C38" s="7">
        <v>41.88</v>
      </c>
      <c r="D38" s="7">
        <v>76</v>
      </c>
      <c r="E38" s="7">
        <v>176</v>
      </c>
      <c r="F38" s="7">
        <f t="shared" si="2"/>
        <v>16184.502399999999</v>
      </c>
      <c r="G38" s="7">
        <v>158</v>
      </c>
      <c r="H38" s="7">
        <f t="shared" si="3"/>
        <v>12312.94</v>
      </c>
      <c r="I38" s="7">
        <v>9220</v>
      </c>
      <c r="J38" s="7">
        <v>250.8125</v>
      </c>
      <c r="K38" s="7">
        <v>292</v>
      </c>
      <c r="L38" s="7">
        <v>282</v>
      </c>
      <c r="M38" s="7">
        <v>26851.560799999999</v>
      </c>
      <c r="N38" s="7">
        <v>25931.986800000002</v>
      </c>
      <c r="O38" s="7">
        <v>26014.065387499999</v>
      </c>
    </row>
    <row r="39" spans="1:21" x14ac:dyDescent="0.35">
      <c r="A39" s="19">
        <v>42401</v>
      </c>
      <c r="B39" s="2">
        <v>77.23</v>
      </c>
      <c r="C39" s="8">
        <v>46.83</v>
      </c>
      <c r="D39" s="8">
        <v>75</v>
      </c>
      <c r="E39" s="8">
        <v>180</v>
      </c>
      <c r="F39" s="10">
        <f t="shared" si="2"/>
        <v>16403.652000000002</v>
      </c>
      <c r="G39" s="7">
        <v>152</v>
      </c>
      <c r="H39" s="13">
        <f t="shared" si="3"/>
        <v>11738.960000000001</v>
      </c>
      <c r="I39" s="7">
        <v>9663</v>
      </c>
      <c r="J39" s="7">
        <v>252.5</v>
      </c>
      <c r="K39" s="7">
        <v>297</v>
      </c>
      <c r="L39" s="7">
        <v>291</v>
      </c>
      <c r="M39" s="13">
        <v>27066.025799999999</v>
      </c>
      <c r="N39" s="13">
        <v>26519.237399999998</v>
      </c>
      <c r="O39" s="13">
        <v>25960.678499999998</v>
      </c>
    </row>
    <row r="40" spans="1:21" x14ac:dyDescent="0.35">
      <c r="A40" s="19">
        <v>42430</v>
      </c>
      <c r="B40" s="2">
        <v>70.41</v>
      </c>
      <c r="C40" s="8">
        <v>56.2</v>
      </c>
      <c r="D40" s="8">
        <v>82</v>
      </c>
      <c r="E40" s="8">
        <v>220</v>
      </c>
      <c r="F40" s="10">
        <f t="shared" si="2"/>
        <v>18278.435999999998</v>
      </c>
      <c r="G40" s="7">
        <v>187</v>
      </c>
      <c r="H40" s="13">
        <f t="shared" si="3"/>
        <v>13166.67</v>
      </c>
      <c r="I40" s="7">
        <v>10494</v>
      </c>
      <c r="J40" s="7">
        <v>299.23076923076923</v>
      </c>
      <c r="K40" s="7">
        <v>356</v>
      </c>
      <c r="L40" s="7">
        <v>346</v>
      </c>
      <c r="M40" s="13">
        <v>29577.832799999996</v>
      </c>
      <c r="N40" s="13">
        <v>28746.9948</v>
      </c>
      <c r="O40" s="13">
        <v>27811.229384615381</v>
      </c>
    </row>
    <row r="41" spans="1:21" x14ac:dyDescent="0.35">
      <c r="A41" s="19">
        <v>42461</v>
      </c>
      <c r="B41" s="2">
        <v>66.680000000000007</v>
      </c>
      <c r="C41" s="8">
        <v>60.92</v>
      </c>
      <c r="D41" s="8">
        <v>92</v>
      </c>
      <c r="E41" s="8">
        <v>279</v>
      </c>
      <c r="F41" s="10">
        <f t="shared" si="2"/>
        <v>21952.389599999999</v>
      </c>
      <c r="G41" s="7">
        <v>242</v>
      </c>
      <c r="H41" s="13">
        <f t="shared" si="3"/>
        <v>16136.560000000001</v>
      </c>
      <c r="I41" s="7">
        <v>11615</v>
      </c>
      <c r="J41" s="7">
        <v>380.9375</v>
      </c>
      <c r="K41" s="7">
        <v>448</v>
      </c>
      <c r="L41" s="7">
        <v>442</v>
      </c>
      <c r="M41" s="13">
        <v>35249.715199999999</v>
      </c>
      <c r="N41" s="13">
        <v>34777.620799999997</v>
      </c>
      <c r="O41" s="13">
        <v>32923.07675</v>
      </c>
    </row>
    <row r="42" spans="1:21" x14ac:dyDescent="0.35">
      <c r="A42" s="19">
        <v>42491</v>
      </c>
      <c r="B42" s="2">
        <v>65.83</v>
      </c>
      <c r="C42" s="8">
        <v>55.13</v>
      </c>
      <c r="D42" s="8">
        <v>94</v>
      </c>
      <c r="E42" s="8">
        <v>300</v>
      </c>
      <c r="F42" s="10">
        <f t="shared" si="2"/>
        <v>23303.82</v>
      </c>
      <c r="G42" s="7">
        <v>263</v>
      </c>
      <c r="H42" s="13">
        <f t="shared" si="3"/>
        <v>17313.29</v>
      </c>
      <c r="I42" s="7">
        <v>12847</v>
      </c>
      <c r="J42" s="7">
        <v>355</v>
      </c>
      <c r="K42" s="7">
        <v>456</v>
      </c>
      <c r="L42" s="7">
        <v>444</v>
      </c>
      <c r="M42" s="13">
        <v>35421.806399999994</v>
      </c>
      <c r="N42" s="13">
        <v>34489.653599999998</v>
      </c>
      <c r="O42" s="13">
        <v>30526.186999999994</v>
      </c>
    </row>
    <row r="43" spans="1:21" x14ac:dyDescent="0.35">
      <c r="A43" s="19">
        <v>42522</v>
      </c>
      <c r="B43" s="2">
        <v>65.209999999999994</v>
      </c>
      <c r="C43" s="8">
        <v>51.98</v>
      </c>
      <c r="D43" s="8">
        <v>92</v>
      </c>
      <c r="E43" s="8">
        <v>286</v>
      </c>
      <c r="F43" s="10">
        <f t="shared" si="2"/>
        <v>22007.070799999998</v>
      </c>
      <c r="G43" s="7">
        <v>198</v>
      </c>
      <c r="H43" s="13">
        <f t="shared" si="3"/>
        <v>12911.579999999998</v>
      </c>
      <c r="I43" s="7">
        <v>12913</v>
      </c>
      <c r="J43" s="7">
        <v>302.77777777777777</v>
      </c>
      <c r="K43" s="7">
        <v>390</v>
      </c>
      <c r="L43" s="7">
        <v>382</v>
      </c>
      <c r="M43" s="13">
        <v>30009.641999999996</v>
      </c>
      <c r="N43" s="13">
        <v>29394.059599999997</v>
      </c>
      <c r="O43" s="13">
        <v>26248.083888888887</v>
      </c>
    </row>
    <row r="44" spans="1:21" x14ac:dyDescent="0.35">
      <c r="A44" s="19">
        <v>42552</v>
      </c>
      <c r="B44" s="2">
        <v>64.33</v>
      </c>
      <c r="C44" s="8">
        <v>57.26</v>
      </c>
      <c r="D44" s="8">
        <v>96</v>
      </c>
      <c r="E44" s="8">
        <v>244</v>
      </c>
      <c r="F44" s="10">
        <f t="shared" si="2"/>
        <v>18521.893599999999</v>
      </c>
      <c r="G44" s="7">
        <v>193</v>
      </c>
      <c r="H44" s="13">
        <f t="shared" si="3"/>
        <v>12415.69</v>
      </c>
      <c r="I44" s="7">
        <v>11565</v>
      </c>
      <c r="J44" s="7">
        <v>314.09090909090907</v>
      </c>
      <c r="K44" s="7">
        <v>378</v>
      </c>
      <c r="L44" s="7">
        <v>369</v>
      </c>
      <c r="M44" s="13">
        <v>28693.753199999996</v>
      </c>
      <c r="N44" s="13">
        <v>28010.568599999999</v>
      </c>
      <c r="O44" s="13">
        <v>26792.452454545448</v>
      </c>
    </row>
    <row r="45" spans="1:21" x14ac:dyDescent="0.35">
      <c r="A45" s="19">
        <v>42583</v>
      </c>
      <c r="B45" s="2">
        <v>64.930000000000007</v>
      </c>
      <c r="C45" s="8">
        <v>60.89</v>
      </c>
      <c r="D45" s="8">
        <v>112</v>
      </c>
      <c r="E45" s="8">
        <v>244</v>
      </c>
      <c r="F45" s="10">
        <f t="shared" si="2"/>
        <v>18694.6456</v>
      </c>
      <c r="G45" s="7">
        <v>200</v>
      </c>
      <c r="H45" s="13">
        <f t="shared" si="3"/>
        <v>12986.000000000002</v>
      </c>
      <c r="I45" s="7">
        <v>11788</v>
      </c>
      <c r="J45" s="7">
        <v>348.45454545454544</v>
      </c>
      <c r="K45" s="7">
        <v>375</v>
      </c>
      <c r="L45" s="7">
        <v>368</v>
      </c>
      <c r="M45" s="13">
        <v>28731.525000000001</v>
      </c>
      <c r="N45" s="13">
        <v>28195.2032</v>
      </c>
      <c r="O45" s="13">
        <v>29647.681290909091</v>
      </c>
    </row>
    <row r="46" spans="1:21" x14ac:dyDescent="0.35">
      <c r="A46" s="19">
        <v>42614</v>
      </c>
      <c r="B46" s="2">
        <v>64.569999999999993</v>
      </c>
      <c r="C46" s="8">
        <v>57.79</v>
      </c>
      <c r="D46" s="8">
        <v>193</v>
      </c>
      <c r="E46" s="8">
        <v>242</v>
      </c>
      <c r="F46" s="10">
        <f t="shared" si="2"/>
        <v>18438.609199999999</v>
      </c>
      <c r="G46" s="7">
        <v>189</v>
      </c>
      <c r="H46" s="13">
        <f t="shared" si="3"/>
        <v>12203.73</v>
      </c>
      <c r="I46" s="7">
        <v>12575</v>
      </c>
      <c r="J46" s="7">
        <v>324.33333333333331</v>
      </c>
      <c r="K46" s="7">
        <v>374</v>
      </c>
      <c r="L46" s="7">
        <v>361</v>
      </c>
      <c r="M46" s="13">
        <v>28496.032399999993</v>
      </c>
      <c r="N46" s="13">
        <v>27505.528599999994</v>
      </c>
      <c r="O46" s="13">
        <v>27661.799933333328</v>
      </c>
    </row>
    <row r="47" spans="1:21" x14ac:dyDescent="0.35">
      <c r="A47" s="19">
        <v>42644</v>
      </c>
      <c r="B47" s="2">
        <v>62.62</v>
      </c>
      <c r="C47" s="8">
        <v>59.09</v>
      </c>
      <c r="D47" s="8">
        <v>233</v>
      </c>
      <c r="E47" s="8">
        <v>240</v>
      </c>
      <c r="F47" s="10">
        <f t="shared" si="2"/>
        <v>17733.983999999997</v>
      </c>
      <c r="G47" s="7">
        <v>199</v>
      </c>
      <c r="H47" s="13">
        <f t="shared" si="3"/>
        <v>12461.38</v>
      </c>
      <c r="I47" s="7">
        <v>13300</v>
      </c>
      <c r="J47" s="7">
        <v>330</v>
      </c>
      <c r="K47" s="7">
        <v>380</v>
      </c>
      <c r="L47" s="7">
        <v>367</v>
      </c>
      <c r="M47" s="13">
        <v>28078.807999999997</v>
      </c>
      <c r="N47" s="13">
        <v>27118.217199999999</v>
      </c>
      <c r="O47" s="13">
        <v>27334.227999999996</v>
      </c>
    </row>
    <row r="48" spans="1:21" x14ac:dyDescent="0.35">
      <c r="A48" s="19">
        <v>42675</v>
      </c>
      <c r="B48" s="2">
        <v>64.31</v>
      </c>
      <c r="C48" s="8">
        <v>73.099999999999994</v>
      </c>
      <c r="D48" s="8">
        <v>299</v>
      </c>
      <c r="E48" s="8">
        <v>290</v>
      </c>
      <c r="F48" s="10">
        <f t="shared" si="2"/>
        <v>22006.882000000001</v>
      </c>
      <c r="G48" s="7">
        <v>228.28571428571428</v>
      </c>
      <c r="H48" s="13">
        <f t="shared" si="3"/>
        <v>14681.054285714286</v>
      </c>
      <c r="I48" s="7">
        <v>13213</v>
      </c>
      <c r="J48" s="7">
        <v>373.33333333333331</v>
      </c>
      <c r="K48" s="7">
        <v>425</v>
      </c>
      <c r="L48" s="7">
        <v>413</v>
      </c>
      <c r="M48" s="13">
        <v>32251.464999999997</v>
      </c>
      <c r="N48" s="13">
        <v>31340.8354</v>
      </c>
      <c r="O48" s="13">
        <v>31280.698666666663</v>
      </c>
    </row>
    <row r="49" spans="1:15" x14ac:dyDescent="0.35">
      <c r="A49" s="19">
        <v>42705</v>
      </c>
      <c r="B49" s="3">
        <v>62.09</v>
      </c>
      <c r="C49" s="8">
        <v>80.02</v>
      </c>
      <c r="D49" s="8">
        <v>262</v>
      </c>
      <c r="E49" s="8">
        <v>313</v>
      </c>
      <c r="F49" s="10">
        <f t="shared" si="2"/>
        <v>22932.320600000003</v>
      </c>
      <c r="G49" s="7">
        <v>249.14285714285714</v>
      </c>
      <c r="H49" s="13">
        <f t="shared" si="3"/>
        <v>15469.28</v>
      </c>
      <c r="I49" s="7">
        <v>15495</v>
      </c>
      <c r="J49" s="7">
        <v>404.66666666666669</v>
      </c>
      <c r="K49" s="7">
        <v>442</v>
      </c>
      <c r="L49" s="7">
        <v>428</v>
      </c>
      <c r="M49" s="13">
        <v>32383.660400000001</v>
      </c>
      <c r="N49" s="13">
        <v>31357.9336</v>
      </c>
      <c r="O49" s="13">
        <v>32598.388933333335</v>
      </c>
    </row>
    <row r="50" spans="1:15" x14ac:dyDescent="0.35">
      <c r="A50" s="18">
        <v>42736</v>
      </c>
      <c r="B50" s="1">
        <v>59.61</v>
      </c>
      <c r="C50" s="7">
        <v>79.666666666666671</v>
      </c>
      <c r="D50" s="7">
        <v>181</v>
      </c>
      <c r="E50" s="7">
        <v>318</v>
      </c>
      <c r="F50" s="7">
        <f t="shared" si="2"/>
        <v>22368.056399999998</v>
      </c>
      <c r="G50" s="7">
        <v>238.45454545454547</v>
      </c>
      <c r="H50" s="7">
        <f t="shared" si="3"/>
        <v>14214.275454545455</v>
      </c>
      <c r="I50" s="7">
        <v>16150</v>
      </c>
      <c r="J50" s="7">
        <v>393</v>
      </c>
      <c r="K50" s="7">
        <v>437</v>
      </c>
      <c r="L50" s="7">
        <v>423</v>
      </c>
      <c r="M50" s="7">
        <v>30738.492599999998</v>
      </c>
      <c r="N50" s="7">
        <v>29753.735399999998</v>
      </c>
      <c r="O50" s="7">
        <v>30593.541399999998</v>
      </c>
    </row>
    <row r="51" spans="1:15" x14ac:dyDescent="0.35">
      <c r="A51" s="20">
        <v>42767</v>
      </c>
      <c r="B51" s="4">
        <v>58.59</v>
      </c>
      <c r="C51" s="8">
        <v>86.25</v>
      </c>
      <c r="D51" s="8">
        <v>166</v>
      </c>
      <c r="E51" s="8">
        <v>326</v>
      </c>
      <c r="F51" s="10">
        <f t="shared" si="2"/>
        <v>22538.4012</v>
      </c>
      <c r="G51" s="7">
        <v>231.25</v>
      </c>
      <c r="H51" s="13">
        <f t="shared" si="3"/>
        <v>13548.9375</v>
      </c>
      <c r="I51" s="7">
        <v>15075</v>
      </c>
      <c r="J51" s="7">
        <v>395</v>
      </c>
      <c r="K51" s="7">
        <v>432</v>
      </c>
      <c r="L51" s="7">
        <v>413</v>
      </c>
      <c r="M51" s="13">
        <v>29866.838400000001</v>
      </c>
      <c r="N51" s="13">
        <v>28553.250599999999</v>
      </c>
      <c r="O51" s="13">
        <v>30258.799000000003</v>
      </c>
    </row>
    <row r="52" spans="1:15" x14ac:dyDescent="0.35">
      <c r="A52" s="20">
        <v>42795</v>
      </c>
      <c r="B52" s="4">
        <v>58.243699999999997</v>
      </c>
      <c r="C52" s="8">
        <v>86.6</v>
      </c>
      <c r="D52" s="8">
        <v>159</v>
      </c>
      <c r="E52" s="8">
        <v>381</v>
      </c>
      <c r="F52" s="10">
        <f t="shared" si="2"/>
        <v>26185.202645999998</v>
      </c>
      <c r="G52" s="7">
        <v>250.2</v>
      </c>
      <c r="H52" s="13">
        <f t="shared" si="3"/>
        <v>14572.573739999998</v>
      </c>
      <c r="I52" s="7">
        <v>13645</v>
      </c>
      <c r="J52" s="7">
        <v>417.66666666666669</v>
      </c>
      <c r="K52" s="7">
        <v>460</v>
      </c>
      <c r="L52" s="7">
        <v>436</v>
      </c>
      <c r="M52" s="13">
        <v>31614.680359999998</v>
      </c>
      <c r="N52" s="13">
        <v>29965.218775999998</v>
      </c>
      <c r="O52" s="13">
        <v>31655.213399333334</v>
      </c>
    </row>
    <row r="53" spans="1:15" x14ac:dyDescent="0.35">
      <c r="A53" s="20">
        <v>42826</v>
      </c>
      <c r="B53" s="4">
        <v>56.313099999999999</v>
      </c>
      <c r="C53" s="8">
        <v>68.25</v>
      </c>
      <c r="D53" s="8">
        <v>256</v>
      </c>
      <c r="E53" s="8">
        <v>386</v>
      </c>
      <c r="F53" s="10">
        <f t="shared" si="2"/>
        <v>25649.490787999999</v>
      </c>
      <c r="G53" s="7">
        <v>238</v>
      </c>
      <c r="H53" s="13">
        <f t="shared" si="3"/>
        <v>13402.5178</v>
      </c>
      <c r="I53" s="7">
        <v>13338</v>
      </c>
      <c r="J53" s="7">
        <v>394.58333333333331</v>
      </c>
      <c r="K53" s="7">
        <v>446</v>
      </c>
      <c r="L53" s="7">
        <v>420</v>
      </c>
      <c r="M53" s="13">
        <v>29636.458267999998</v>
      </c>
      <c r="N53" s="13">
        <v>27908.772359999999</v>
      </c>
      <c r="O53" s="13">
        <v>29169.848635833332</v>
      </c>
    </row>
    <row r="54" spans="1:15" x14ac:dyDescent="0.35">
      <c r="A54" s="20">
        <v>42856</v>
      </c>
      <c r="B54" s="4">
        <v>56.756</v>
      </c>
      <c r="C54" s="8">
        <v>60</v>
      </c>
      <c r="D54" s="8">
        <v>165</v>
      </c>
      <c r="E54" s="8">
        <v>355</v>
      </c>
      <c r="F54" s="10">
        <f t="shared" si="2"/>
        <v>23775.088400000001</v>
      </c>
      <c r="G54" s="7">
        <v>241.5</v>
      </c>
      <c r="H54" s="13">
        <f t="shared" si="3"/>
        <v>13706.574000000001</v>
      </c>
      <c r="I54" s="7">
        <v>13188</v>
      </c>
      <c r="J54" s="7">
        <v>401.07142857142856</v>
      </c>
      <c r="K54" s="7">
        <v>449</v>
      </c>
      <c r="L54" s="7">
        <v>418</v>
      </c>
      <c r="M54" s="13">
        <v>30070.463919999998</v>
      </c>
      <c r="N54" s="13">
        <v>27994.329440000001</v>
      </c>
      <c r="O54" s="13">
        <v>29810.587799999998</v>
      </c>
    </row>
    <row r="55" spans="1:15" x14ac:dyDescent="0.35">
      <c r="A55" s="20">
        <v>42887</v>
      </c>
      <c r="B55" s="4">
        <v>57.4437</v>
      </c>
      <c r="C55" s="8">
        <v>55.8</v>
      </c>
      <c r="D55" s="8">
        <v>145</v>
      </c>
      <c r="E55" s="8">
        <v>370</v>
      </c>
      <c r="F55" s="10">
        <f t="shared" si="2"/>
        <v>25079.919420000002</v>
      </c>
      <c r="G55" s="7">
        <v>243.66666666666666</v>
      </c>
      <c r="H55" s="13">
        <f t="shared" si="3"/>
        <v>13997.114899999999</v>
      </c>
      <c r="I55" s="7">
        <v>12725</v>
      </c>
      <c r="J55" s="7">
        <v>409.8125</v>
      </c>
      <c r="K55" s="7">
        <v>449</v>
      </c>
      <c r="L55" s="7">
        <v>420</v>
      </c>
      <c r="M55" s="13">
        <v>30434.821133999998</v>
      </c>
      <c r="N55" s="13">
        <v>28469.097719999998</v>
      </c>
      <c r="O55" s="13">
        <v>30728.552641374998</v>
      </c>
    </row>
    <row r="56" spans="1:15" x14ac:dyDescent="0.35">
      <c r="A56" s="20">
        <v>42917</v>
      </c>
      <c r="B56" s="4">
        <v>59.578699999999998</v>
      </c>
      <c r="C56" s="8">
        <v>65.5</v>
      </c>
      <c r="D56" s="8">
        <v>164</v>
      </c>
      <c r="E56" s="8">
        <v>364</v>
      </c>
      <c r="F56" s="10">
        <f t="shared" si="2"/>
        <v>25590.243223999998</v>
      </c>
      <c r="G56" s="7">
        <v>271.33333333333331</v>
      </c>
      <c r="H56" s="13">
        <f t="shared" si="3"/>
        <v>16165.687266666664</v>
      </c>
      <c r="I56" s="7">
        <v>13047</v>
      </c>
      <c r="J56" s="7">
        <v>446.36363636363637</v>
      </c>
      <c r="K56" s="7">
        <v>484</v>
      </c>
      <c r="L56" s="7">
        <v>466</v>
      </c>
      <c r="M56" s="13">
        <v>34026.587143999997</v>
      </c>
      <c r="N56" s="13">
        <v>32761.135555999994</v>
      </c>
      <c r="O56" s="13">
        <v>34330.642914545453</v>
      </c>
    </row>
    <row r="57" spans="1:15" x14ac:dyDescent="0.35">
      <c r="A57" s="20">
        <v>42948</v>
      </c>
      <c r="B57" s="4">
        <v>59.798999999999999</v>
      </c>
      <c r="C57" s="8">
        <v>75.5</v>
      </c>
      <c r="D57" s="8">
        <v>197</v>
      </c>
      <c r="E57" s="8">
        <v>389</v>
      </c>
      <c r="F57" s="10">
        <f t="shared" si="2"/>
        <v>27448.936979999999</v>
      </c>
      <c r="G57" s="7">
        <v>314.2</v>
      </c>
      <c r="H57" s="13">
        <f t="shared" si="3"/>
        <v>18788.845799999999</v>
      </c>
      <c r="I57" s="7">
        <v>15038</v>
      </c>
      <c r="J57" s="7">
        <v>508.45454545454544</v>
      </c>
      <c r="K57" s="7">
        <v>545</v>
      </c>
      <c r="L57" s="7">
        <v>524</v>
      </c>
      <c r="M57" s="13">
        <v>38456.736899999996</v>
      </c>
      <c r="N57" s="13">
        <v>36974.917679999999</v>
      </c>
      <c r="O57" s="13">
        <v>38827.986569090899</v>
      </c>
    </row>
    <row r="58" spans="1:15" x14ac:dyDescent="0.35">
      <c r="A58" s="20">
        <v>42979</v>
      </c>
      <c r="B58" s="4">
        <v>57.719200000000001</v>
      </c>
      <c r="C58" s="8">
        <v>70.2</v>
      </c>
      <c r="D58" s="8">
        <v>205</v>
      </c>
      <c r="E58" s="8">
        <v>400</v>
      </c>
      <c r="F58" s="10">
        <f t="shared" si="2"/>
        <v>27243.4624</v>
      </c>
      <c r="G58" s="7">
        <v>307.22222222222223</v>
      </c>
      <c r="H58" s="13">
        <f t="shared" si="3"/>
        <v>17732.62088888889</v>
      </c>
      <c r="I58" s="7">
        <v>17045</v>
      </c>
      <c r="J58" s="7">
        <v>521.78571428571433</v>
      </c>
      <c r="K58" s="7">
        <v>567</v>
      </c>
      <c r="L58" s="7">
        <v>548</v>
      </c>
      <c r="M58" s="13">
        <v>38617.607951999998</v>
      </c>
      <c r="N58" s="13">
        <v>37323.543487999996</v>
      </c>
      <c r="O58" s="13">
        <v>38488.123720000003</v>
      </c>
    </row>
    <row r="59" spans="1:15" x14ac:dyDescent="0.35">
      <c r="A59" s="20">
        <v>43009</v>
      </c>
      <c r="B59" s="4">
        <v>57.686900000000001</v>
      </c>
      <c r="C59" s="8">
        <v>61.666666666666664</v>
      </c>
      <c r="D59" s="8">
        <v>194</v>
      </c>
      <c r="E59" s="8">
        <v>375</v>
      </c>
      <c r="F59" s="10">
        <f t="shared" si="2"/>
        <v>25526.453249999999</v>
      </c>
      <c r="G59" s="7">
        <v>268.33333333333331</v>
      </c>
      <c r="H59" s="13">
        <f t="shared" si="3"/>
        <v>15479.318166666666</v>
      </c>
      <c r="I59" s="7">
        <v>16913</v>
      </c>
      <c r="J59" s="7">
        <v>500.45454545454544</v>
      </c>
      <c r="K59" s="7">
        <v>545</v>
      </c>
      <c r="L59" s="7">
        <v>526</v>
      </c>
      <c r="M59" s="13">
        <v>37098.445390000001</v>
      </c>
      <c r="N59" s="13">
        <v>35805.105091999998</v>
      </c>
      <c r="O59" s="13">
        <v>37016.212155454545</v>
      </c>
    </row>
    <row r="60" spans="1:15" x14ac:dyDescent="0.35">
      <c r="A60" s="20">
        <v>43040</v>
      </c>
      <c r="B60" s="4">
        <v>59.006100000000004</v>
      </c>
      <c r="C60" s="8">
        <v>63.25</v>
      </c>
      <c r="D60" s="8">
        <v>192</v>
      </c>
      <c r="E60" s="8">
        <v>365</v>
      </c>
      <c r="F60" s="10">
        <f t="shared" si="2"/>
        <v>25413.92727</v>
      </c>
      <c r="G60" s="7">
        <v>271</v>
      </c>
      <c r="H60" s="13">
        <f t="shared" si="3"/>
        <v>15990.653100000001</v>
      </c>
      <c r="I60" s="7">
        <v>15281</v>
      </c>
      <c r="J60" s="7">
        <v>485.90909090909093</v>
      </c>
      <c r="K60" s="7">
        <v>531</v>
      </c>
      <c r="L60" s="7">
        <v>545</v>
      </c>
      <c r="M60" s="13">
        <v>36972.042138000004</v>
      </c>
      <c r="N60" s="13">
        <v>37946.822910000003</v>
      </c>
      <c r="O60" s="13">
        <v>36782.488482727276</v>
      </c>
    </row>
    <row r="61" spans="1:15" x14ac:dyDescent="0.35">
      <c r="A61" s="20">
        <v>43070</v>
      </c>
      <c r="B61" s="4">
        <v>58.693199999999997</v>
      </c>
      <c r="C61" s="8">
        <v>70.2</v>
      </c>
      <c r="D61" s="8">
        <v>241</v>
      </c>
      <c r="E61" s="8">
        <v>360</v>
      </c>
      <c r="F61" s="10">
        <f t="shared" si="2"/>
        <v>24932.871359999997</v>
      </c>
      <c r="G61" s="7">
        <v>315.16666666666669</v>
      </c>
      <c r="H61" s="13">
        <f t="shared" si="3"/>
        <v>18498.140200000002</v>
      </c>
      <c r="I61" s="7">
        <v>14550</v>
      </c>
      <c r="J61" s="7">
        <v>519.44444444444446</v>
      </c>
      <c r="K61" s="7">
        <v>570</v>
      </c>
      <c r="L61" s="7">
        <v>558</v>
      </c>
      <c r="M61" s="13">
        <v>39477.046319999994</v>
      </c>
      <c r="N61" s="13">
        <v>38645.950607999999</v>
      </c>
      <c r="O61" s="13">
        <v>38925.670866666667</v>
      </c>
    </row>
    <row r="62" spans="1:15" x14ac:dyDescent="0.35">
      <c r="A62" s="18">
        <v>43101</v>
      </c>
      <c r="B62" s="16">
        <v>56.498100000000008</v>
      </c>
      <c r="C62" s="7">
        <v>75.5</v>
      </c>
      <c r="D62" s="7">
        <v>237</v>
      </c>
      <c r="E62" s="7">
        <v>385</v>
      </c>
      <c r="F62" s="7">
        <f t="shared" ref="F62:F104" si="4">E62*B62*1.2</f>
        <v>26102.122200000002</v>
      </c>
      <c r="G62" s="7">
        <v>322.25</v>
      </c>
      <c r="H62" s="7">
        <f t="shared" si="3"/>
        <v>18206.512725000004</v>
      </c>
      <c r="I62" s="7">
        <v>14613</v>
      </c>
      <c r="J62" s="7">
        <v>512.5</v>
      </c>
      <c r="K62" s="7">
        <v>596</v>
      </c>
      <c r="L62" s="7">
        <v>569</v>
      </c>
      <c r="M62" s="7">
        <v>39733.983768000006</v>
      </c>
      <c r="N62" s="7">
        <v>38576.902680000007</v>
      </c>
      <c r="O62" s="7">
        <v>37746.3315</v>
      </c>
    </row>
    <row r="63" spans="1:15" x14ac:dyDescent="0.35">
      <c r="A63" s="19">
        <v>43132</v>
      </c>
      <c r="B63" s="5">
        <v>56.806705263157887</v>
      </c>
      <c r="C63" s="8">
        <v>75.666666666666671</v>
      </c>
      <c r="D63" s="8">
        <v>227</v>
      </c>
      <c r="E63" s="8">
        <v>353</v>
      </c>
      <c r="F63" s="10">
        <f t="shared" si="4"/>
        <v>24063.320349473681</v>
      </c>
      <c r="G63" s="7">
        <v>310.2</v>
      </c>
      <c r="H63" s="13">
        <f t="shared" si="3"/>
        <v>17621.439972631575</v>
      </c>
      <c r="I63" s="7">
        <v>15750</v>
      </c>
      <c r="J63" s="7">
        <v>505</v>
      </c>
      <c r="K63" s="7">
        <v>588</v>
      </c>
      <c r="L63" s="7">
        <v>553</v>
      </c>
      <c r="M63" s="13">
        <v>40082.811233684202</v>
      </c>
      <c r="N63" s="13">
        <v>37696.929612631575</v>
      </c>
      <c r="O63" s="13">
        <v>37424.863389473678</v>
      </c>
    </row>
    <row r="64" spans="1:15" x14ac:dyDescent="0.35">
      <c r="A64" s="21">
        <v>43160</v>
      </c>
      <c r="B64" s="6">
        <v>57.23</v>
      </c>
      <c r="C64" s="9">
        <v>69.8</v>
      </c>
      <c r="D64" s="9">
        <v>218</v>
      </c>
      <c r="E64" s="9">
        <v>375</v>
      </c>
      <c r="F64" s="9">
        <f t="shared" si="4"/>
        <v>25753.5</v>
      </c>
      <c r="G64" s="9">
        <v>328.77777777777777</v>
      </c>
      <c r="H64" s="9">
        <f t="shared" si="3"/>
        <v>18815.952222222222</v>
      </c>
      <c r="I64" s="9">
        <v>17310</v>
      </c>
      <c r="J64" s="9">
        <v>537.6</v>
      </c>
      <c r="K64" s="9">
        <v>610</v>
      </c>
      <c r="L64" s="9">
        <v>587</v>
      </c>
      <c r="M64" s="9">
        <v>41892.359999999993</v>
      </c>
      <c r="N64" s="9">
        <v>40312.811999999991</v>
      </c>
      <c r="O64" s="9">
        <v>39920.217599999996</v>
      </c>
    </row>
    <row r="65" spans="1:15" x14ac:dyDescent="0.35">
      <c r="A65" s="19">
        <v>43191</v>
      </c>
      <c r="B65" s="5">
        <v>60.769890476190461</v>
      </c>
      <c r="C65" s="8">
        <v>65</v>
      </c>
      <c r="D65" s="8">
        <v>189</v>
      </c>
      <c r="E65" s="8">
        <v>385</v>
      </c>
      <c r="F65" s="10">
        <f t="shared" si="4"/>
        <v>28075.689399999992</v>
      </c>
      <c r="G65" s="7">
        <v>314.16666666666669</v>
      </c>
      <c r="H65" s="13">
        <f t="shared" si="3"/>
        <v>19091.873924603173</v>
      </c>
      <c r="I65" s="7">
        <v>17925</v>
      </c>
      <c r="J65" s="7">
        <v>512.5</v>
      </c>
      <c r="K65" s="7">
        <v>620</v>
      </c>
      <c r="L65" s="7">
        <v>578</v>
      </c>
      <c r="M65" s="13">
        <v>45212.798514285707</v>
      </c>
      <c r="N65" s="13">
        <v>42149.996034285701</v>
      </c>
      <c r="O65" s="13">
        <v>40373.482642857132</v>
      </c>
    </row>
    <row r="66" spans="1:15" x14ac:dyDescent="0.35">
      <c r="A66" s="19">
        <v>43221</v>
      </c>
      <c r="B66" s="5">
        <v>62.23</v>
      </c>
      <c r="C66" s="8">
        <v>66</v>
      </c>
      <c r="D66" s="8">
        <v>186</v>
      </c>
      <c r="E66" s="8">
        <v>383</v>
      </c>
      <c r="F66" s="10">
        <f t="shared" si="4"/>
        <v>28600.907999999999</v>
      </c>
      <c r="G66" s="7">
        <v>311.8</v>
      </c>
      <c r="H66" s="13">
        <f t="shared" ref="H66:H97" si="5">G66*B66</f>
        <v>19403.313999999998</v>
      </c>
      <c r="I66" s="7">
        <v>17825</v>
      </c>
      <c r="J66" s="7">
        <v>513.75</v>
      </c>
      <c r="K66" s="7">
        <v>610</v>
      </c>
      <c r="L66" s="7">
        <v>571</v>
      </c>
      <c r="M66" s="13">
        <v>45552.359999999993</v>
      </c>
      <c r="N66" s="13">
        <v>42639.995999999999</v>
      </c>
      <c r="O66" s="13">
        <v>41364.794999999998</v>
      </c>
    </row>
    <row r="67" spans="1:15" x14ac:dyDescent="0.35">
      <c r="A67" s="19">
        <v>43252</v>
      </c>
      <c r="B67" s="5">
        <v>63.08</v>
      </c>
      <c r="C67" s="8">
        <v>64.400000000000006</v>
      </c>
      <c r="D67" s="8">
        <v>198</v>
      </c>
      <c r="E67" s="8">
        <v>388</v>
      </c>
      <c r="F67" s="10">
        <f t="shared" si="4"/>
        <v>29370.047999999999</v>
      </c>
      <c r="G67" s="7">
        <v>310</v>
      </c>
      <c r="H67" s="13">
        <f t="shared" si="5"/>
        <v>19554.8</v>
      </c>
      <c r="I67" s="7">
        <v>17430</v>
      </c>
      <c r="J67" s="7">
        <v>505.6</v>
      </c>
      <c r="K67" s="7">
        <v>601</v>
      </c>
      <c r="L67" s="7">
        <v>545</v>
      </c>
      <c r="M67" s="13">
        <v>45493.296000000002</v>
      </c>
      <c r="N67" s="13">
        <v>41254.32</v>
      </c>
      <c r="O67" s="13">
        <v>41271.897599999997</v>
      </c>
    </row>
    <row r="68" spans="1:15" x14ac:dyDescent="0.35">
      <c r="A68" s="19">
        <v>43282</v>
      </c>
      <c r="B68" s="5">
        <v>62.86</v>
      </c>
      <c r="C68" s="8">
        <v>63.25</v>
      </c>
      <c r="D68" s="8">
        <v>182</v>
      </c>
      <c r="E68" s="8">
        <v>395</v>
      </c>
      <c r="F68" s="10">
        <f t="shared" si="4"/>
        <v>29795.64</v>
      </c>
      <c r="G68" s="7">
        <v>305.42857142857144</v>
      </c>
      <c r="H68" s="13">
        <f t="shared" si="5"/>
        <v>19199.240000000002</v>
      </c>
      <c r="I68" s="7">
        <v>17588</v>
      </c>
      <c r="J68" s="7">
        <v>500</v>
      </c>
      <c r="K68" s="7">
        <v>599</v>
      </c>
      <c r="L68" s="7">
        <v>540</v>
      </c>
      <c r="M68" s="13">
        <v>45183.767999999996</v>
      </c>
      <c r="N68" s="13">
        <v>40733.279999999999</v>
      </c>
      <c r="O68" s="13">
        <v>40716</v>
      </c>
    </row>
    <row r="69" spans="1:15" x14ac:dyDescent="0.35">
      <c r="A69" s="19">
        <v>43313</v>
      </c>
      <c r="B69" s="5">
        <v>66.076408695652177</v>
      </c>
      <c r="C69" s="8">
        <v>66.2</v>
      </c>
      <c r="D69" s="8">
        <v>181</v>
      </c>
      <c r="E69" s="8">
        <v>386</v>
      </c>
      <c r="F69" s="10">
        <f t="shared" si="4"/>
        <v>30606.592507826088</v>
      </c>
      <c r="G69" s="7">
        <v>282.57142857142856</v>
      </c>
      <c r="H69" s="13">
        <f t="shared" si="5"/>
        <v>18671.305199999999</v>
      </c>
      <c r="I69" s="7">
        <v>18390</v>
      </c>
      <c r="J69" s="7">
        <v>483.4</v>
      </c>
      <c r="K69" s="7">
        <v>574</v>
      </c>
      <c r="L69" s="7">
        <v>524</v>
      </c>
      <c r="M69" s="13">
        <v>45513.430309565221</v>
      </c>
      <c r="N69" s="13">
        <v>41548.845787826089</v>
      </c>
      <c r="O69" s="13">
        <v>41329.603156173915</v>
      </c>
    </row>
    <row r="70" spans="1:15" x14ac:dyDescent="0.35">
      <c r="A70" s="19">
        <v>43344</v>
      </c>
      <c r="B70" s="5">
        <v>67.666095238095238</v>
      </c>
      <c r="C70" s="8">
        <v>67.75</v>
      </c>
      <c r="D70" s="8">
        <v>198</v>
      </c>
      <c r="E70" s="8">
        <v>375</v>
      </c>
      <c r="F70" s="10">
        <f t="shared" si="4"/>
        <v>30449.742857142854</v>
      </c>
      <c r="G70" s="7">
        <v>291</v>
      </c>
      <c r="H70" s="13">
        <f t="shared" si="5"/>
        <v>19690.833714285713</v>
      </c>
      <c r="I70" s="7">
        <v>19550</v>
      </c>
      <c r="J70" s="7">
        <v>473.25</v>
      </c>
      <c r="K70" s="7">
        <v>563</v>
      </c>
      <c r="L70" s="7">
        <v>521</v>
      </c>
      <c r="M70" s="13">
        <v>45715.213942857139</v>
      </c>
      <c r="N70" s="13">
        <v>42304.842742857138</v>
      </c>
      <c r="O70" s="13">
        <v>41427.575485714282</v>
      </c>
    </row>
    <row r="71" spans="1:15" x14ac:dyDescent="0.35">
      <c r="A71" s="19">
        <v>43374</v>
      </c>
      <c r="B71" s="5">
        <v>65.854527272727253</v>
      </c>
      <c r="C71" s="8">
        <v>71.5</v>
      </c>
      <c r="D71" s="8">
        <v>219</v>
      </c>
      <c r="E71" s="8">
        <v>365</v>
      </c>
      <c r="F71" s="10">
        <f t="shared" si="4"/>
        <v>28844.282945454539</v>
      </c>
      <c r="G71" s="7">
        <v>292.57142857142856</v>
      </c>
      <c r="H71" s="13">
        <f t="shared" si="5"/>
        <v>19267.153122077914</v>
      </c>
      <c r="I71" s="7">
        <v>19438</v>
      </c>
      <c r="J71" s="7">
        <v>460.75</v>
      </c>
      <c r="K71" s="7">
        <v>544</v>
      </c>
      <c r="L71" s="7">
        <v>501</v>
      </c>
      <c r="M71" s="13">
        <v>42989.835403636345</v>
      </c>
      <c r="N71" s="13">
        <v>39591.741796363625</v>
      </c>
      <c r="O71" s="13">
        <v>39410.968129090899</v>
      </c>
    </row>
    <row r="72" spans="1:15" x14ac:dyDescent="0.35">
      <c r="A72" s="19">
        <v>43405</v>
      </c>
      <c r="B72" s="5">
        <v>66.355680952380951</v>
      </c>
      <c r="C72" s="8">
        <v>71.599999999999994</v>
      </c>
      <c r="D72" s="8">
        <v>220</v>
      </c>
      <c r="E72" s="8">
        <v>360</v>
      </c>
      <c r="F72" s="10">
        <f t="shared" si="4"/>
        <v>28665.65417142857</v>
      </c>
      <c r="G72" s="7">
        <v>294.63636363636363</v>
      </c>
      <c r="H72" s="13">
        <f t="shared" si="5"/>
        <v>19550.796542424243</v>
      </c>
      <c r="I72" s="7">
        <v>17940</v>
      </c>
      <c r="J72" s="7">
        <v>451</v>
      </c>
      <c r="K72" s="7">
        <v>544</v>
      </c>
      <c r="L72" s="7">
        <v>491</v>
      </c>
      <c r="M72" s="13">
        <v>43316.988525714281</v>
      </c>
      <c r="N72" s="13">
        <v>39096.767217142857</v>
      </c>
      <c r="O72" s="13">
        <v>38911.694531428569</v>
      </c>
    </row>
    <row r="73" spans="1:15" x14ac:dyDescent="0.35">
      <c r="A73" s="19">
        <v>43435</v>
      </c>
      <c r="B73" s="5">
        <v>67.335313636363651</v>
      </c>
      <c r="C73" s="8">
        <v>69</v>
      </c>
      <c r="D73" s="8">
        <v>224</v>
      </c>
      <c r="E73" s="8">
        <v>355</v>
      </c>
      <c r="F73" s="10">
        <f t="shared" si="4"/>
        <v>28684.843609090916</v>
      </c>
      <c r="G73" s="7">
        <v>262.16666666666669</v>
      </c>
      <c r="H73" s="13">
        <f t="shared" si="5"/>
        <v>17653.074725000006</v>
      </c>
      <c r="I73" s="7">
        <v>16200</v>
      </c>
      <c r="J73" s="7">
        <v>415</v>
      </c>
      <c r="K73" s="7">
        <v>503</v>
      </c>
      <c r="L73" s="7">
        <v>461</v>
      </c>
      <c r="M73" s="13">
        <v>40643.595310909099</v>
      </c>
      <c r="N73" s="13">
        <v>37249.89550363637</v>
      </c>
      <c r="O73" s="13">
        <v>36532.986190909098</v>
      </c>
    </row>
    <row r="74" spans="1:15" x14ac:dyDescent="0.35">
      <c r="A74" s="18">
        <v>43466</v>
      </c>
      <c r="B74" s="1">
        <v>66.512543749999992</v>
      </c>
      <c r="C74" s="7">
        <v>74.25</v>
      </c>
      <c r="D74" s="7">
        <v>200</v>
      </c>
      <c r="E74" s="7">
        <v>334</v>
      </c>
      <c r="F74" s="7">
        <f t="shared" si="4"/>
        <v>26658.227534999998</v>
      </c>
      <c r="G74" s="7">
        <v>248.5</v>
      </c>
      <c r="H74" s="7">
        <f t="shared" si="5"/>
        <v>16528.367121874999</v>
      </c>
      <c r="I74" s="7">
        <v>16463</v>
      </c>
      <c r="J74" s="7">
        <v>398.75</v>
      </c>
      <c r="K74" s="7">
        <v>501</v>
      </c>
      <c r="L74" s="7">
        <v>441</v>
      </c>
      <c r="M74" s="7">
        <v>39987.34130249999</v>
      </c>
      <c r="N74" s="7">
        <v>35198.438152499992</v>
      </c>
      <c r="O74" s="7">
        <v>34826.252184374993</v>
      </c>
    </row>
    <row r="75" spans="1:15" x14ac:dyDescent="0.35">
      <c r="A75" s="20">
        <v>43497</v>
      </c>
      <c r="B75" s="4">
        <v>65.810525000000013</v>
      </c>
      <c r="C75" s="8">
        <v>86.333333333333329</v>
      </c>
      <c r="D75" s="8">
        <v>206</v>
      </c>
      <c r="E75" s="8">
        <v>335</v>
      </c>
      <c r="F75" s="10">
        <f t="shared" si="4"/>
        <v>26455.831050000004</v>
      </c>
      <c r="G75" s="7">
        <v>288.33333333333331</v>
      </c>
      <c r="H75" s="13">
        <f t="shared" si="5"/>
        <v>18975.368041666668</v>
      </c>
      <c r="I75" s="7">
        <v>18106</v>
      </c>
      <c r="J75" s="7">
        <v>442.5</v>
      </c>
      <c r="K75" s="7">
        <v>513</v>
      </c>
      <c r="L75" s="7">
        <v>479</v>
      </c>
      <c r="M75" s="13">
        <v>40512.959190000009</v>
      </c>
      <c r="N75" s="13">
        <v>37827.889770000009</v>
      </c>
      <c r="O75" s="13">
        <v>37945.388775000007</v>
      </c>
    </row>
    <row r="76" spans="1:15" x14ac:dyDescent="0.35">
      <c r="A76" s="20">
        <v>43525</v>
      </c>
      <c r="B76" s="4">
        <v>65.092257142857136</v>
      </c>
      <c r="C76" s="8">
        <v>85.6</v>
      </c>
      <c r="D76" s="8">
        <v>211</v>
      </c>
      <c r="E76" s="8">
        <v>389</v>
      </c>
      <c r="F76" s="10">
        <f t="shared" si="4"/>
        <v>30385.065634285711</v>
      </c>
      <c r="G76" s="7">
        <v>290</v>
      </c>
      <c r="H76" s="13">
        <f t="shared" si="5"/>
        <v>18876.75457142857</v>
      </c>
      <c r="I76" s="7">
        <v>20090</v>
      </c>
      <c r="J76" s="7">
        <v>448</v>
      </c>
      <c r="K76" s="7">
        <v>511</v>
      </c>
      <c r="L76" s="7">
        <v>486</v>
      </c>
      <c r="M76" s="13">
        <v>39914.572079999991</v>
      </c>
      <c r="N76" s="13">
        <v>37961.804365714284</v>
      </c>
      <c r="O76" s="13">
        <v>37993.597439999998</v>
      </c>
    </row>
    <row r="77" spans="1:15" x14ac:dyDescent="0.35">
      <c r="A77" s="20">
        <v>43556</v>
      </c>
      <c r="B77" s="4">
        <v>64.599999999999994</v>
      </c>
      <c r="C77" s="8">
        <v>92</v>
      </c>
      <c r="D77" s="8">
        <v>203</v>
      </c>
      <c r="E77" s="8">
        <v>380</v>
      </c>
      <c r="F77" s="10">
        <f t="shared" si="4"/>
        <v>29457.599999999995</v>
      </c>
      <c r="G77" s="7">
        <v>280.85714285714283</v>
      </c>
      <c r="H77" s="13">
        <f t="shared" si="5"/>
        <v>18143.371428571427</v>
      </c>
      <c r="I77" s="7">
        <v>17381</v>
      </c>
      <c r="J77" s="7">
        <v>428.75</v>
      </c>
      <c r="K77" s="7">
        <v>516</v>
      </c>
      <c r="L77" s="7">
        <v>475</v>
      </c>
      <c r="M77" s="13">
        <v>40000.32</v>
      </c>
      <c r="N77" s="13">
        <v>36821.999999999993</v>
      </c>
      <c r="O77" s="13">
        <v>36236.699999999997</v>
      </c>
    </row>
    <row r="78" spans="1:15" x14ac:dyDescent="0.35">
      <c r="A78" s="20">
        <v>43586</v>
      </c>
      <c r="B78" s="4">
        <v>64.818705555555553</v>
      </c>
      <c r="C78" s="8">
        <v>97</v>
      </c>
      <c r="D78" s="8">
        <v>208</v>
      </c>
      <c r="E78" s="8">
        <v>366</v>
      </c>
      <c r="F78" s="10">
        <f t="shared" si="4"/>
        <v>28468.375479999999</v>
      </c>
      <c r="G78" s="7">
        <v>264.14285714285717</v>
      </c>
      <c r="H78" s="13">
        <f t="shared" si="5"/>
        <v>17121.398081746032</v>
      </c>
      <c r="I78" s="7">
        <v>15745</v>
      </c>
      <c r="J78" s="7">
        <v>424</v>
      </c>
      <c r="K78" s="7">
        <v>509</v>
      </c>
      <c r="L78" s="7">
        <v>469</v>
      </c>
      <c r="M78" s="13">
        <v>39591.265353333329</v>
      </c>
      <c r="N78" s="13">
        <v>36479.967486666661</v>
      </c>
      <c r="O78" s="13">
        <v>35979.757386666664</v>
      </c>
    </row>
    <row r="79" spans="1:15" x14ac:dyDescent="0.35">
      <c r="A79" s="20">
        <v>43617</v>
      </c>
      <c r="B79" s="4">
        <v>64.16</v>
      </c>
      <c r="C79" s="8">
        <v>106.25</v>
      </c>
      <c r="D79" s="8">
        <v>195</v>
      </c>
      <c r="E79" s="8">
        <v>333</v>
      </c>
      <c r="F79" s="10">
        <f t="shared" si="4"/>
        <v>25638.335999999999</v>
      </c>
      <c r="G79" s="7">
        <v>262.14285714285717</v>
      </c>
      <c r="H79" s="13">
        <f t="shared" si="5"/>
        <v>16819.085714285717</v>
      </c>
      <c r="I79" s="7">
        <f>H79-1000</f>
        <v>15819.085714285717</v>
      </c>
      <c r="J79" s="7">
        <v>420</v>
      </c>
      <c r="K79" s="7">
        <v>508</v>
      </c>
      <c r="L79" s="7">
        <v>468</v>
      </c>
      <c r="M79" s="13">
        <v>39111.935999999994</v>
      </c>
      <c r="N79" s="13">
        <v>36032.255999999994</v>
      </c>
      <c r="O79" s="13">
        <v>35336.639999999992</v>
      </c>
    </row>
    <row r="80" spans="1:15" x14ac:dyDescent="0.35">
      <c r="A80" s="20">
        <v>43647</v>
      </c>
      <c r="B80" s="4">
        <v>63.22</v>
      </c>
      <c r="C80" s="8">
        <v>118</v>
      </c>
      <c r="D80" s="8">
        <v>177</v>
      </c>
      <c r="E80" s="8">
        <v>341</v>
      </c>
      <c r="F80" s="10">
        <f t="shared" si="4"/>
        <v>25869.624</v>
      </c>
      <c r="G80" s="7">
        <v>259.25</v>
      </c>
      <c r="H80" s="13">
        <f t="shared" si="5"/>
        <v>16389.785</v>
      </c>
      <c r="I80" s="7">
        <f>H80-1000</f>
        <v>15389.785</v>
      </c>
      <c r="J80" s="7">
        <v>417.5</v>
      </c>
      <c r="K80" s="7">
        <v>503</v>
      </c>
      <c r="L80" s="7">
        <v>465</v>
      </c>
      <c r="M80" s="13">
        <v>38159.591999999997</v>
      </c>
      <c r="N80" s="13">
        <v>35276.759999999995</v>
      </c>
      <c r="O80" s="13">
        <v>34673.219999999994</v>
      </c>
    </row>
    <row r="81" spans="1:15" x14ac:dyDescent="0.35">
      <c r="A81" s="20">
        <v>43678</v>
      </c>
      <c r="B81" s="4">
        <v>65.58</v>
      </c>
      <c r="C81" s="8">
        <v>90.4</v>
      </c>
      <c r="D81" s="8">
        <v>154</v>
      </c>
      <c r="E81" s="8">
        <v>341</v>
      </c>
      <c r="F81" s="10">
        <f t="shared" si="4"/>
        <v>26835.335999999999</v>
      </c>
      <c r="G81" s="7">
        <v>252</v>
      </c>
      <c r="H81" s="13">
        <f t="shared" si="5"/>
        <v>16526.16</v>
      </c>
      <c r="I81" s="7">
        <f>H81-1000</f>
        <v>15526.16</v>
      </c>
      <c r="J81" s="7">
        <v>402</v>
      </c>
      <c r="K81" s="7">
        <v>486</v>
      </c>
      <c r="L81" s="7">
        <v>452</v>
      </c>
      <c r="M81" s="13">
        <v>38246.255999999994</v>
      </c>
      <c r="N81" s="13">
        <v>35570.591999999997</v>
      </c>
      <c r="O81" s="13">
        <v>34635.792000000001</v>
      </c>
    </row>
    <row r="82" spans="1:15" x14ac:dyDescent="0.35">
      <c r="A82" s="20">
        <v>43709</v>
      </c>
      <c r="B82" s="4">
        <v>64.958704999999995</v>
      </c>
      <c r="C82" s="8">
        <v>90.75</v>
      </c>
      <c r="D82" s="8">
        <v>141</v>
      </c>
      <c r="E82" s="8">
        <v>312</v>
      </c>
      <c r="F82" s="10">
        <f t="shared" si="4"/>
        <v>24320.539151999998</v>
      </c>
      <c r="G82" s="7">
        <v>207</v>
      </c>
      <c r="H82" s="13">
        <f t="shared" si="5"/>
        <v>13446.451934999999</v>
      </c>
      <c r="I82" s="7">
        <f>H82</f>
        <v>13446.451934999999</v>
      </c>
      <c r="J82" s="7">
        <v>360</v>
      </c>
      <c r="K82" s="7">
        <v>446</v>
      </c>
      <c r="L82" s="7">
        <v>413</v>
      </c>
      <c r="M82" s="13">
        <v>34765.898915999998</v>
      </c>
      <c r="N82" s="13">
        <v>32193.534197999994</v>
      </c>
      <c r="O82" s="13">
        <v>31062.160559999997</v>
      </c>
    </row>
    <row r="83" spans="1:15" x14ac:dyDescent="0.35">
      <c r="A83" s="20">
        <v>43739</v>
      </c>
      <c r="B83" s="4">
        <v>64.2</v>
      </c>
      <c r="C83" s="8">
        <v>87</v>
      </c>
      <c r="D83" s="8">
        <v>148</v>
      </c>
      <c r="E83" s="8">
        <v>285</v>
      </c>
      <c r="F83" s="10">
        <f t="shared" si="4"/>
        <v>21956.399999999998</v>
      </c>
      <c r="G83" s="7">
        <v>202.5</v>
      </c>
      <c r="H83" s="13">
        <f t="shared" si="5"/>
        <v>13000.5</v>
      </c>
      <c r="I83" s="7">
        <f>H83</f>
        <v>13000.5</v>
      </c>
      <c r="J83" s="7">
        <v>355</v>
      </c>
      <c r="K83" s="7">
        <v>431</v>
      </c>
      <c r="L83" s="7">
        <v>403</v>
      </c>
      <c r="M83" s="13">
        <v>33204.239999999998</v>
      </c>
      <c r="N83" s="13">
        <v>31047.120000000003</v>
      </c>
      <c r="O83" s="13">
        <v>30349.199999999997</v>
      </c>
    </row>
    <row r="84" spans="1:15" x14ac:dyDescent="0.35">
      <c r="A84" s="20">
        <v>43770</v>
      </c>
      <c r="B84" s="4">
        <v>63.5</v>
      </c>
      <c r="C84" s="8">
        <v>83</v>
      </c>
      <c r="D84" s="8">
        <v>135</v>
      </c>
      <c r="E84" s="8">
        <v>298</v>
      </c>
      <c r="F84" s="10">
        <f t="shared" si="4"/>
        <v>22707.599999999999</v>
      </c>
      <c r="G84" s="7">
        <v>224</v>
      </c>
      <c r="H84" s="13">
        <f t="shared" si="5"/>
        <v>14224</v>
      </c>
      <c r="I84" s="7">
        <f>H84</f>
        <v>14224</v>
      </c>
      <c r="J84" s="7">
        <v>373</v>
      </c>
      <c r="K84" s="7">
        <v>438</v>
      </c>
      <c r="L84" s="7">
        <v>405</v>
      </c>
      <c r="M84" s="13">
        <v>33375.599999999999</v>
      </c>
      <c r="N84" s="13">
        <v>30861</v>
      </c>
      <c r="O84" s="13">
        <v>31422.6</v>
      </c>
    </row>
    <row r="85" spans="1:15" x14ac:dyDescent="0.35">
      <c r="A85" s="20">
        <v>43800</v>
      </c>
      <c r="B85" s="4">
        <v>62.5</v>
      </c>
      <c r="C85" s="8">
        <v>90.75</v>
      </c>
      <c r="D85" s="8">
        <v>135</v>
      </c>
      <c r="E85" s="8">
        <v>318</v>
      </c>
      <c r="F85" s="10">
        <f t="shared" si="4"/>
        <v>23850</v>
      </c>
      <c r="G85" s="7">
        <v>260.25</v>
      </c>
      <c r="H85" s="13">
        <f t="shared" si="5"/>
        <v>16265.625</v>
      </c>
      <c r="I85" s="7">
        <f t="shared" ref="I85:I93" si="6">H85-1000</f>
        <v>15265.625</v>
      </c>
      <c r="J85" s="7">
        <v>398.75</v>
      </c>
      <c r="K85" s="7">
        <v>454</v>
      </c>
      <c r="L85" s="7">
        <v>400</v>
      </c>
      <c r="M85" s="13">
        <v>34050</v>
      </c>
      <c r="N85" s="13">
        <v>30000</v>
      </c>
      <c r="O85" s="13">
        <v>32906.25</v>
      </c>
    </row>
    <row r="86" spans="1:15" x14ac:dyDescent="0.35">
      <c r="A86" s="18">
        <v>43831</v>
      </c>
      <c r="B86" s="16">
        <v>61.8</v>
      </c>
      <c r="C86" s="7">
        <v>93.666666666666671</v>
      </c>
      <c r="D86" s="7">
        <v>146</v>
      </c>
      <c r="E86" s="7">
        <v>324</v>
      </c>
      <c r="F86" s="7">
        <f t="shared" si="4"/>
        <v>24027.84</v>
      </c>
      <c r="G86" s="7">
        <v>256.88888888888891</v>
      </c>
      <c r="H86" s="7">
        <f t="shared" si="5"/>
        <v>15875.733333333334</v>
      </c>
      <c r="I86" s="7">
        <f t="shared" si="6"/>
        <v>14875.733333333334</v>
      </c>
      <c r="J86" s="7">
        <v>397.22222222222223</v>
      </c>
      <c r="K86" s="7">
        <v>466</v>
      </c>
      <c r="L86" s="7">
        <v>438</v>
      </c>
      <c r="M86" s="7">
        <v>34558.559999999998</v>
      </c>
      <c r="N86" s="7">
        <v>32482.079999999994</v>
      </c>
      <c r="O86" s="7">
        <v>32457.999999999996</v>
      </c>
    </row>
    <row r="87" spans="1:15" x14ac:dyDescent="0.35">
      <c r="A87" s="19">
        <v>43862</v>
      </c>
      <c r="B87" s="5">
        <v>63.9</v>
      </c>
      <c r="C87" s="8">
        <v>84</v>
      </c>
      <c r="D87" s="8">
        <v>155</v>
      </c>
      <c r="E87" s="8">
        <v>324</v>
      </c>
      <c r="F87" s="10">
        <f t="shared" si="4"/>
        <v>24844.319999999996</v>
      </c>
      <c r="G87" s="7">
        <v>244.5</v>
      </c>
      <c r="H87" s="13">
        <f t="shared" si="5"/>
        <v>15623.55</v>
      </c>
      <c r="I87" s="7">
        <f t="shared" si="6"/>
        <v>14623.55</v>
      </c>
      <c r="J87" s="7">
        <v>387.5</v>
      </c>
      <c r="K87" s="7">
        <v>453</v>
      </c>
      <c r="L87" s="7">
        <v>428</v>
      </c>
      <c r="M87" s="13">
        <v>34736.04</v>
      </c>
      <c r="N87" s="13">
        <v>32819.040000000001</v>
      </c>
      <c r="O87" s="13">
        <v>32713.5</v>
      </c>
    </row>
    <row r="88" spans="1:15" x14ac:dyDescent="0.35">
      <c r="A88" s="19">
        <v>43891</v>
      </c>
      <c r="B88" s="5">
        <v>73.3</v>
      </c>
      <c r="C88" s="8">
        <v>86.25</v>
      </c>
      <c r="D88" s="8">
        <v>159</v>
      </c>
      <c r="E88" s="8">
        <v>317</v>
      </c>
      <c r="F88" s="10">
        <f t="shared" si="4"/>
        <v>27883.319999999996</v>
      </c>
      <c r="G88" s="7">
        <v>226</v>
      </c>
      <c r="H88" s="13">
        <f t="shared" si="5"/>
        <v>16565.8</v>
      </c>
      <c r="I88" s="7">
        <f t="shared" si="6"/>
        <v>15565.8</v>
      </c>
      <c r="J88" s="7">
        <v>363.75</v>
      </c>
      <c r="K88" s="7">
        <v>443</v>
      </c>
      <c r="L88" s="7">
        <v>418</v>
      </c>
      <c r="M88" s="13">
        <v>38966.28</v>
      </c>
      <c r="N88" s="13">
        <v>36767.279999999999</v>
      </c>
      <c r="O88" s="13">
        <v>34995.449999999997</v>
      </c>
    </row>
    <row r="89" spans="1:15" x14ac:dyDescent="0.35">
      <c r="A89" s="19">
        <v>43922</v>
      </c>
      <c r="B89" s="5">
        <v>75.2</v>
      </c>
      <c r="C89" s="8">
        <v>82.75</v>
      </c>
      <c r="D89" s="8">
        <v>127</v>
      </c>
      <c r="E89" s="8">
        <v>273</v>
      </c>
      <c r="F89" s="10">
        <f t="shared" si="4"/>
        <v>24635.52</v>
      </c>
      <c r="G89" s="7">
        <v>219.25</v>
      </c>
      <c r="H89" s="13">
        <f t="shared" si="5"/>
        <v>16487.600000000002</v>
      </c>
      <c r="I89" s="7">
        <f t="shared" si="6"/>
        <v>15487.600000000002</v>
      </c>
      <c r="J89" s="7">
        <v>338.25</v>
      </c>
      <c r="K89" s="7">
        <v>410</v>
      </c>
      <c r="L89" s="7">
        <v>374</v>
      </c>
      <c r="M89" s="13">
        <v>36998.400000000001</v>
      </c>
      <c r="N89" s="13">
        <v>33749.759999999995</v>
      </c>
      <c r="O89" s="13">
        <v>33523.68</v>
      </c>
    </row>
    <row r="90" spans="1:15" x14ac:dyDescent="0.35">
      <c r="A90" s="21">
        <v>43952</v>
      </c>
      <c r="B90" s="6">
        <v>72.599999999999994</v>
      </c>
      <c r="C90" s="9">
        <v>89</v>
      </c>
      <c r="D90" s="9">
        <v>113</v>
      </c>
      <c r="E90" s="9">
        <v>289</v>
      </c>
      <c r="F90" s="9">
        <f t="shared" si="4"/>
        <v>25177.679999999997</v>
      </c>
      <c r="G90" s="9">
        <v>220.2</v>
      </c>
      <c r="H90" s="9">
        <f t="shared" si="5"/>
        <v>15986.519999999999</v>
      </c>
      <c r="I90" s="9">
        <f t="shared" si="6"/>
        <v>14986.519999999999</v>
      </c>
      <c r="J90" s="9">
        <v>344</v>
      </c>
      <c r="K90" s="9">
        <v>402</v>
      </c>
      <c r="L90" s="9">
        <v>376</v>
      </c>
      <c r="M90" s="9">
        <v>35022.239999999998</v>
      </c>
      <c r="N90" s="9">
        <v>32757.119999999995</v>
      </c>
      <c r="O90" s="9">
        <v>32969.279999999999</v>
      </c>
    </row>
    <row r="91" spans="1:15" x14ac:dyDescent="0.35">
      <c r="A91" s="19">
        <v>43983</v>
      </c>
      <c r="B91" s="5">
        <v>69.12</v>
      </c>
      <c r="C91" s="8">
        <v>101</v>
      </c>
      <c r="D91" s="8">
        <v>109</v>
      </c>
      <c r="E91" s="8">
        <v>308</v>
      </c>
      <c r="F91" s="10">
        <f t="shared" si="4"/>
        <v>25546.752000000004</v>
      </c>
      <c r="G91" s="7">
        <v>236.25</v>
      </c>
      <c r="H91" s="13">
        <f t="shared" si="5"/>
        <v>16329.6</v>
      </c>
      <c r="I91" s="7">
        <f t="shared" si="6"/>
        <v>15329.6</v>
      </c>
      <c r="J91" s="7">
        <v>361.25</v>
      </c>
      <c r="K91" s="7">
        <v>433</v>
      </c>
      <c r="L91" s="7">
        <v>414</v>
      </c>
      <c r="M91" s="13">
        <v>35914.752</v>
      </c>
      <c r="N91" s="13">
        <v>34338.815999999999</v>
      </c>
      <c r="O91" s="13">
        <v>32963.520000000004</v>
      </c>
    </row>
    <row r="92" spans="1:15" x14ac:dyDescent="0.35">
      <c r="A92" s="19">
        <v>44013</v>
      </c>
      <c r="B92" s="5">
        <v>71.23</v>
      </c>
      <c r="C92" s="8">
        <v>104.6</v>
      </c>
      <c r="D92" s="8">
        <v>112</v>
      </c>
      <c r="E92" s="8">
        <v>317</v>
      </c>
      <c r="F92" s="10">
        <f t="shared" si="4"/>
        <v>27095.892</v>
      </c>
      <c r="G92" s="7">
        <v>239.8</v>
      </c>
      <c r="H92" s="13">
        <f t="shared" si="5"/>
        <v>17080.954000000002</v>
      </c>
      <c r="I92" s="7">
        <f t="shared" si="6"/>
        <v>16080.954000000002</v>
      </c>
      <c r="J92" s="7">
        <v>372</v>
      </c>
      <c r="K92" s="7">
        <v>442</v>
      </c>
      <c r="L92" s="7">
        <v>423</v>
      </c>
      <c r="M92" s="13">
        <v>37780.392</v>
      </c>
      <c r="N92" s="13">
        <v>36156.347999999998</v>
      </c>
      <c r="O92" s="13">
        <v>34797.072</v>
      </c>
    </row>
    <row r="93" spans="1:15" x14ac:dyDescent="0.35">
      <c r="A93" s="19">
        <v>44044</v>
      </c>
      <c r="B93" s="5">
        <v>73.599999999999994</v>
      </c>
      <c r="C93" s="8">
        <v>119.25</v>
      </c>
      <c r="D93" s="8">
        <v>103</v>
      </c>
      <c r="E93" s="8">
        <v>343</v>
      </c>
      <c r="F93" s="10">
        <f t="shared" si="4"/>
        <v>30293.759999999998</v>
      </c>
      <c r="G93" s="7">
        <v>263</v>
      </c>
      <c r="H93" s="13">
        <f t="shared" si="5"/>
        <v>19356.8</v>
      </c>
      <c r="I93" s="7">
        <f t="shared" si="6"/>
        <v>18356.8</v>
      </c>
      <c r="J93" s="7">
        <v>396.25</v>
      </c>
      <c r="K93" s="7">
        <v>488</v>
      </c>
      <c r="L93" s="7">
        <v>445</v>
      </c>
      <c r="M93" s="13">
        <v>43100.159999999996</v>
      </c>
      <c r="N93" s="13">
        <v>39302.399999999994</v>
      </c>
      <c r="O93" s="13">
        <v>37996.799999999996</v>
      </c>
    </row>
    <row r="94" spans="1:15" x14ac:dyDescent="0.35">
      <c r="A94" s="19">
        <v>44075</v>
      </c>
      <c r="B94" s="5">
        <v>75.727999999999994</v>
      </c>
      <c r="C94" s="8">
        <v>122.25</v>
      </c>
      <c r="D94" s="8">
        <v>116</v>
      </c>
      <c r="E94" s="8">
        <v>362</v>
      </c>
      <c r="F94" s="10">
        <f t="shared" si="4"/>
        <v>32896.243199999997</v>
      </c>
      <c r="G94" s="7">
        <v>275</v>
      </c>
      <c r="H94" s="13">
        <f t="shared" si="5"/>
        <v>20825.199999999997</v>
      </c>
      <c r="I94" s="7">
        <v>18800</v>
      </c>
      <c r="J94" s="7">
        <v>410</v>
      </c>
      <c r="K94" s="7">
        <v>516</v>
      </c>
      <c r="L94" s="7">
        <v>474</v>
      </c>
      <c r="M94" s="13">
        <v>46890.777599999994</v>
      </c>
      <c r="N94" s="13">
        <v>43074.0864</v>
      </c>
      <c r="O94" s="13">
        <v>40258.175999999992</v>
      </c>
    </row>
    <row r="95" spans="1:15" x14ac:dyDescent="0.35">
      <c r="A95" s="19">
        <v>44105</v>
      </c>
      <c r="B95" s="5">
        <v>77.663499999999999</v>
      </c>
      <c r="C95" s="8">
        <v>118</v>
      </c>
      <c r="D95" s="8">
        <v>122</v>
      </c>
      <c r="E95" s="8">
        <v>354</v>
      </c>
      <c r="F95" s="10">
        <f t="shared" si="4"/>
        <v>32991.4548</v>
      </c>
      <c r="G95" s="7">
        <v>265</v>
      </c>
      <c r="H95" s="13">
        <f t="shared" si="5"/>
        <v>20580.827499999999</v>
      </c>
      <c r="I95" s="7">
        <v>20000</v>
      </c>
      <c r="J95" s="7">
        <v>401</v>
      </c>
      <c r="K95" s="7">
        <v>506</v>
      </c>
      <c r="L95" s="7">
        <v>461</v>
      </c>
      <c r="M95" s="13">
        <v>47157.277199999997</v>
      </c>
      <c r="N95" s="13">
        <v>42963.448199999999</v>
      </c>
      <c r="O95" s="13">
        <v>40371.676200000002</v>
      </c>
    </row>
    <row r="96" spans="1:15" x14ac:dyDescent="0.35">
      <c r="A96" s="19">
        <v>44136</v>
      </c>
      <c r="B96" s="5">
        <v>76.839500000000001</v>
      </c>
      <c r="C96" s="8">
        <v>122.5</v>
      </c>
      <c r="D96" s="8">
        <v>103</v>
      </c>
      <c r="E96" s="8">
        <v>398</v>
      </c>
      <c r="F96" s="10">
        <f t="shared" si="4"/>
        <v>36698.5452</v>
      </c>
      <c r="G96" s="7">
        <v>290</v>
      </c>
      <c r="H96" s="13">
        <f t="shared" si="5"/>
        <v>22283.455000000002</v>
      </c>
      <c r="I96" s="7">
        <v>21000</v>
      </c>
      <c r="J96" s="7">
        <v>440</v>
      </c>
      <c r="K96" s="7">
        <v>554</v>
      </c>
      <c r="L96" s="7">
        <v>490</v>
      </c>
      <c r="M96" s="13">
        <v>51082.899599999997</v>
      </c>
      <c r="N96" s="13">
        <v>45181.626000000004</v>
      </c>
      <c r="O96" s="13">
        <v>43571.255999999994</v>
      </c>
    </row>
    <row r="97" spans="1:15" x14ac:dyDescent="0.35">
      <c r="A97" s="19">
        <v>44166</v>
      </c>
      <c r="B97" s="5">
        <v>74.209999999999994</v>
      </c>
      <c r="C97" s="8">
        <v>148.5</v>
      </c>
      <c r="D97" s="8">
        <v>103</v>
      </c>
      <c r="E97" s="8">
        <v>482</v>
      </c>
      <c r="F97" s="10">
        <f t="shared" si="4"/>
        <v>42923.063999999991</v>
      </c>
      <c r="G97" s="7">
        <v>370</v>
      </c>
      <c r="H97" s="13">
        <f t="shared" si="5"/>
        <v>27457.699999999997</v>
      </c>
      <c r="I97" s="7">
        <v>25000</v>
      </c>
      <c r="J97" s="7">
        <v>548.75</v>
      </c>
      <c r="K97" s="7">
        <v>668</v>
      </c>
      <c r="L97" s="7">
        <v>607</v>
      </c>
      <c r="M97" s="13">
        <v>59486.735999999997</v>
      </c>
      <c r="N97" s="13">
        <v>54054.563999999991</v>
      </c>
      <c r="O97" s="13">
        <v>51867.284999999996</v>
      </c>
    </row>
    <row r="98" spans="1:15" x14ac:dyDescent="0.35">
      <c r="A98" s="18">
        <v>44197</v>
      </c>
      <c r="B98" s="1">
        <v>74.391999999999996</v>
      </c>
      <c r="C98" s="7">
        <v>170</v>
      </c>
      <c r="D98" s="7">
        <v>119</v>
      </c>
      <c r="E98" s="7">
        <v>556</v>
      </c>
      <c r="F98" s="7">
        <f t="shared" si="4"/>
        <v>49634.342399999994</v>
      </c>
      <c r="G98" s="7">
        <v>440</v>
      </c>
      <c r="H98" s="7">
        <f t="shared" ref="H98:H129" si="7">G98*B98</f>
        <v>32732.48</v>
      </c>
      <c r="I98" s="7">
        <v>28000</v>
      </c>
      <c r="J98" s="7">
        <v>580</v>
      </c>
      <c r="K98" s="7">
        <v>730</v>
      </c>
      <c r="L98" s="7">
        <v>659</v>
      </c>
      <c r="M98" s="7">
        <v>65167.391999999993</v>
      </c>
      <c r="N98" s="7">
        <v>58829.193599999991</v>
      </c>
      <c r="O98" s="7">
        <v>54776.832000000002</v>
      </c>
    </row>
    <row r="99" spans="1:15" x14ac:dyDescent="0.35">
      <c r="A99" s="20">
        <v>44228</v>
      </c>
      <c r="B99" s="4">
        <v>74.316800000000001</v>
      </c>
      <c r="C99" s="8">
        <v>155</v>
      </c>
      <c r="D99" s="8">
        <v>148</v>
      </c>
      <c r="E99" s="8">
        <v>505</v>
      </c>
      <c r="F99" s="10">
        <f t="shared" si="4"/>
        <v>45035.980799999998</v>
      </c>
      <c r="G99" s="7">
        <v>400</v>
      </c>
      <c r="H99" s="13">
        <f t="shared" ref="H99:H104" si="8">G99*B99-54*B99</f>
        <v>25713.612800000003</v>
      </c>
      <c r="I99" s="7">
        <v>25000</v>
      </c>
      <c r="J99" s="7">
        <v>550</v>
      </c>
      <c r="K99" s="7">
        <v>680</v>
      </c>
      <c r="L99" s="7">
        <v>616</v>
      </c>
      <c r="M99" s="13">
        <v>60642.508799999996</v>
      </c>
      <c r="N99" s="13">
        <v>54934.978560000003</v>
      </c>
      <c r="O99" s="13">
        <v>52049.087999999996</v>
      </c>
    </row>
    <row r="100" spans="1:15" x14ac:dyDescent="0.35">
      <c r="A100" s="20">
        <v>44256</v>
      </c>
      <c r="B100" s="4">
        <v>74.397099999999995</v>
      </c>
      <c r="C100" s="8">
        <v>166</v>
      </c>
      <c r="D100" s="8">
        <v>120</v>
      </c>
      <c r="E100" s="8">
        <v>525</v>
      </c>
      <c r="F100" s="10">
        <f t="shared" si="4"/>
        <v>46870.172999999988</v>
      </c>
      <c r="G100" s="7">
        <v>420</v>
      </c>
      <c r="H100" s="13">
        <f t="shared" si="8"/>
        <v>27229.338599999999</v>
      </c>
      <c r="I100" s="7">
        <v>26500</v>
      </c>
      <c r="J100" s="7">
        <v>575</v>
      </c>
      <c r="K100" s="7">
        <v>720</v>
      </c>
      <c r="L100" s="7">
        <v>635</v>
      </c>
      <c r="M100" s="13">
        <v>64279.094399999994</v>
      </c>
      <c r="N100" s="13">
        <v>56690.590199999999</v>
      </c>
      <c r="O100" s="13">
        <v>54333.998999999996</v>
      </c>
    </row>
    <row r="101" spans="1:15" x14ac:dyDescent="0.35">
      <c r="A101" s="20">
        <v>44287</v>
      </c>
      <c r="B101" s="4">
        <v>76.143900000000002</v>
      </c>
      <c r="C101" s="8">
        <v>178</v>
      </c>
      <c r="D101" s="8">
        <v>114</v>
      </c>
      <c r="E101" s="8">
        <v>548</v>
      </c>
      <c r="F101" s="10">
        <f t="shared" si="4"/>
        <v>50072.228639999994</v>
      </c>
      <c r="G101" s="7">
        <v>390</v>
      </c>
      <c r="H101" s="13">
        <f t="shared" si="8"/>
        <v>25584.350399999999</v>
      </c>
      <c r="I101" s="7">
        <v>27000</v>
      </c>
      <c r="J101" s="7">
        <v>590</v>
      </c>
      <c r="K101" s="7">
        <v>710</v>
      </c>
      <c r="L101" s="7">
        <v>644</v>
      </c>
      <c r="M101" s="13">
        <v>64874.602800000001</v>
      </c>
      <c r="N101" s="13">
        <v>58844.005920000003</v>
      </c>
      <c r="O101" s="13">
        <v>56909.881199999996</v>
      </c>
    </row>
    <row r="102" spans="1:15" x14ac:dyDescent="0.35">
      <c r="A102" s="20">
        <v>44317</v>
      </c>
      <c r="B102" s="4">
        <v>74.004300000000001</v>
      </c>
      <c r="C102" s="8">
        <v>204</v>
      </c>
      <c r="D102" s="8">
        <v>127</v>
      </c>
      <c r="E102" s="8">
        <v>634</v>
      </c>
      <c r="F102" s="10">
        <f t="shared" si="4"/>
        <v>56302.471439999994</v>
      </c>
      <c r="G102" s="7">
        <v>460</v>
      </c>
      <c r="H102" s="13">
        <f t="shared" si="8"/>
        <v>30045.745800000004</v>
      </c>
      <c r="I102" s="7">
        <v>28200</v>
      </c>
      <c r="J102" s="7">
        <v>690</v>
      </c>
      <c r="K102" s="7">
        <v>800</v>
      </c>
      <c r="L102" s="7">
        <v>776</v>
      </c>
      <c r="M102" s="13">
        <v>71044.127999999997</v>
      </c>
      <c r="N102" s="13">
        <v>68912.80416</v>
      </c>
      <c r="O102" s="13">
        <v>64275.560399999995</v>
      </c>
    </row>
    <row r="103" spans="1:15" x14ac:dyDescent="0.35">
      <c r="A103" s="20">
        <v>44348</v>
      </c>
      <c r="B103" s="4">
        <v>72.616900000000001</v>
      </c>
      <c r="C103" s="8">
        <v>212</v>
      </c>
      <c r="D103" s="8">
        <v>171</v>
      </c>
      <c r="E103" s="8">
        <v>627</v>
      </c>
      <c r="F103" s="10">
        <f t="shared" si="4"/>
        <v>54636.955560000002</v>
      </c>
      <c r="G103" s="7">
        <v>465</v>
      </c>
      <c r="H103" s="13">
        <f t="shared" si="8"/>
        <v>29845.545900000001</v>
      </c>
      <c r="I103" s="7">
        <v>28600</v>
      </c>
      <c r="J103" s="7">
        <v>640</v>
      </c>
      <c r="K103" s="7">
        <v>850</v>
      </c>
      <c r="L103" s="7">
        <v>800</v>
      </c>
      <c r="M103" s="13">
        <v>74069.237999999998</v>
      </c>
      <c r="N103" s="13">
        <v>69712.224000000002</v>
      </c>
      <c r="O103" s="13">
        <v>58769.779199999997</v>
      </c>
    </row>
    <row r="104" spans="1:15" x14ac:dyDescent="0.35">
      <c r="A104" s="20">
        <v>44378</v>
      </c>
      <c r="B104" s="4">
        <v>74</v>
      </c>
      <c r="C104" s="8">
        <v>214</v>
      </c>
      <c r="D104" s="8">
        <v>207</v>
      </c>
      <c r="E104" s="8">
        <v>610</v>
      </c>
      <c r="F104" s="10">
        <f t="shared" si="4"/>
        <v>54168</v>
      </c>
      <c r="G104" s="7">
        <v>450</v>
      </c>
      <c r="H104" s="13">
        <f t="shared" si="8"/>
        <v>29304</v>
      </c>
      <c r="I104" s="7">
        <v>25500</v>
      </c>
      <c r="J104" s="7">
        <v>645</v>
      </c>
      <c r="K104" s="7">
        <v>830</v>
      </c>
      <c r="L104" s="7">
        <v>770</v>
      </c>
      <c r="M104" s="13">
        <v>73704</v>
      </c>
      <c r="N104" s="13">
        <v>68376</v>
      </c>
      <c r="O104" s="13">
        <v>60276</v>
      </c>
    </row>
    <row r="105" spans="1:15" x14ac:dyDescent="0.35">
      <c r="A105" s="20">
        <v>44409</v>
      </c>
      <c r="B105" s="4">
        <v>73.5</v>
      </c>
      <c r="C105" s="8">
        <v>168</v>
      </c>
      <c r="D105" s="8">
        <v>224</v>
      </c>
      <c r="E105" s="8">
        <v>542</v>
      </c>
      <c r="F105" s="10">
        <f>(E105-$HD$6)*B105*1.2</f>
        <v>47804.4</v>
      </c>
      <c r="G105" s="7">
        <v>410</v>
      </c>
      <c r="H105" s="13">
        <f>G105*B105-87*B105</f>
        <v>23740.5</v>
      </c>
      <c r="I105" s="7">
        <v>26700</v>
      </c>
      <c r="J105" s="7">
        <v>625</v>
      </c>
      <c r="K105" s="7">
        <v>815</v>
      </c>
      <c r="L105" s="7">
        <v>727</v>
      </c>
      <c r="M105" s="13">
        <v>61740</v>
      </c>
      <c r="N105" s="13">
        <v>53978.400000000001</v>
      </c>
      <c r="O105" s="13">
        <v>47982</v>
      </c>
    </row>
    <row r="106" spans="1:15" x14ac:dyDescent="0.35">
      <c r="A106" s="20">
        <v>44440</v>
      </c>
      <c r="B106" s="4">
        <v>72.629199999999997</v>
      </c>
      <c r="C106" s="8">
        <v>122.2</v>
      </c>
      <c r="D106" s="8">
        <v>314.39999999999998</v>
      </c>
      <c r="E106" s="8">
        <v>495.5</v>
      </c>
      <c r="F106" s="10">
        <f>(E106-$HD$6)*B106*1.2</f>
        <v>43185.322319999992</v>
      </c>
      <c r="G106" s="7">
        <v>397.4</v>
      </c>
      <c r="H106" s="13">
        <f>G106*B106-87*B106</f>
        <v>22544.10368</v>
      </c>
      <c r="I106" s="7">
        <v>25360</v>
      </c>
      <c r="J106" s="7">
        <v>590.6</v>
      </c>
      <c r="K106" s="7">
        <v>778.5</v>
      </c>
      <c r="L106" s="7">
        <v>715</v>
      </c>
      <c r="M106" s="13">
        <v>57827.369039999998</v>
      </c>
      <c r="N106" s="13">
        <v>52293.023999999998</v>
      </c>
      <c r="O106" s="13">
        <v>44450.937023999999</v>
      </c>
    </row>
    <row r="107" spans="1:15" x14ac:dyDescent="0.35">
      <c r="A107" s="20">
        <v>44470</v>
      </c>
      <c r="B107" s="4">
        <v>71.450100000000006</v>
      </c>
      <c r="C107" s="8">
        <v>120.32142857142857</v>
      </c>
      <c r="D107" s="8">
        <v>399.92857142857144</v>
      </c>
      <c r="E107" s="8">
        <v>502.5</v>
      </c>
      <c r="F107" s="10">
        <f>(E107-$HD$6)*B107*1.2</f>
        <v>43084.410299999996</v>
      </c>
      <c r="G107" s="7">
        <v>437.78571428571428</v>
      </c>
      <c r="H107" s="13">
        <f>G107*B107-87*B107</f>
        <v>25063.674364285718</v>
      </c>
      <c r="I107" s="7">
        <v>25535.714285714286</v>
      </c>
      <c r="J107" s="7">
        <v>642.85714285714289</v>
      </c>
      <c r="K107" s="7">
        <v>857.85714285714289</v>
      </c>
      <c r="L107" s="7">
        <v>727</v>
      </c>
      <c r="M107" s="13">
        <v>63692.660571428583</v>
      </c>
      <c r="N107" s="13">
        <v>52472.953440000005</v>
      </c>
      <c r="O107" s="13">
        <v>48258.534771428582</v>
      </c>
    </row>
    <row r="108" spans="1:15" x14ac:dyDescent="0.35">
      <c r="A108" s="20">
        <v>44501</v>
      </c>
      <c r="B108" s="4">
        <v>72.698899999999995</v>
      </c>
      <c r="C108" s="8">
        <v>95</v>
      </c>
      <c r="D108" s="8">
        <v>392</v>
      </c>
      <c r="E108" s="8">
        <v>528</v>
      </c>
      <c r="F108" s="10">
        <f>(E108-$HD$6)*B108*1.2</f>
        <v>46062.023039999993</v>
      </c>
      <c r="G108" s="7">
        <v>445</v>
      </c>
      <c r="H108" s="13">
        <f>G108*B108-87*B108</f>
        <v>26026.206199999997</v>
      </c>
      <c r="I108" s="7">
        <v>28500</v>
      </c>
      <c r="J108" s="7">
        <v>625</v>
      </c>
      <c r="K108" s="7">
        <v>845</v>
      </c>
      <c r="L108" s="7">
        <v>760</v>
      </c>
      <c r="M108" s="13">
        <v>63684.236399999987</v>
      </c>
      <c r="N108" s="13">
        <v>56268.948599999996</v>
      </c>
      <c r="O108" s="13">
        <v>47491.726799999997</v>
      </c>
    </row>
    <row r="109" spans="1:15" x14ac:dyDescent="0.35">
      <c r="A109" s="20">
        <v>44531</v>
      </c>
      <c r="B109" s="4">
        <v>73.769300000000001</v>
      </c>
      <c r="C109" s="8">
        <v>112</v>
      </c>
      <c r="D109" s="8">
        <v>350</v>
      </c>
      <c r="E109" s="8">
        <v>530</v>
      </c>
      <c r="F109" s="10">
        <f>(E109-$HD$6)*B109*1.2</f>
        <v>46917.274799999999</v>
      </c>
      <c r="G109" s="7">
        <v>430</v>
      </c>
      <c r="H109" s="13">
        <f>G109*B109-87*B109</f>
        <v>25302.869899999998</v>
      </c>
      <c r="I109" s="7">
        <v>31000</v>
      </c>
      <c r="J109" s="7">
        <v>600</v>
      </c>
      <c r="K109" s="7">
        <v>770</v>
      </c>
      <c r="L109" s="7">
        <v>720</v>
      </c>
      <c r="M109" s="13">
        <v>57982.669799999996</v>
      </c>
      <c r="N109" s="13">
        <v>53556.5118</v>
      </c>
      <c r="O109" s="13">
        <v>45933.732600000003</v>
      </c>
    </row>
    <row r="110" spans="1:15" x14ac:dyDescent="0.35">
      <c r="A110" s="18">
        <v>44562</v>
      </c>
      <c r="B110" s="1">
        <v>76.594700000000003</v>
      </c>
      <c r="C110" s="7">
        <v>135</v>
      </c>
      <c r="D110" s="7">
        <v>402</v>
      </c>
      <c r="E110" s="7">
        <v>520</v>
      </c>
      <c r="F110" s="7">
        <f t="shared" ref="F110:F133" si="9">E110*B110*1.2</f>
        <v>47795.092799999999</v>
      </c>
      <c r="G110" s="7">
        <v>425</v>
      </c>
      <c r="H110" s="17">
        <f t="shared" ref="H110:H121" si="10">G110*B110-113*B110</f>
        <v>23897.546399999999</v>
      </c>
      <c r="I110" s="7">
        <v>27000</v>
      </c>
      <c r="J110" s="7">
        <v>619</v>
      </c>
      <c r="K110" s="7">
        <v>790</v>
      </c>
      <c r="L110" s="7">
        <v>725</v>
      </c>
      <c r="M110" s="17">
        <v>72611.775599999994</v>
      </c>
      <c r="N110" s="17">
        <v>66637.388999999996</v>
      </c>
      <c r="O110" s="17">
        <v>59894.543159999994</v>
      </c>
    </row>
    <row r="111" spans="1:15" x14ac:dyDescent="0.35">
      <c r="A111" s="19">
        <v>44593</v>
      </c>
      <c r="B111" s="2">
        <v>77.169399999999996</v>
      </c>
      <c r="C111" s="8">
        <v>141</v>
      </c>
      <c r="D111" s="8">
        <v>442</v>
      </c>
      <c r="E111" s="8">
        <v>556</v>
      </c>
      <c r="F111" s="10">
        <f t="shared" si="9"/>
        <v>51487.42368</v>
      </c>
      <c r="G111" s="11">
        <v>469</v>
      </c>
      <c r="H111" s="14">
        <f t="shared" si="10"/>
        <v>27472.306399999994</v>
      </c>
      <c r="I111" s="11">
        <v>30275</v>
      </c>
      <c r="J111" s="11">
        <v>675</v>
      </c>
      <c r="K111" s="11">
        <v>830</v>
      </c>
      <c r="L111" s="11">
        <v>780</v>
      </c>
      <c r="M111" s="14">
        <v>76860.722399999999</v>
      </c>
      <c r="N111" s="14">
        <v>72230.558399999994</v>
      </c>
      <c r="O111" s="14">
        <v>65507.213999999993</v>
      </c>
    </row>
    <row r="112" spans="1:15" x14ac:dyDescent="0.35">
      <c r="A112" s="19">
        <v>44621</v>
      </c>
      <c r="B112" s="2">
        <v>103.47</v>
      </c>
      <c r="C112" s="8">
        <v>145</v>
      </c>
      <c r="D112" s="8">
        <v>580</v>
      </c>
      <c r="E112" s="8">
        <v>760</v>
      </c>
      <c r="F112" s="10">
        <f t="shared" si="9"/>
        <v>94364.64</v>
      </c>
      <c r="G112" s="11">
        <v>640</v>
      </c>
      <c r="H112" s="14">
        <f t="shared" si="10"/>
        <v>54528.69</v>
      </c>
      <c r="I112" s="11">
        <v>28100</v>
      </c>
      <c r="J112" s="11">
        <v>750</v>
      </c>
      <c r="K112" s="11">
        <v>840</v>
      </c>
      <c r="L112" s="11">
        <v>780</v>
      </c>
      <c r="M112" s="14">
        <v>104297.76</v>
      </c>
      <c r="N112" s="14">
        <v>96847.92</v>
      </c>
      <c r="O112" s="14">
        <v>96123</v>
      </c>
    </row>
    <row r="113" spans="1:15" x14ac:dyDescent="0.35">
      <c r="A113" s="19">
        <v>44652</v>
      </c>
      <c r="B113" s="2">
        <v>77.899199999999993</v>
      </c>
      <c r="C113" s="8">
        <v>152</v>
      </c>
      <c r="D113" s="8">
        <v>488</v>
      </c>
      <c r="E113" s="8">
        <v>837</v>
      </c>
      <c r="F113" s="10">
        <f t="shared" si="9"/>
        <v>78241.956479999993</v>
      </c>
      <c r="G113" s="11">
        <v>520</v>
      </c>
      <c r="H113" s="14">
        <f t="shared" si="10"/>
        <v>31704.974399999996</v>
      </c>
      <c r="I113" s="11">
        <v>28000</v>
      </c>
      <c r="J113" s="11">
        <v>715</v>
      </c>
      <c r="K113" s="11">
        <v>1000</v>
      </c>
      <c r="L113" s="11">
        <v>940</v>
      </c>
      <c r="M113" s="14">
        <v>93479.039999999994</v>
      </c>
      <c r="N113" s="14">
        <v>87870.297599999991</v>
      </c>
      <c r="O113" s="14">
        <v>69837.513599999991</v>
      </c>
    </row>
    <row r="114" spans="1:15" x14ac:dyDescent="0.35">
      <c r="A114" s="19">
        <v>44682</v>
      </c>
      <c r="B114" s="2">
        <v>63.3127</v>
      </c>
      <c r="C114" s="8">
        <v>130</v>
      </c>
      <c r="D114" s="8">
        <v>509</v>
      </c>
      <c r="E114" s="8">
        <v>700</v>
      </c>
      <c r="F114" s="10">
        <f t="shared" si="9"/>
        <v>53182.667999999998</v>
      </c>
      <c r="G114" s="11">
        <v>490</v>
      </c>
      <c r="H114" s="14">
        <f t="shared" si="10"/>
        <v>23868.887899999998</v>
      </c>
      <c r="I114" s="11">
        <v>25000</v>
      </c>
      <c r="J114" s="11">
        <v>610</v>
      </c>
      <c r="K114" s="11">
        <v>765</v>
      </c>
      <c r="L114" s="11">
        <v>680</v>
      </c>
      <c r="M114" s="14">
        <v>58121.058599999997</v>
      </c>
      <c r="N114" s="14">
        <v>51663.163199999995</v>
      </c>
      <c r="O114" s="14">
        <v>49344.896400000005</v>
      </c>
    </row>
    <row r="115" spans="1:15" x14ac:dyDescent="0.35">
      <c r="A115" s="19">
        <v>44713</v>
      </c>
      <c r="B115" s="2">
        <v>57.178600000000003</v>
      </c>
      <c r="C115" s="8">
        <v>120</v>
      </c>
      <c r="D115" s="8">
        <v>406</v>
      </c>
      <c r="E115" s="8">
        <v>450</v>
      </c>
      <c r="F115" s="10">
        <f t="shared" si="9"/>
        <v>30876.444000000003</v>
      </c>
      <c r="G115" s="11">
        <v>400</v>
      </c>
      <c r="H115" s="14">
        <f t="shared" si="10"/>
        <v>16410.258200000004</v>
      </c>
      <c r="I115" s="11">
        <v>17000</v>
      </c>
      <c r="J115" s="11">
        <v>540</v>
      </c>
      <c r="K115" s="11">
        <v>700</v>
      </c>
      <c r="L115" s="11">
        <v>630</v>
      </c>
      <c r="M115" s="14">
        <v>48030.024000000005</v>
      </c>
      <c r="N115" s="14">
        <v>43227.0216</v>
      </c>
      <c r="O115" s="14">
        <v>40051.732800000005</v>
      </c>
    </row>
    <row r="116" spans="1:15" x14ac:dyDescent="0.35">
      <c r="A116" s="19">
        <v>44743</v>
      </c>
      <c r="B116" s="2">
        <v>58.221400000000003</v>
      </c>
      <c r="C116" s="8">
        <v>115</v>
      </c>
      <c r="D116" s="8">
        <v>246</v>
      </c>
      <c r="E116" s="8">
        <v>480</v>
      </c>
      <c r="F116" s="10">
        <f t="shared" si="9"/>
        <v>33535.526400000002</v>
      </c>
      <c r="G116" s="11">
        <v>415</v>
      </c>
      <c r="H116" s="14">
        <f t="shared" si="10"/>
        <v>17582.862800000003</v>
      </c>
      <c r="I116" s="11">
        <v>19000</v>
      </c>
      <c r="J116" s="11">
        <v>550</v>
      </c>
      <c r="K116" s="11">
        <f>K115+J116-J115</f>
        <v>710</v>
      </c>
      <c r="L116" s="11">
        <f t="shared" ref="L116:L121" si="11">L115+J116-J115</f>
        <v>640</v>
      </c>
      <c r="M116" s="14">
        <v>49604.632799999999</v>
      </c>
      <c r="N116" s="14">
        <v>44714.035200000006</v>
      </c>
      <c r="O116" s="14">
        <v>41426.124000000003</v>
      </c>
    </row>
    <row r="117" spans="1:15" x14ac:dyDescent="0.35">
      <c r="A117" s="19">
        <v>44774</v>
      </c>
      <c r="B117" s="2">
        <v>60.3</v>
      </c>
      <c r="C117" s="8">
        <v>106</v>
      </c>
      <c r="D117" s="8">
        <v>233</v>
      </c>
      <c r="E117" s="8">
        <v>459</v>
      </c>
      <c r="F117" s="10">
        <f t="shared" si="9"/>
        <v>33213.24</v>
      </c>
      <c r="G117" s="11">
        <v>410</v>
      </c>
      <c r="H117" s="14">
        <f t="shared" si="10"/>
        <v>17909.099999999999</v>
      </c>
      <c r="I117" s="11">
        <v>23000</v>
      </c>
      <c r="J117" s="11">
        <v>520</v>
      </c>
      <c r="K117" s="11">
        <f>K116+J117-J116</f>
        <v>680</v>
      </c>
      <c r="L117" s="11">
        <f t="shared" si="11"/>
        <v>610</v>
      </c>
      <c r="M117" s="14">
        <v>49204.799999999996</v>
      </c>
      <c r="N117" s="14">
        <v>44139.6</v>
      </c>
      <c r="O117" s="14">
        <v>40627.199999999997</v>
      </c>
    </row>
    <row r="118" spans="1:15" x14ac:dyDescent="0.35">
      <c r="A118" s="19">
        <v>44805</v>
      </c>
      <c r="B118" s="2">
        <v>59.8</v>
      </c>
      <c r="C118" s="8">
        <v>99</v>
      </c>
      <c r="D118" s="8">
        <v>265</v>
      </c>
      <c r="E118" s="8">
        <v>450</v>
      </c>
      <c r="F118" s="10">
        <f t="shared" si="9"/>
        <v>32292</v>
      </c>
      <c r="G118" s="11">
        <v>391</v>
      </c>
      <c r="H118" s="14">
        <f t="shared" si="10"/>
        <v>16624.400000000001</v>
      </c>
      <c r="I118" s="11">
        <v>19500</v>
      </c>
      <c r="J118" s="11">
        <v>530</v>
      </c>
      <c r="K118" s="11">
        <v>680</v>
      </c>
      <c r="L118" s="11">
        <f t="shared" si="11"/>
        <v>620</v>
      </c>
      <c r="M118" s="14">
        <v>48796.799999999996</v>
      </c>
      <c r="N118" s="14">
        <v>44491.199999999997</v>
      </c>
      <c r="O118" s="14">
        <v>41032.799999999996</v>
      </c>
    </row>
    <row r="119" spans="1:15" x14ac:dyDescent="0.35">
      <c r="A119" s="19">
        <v>44835</v>
      </c>
      <c r="B119" s="2">
        <v>61.11</v>
      </c>
      <c r="C119" s="8">
        <v>93</v>
      </c>
      <c r="D119" s="8">
        <v>286</v>
      </c>
      <c r="E119" s="8">
        <v>470</v>
      </c>
      <c r="F119" s="10">
        <f t="shared" si="9"/>
        <v>34466.04</v>
      </c>
      <c r="G119" s="11">
        <v>390</v>
      </c>
      <c r="H119" s="14">
        <f t="shared" si="10"/>
        <v>16927.47</v>
      </c>
      <c r="I119" s="11">
        <v>19000</v>
      </c>
      <c r="J119" s="11">
        <f>J118</f>
        <v>530</v>
      </c>
      <c r="K119" s="11">
        <f t="shared" ref="K119:K125" si="12">K118+J119-J118</f>
        <v>680</v>
      </c>
      <c r="L119" s="11">
        <f t="shared" si="11"/>
        <v>620</v>
      </c>
      <c r="M119" s="14">
        <v>49865.760000000002</v>
      </c>
      <c r="N119" s="14">
        <v>45465.84</v>
      </c>
      <c r="O119" s="14">
        <v>41865.96</v>
      </c>
    </row>
    <row r="120" spans="1:15" x14ac:dyDescent="0.35">
      <c r="A120" s="19">
        <v>44866</v>
      </c>
      <c r="B120" s="2">
        <v>60.85</v>
      </c>
      <c r="C120" s="8">
        <v>92</v>
      </c>
      <c r="D120" s="8">
        <v>284</v>
      </c>
      <c r="E120" s="8">
        <v>487</v>
      </c>
      <c r="F120" s="10">
        <f t="shared" si="9"/>
        <v>35560.74</v>
      </c>
      <c r="G120" s="11">
        <v>364</v>
      </c>
      <c r="H120" s="14">
        <f t="shared" si="10"/>
        <v>15273.350000000002</v>
      </c>
      <c r="I120" s="11">
        <f>I119</f>
        <v>19000</v>
      </c>
      <c r="J120" s="11">
        <v>490</v>
      </c>
      <c r="K120" s="11">
        <f t="shared" si="12"/>
        <v>640</v>
      </c>
      <c r="L120" s="11">
        <f t="shared" si="11"/>
        <v>580</v>
      </c>
      <c r="M120" s="14">
        <v>46732.799999999996</v>
      </c>
      <c r="N120" s="14">
        <v>42351.6</v>
      </c>
      <c r="O120" s="14">
        <v>38779.799999999996</v>
      </c>
    </row>
    <row r="121" spans="1:15" x14ac:dyDescent="0.35">
      <c r="A121" s="19">
        <v>44896</v>
      </c>
      <c r="B121" s="2">
        <v>65.814999999999998</v>
      </c>
      <c r="C121" s="8">
        <v>111</v>
      </c>
      <c r="D121" s="8">
        <v>259</v>
      </c>
      <c r="E121" s="8">
        <v>454</v>
      </c>
      <c r="F121" s="10">
        <f t="shared" si="9"/>
        <v>35856.011999999995</v>
      </c>
      <c r="G121" s="11">
        <v>384</v>
      </c>
      <c r="H121" s="14">
        <f t="shared" si="10"/>
        <v>17835.864999999998</v>
      </c>
      <c r="I121" s="11">
        <v>18000</v>
      </c>
      <c r="J121" s="11">
        <v>518</v>
      </c>
      <c r="K121" s="11">
        <f t="shared" si="12"/>
        <v>668</v>
      </c>
      <c r="L121" s="11">
        <f t="shared" si="11"/>
        <v>608</v>
      </c>
      <c r="M121" s="14">
        <v>52757.303999999996</v>
      </c>
      <c r="N121" s="14">
        <v>48018.623999999996</v>
      </c>
      <c r="O121" s="14">
        <v>43910.603999999999</v>
      </c>
    </row>
    <row r="122" spans="1:15" x14ac:dyDescent="0.35">
      <c r="A122" s="18">
        <v>44927</v>
      </c>
      <c r="B122" s="1">
        <v>68.876000000000005</v>
      </c>
      <c r="C122" s="7">
        <f>C121</f>
        <v>111</v>
      </c>
      <c r="D122" s="7">
        <v>304</v>
      </c>
      <c r="E122" s="7">
        <v>415</v>
      </c>
      <c r="F122" s="7">
        <f t="shared" si="9"/>
        <v>34300.248</v>
      </c>
      <c r="G122" s="7">
        <v>393</v>
      </c>
      <c r="H122" s="17">
        <f t="shared" ref="H122:H133" si="13">G122*B122-15*B122</f>
        <v>26035.128000000004</v>
      </c>
      <c r="I122" s="7">
        <v>21000</v>
      </c>
      <c r="J122" s="7">
        <v>540</v>
      </c>
      <c r="K122" s="7">
        <f t="shared" si="12"/>
        <v>690</v>
      </c>
      <c r="L122" s="7">
        <v>630</v>
      </c>
      <c r="M122" s="17">
        <v>57029.328000000001</v>
      </c>
      <c r="N122" s="17">
        <v>52070.256000000001</v>
      </c>
      <c r="O122" s="17">
        <v>47631.648000000001</v>
      </c>
    </row>
    <row r="123" spans="1:15" x14ac:dyDescent="0.35">
      <c r="A123" s="19">
        <v>44958</v>
      </c>
      <c r="B123" s="2">
        <v>72</v>
      </c>
      <c r="C123" s="8">
        <v>123</v>
      </c>
      <c r="D123" s="8">
        <v>355</v>
      </c>
      <c r="E123" s="8">
        <f>E122</f>
        <v>415</v>
      </c>
      <c r="F123" s="10">
        <f t="shared" si="9"/>
        <v>35856</v>
      </c>
      <c r="G123" s="11">
        <v>390</v>
      </c>
      <c r="H123" s="14">
        <f t="shared" si="13"/>
        <v>27000</v>
      </c>
      <c r="I123" s="11">
        <v>22500</v>
      </c>
      <c r="J123" s="11">
        <v>560</v>
      </c>
      <c r="K123" s="11">
        <f t="shared" si="12"/>
        <v>710</v>
      </c>
      <c r="L123" s="11">
        <v>670</v>
      </c>
      <c r="M123" s="14">
        <v>61344</v>
      </c>
      <c r="N123" s="14">
        <v>57888</v>
      </c>
      <c r="O123" s="14">
        <v>51384</v>
      </c>
    </row>
    <row r="124" spans="1:15" x14ac:dyDescent="0.35">
      <c r="A124" s="19">
        <v>44986</v>
      </c>
      <c r="B124" s="2">
        <v>75</v>
      </c>
      <c r="C124" s="8">
        <v>128</v>
      </c>
      <c r="D124" s="8">
        <v>365</v>
      </c>
      <c r="E124" s="8">
        <f>E123</f>
        <v>415</v>
      </c>
      <c r="F124" s="10">
        <f t="shared" si="9"/>
        <v>37350</v>
      </c>
      <c r="G124" s="11">
        <v>389</v>
      </c>
      <c r="H124" s="14">
        <f t="shared" si="13"/>
        <v>28050</v>
      </c>
      <c r="I124" s="11">
        <v>25500</v>
      </c>
      <c r="J124" s="11">
        <v>605</v>
      </c>
      <c r="K124" s="11">
        <f t="shared" si="12"/>
        <v>755</v>
      </c>
      <c r="L124" s="11">
        <v>700</v>
      </c>
      <c r="M124" s="14">
        <v>67950</v>
      </c>
      <c r="N124" s="14">
        <v>63000</v>
      </c>
      <c r="O124" s="14">
        <v>57450</v>
      </c>
    </row>
    <row r="125" spans="1:15" x14ac:dyDescent="0.35">
      <c r="A125" s="19">
        <v>45017</v>
      </c>
      <c r="B125" s="2">
        <v>82</v>
      </c>
      <c r="C125" s="8">
        <v>116</v>
      </c>
      <c r="D125" s="8">
        <v>279</v>
      </c>
      <c r="E125" s="8">
        <v>410</v>
      </c>
      <c r="F125" s="10">
        <f t="shared" si="9"/>
        <v>40344</v>
      </c>
      <c r="G125" s="11">
        <v>362</v>
      </c>
      <c r="H125" s="14">
        <f t="shared" si="13"/>
        <v>28454</v>
      </c>
      <c r="I125" s="11">
        <v>26500</v>
      </c>
      <c r="J125" s="11">
        <v>555</v>
      </c>
      <c r="K125" s="11">
        <f t="shared" si="12"/>
        <v>705</v>
      </c>
      <c r="L125" s="11">
        <f>L124+J125-J124</f>
        <v>650</v>
      </c>
      <c r="M125" s="14">
        <v>69372</v>
      </c>
      <c r="N125" s="14">
        <v>63960</v>
      </c>
      <c r="O125" s="14">
        <v>57612</v>
      </c>
    </row>
    <row r="126" spans="1:15" x14ac:dyDescent="0.35">
      <c r="A126" s="19">
        <v>45047</v>
      </c>
      <c r="B126" s="2">
        <v>78</v>
      </c>
      <c r="C126" s="8">
        <v>104</v>
      </c>
      <c r="D126" s="8">
        <v>233</v>
      </c>
      <c r="E126" s="8">
        <v>372</v>
      </c>
      <c r="F126" s="10">
        <f t="shared" si="9"/>
        <v>34819.199999999997</v>
      </c>
      <c r="G126" s="11">
        <v>314</v>
      </c>
      <c r="H126" s="14">
        <f t="shared" si="13"/>
        <v>23322</v>
      </c>
      <c r="I126" s="11">
        <v>23500</v>
      </c>
      <c r="J126" s="11">
        <v>525</v>
      </c>
      <c r="K126" s="15">
        <v>600</v>
      </c>
      <c r="L126" s="15">
        <f>L125+J126-J125</f>
        <v>620</v>
      </c>
      <c r="M126" s="14">
        <v>56160</v>
      </c>
      <c r="N126" s="14">
        <v>58032</v>
      </c>
      <c r="O126" s="14">
        <v>52140</v>
      </c>
    </row>
    <row r="127" spans="1:15" x14ac:dyDescent="0.35">
      <c r="A127" s="19">
        <v>45078</v>
      </c>
      <c r="B127" s="2">
        <v>83.607999999999976</v>
      </c>
      <c r="C127" s="8">
        <v>111.63499999999999</v>
      </c>
      <c r="D127" s="8">
        <v>231.6</v>
      </c>
      <c r="E127" s="8">
        <v>370.5</v>
      </c>
      <c r="F127" s="10">
        <f t="shared" si="9"/>
        <v>37172.116799999989</v>
      </c>
      <c r="G127" s="11">
        <v>316.05</v>
      </c>
      <c r="H127" s="14">
        <f t="shared" si="13"/>
        <v>25170.188399999995</v>
      </c>
      <c r="I127" s="11">
        <v>25000</v>
      </c>
      <c r="J127" s="11">
        <v>512</v>
      </c>
      <c r="K127" s="11">
        <v>563</v>
      </c>
      <c r="L127" s="11">
        <v>535</v>
      </c>
      <c r="M127" s="14">
        <v>56485.564799999986</v>
      </c>
      <c r="N127" s="14">
        <v>53676.335999999981</v>
      </c>
      <c r="O127" s="14">
        <v>54968.755199999985</v>
      </c>
    </row>
    <row r="128" spans="1:15" x14ac:dyDescent="0.35">
      <c r="A128" s="19">
        <v>45108</v>
      </c>
      <c r="B128" s="2">
        <v>90.61</v>
      </c>
      <c r="C128" s="8">
        <v>113.27</v>
      </c>
      <c r="D128" s="8">
        <v>233.2</v>
      </c>
      <c r="E128" s="8">
        <v>339.66666666666669</v>
      </c>
      <c r="F128" s="10">
        <f t="shared" si="9"/>
        <v>36932.635999999999</v>
      </c>
      <c r="G128" s="11">
        <v>301.39999999999998</v>
      </c>
      <c r="H128" s="14">
        <f t="shared" si="13"/>
        <v>25950.703999999998</v>
      </c>
      <c r="I128" s="11">
        <v>27200</v>
      </c>
      <c r="J128" s="11">
        <v>460</v>
      </c>
      <c r="K128" s="11">
        <v>517.83333333333337</v>
      </c>
      <c r="L128" s="11">
        <v>510</v>
      </c>
      <c r="M128" s="14">
        <v>56305.053999999996</v>
      </c>
      <c r="N128" s="14">
        <v>55453.32</v>
      </c>
      <c r="O128" s="14">
        <v>53616.719999999994</v>
      </c>
    </row>
    <row r="129" spans="1:15" x14ac:dyDescent="0.35">
      <c r="A129" s="19">
        <v>45139</v>
      </c>
      <c r="B129" s="2">
        <v>95.3</v>
      </c>
      <c r="C129" s="8">
        <f>C128</f>
        <v>113.27</v>
      </c>
      <c r="D129" s="8">
        <v>235</v>
      </c>
      <c r="E129" s="8">
        <f>E128</f>
        <v>339.66666666666669</v>
      </c>
      <c r="F129" s="10">
        <f t="shared" si="9"/>
        <v>38844.28</v>
      </c>
      <c r="G129" s="11">
        <v>295</v>
      </c>
      <c r="H129" s="14">
        <f t="shared" si="13"/>
        <v>26684</v>
      </c>
      <c r="I129" s="11">
        <v>28500</v>
      </c>
      <c r="J129" s="11">
        <v>445</v>
      </c>
      <c r="K129" s="11">
        <v>500.85714285714283</v>
      </c>
      <c r="L129" s="11">
        <v>500</v>
      </c>
      <c r="M129" s="14">
        <v>57097.714285714283</v>
      </c>
      <c r="N129" s="14">
        <v>57000</v>
      </c>
      <c r="O129" s="14">
        <v>54330</v>
      </c>
    </row>
    <row r="130" spans="1:15" x14ac:dyDescent="0.35">
      <c r="A130" s="19">
        <v>45170</v>
      </c>
      <c r="B130" s="2">
        <v>96.25</v>
      </c>
      <c r="C130" s="8">
        <v>115</v>
      </c>
      <c r="D130" s="8">
        <v>239</v>
      </c>
      <c r="E130" s="8">
        <v>347</v>
      </c>
      <c r="F130" s="10">
        <f t="shared" si="9"/>
        <v>40078.5</v>
      </c>
      <c r="G130" s="11">
        <f>G129</f>
        <v>295</v>
      </c>
      <c r="H130" s="14">
        <f t="shared" si="13"/>
        <v>26950</v>
      </c>
      <c r="I130" s="11">
        <v>30000</v>
      </c>
      <c r="J130" s="11">
        <v>470</v>
      </c>
      <c r="K130" s="11">
        <v>528.83333333333337</v>
      </c>
      <c r="L130" s="11">
        <f>L129+J130-J129</f>
        <v>525</v>
      </c>
      <c r="M130" s="14">
        <v>60160.08</v>
      </c>
      <c r="N130" s="14">
        <v>59724</v>
      </c>
      <c r="O130" s="14">
        <v>57067.199999999997</v>
      </c>
    </row>
    <row r="131" spans="1:15" x14ac:dyDescent="0.35">
      <c r="A131" s="22">
        <v>45200</v>
      </c>
      <c r="B131" s="4">
        <v>97.016666666666666</v>
      </c>
      <c r="C131" s="8">
        <v>120</v>
      </c>
      <c r="D131" s="8">
        <v>237</v>
      </c>
      <c r="E131" s="8">
        <v>329</v>
      </c>
      <c r="F131" s="10">
        <f t="shared" si="9"/>
        <v>38302.18</v>
      </c>
      <c r="G131" s="12">
        <v>310</v>
      </c>
      <c r="H131" s="14">
        <f t="shared" si="13"/>
        <v>28619.916666666668</v>
      </c>
      <c r="I131" s="12">
        <v>31500</v>
      </c>
      <c r="J131" s="12">
        <v>470.83333333333331</v>
      </c>
      <c r="K131" s="12">
        <v>525</v>
      </c>
      <c r="L131" s="11">
        <f>L130+J131-J130</f>
        <v>525.83333333333326</v>
      </c>
      <c r="M131" s="14">
        <f>K131*B131*1.2/1.07</f>
        <v>57121.962616822428</v>
      </c>
      <c r="N131" s="14">
        <f>L131*B131*1.2/1.07</f>
        <v>57212.632398753871</v>
      </c>
      <c r="O131" s="14">
        <f>(J131*B131*1.2+4000)/1.07</f>
        <v>54966.744548286602</v>
      </c>
    </row>
    <row r="132" spans="1:15" x14ac:dyDescent="0.35">
      <c r="A132" s="22">
        <v>45231</v>
      </c>
      <c r="B132" s="4">
        <v>90.14705882352942</v>
      </c>
      <c r="C132" s="8">
        <v>123</v>
      </c>
      <c r="D132" s="8">
        <f>D131</f>
        <v>237</v>
      </c>
      <c r="E132" s="8">
        <f>E131</f>
        <v>329</v>
      </c>
      <c r="F132" s="10">
        <f t="shared" si="9"/>
        <v>35590.058823529413</v>
      </c>
      <c r="G132" s="12">
        <v>320</v>
      </c>
      <c r="H132" s="14">
        <f t="shared" si="13"/>
        <v>27494.852941176472</v>
      </c>
      <c r="I132" s="12">
        <v>29500</v>
      </c>
      <c r="J132" s="12">
        <v>487.47058823529414</v>
      </c>
      <c r="K132" s="12">
        <v>540</v>
      </c>
      <c r="L132" s="11">
        <v>535</v>
      </c>
      <c r="M132" s="14">
        <f>K132*B132*1.2/1.05</f>
        <v>55633.613445378156</v>
      </c>
      <c r="N132" s="14">
        <f>L132*B132*1.2/1.05</f>
        <v>55118.487394957978</v>
      </c>
      <c r="O132" s="14">
        <f>(J132*B132*1.2+4000)/1.05</f>
        <v>54031.28357225244</v>
      </c>
    </row>
    <row r="133" spans="1:15" x14ac:dyDescent="0.35">
      <c r="A133" s="22">
        <v>45261</v>
      </c>
      <c r="B133" s="4">
        <v>90.5</v>
      </c>
      <c r="C133" s="8">
        <f>C132</f>
        <v>123</v>
      </c>
      <c r="D133" s="8">
        <f>D132</f>
        <v>237</v>
      </c>
      <c r="E133" s="8">
        <f>E132</f>
        <v>329</v>
      </c>
      <c r="F133" s="10">
        <f t="shared" si="9"/>
        <v>35729.4</v>
      </c>
      <c r="G133" s="12">
        <v>335</v>
      </c>
      <c r="H133" s="14">
        <f t="shared" si="13"/>
        <v>28960</v>
      </c>
      <c r="I133" s="12">
        <v>29000</v>
      </c>
      <c r="J133" s="12">
        <v>520</v>
      </c>
      <c r="K133" s="12">
        <v>570</v>
      </c>
      <c r="L133" s="11">
        <f>L132+J133-J132</f>
        <v>567.52941176470586</v>
      </c>
      <c r="M133" s="14">
        <f>K133*B133*1.2/1.055</f>
        <v>58674.88151658768</v>
      </c>
      <c r="N133" s="14">
        <f>L133*B133*1.2/1.055</f>
        <v>58420.563144689157</v>
      </c>
      <c r="O133" s="14">
        <f>(J133*B133*1.2+4000)/1.055</f>
        <v>57319.431279620854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Кебу Светлана Викторовна</dc:creator>
  <cp:lastModifiedBy>Dm Ch</cp:lastModifiedBy>
  <dcterms:created xsi:type="dcterms:W3CDTF">2023-12-05T11:28:17Z</dcterms:created>
  <dcterms:modified xsi:type="dcterms:W3CDTF">2023-12-14T20:58:51Z</dcterms:modified>
</cp:coreProperties>
</file>