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2 курс\Системи інтелектуального аналізу та візуалізації даних\Лабораторні (звіти)\Звіт до лаб1 із ІАД\"/>
    </mc:Choice>
  </mc:AlternateContent>
  <xr:revisionPtr revIDLastSave="0" documentId="13_ncr:1_{898F089C-4F4D-4C45-BE82-740AE4BDBEFF}" xr6:coauthVersionLast="45" xr6:coauthVersionMax="45" xr10:uidLastSave="{00000000-0000-0000-0000-000000000000}"/>
  <bookViews>
    <workbookView xWindow="-103" yWindow="-103" windowWidth="22149" windowHeight="13920" activeTab="2" xr2:uid="{D25EC1D5-22B4-4657-8F26-B7CB41786C38}"/>
  </bookViews>
  <sheets>
    <sheet name="Розрахунок прибутку підприємств" sheetId="1" r:id="rId1"/>
    <sheet name="Заготівля кормів" sheetId="2" r:id="rId2"/>
    <sheet name="Діаграми для таблиці 1" sheetId="3" r:id="rId3"/>
    <sheet name="Діаграми для таблиці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2" l="1"/>
  <c r="G6" i="2"/>
  <c r="H6" i="2" s="1"/>
  <c r="L6" i="2"/>
  <c r="L5" i="2"/>
  <c r="L4" i="2"/>
  <c r="N2" i="2"/>
  <c r="N1" i="2"/>
  <c r="L2" i="2"/>
  <c r="L1" i="2"/>
  <c r="H4" i="2"/>
  <c r="H5" i="2"/>
  <c r="H3" i="2"/>
  <c r="G4" i="2"/>
  <c r="G5" i="2"/>
  <c r="G3" i="2"/>
  <c r="F6" i="2"/>
  <c r="F4" i="2"/>
  <c r="F5" i="2"/>
  <c r="F3" i="2"/>
  <c r="D6" i="2"/>
  <c r="E6" i="2"/>
  <c r="C6" i="2"/>
  <c r="F2" i="1"/>
  <c r="F3" i="1"/>
  <c r="F4" i="1"/>
  <c r="C5" i="1"/>
  <c r="F5" i="1"/>
</calcChain>
</file>

<file path=xl/sharedStrings.xml><?xml version="1.0" encoding="utf-8"?>
<sst xmlns="http://schemas.openxmlformats.org/spreadsheetml/2006/main" count="29" uniqueCount="24">
  <si>
    <t>Назва с/г культури</t>
  </si>
  <si>
    <t>Валовий збір, т</t>
  </si>
  <si>
    <t>Собівартість 1т, грн.</t>
  </si>
  <si>
    <t>Закупівельна ціна 1т, грн.</t>
  </si>
  <si>
    <t>Прибуток, грн.</t>
  </si>
  <si>
    <t>№ п\п</t>
  </si>
  <si>
    <t>Пшениця</t>
  </si>
  <si>
    <t>Ячмінь</t>
  </si>
  <si>
    <t>Гречка</t>
  </si>
  <si>
    <t>Всього:</t>
  </si>
  <si>
    <t>Ферма</t>
  </si>
  <si>
    <t>Завдання на рік</t>
  </si>
  <si>
    <t>Заготовлено</t>
  </si>
  <si>
    <t>% виконання</t>
  </si>
  <si>
    <t>(+),(-) до 2020</t>
  </si>
  <si>
    <t>% до 2020</t>
  </si>
  <si>
    <t>Разом:</t>
  </si>
  <si>
    <t>Галичина</t>
  </si>
  <si>
    <t>Світанок</t>
  </si>
  <si>
    <t>Надія</t>
  </si>
  <si>
    <t>щодо плану</t>
  </si>
  <si>
    <t>В середньому (по районах) заготовлено кормів, т</t>
  </si>
  <si>
    <t>Найменше заготовлено кормів, т</t>
  </si>
  <si>
    <t>Найбільше заготовлено кормів,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</si>
</sst>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/>
    <xf numFmtId="10" fontId="1" fillId="0" borderId="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Різниця</a:t>
            </a:r>
            <a:r>
              <a:rPr lang="uk-UA" baseline="0"/>
              <a:t> собівартості і закупівельної ціни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'Розрахунок прибутку підприємств'!$D$1</c:f>
              <c:strCache>
                <c:ptCount val="1"/>
                <c:pt idx="0">
                  <c:v>Собівартість 1т, грн.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'Розрахунок прибутку підприємств'!$B$2:$B$4</c:f>
              <c:strCache>
                <c:ptCount val="3"/>
                <c:pt idx="0">
                  <c:v>Пшениця</c:v>
                </c:pt>
                <c:pt idx="1">
                  <c:v>Ячмінь</c:v>
                </c:pt>
                <c:pt idx="2">
                  <c:v>Гречка</c:v>
                </c:pt>
              </c:strCache>
            </c:strRef>
          </c:cat>
          <c:val>
            <c:numRef>
              <c:f>'Розрахунок прибутку підприємств'!$D$2:$D$4</c:f>
              <c:numCache>
                <c:formatCode>General</c:formatCode>
                <c:ptCount val="3"/>
                <c:pt idx="0">
                  <c:v>4200</c:v>
                </c:pt>
                <c:pt idx="1">
                  <c:v>5090</c:v>
                </c:pt>
                <c:pt idx="2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2-4228-867D-C02DA8557B2F}"/>
            </c:ext>
          </c:extLst>
        </c:ser>
        <c:ser>
          <c:idx val="1"/>
          <c:order val="1"/>
          <c:tx>
            <c:strRef>
              <c:f>'Розрахунок прибутку підприємств'!$E$1</c:f>
              <c:strCache>
                <c:ptCount val="1"/>
                <c:pt idx="0">
                  <c:v>Закупівельна ціна 1т, грн.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'Розрахунок прибутку підприємств'!$B$2:$B$4</c:f>
              <c:strCache>
                <c:ptCount val="3"/>
                <c:pt idx="0">
                  <c:v>Пшениця</c:v>
                </c:pt>
                <c:pt idx="1">
                  <c:v>Ячмінь</c:v>
                </c:pt>
                <c:pt idx="2">
                  <c:v>Гречка</c:v>
                </c:pt>
              </c:strCache>
            </c:strRef>
          </c:cat>
          <c:val>
            <c:numRef>
              <c:f>'Розрахунок прибутку підприємств'!$E$2:$E$4</c:f>
              <c:numCache>
                <c:formatCode>General</c:formatCode>
                <c:ptCount val="3"/>
                <c:pt idx="0">
                  <c:v>7930</c:v>
                </c:pt>
                <c:pt idx="1">
                  <c:v>6860</c:v>
                </c:pt>
                <c:pt idx="2">
                  <c:v>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2-4228-867D-C02DA855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12639"/>
        <c:axId val="199693327"/>
      </c:barChart>
      <c:catAx>
        <c:axId val="1889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693327"/>
        <c:crosses val="autoZero"/>
        <c:auto val="1"/>
        <c:lblAlgn val="ctr"/>
        <c:lblOffset val="100"/>
        <c:noMultiLvlLbl val="0"/>
      </c:catAx>
      <c:valAx>
        <c:axId val="1996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₴-422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9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aseline="0"/>
              <a:t>Прибуток залежно від валового збору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'Розрахунок прибутку підприємств'!$C$1</c:f>
              <c:strCache>
                <c:ptCount val="1"/>
                <c:pt idx="0">
                  <c:v>Валовий збір, 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'Розрахунок прибутку підприємств'!$B$2:$B$4</c:f>
              <c:strCache>
                <c:ptCount val="3"/>
                <c:pt idx="0">
                  <c:v>Пшениця</c:v>
                </c:pt>
                <c:pt idx="1">
                  <c:v>Ячмінь</c:v>
                </c:pt>
                <c:pt idx="2">
                  <c:v>Гречка</c:v>
                </c:pt>
              </c:strCache>
            </c:strRef>
          </c:cat>
          <c:val>
            <c:numRef>
              <c:f>'Розрахунок прибутку підприємств'!$C$2:$C$4</c:f>
              <c:numCache>
                <c:formatCode>General</c:formatCode>
                <c:ptCount val="3"/>
                <c:pt idx="0">
                  <c:v>550</c:v>
                </c:pt>
                <c:pt idx="1">
                  <c:v>1300</c:v>
                </c:pt>
                <c:pt idx="2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A-4160-B13A-FF6E0DA5A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99295"/>
        <c:axId val="169864031"/>
      </c:barChart>
      <c:lineChart>
        <c:grouping val="standard"/>
        <c:varyColors val="0"/>
        <c:ser>
          <c:idx val="1"/>
          <c:order val="1"/>
          <c:tx>
            <c:strRef>
              <c:f>'Розрахунок прибутку підприємств'!$F$1</c:f>
              <c:strCache>
                <c:ptCount val="1"/>
                <c:pt idx="0">
                  <c:v>Прибуток, грн.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'Розрахунок прибутку підприємств'!$B$2:$B$4</c:f>
              <c:strCache>
                <c:ptCount val="3"/>
                <c:pt idx="0">
                  <c:v>Пшениця</c:v>
                </c:pt>
                <c:pt idx="1">
                  <c:v>Ячмінь</c:v>
                </c:pt>
                <c:pt idx="2">
                  <c:v>Гречка</c:v>
                </c:pt>
              </c:strCache>
            </c:strRef>
          </c:cat>
          <c:val>
            <c:numRef>
              <c:f>'Розрахунок прибутку підприємств'!$F$2:$F$4</c:f>
              <c:numCache>
                <c:formatCode>General</c:formatCode>
                <c:ptCount val="3"/>
                <c:pt idx="0">
                  <c:v>2051500</c:v>
                </c:pt>
                <c:pt idx="1">
                  <c:v>2301000</c:v>
                </c:pt>
                <c:pt idx="2">
                  <c:v>559000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A-4160-B13A-FF6E0DA5A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05295"/>
        <c:axId val="169869439"/>
      </c:lineChart>
      <c:catAx>
        <c:axId val="67899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9864031"/>
        <c:crosses val="autoZero"/>
        <c:auto val="1"/>
        <c:lblAlgn val="ctr"/>
        <c:lblOffset val="100"/>
        <c:noMultiLvlLbl val="0"/>
      </c:catAx>
      <c:valAx>
        <c:axId val="169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78999295"/>
        <c:crosses val="autoZero"/>
        <c:crossBetween val="between"/>
      </c:valAx>
      <c:valAx>
        <c:axId val="169869439"/>
        <c:scaling>
          <c:orientation val="minMax"/>
        </c:scaling>
        <c:delete val="0"/>
        <c:axPos val="r"/>
        <c:numFmt formatCode="#,##0\ &quot;₴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79005295"/>
        <c:crosses val="max"/>
        <c:crossBetween val="between"/>
      </c:valAx>
      <c:catAx>
        <c:axId val="679005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869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Різниця</a:t>
            </a:r>
            <a:r>
              <a:rPr lang="uk-UA" baseline="0"/>
              <a:t> завдання на рік і заготовленого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'Заготівля кормів'!$C$1:$C$2</c:f>
              <c:strCache>
                <c:ptCount val="2"/>
                <c:pt idx="0">
                  <c:v>Завдання на рік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'Заготівля кормів'!$B$3:$B$5</c:f>
              <c:strCache>
                <c:ptCount val="3"/>
                <c:pt idx="0">
                  <c:v>Галичина</c:v>
                </c:pt>
                <c:pt idx="1">
                  <c:v>Світанок</c:v>
                </c:pt>
                <c:pt idx="2">
                  <c:v>Надія</c:v>
                </c:pt>
              </c:strCache>
            </c:strRef>
          </c:cat>
          <c:val>
            <c:numRef>
              <c:f>'Заготівля кормів'!$C$3:$C$5</c:f>
              <c:numCache>
                <c:formatCode>General</c:formatCode>
                <c:ptCount val="3"/>
                <c:pt idx="0">
                  <c:v>5264</c:v>
                </c:pt>
                <c:pt idx="1">
                  <c:v>7312</c:v>
                </c:pt>
                <c:pt idx="2">
                  <c:v>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03A-8729-008DBDE4C6E3}"/>
            </c:ext>
          </c:extLst>
        </c:ser>
        <c:ser>
          <c:idx val="1"/>
          <c:order val="1"/>
          <c:tx>
            <c:strRef>
              <c:f>'Заготівля кормів'!$D$1:$E$1</c:f>
              <c:strCache>
                <c:ptCount val="1"/>
                <c:pt idx="0">
                  <c:v>Заготовлено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'Заготівля кормів'!$B$3:$B$5</c:f>
              <c:strCache>
                <c:ptCount val="3"/>
                <c:pt idx="0">
                  <c:v>Галичина</c:v>
                </c:pt>
                <c:pt idx="1">
                  <c:v>Світанок</c:v>
                </c:pt>
                <c:pt idx="2">
                  <c:v>Надія</c:v>
                </c:pt>
              </c:strCache>
            </c:strRef>
          </c:cat>
          <c:val>
            <c:numRef>
              <c:f>'Заготівля кормів'!$L$4:$L$6</c:f>
              <c:numCache>
                <c:formatCode>0.0</c:formatCode>
                <c:ptCount val="3"/>
                <c:pt idx="0" formatCode="General">
                  <c:v>5285.5</c:v>
                </c:pt>
                <c:pt idx="1">
                  <c:v>4557</c:v>
                </c:pt>
                <c:pt idx="2" formatCode="General">
                  <c:v>4327.5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1-403A-8729-008DBDE4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779151"/>
        <c:axId val="368012575"/>
      </c:barChart>
      <c:catAx>
        <c:axId val="95877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8012575"/>
        <c:crosses val="autoZero"/>
        <c:auto val="1"/>
        <c:lblAlgn val="ctr"/>
        <c:lblOffset val="100"/>
        <c:noMultiLvlLbl val="0"/>
      </c:catAx>
      <c:valAx>
        <c:axId val="3680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5877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Тенденція років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'Заготівля кормів'!$H$1</c:f>
              <c:strCache>
                <c:ptCount val="1"/>
                <c:pt idx="0">
                  <c:v>% до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'Заготівля кормів'!$B$2:$B$6</c:f>
              <c:strCache>
                <c:ptCount val="5"/>
                <c:pt idx="1">
                  <c:v>Галичина</c:v>
                </c:pt>
                <c:pt idx="2">
                  <c:v>Світанок</c:v>
                </c:pt>
                <c:pt idx="3">
                  <c:v>Надія</c:v>
                </c:pt>
                <c:pt idx="4">
                  <c:v>Разом:</c:v>
                </c:pt>
              </c:strCache>
            </c:strRef>
          </c:cat>
          <c:val>
            <c:numRef>
              <c:f>'Заготівля кормів'!$H$2:$H$6</c:f>
              <c:numCache>
                <c:formatCode>0.00%</c:formatCode>
                <c:ptCount val="5"/>
                <c:pt idx="1">
                  <c:v>1.5059092642012962E-2</c:v>
                </c:pt>
                <c:pt idx="2">
                  <c:v>-1.3946393549792983E-2</c:v>
                </c:pt>
                <c:pt idx="3">
                  <c:v>1.7482517482517484E-2</c:v>
                </c:pt>
                <c:pt idx="4">
                  <c:v>6.371681415929204E-3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48E9-A6CB-5DBB97E1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798703"/>
        <c:axId val="677062175"/>
      </c:barChart>
      <c:catAx>
        <c:axId val="3587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77062175"/>
        <c:crosses val="autoZero"/>
        <c:auto val="1"/>
        <c:lblAlgn val="ctr"/>
        <c:lblOffset val="100"/>
        <c:noMultiLvlLbl val="0"/>
      </c:catAx>
      <c:valAx>
        <c:axId val="6770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587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555171</xdr:colOff>
      <xdr:row>2</xdr:row>
      <xdr:rowOff>70756</xdr:rowOff>
    </xdr:from>
    <xdr:to>
      <xdr:col>7</xdr:col>
      <xdr:colOff>555171</xdr:colOff>
      <xdr:row>17</xdr:row>
      <xdr:rowOff>38099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17FF071-DF1E-40CA-A111-E2D3E00A3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168728</xdr:colOff>
      <xdr:row>2</xdr:row>
      <xdr:rowOff>70757</xdr:rowOff>
    </xdr:from>
    <xdr:to>
      <xdr:col>15</xdr:col>
      <xdr:colOff>168728</xdr:colOff>
      <xdr:row>17</xdr:row>
      <xdr:rowOff>38100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18DEF189-11EF-494A-ADC6-5D251A5F5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119743</xdr:rowOff>
    </xdr:from>
    <xdr:to>
      <xdr:col>7</xdr:col>
      <xdr:colOff>152400</xdr:colOff>
      <xdr:row>15</xdr:row>
      <xdr:rowOff>87086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5635CA2D-FC60-4EB5-BFB3-FF014977D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587828</xdr:colOff>
      <xdr:row>0</xdr:row>
      <xdr:rowOff>125186</xdr:rowOff>
    </xdr:from>
    <xdr:to>
      <xdr:col>14</xdr:col>
      <xdr:colOff>587828</xdr:colOff>
      <xdr:row>15</xdr:row>
      <xdr:rowOff>92529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A0C9CDF8-5ABF-400E-949B-BD174BA03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656E-C8CE-4451-BA96-8F8DAD804EB1}">
  <dimension ref="A1:F5"/>
  <sheetViews>
    <sheetView workbookViewId="0">
      <selection activeCell="E30" sqref="E30"/>
    </sheetView>
  </sheetViews>
  <sheetFormatPr defaultRowHeight="14.6" x14ac:dyDescent="0.4"/>
  <cols>
    <col min="2" max="2" width="14.765625" customWidth="1"/>
    <col min="3" max="3" width="15.921875" customWidth="1"/>
    <col min="4" max="4" width="13.84375" customWidth="1"/>
    <col min="5" max="5" width="14.23046875" customWidth="1"/>
    <col min="6" max="6" width="16.23046875" customWidth="1"/>
  </cols>
  <sheetData>
    <row r="1" spans="1:6" ht="39.9" customHeight="1" x14ac:dyDescent="0.4">
      <c r="A1" s="4" t="s">
        <v>5</v>
      </c>
      <c r="B1" s="4" t="s">
        <v>0</v>
      </c>
      <c r="C1" s="3" t="s">
        <v>1</v>
      </c>
      <c r="D1" s="4" t="s">
        <v>2</v>
      </c>
      <c r="E1" s="3" t="s">
        <v>3</v>
      </c>
      <c r="F1" s="4" t="s">
        <v>4</v>
      </c>
    </row>
    <row r="2" spans="1:6" x14ac:dyDescent="0.4">
      <c r="A2" s="5">
        <v>1</v>
      </c>
      <c r="B2" s="5" t="s">
        <v>6</v>
      </c>
      <c r="C2" s="2">
        <v>550</v>
      </c>
      <c r="D2" s="5">
        <v>4200</v>
      </c>
      <c r="E2" s="2">
        <v>7930</v>
      </c>
      <c r="F2" s="5">
        <f>C2*(E2-D2)</f>
        <v>2051500</v>
      </c>
    </row>
    <row r="3" spans="1:6" x14ac:dyDescent="0.4">
      <c r="A3" s="5">
        <v>2</v>
      </c>
      <c r="B3" s="5" t="s">
        <v>7</v>
      </c>
      <c r="C3" s="2">
        <v>1300</v>
      </c>
      <c r="D3" s="5">
        <v>5090</v>
      </c>
      <c r="E3" s="2">
        <v>6860</v>
      </c>
      <c r="F3" s="5">
        <f t="shared" ref="F3:F4" si="0">C3*(E3-D3)</f>
        <v>2301000</v>
      </c>
    </row>
    <row r="4" spans="1:6" x14ac:dyDescent="0.4">
      <c r="A4" s="5">
        <v>3</v>
      </c>
      <c r="B4" s="5" t="s">
        <v>8</v>
      </c>
      <c r="C4" s="2">
        <v>430</v>
      </c>
      <c r="D4" s="5">
        <v>7800</v>
      </c>
      <c r="E4" s="2">
        <v>9100</v>
      </c>
      <c r="F4" s="5">
        <f t="shared" si="0"/>
        <v>559000</v>
      </c>
    </row>
    <row r="5" spans="1:6" x14ac:dyDescent="0.4">
      <c r="A5" s="7"/>
      <c r="B5" s="7" t="s">
        <v>9</v>
      </c>
      <c r="C5" s="8">
        <f>SUM(C2:C4)</f>
        <v>2280</v>
      </c>
      <c r="D5" s="7"/>
      <c r="E5" s="8"/>
      <c r="F5" s="7">
        <f t="shared" ref="F5" si="1">SUM(F2:F4)</f>
        <v>4911500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6955-B2CD-48F9-95DE-0CB05E213781}">
  <dimension ref="A1:N18"/>
  <sheetViews>
    <sheetView topLeftCell="B1" workbookViewId="0">
      <selection activeCell="M21" sqref="M21"/>
    </sheetView>
  </sheetViews>
  <sheetFormatPr defaultRowHeight="14.6" x14ac:dyDescent="0.4"/>
  <cols>
    <col min="1" max="1" width="9.921875" customWidth="1"/>
    <col min="2" max="2" width="11.53515625" customWidth="1"/>
    <col min="3" max="3" width="10.84375" customWidth="1"/>
    <col min="6" max="6" width="10.921875" customWidth="1"/>
    <col min="7" max="7" width="11.53515625" customWidth="1"/>
    <col min="8" max="8" width="9.15234375" customWidth="1"/>
    <col min="9" max="9" width="9" customWidth="1"/>
    <col min="11" max="11" width="43.4609375" customWidth="1"/>
    <col min="13" max="13" width="19.3046875" customWidth="1"/>
  </cols>
  <sheetData>
    <row r="1" spans="1:14" ht="13.3" customHeight="1" x14ac:dyDescent="0.4">
      <c r="A1" s="19" t="s">
        <v>5</v>
      </c>
      <c r="B1" s="19" t="s">
        <v>10</v>
      </c>
      <c r="C1" s="19" t="s">
        <v>11</v>
      </c>
      <c r="D1" s="19" t="s">
        <v>12</v>
      </c>
      <c r="E1" s="19"/>
      <c r="F1" s="19" t="s">
        <v>13</v>
      </c>
      <c r="G1" s="19" t="s">
        <v>14</v>
      </c>
      <c r="H1" s="19" t="s">
        <v>15</v>
      </c>
      <c r="K1" s="9" t="s">
        <v>23</v>
      </c>
      <c r="L1" s="1">
        <f>E3</f>
        <v>5325</v>
      </c>
      <c r="M1" s="17" t="s">
        <v>20</v>
      </c>
      <c r="N1" s="9">
        <f>E5</f>
        <v>4365</v>
      </c>
    </row>
    <row r="2" spans="1:14" x14ac:dyDescent="0.4">
      <c r="A2" s="19"/>
      <c r="B2" s="19"/>
      <c r="C2" s="19"/>
      <c r="D2" s="4">
        <v>2020</v>
      </c>
      <c r="E2" s="4">
        <v>2021</v>
      </c>
      <c r="F2" s="19"/>
      <c r="G2" s="19"/>
      <c r="H2" s="19"/>
      <c r="K2" s="9" t="s">
        <v>22</v>
      </c>
      <c r="L2" s="1">
        <f>D5</f>
        <v>4290</v>
      </c>
      <c r="M2" s="17" t="s">
        <v>20</v>
      </c>
      <c r="N2" s="9">
        <f>E4</f>
        <v>4525</v>
      </c>
    </row>
    <row r="3" spans="1:14" x14ac:dyDescent="0.4">
      <c r="A3" s="10">
        <v>1</v>
      </c>
      <c r="B3" s="1" t="s">
        <v>17</v>
      </c>
      <c r="C3" s="10">
        <v>5264</v>
      </c>
      <c r="D3" s="1">
        <v>5246</v>
      </c>
      <c r="E3" s="10">
        <v>5325</v>
      </c>
      <c r="F3" s="11">
        <f>(D3/C3+E3/C3)/2</f>
        <v>1.0040843465045592</v>
      </c>
      <c r="G3" s="10">
        <f>E3-D3</f>
        <v>79</v>
      </c>
      <c r="H3" s="13">
        <f>G3/D3</f>
        <v>1.5059092642012962E-2</v>
      </c>
      <c r="K3" s="9" t="s">
        <v>21</v>
      </c>
      <c r="L3" s="18">
        <f>(E6+D6)/6</f>
        <v>4723.333333333333</v>
      </c>
      <c r="M3" s="9"/>
      <c r="N3" s="9"/>
    </row>
    <row r="4" spans="1:14" x14ac:dyDescent="0.4">
      <c r="A4" s="5">
        <v>2</v>
      </c>
      <c r="B4" s="1" t="s">
        <v>18</v>
      </c>
      <c r="C4" s="5">
        <v>7312</v>
      </c>
      <c r="D4" s="1">
        <v>4589</v>
      </c>
      <c r="E4" s="5">
        <v>4525</v>
      </c>
      <c r="F4" s="11">
        <f t="shared" ref="F4:F6" si="0">(D4/C4+E4/C4)/2</f>
        <v>0.62322210065645511</v>
      </c>
      <c r="G4" s="5">
        <f t="shared" ref="G4:G6" si="1">E4-D4</f>
        <v>-64</v>
      </c>
      <c r="H4" s="15">
        <f t="shared" ref="H4:H6" si="2">G4/D4</f>
        <v>-1.3946393549792983E-2</v>
      </c>
      <c r="K4" s="1" t="s">
        <v>17</v>
      </c>
      <c r="L4" s="1">
        <f>(E3+D3)/2</f>
        <v>5285.5</v>
      </c>
      <c r="M4" s="9"/>
      <c r="N4" s="9"/>
    </row>
    <row r="5" spans="1:14" x14ac:dyDescent="0.4">
      <c r="A5" s="6">
        <v>3</v>
      </c>
      <c r="B5" s="1" t="s">
        <v>19</v>
      </c>
      <c r="C5" s="6">
        <v>3262</v>
      </c>
      <c r="D5" s="1">
        <v>4290</v>
      </c>
      <c r="E5" s="6">
        <v>4365</v>
      </c>
      <c r="F5" s="11">
        <f t="shared" si="0"/>
        <v>1.3266400980993256</v>
      </c>
      <c r="G5" s="6">
        <f t="shared" si="1"/>
        <v>75</v>
      </c>
      <c r="H5" s="16">
        <f t="shared" si="2"/>
        <v>1.7482517482517484E-2</v>
      </c>
      <c r="K5" s="1" t="s">
        <v>18</v>
      </c>
      <c r="L5" s="18">
        <f t="shared" ref="L5:L6" si="3">(E4+D4)/2</f>
        <v>4557</v>
      </c>
      <c r="M5" s="9"/>
      <c r="N5" s="9"/>
    </row>
    <row r="6" spans="1:14" x14ac:dyDescent="0.4">
      <c r="A6" s="7"/>
      <c r="B6" s="7" t="s">
        <v>16</v>
      </c>
      <c r="C6" s="7">
        <f>SUM(C3:C5)</f>
        <v>15838</v>
      </c>
      <c r="D6" s="7">
        <f>SUM(D3:D5)</f>
        <v>14125</v>
      </c>
      <c r="E6" s="7">
        <f>SUM(E3:E5)</f>
        <v>14215</v>
      </c>
      <c r="F6" s="12">
        <f t="shared" si="0"/>
        <v>0.89468367218083089</v>
      </c>
      <c r="G6" s="7">
        <f t="shared" si="1"/>
        <v>90</v>
      </c>
      <c r="H6" s="12">
        <f t="shared" si="2"/>
        <v>6.371681415929204E-3</v>
      </c>
      <c r="K6" s="1" t="s">
        <v>19</v>
      </c>
      <c r="L6" s="1">
        <f t="shared" si="3"/>
        <v>4327.5</v>
      </c>
      <c r="M6" s="9"/>
      <c r="N6" s="9"/>
    </row>
    <row r="14" spans="1:14" x14ac:dyDescent="0.4">
      <c r="G14" s="14"/>
    </row>
    <row r="15" spans="1:14" x14ac:dyDescent="0.4">
      <c r="G15" s="14"/>
    </row>
    <row r="16" spans="1:14" x14ac:dyDescent="0.4">
      <c r="E16" s="9"/>
      <c r="F16" s="9"/>
      <c r="G16" s="14"/>
    </row>
    <row r="17" spans="5:6" x14ac:dyDescent="0.4">
      <c r="E17" s="9"/>
      <c r="F17" s="9"/>
    </row>
    <row r="18" spans="5:6" x14ac:dyDescent="0.4">
      <c r="E18" s="9"/>
      <c r="F18" s="9"/>
    </row>
  </sheetData>
  <mergeCells count="7">
    <mergeCell ref="A1:A2"/>
    <mergeCell ref="B1:B2"/>
    <mergeCell ref="G1:G2"/>
    <mergeCell ref="H1:H2"/>
    <mergeCell ref="C1:C2"/>
    <mergeCell ref="D1:E1"/>
    <mergeCell ref="F1:F2"/>
  </mergeCells>
  <pageMargins left="0.7" right="0.7" top="0.75" bottom="0.75" header="0.3" footer="0.3"/>
  <pageSetup paperSize="9" orientation="portrait" verticalDpi="0" r:id="rId1"/>
  <ignoredErrors>
    <ignoredError sqref="D6:E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809F-AFA1-4A1E-95F8-EF3491103E9B}">
  <dimension ref="A1"/>
  <sheetViews>
    <sheetView tabSelected="1" workbookViewId="0">
      <selection activeCell="S18" sqref="S18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8FAA-696A-4F87-8877-89B96E0D42F3}">
  <dimension ref="A1"/>
  <sheetViews>
    <sheetView workbookViewId="0">
      <selection activeCell="R19" sqref="R19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Розрахунок прибутку підприємств</vt:lpstr>
      <vt:lpstr>Заготівля кормів</vt:lpstr>
      <vt:lpstr>Діаграми для таблиці 1</vt:lpstr>
      <vt:lpstr>Діаграми для таблиці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2025-02-24T12:09:24Z</dcterms:created>
  <dcterms:modified xsi:type="dcterms:W3CDTF">2025-02-25T16:02:59Z</dcterms:modified>
</cp:coreProperties>
</file>