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C:\Users\Admin\Documents\2 курс\Системи інтелектуального аналізу та візуалізації даних\Лабораторні (звіти)\Звіт до лаб12 із ІАД\"/>
    </mc:Choice>
  </mc:AlternateContent>
  <xr:revisionPtr revIDLastSave="0" documentId="13_ncr:1_{FFD0E428-C39A-46F5-95CC-ADDEDD444EE9}" xr6:coauthVersionLast="45" xr6:coauthVersionMax="45" xr10:uidLastSave="{00000000-0000-0000-0000-000000000000}"/>
  <bookViews>
    <workbookView xWindow="-103" yWindow="-103" windowWidth="22149" windowHeight="13920" activeTab="5" xr2:uid="{00000000-000D-0000-FFFF-FFFF00000000}"/>
  </bookViews>
  <sheets>
    <sheet name="level-1" sheetId="1" r:id="rId1"/>
    <sheet name="level-2-Yes" sheetId="2" r:id="rId2"/>
    <sheet name="level-2-No" sheetId="3" r:id="rId3"/>
    <sheet name="level-3-Small" sheetId="4" r:id="rId4"/>
    <sheet name="level-3-Medium" sheetId="5" r:id="rId5"/>
    <sheet name="level-3-Large" sheetId="6" r:id="rId6"/>
  </sheets>
  <definedNames>
    <definedName name="classification_dataset" localSheetId="0">'level-1'!$B$1:$E$30</definedName>
    <definedName name="classification_dataset" localSheetId="2">'level-2-No'!$B$1:$E$30</definedName>
    <definedName name="classification_dataset" localSheetId="1">'level-2-Yes'!$B$1:$E$30</definedName>
    <definedName name="classification_dataset" localSheetId="5">'level-3-Large'!$B$1:$E$30</definedName>
    <definedName name="classification_dataset" localSheetId="4">'level-3-Medium'!$B$1:$E$30</definedName>
    <definedName name="classification_dataset" localSheetId="3">'level-3-Small'!$B$1:$E$30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30" i="6" l="1"/>
  <c r="G30" i="6" s="1"/>
  <c r="D30" i="6"/>
  <c r="E29" i="6"/>
  <c r="G29" i="6" s="1"/>
  <c r="D29" i="6"/>
  <c r="F29" i="6" s="1"/>
  <c r="E28" i="6"/>
  <c r="G28" i="6" s="1"/>
  <c r="D28" i="6"/>
  <c r="E27" i="6"/>
  <c r="D27" i="6"/>
  <c r="E26" i="6"/>
  <c r="G26" i="6" s="1"/>
  <c r="D26" i="6"/>
  <c r="E25" i="6"/>
  <c r="D25" i="6"/>
  <c r="E24" i="6"/>
  <c r="D24" i="6"/>
  <c r="E23" i="6"/>
  <c r="D23" i="6"/>
  <c r="D20" i="6"/>
  <c r="D19" i="6"/>
  <c r="B17" i="6"/>
  <c r="E30" i="5"/>
  <c r="D30" i="5"/>
  <c r="F30" i="5" s="1"/>
  <c r="E29" i="5"/>
  <c r="G29" i="5" s="1"/>
  <c r="D29" i="5"/>
  <c r="E28" i="5"/>
  <c r="G28" i="5" s="1"/>
  <c r="D28" i="5"/>
  <c r="F28" i="5" s="1"/>
  <c r="E27" i="5"/>
  <c r="D27" i="5"/>
  <c r="F27" i="5" s="1"/>
  <c r="E26" i="5"/>
  <c r="D26" i="5"/>
  <c r="F26" i="5" s="1"/>
  <c r="E25" i="5"/>
  <c r="D25" i="5"/>
  <c r="F25" i="5" s="1"/>
  <c r="E24" i="5"/>
  <c r="G24" i="5" s="1"/>
  <c r="D24" i="5"/>
  <c r="F24" i="5" s="1"/>
  <c r="E23" i="5"/>
  <c r="G23" i="5" s="1"/>
  <c r="D23" i="5"/>
  <c r="D20" i="5"/>
  <c r="E20" i="5" s="1"/>
  <c r="D19" i="5"/>
  <c r="E19" i="5" s="1"/>
  <c r="F19" i="5" s="1"/>
  <c r="B17" i="5"/>
  <c r="D24" i="4"/>
  <c r="F24" i="4" s="1"/>
  <c r="E24" i="4"/>
  <c r="G24" i="4" s="1"/>
  <c r="D25" i="4"/>
  <c r="E25" i="4"/>
  <c r="D26" i="4"/>
  <c r="F26" i="4" s="1"/>
  <c r="E26" i="4"/>
  <c r="G26" i="4" s="1"/>
  <c r="D27" i="4"/>
  <c r="E27" i="4"/>
  <c r="D28" i="4"/>
  <c r="F28" i="4" s="1"/>
  <c r="E28" i="4"/>
  <c r="G28" i="4" s="1"/>
  <c r="D29" i="4"/>
  <c r="E29" i="4"/>
  <c r="D30" i="4"/>
  <c r="F30" i="4" s="1"/>
  <c r="E30" i="4"/>
  <c r="G30" i="4" s="1"/>
  <c r="E23" i="4"/>
  <c r="D23" i="4"/>
  <c r="D20" i="4"/>
  <c r="E20" i="4" s="1"/>
  <c r="D19" i="4"/>
  <c r="E19" i="4" s="1"/>
  <c r="G29" i="4"/>
  <c r="F29" i="4"/>
  <c r="F27" i="4"/>
  <c r="G27" i="4"/>
  <c r="F25" i="4"/>
  <c r="G25" i="4"/>
  <c r="B17" i="4"/>
  <c r="E30" i="3"/>
  <c r="G30" i="3" s="1"/>
  <c r="D30" i="3"/>
  <c r="F30" i="3" s="1"/>
  <c r="E29" i="3"/>
  <c r="G29" i="3" s="1"/>
  <c r="D29" i="3"/>
  <c r="F29" i="3" s="1"/>
  <c r="E28" i="3"/>
  <c r="G28" i="3" s="1"/>
  <c r="D28" i="3"/>
  <c r="E27" i="3"/>
  <c r="D27" i="3"/>
  <c r="F27" i="3" s="1"/>
  <c r="E26" i="3"/>
  <c r="G26" i="3" s="1"/>
  <c r="D26" i="3"/>
  <c r="E25" i="3"/>
  <c r="D25" i="3"/>
  <c r="F25" i="3" s="1"/>
  <c r="E24" i="3"/>
  <c r="D24" i="3"/>
  <c r="E23" i="3"/>
  <c r="G23" i="3" s="1"/>
  <c r="D23" i="3"/>
  <c r="D20" i="3"/>
  <c r="D19" i="3"/>
  <c r="E19" i="3" s="1"/>
  <c r="B17" i="3"/>
  <c r="D24" i="2"/>
  <c r="E24" i="2"/>
  <c r="G24" i="2" s="1"/>
  <c r="D25" i="2"/>
  <c r="E25" i="2"/>
  <c r="D26" i="2"/>
  <c r="F26" i="2" s="1"/>
  <c r="E26" i="2"/>
  <c r="G26" i="2" s="1"/>
  <c r="D27" i="2"/>
  <c r="E27" i="2"/>
  <c r="D28" i="2"/>
  <c r="E28" i="2"/>
  <c r="F28" i="2" s="1"/>
  <c r="D29" i="2"/>
  <c r="F29" i="2" s="1"/>
  <c r="E29" i="2"/>
  <c r="D30" i="2"/>
  <c r="F30" i="2" s="1"/>
  <c r="E30" i="2"/>
  <c r="G30" i="2" s="1"/>
  <c r="E23" i="2"/>
  <c r="D23" i="2"/>
  <c r="D20" i="2"/>
  <c r="D19" i="2"/>
  <c r="B17" i="2"/>
  <c r="G29" i="2"/>
  <c r="G28" i="2"/>
  <c r="G27" i="2"/>
  <c r="G25" i="2"/>
  <c r="J26" i="1"/>
  <c r="J29" i="1"/>
  <c r="J23" i="1"/>
  <c r="I26" i="1"/>
  <c r="I29" i="1"/>
  <c r="I23" i="1"/>
  <c r="H24" i="1"/>
  <c r="H25" i="1"/>
  <c r="H26" i="1"/>
  <c r="H27" i="1"/>
  <c r="H28" i="1"/>
  <c r="H29" i="1"/>
  <c r="H30" i="1"/>
  <c r="H23" i="1"/>
  <c r="F24" i="1"/>
  <c r="G24" i="1"/>
  <c r="F25" i="1"/>
  <c r="G25" i="1"/>
  <c r="F26" i="1"/>
  <c r="G26" i="1"/>
  <c r="F27" i="1"/>
  <c r="G27" i="1"/>
  <c r="F28" i="1"/>
  <c r="G28" i="1"/>
  <c r="F29" i="1"/>
  <c r="G29" i="1"/>
  <c r="F30" i="1"/>
  <c r="G30" i="1"/>
  <c r="G23" i="1"/>
  <c r="F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E23" i="1"/>
  <c r="D23" i="1"/>
  <c r="D20" i="1"/>
  <c r="E20" i="1" s="1"/>
  <c r="D19" i="1"/>
  <c r="E19" i="1" s="1"/>
  <c r="F19" i="1" s="1"/>
  <c r="F23" i="6" l="1"/>
  <c r="G24" i="6"/>
  <c r="G25" i="6"/>
  <c r="G27" i="6"/>
  <c r="E19" i="6"/>
  <c r="F25" i="6"/>
  <c r="H25" i="6" s="1"/>
  <c r="E20" i="6"/>
  <c r="F26" i="6"/>
  <c r="H26" i="6" s="1"/>
  <c r="F30" i="6"/>
  <c r="H30" i="6" s="1"/>
  <c r="H29" i="6"/>
  <c r="F28" i="6"/>
  <c r="H28" i="6" s="1"/>
  <c r="F27" i="6"/>
  <c r="F24" i="6"/>
  <c r="G23" i="6"/>
  <c r="H23" i="6" s="1"/>
  <c r="H24" i="6"/>
  <c r="H27" i="6"/>
  <c r="G27" i="5"/>
  <c r="G25" i="5"/>
  <c r="F29" i="5"/>
  <c r="H29" i="5" s="1"/>
  <c r="I29" i="5" s="1"/>
  <c r="J29" i="5" s="1"/>
  <c r="G26" i="5"/>
  <c r="G30" i="5"/>
  <c r="H30" i="5" s="1"/>
  <c r="H25" i="5"/>
  <c r="H28" i="5"/>
  <c r="F23" i="5"/>
  <c r="H23" i="5" s="1"/>
  <c r="H24" i="5"/>
  <c r="H27" i="5"/>
  <c r="H26" i="5"/>
  <c r="I26" i="5" s="1"/>
  <c r="J26" i="5" s="1"/>
  <c r="H30" i="4"/>
  <c r="F23" i="4"/>
  <c r="F19" i="4"/>
  <c r="H29" i="4"/>
  <c r="I29" i="4" s="1"/>
  <c r="H25" i="4"/>
  <c r="H28" i="4"/>
  <c r="G23" i="4"/>
  <c r="H23" i="4" s="1"/>
  <c r="I23" i="4" s="1"/>
  <c r="J23" i="4" s="1"/>
  <c r="H24" i="4"/>
  <c r="H27" i="4"/>
  <c r="H26" i="4"/>
  <c r="I26" i="4" s="1"/>
  <c r="J26" i="4" s="1"/>
  <c r="G25" i="3"/>
  <c r="H25" i="3" s="1"/>
  <c r="F26" i="3"/>
  <c r="E20" i="3"/>
  <c r="F19" i="3" s="1"/>
  <c r="F23" i="3"/>
  <c r="H23" i="3" s="1"/>
  <c r="H30" i="3"/>
  <c r="G27" i="3"/>
  <c r="H27" i="3" s="1"/>
  <c r="G24" i="3"/>
  <c r="F28" i="3"/>
  <c r="H29" i="3"/>
  <c r="H28" i="3"/>
  <c r="F24" i="3"/>
  <c r="H24" i="3" s="1"/>
  <c r="H26" i="3"/>
  <c r="F24" i="2"/>
  <c r="G23" i="2"/>
  <c r="H24" i="2"/>
  <c r="E19" i="2"/>
  <c r="E20" i="2"/>
  <c r="H26" i="2"/>
  <c r="H30" i="2"/>
  <c r="H28" i="2"/>
  <c r="H29" i="2"/>
  <c r="F23" i="2"/>
  <c r="H23" i="2" s="1"/>
  <c r="F25" i="2"/>
  <c r="H25" i="2" s="1"/>
  <c r="F27" i="2"/>
  <c r="H27" i="2" s="1"/>
  <c r="I29" i="6" l="1"/>
  <c r="I23" i="6"/>
  <c r="J23" i="6" s="1"/>
  <c r="F19" i="6"/>
  <c r="I26" i="6"/>
  <c r="J26" i="6" s="1"/>
  <c r="I23" i="5"/>
  <c r="J23" i="5" s="1"/>
  <c r="J29" i="4"/>
  <c r="I29" i="3"/>
  <c r="J29" i="3" s="1"/>
  <c r="I23" i="3"/>
  <c r="J23" i="3" s="1"/>
  <c r="I26" i="3"/>
  <c r="J26" i="3" s="1"/>
  <c r="I23" i="2"/>
  <c r="F19" i="2"/>
  <c r="I29" i="2"/>
  <c r="I26" i="2"/>
  <c r="J29" i="6" l="1"/>
  <c r="J29" i="2"/>
  <c r="J23" i="2"/>
  <c r="J26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7FCE500-AA24-436F-BFE1-95F51F8576B5}" name="classification_dataset" type="6" refreshedVersion="6" background="1" saveData="1">
    <textPr codePage="65001" sourceFile="C:\Users\Admin\Documents\2 курс\Системи інтелектуального аналізу та візуалізації даних\Лабораторні (звіти)\Звіт до лаб9 із ІАД\classification_dataset.csv" decimal="," thousands=" " tab="0" comma="1">
      <textFields count="4">
        <textField/>
        <textField/>
        <textField/>
        <textField/>
      </textFields>
    </textPr>
  </connection>
  <connection id="2" xr16:uid="{68705BB4-AF28-4154-B7FB-846B601531CB}" name="classification_dataset1" type="6" refreshedVersion="6" background="1" saveData="1">
    <textPr codePage="65001" sourceFile="C:\Users\Admin\Documents\2 курс\Системи інтелектуального аналізу та візуалізації даних\Лабораторні (звіти)\Звіт до лаб9 із ІАД\classification_dataset.csv" decimal="," thousands=" " tab="0" comma="1">
      <textFields count="4">
        <textField/>
        <textField/>
        <textField/>
        <textField/>
      </textFields>
    </textPr>
  </connection>
  <connection id="3" xr16:uid="{A2CC30AB-27A7-414E-A965-471BED573AE1}" name="classification_dataset11" type="6" refreshedVersion="6" background="1" saveData="1">
    <textPr codePage="65001" sourceFile="C:\Users\Admin\Documents\2 курс\Системи інтелектуального аналізу та візуалізації даних\Лабораторні (звіти)\Звіт до лаб9 із ІАД\classification_dataset.csv" decimal="," thousands=" " tab="0" comma="1">
      <textFields count="4">
        <textField/>
        <textField/>
        <textField/>
        <textField/>
      </textFields>
    </textPr>
  </connection>
  <connection id="4" xr16:uid="{7F25EA7C-EF7C-4916-BE3C-96B76187AD7A}" name="classification_dataset12" type="6" refreshedVersion="6" background="1" saveData="1">
    <textPr codePage="65001" sourceFile="C:\Users\Admin\Documents\2 курс\Системи інтелектуального аналізу та візуалізації даних\Лабораторні (звіти)\Звіт до лаб9 із ІАД\classification_dataset.csv" decimal="," thousands=" " tab="0" comma="1">
      <textFields count="4">
        <textField/>
        <textField/>
        <textField/>
        <textField/>
      </textFields>
    </textPr>
  </connection>
  <connection id="5" xr16:uid="{27A519AB-5AA5-4EC6-8FD7-F9E5BB90278E}" name="classification_dataset121" type="6" refreshedVersion="6" background="1" saveData="1">
    <textPr codePage="65001" sourceFile="C:\Users\Admin\Documents\2 курс\Системи інтелектуального аналізу та візуалізації даних\Лабораторні (звіти)\Звіт до лаб9 із ІАД\classification_dataset.csv" decimal="," thousands=" " tab="0" comma="1">
      <textFields count="4">
        <textField/>
        <textField/>
        <textField/>
        <textField/>
      </textFields>
    </textPr>
  </connection>
  <connection id="6" xr16:uid="{7EF62EDD-5711-4E21-9844-A3923EADEE96}" name="classification_dataset1211" type="6" refreshedVersion="6" background="1" saveData="1">
    <textPr codePage="65001" sourceFile="C:\Users\Admin\Documents\2 курс\Системи інтелектуального аналізу та візуалізації даних\Лабораторні (звіти)\Звіт до лаб9 із ІАД\classification_dataset.csv" decimal="," thousands=" " tab="0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<sst xmlns="http://schemas.openxmlformats.org/spreadsheetml/2006/main" count="599" uniqueCount="38">
  <si>
    <t>Feature 1</t>
  </si>
  <si>
    <t>Feature 2</t>
  </si>
  <si>
    <t>Feature 3</t>
  </si>
  <si>
    <t>Result</t>
  </si>
  <si>
    <t>Red</t>
  </si>
  <si>
    <t>Small</t>
  </si>
  <si>
    <t>Yes</t>
  </si>
  <si>
    <t>Class A</t>
  </si>
  <si>
    <t>Blue</t>
  </si>
  <si>
    <t>Large</t>
  </si>
  <si>
    <t>No</t>
  </si>
  <si>
    <t>Class B</t>
  </si>
  <si>
    <t>Green</t>
  </si>
  <si>
    <t>Medium</t>
  </si>
  <si>
    <t>Sample size</t>
  </si>
  <si>
    <t>p*log(p)</t>
  </si>
  <si>
    <t>entropy</t>
  </si>
  <si>
    <t>p∗log(p)-A</t>
  </si>
  <si>
    <t>p∗log(p)-B</t>
  </si>
  <si>
    <t>weighted</t>
  </si>
  <si>
    <t>info gain</t>
  </si>
  <si>
    <t>Yes(2,6)</t>
  </si>
  <si>
    <t>No(6,1)</t>
  </si>
  <si>
    <t>Small(1,2)</t>
  </si>
  <si>
    <t>Medium(1,1)</t>
  </si>
  <si>
    <t>Large(0,3)</t>
  </si>
  <si>
    <t>Small(2,0)</t>
  </si>
  <si>
    <t>Medium(2,0)</t>
  </si>
  <si>
    <t>Large(2,1)</t>
  </si>
  <si>
    <t>Red(1,1)</t>
  </si>
  <si>
    <t>Blue(0,0)</t>
  </si>
  <si>
    <t>Green(0,1)</t>
  </si>
  <si>
    <t>Red(0,0)</t>
  </si>
  <si>
    <t>Blue(0,1)</t>
  </si>
  <si>
    <t>Green(1,0)</t>
  </si>
  <si>
    <t>Red(1,0)</t>
  </si>
  <si>
    <t>Blue(1,1)</t>
  </si>
  <si>
    <t>Green(0,0)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</si>
</sst>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/>
    <xf numFmtId="0" fontId="0" fillId="0" borderId="1" xfId="0" applyFont="1" applyBorder="1" applyAlignment="1">
      <alignment vertical="center" wrapText="1"/>
    </xf>
    <xf numFmtId="0" fontId="0" fillId="0" borderId="1" xfId="0" applyFont="1" applyBorder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/>
    <xf numFmtId="0" fontId="0" fillId="0" borderId="0" xfId="0" applyFont="1" applyBorder="1" applyAlignment="1">
      <alignment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0" fillId="2" borderId="0" xfId="0" applyFill="1"/>
    <xf numFmtId="0" fontId="0" fillId="3" borderId="0" xfId="0" applyFill="1"/>
    <xf numFmtId="0" fontId="0" fillId="4" borderId="0" xfId="0" applyFill="1" applyBorder="1"/>
  </cellXfs>
  <cellStyles count="1"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ification_dataset" connectionId="1" xr16:uid="{C04C3AA2-7A04-47AA-B001-B245A20D3B88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ification_dataset" connectionId="2" xr16:uid="{91EA9DE4-2D76-4523-ADBA-37E9049BC188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ification_dataset" connectionId="3" xr16:uid="{F317FAAE-904B-4E5B-8F35-FF1EC043A360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ification_dataset" connectionId="4" xr16:uid="{B2E8AD41-88B6-4CD3-9F8B-1A6BC5A90CEA}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ification_dataset" connectionId="5" xr16:uid="{6AF8884A-6FBD-442F-98DE-6A7E6991A7D0}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ification_dataset" connectionId="6" xr16:uid="{1FCA3345-6290-4BA2-A4E1-C72BDF3CAB87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5"/>
  <sheetViews>
    <sheetView topLeftCell="A3" workbookViewId="0">
      <selection activeCell="D23" sqref="D23"/>
    </sheetView>
  </sheetViews>
  <sheetFormatPr defaultRowHeight="14.6" x14ac:dyDescent="0.4"/>
  <cols>
    <col min="1" max="1" width="11.15234375" customWidth="1"/>
    <col min="2" max="2" width="10.69140625" customWidth="1"/>
    <col min="3" max="3" width="11" customWidth="1"/>
    <col min="4" max="4" width="11.61328125" customWidth="1"/>
    <col min="5" max="5" width="12.23046875" customWidth="1"/>
    <col min="6" max="6" width="12.765625" customWidth="1"/>
    <col min="7" max="7" width="12.4609375" customWidth="1"/>
    <col min="8" max="8" width="10.15234375" customWidth="1"/>
    <col min="9" max="9" width="9.921875" customWidth="1"/>
  </cols>
  <sheetData>
    <row r="1" spans="1:4" x14ac:dyDescent="0.4">
      <c r="A1" s="4" t="s">
        <v>0</v>
      </c>
      <c r="B1" s="4" t="s">
        <v>1</v>
      </c>
      <c r="C1" s="4" t="s">
        <v>2</v>
      </c>
      <c r="D1" s="4" t="s">
        <v>3</v>
      </c>
    </row>
    <row r="2" spans="1:4" x14ac:dyDescent="0.4">
      <c r="A2" s="3" t="s">
        <v>4</v>
      </c>
      <c r="B2" s="3" t="s">
        <v>5</v>
      </c>
      <c r="C2" s="3" t="s">
        <v>6</v>
      </c>
      <c r="D2" s="3" t="s">
        <v>7</v>
      </c>
    </row>
    <row r="3" spans="1:4" x14ac:dyDescent="0.4">
      <c r="A3" s="3" t="s">
        <v>8</v>
      </c>
      <c r="B3" s="3" t="s">
        <v>9</v>
      </c>
      <c r="C3" s="3" t="s">
        <v>10</v>
      </c>
      <c r="D3" s="3" t="s">
        <v>11</v>
      </c>
    </row>
    <row r="4" spans="1:4" x14ac:dyDescent="0.4">
      <c r="A4" s="3" t="s">
        <v>12</v>
      </c>
      <c r="B4" s="3" t="s">
        <v>13</v>
      </c>
      <c r="C4" s="3" t="s">
        <v>6</v>
      </c>
      <c r="D4" s="3" t="s">
        <v>7</v>
      </c>
    </row>
    <row r="5" spans="1:4" x14ac:dyDescent="0.4">
      <c r="A5" s="3" t="s">
        <v>4</v>
      </c>
      <c r="B5" s="3" t="s">
        <v>9</v>
      </c>
      <c r="C5" s="3" t="s">
        <v>6</v>
      </c>
      <c r="D5" s="3" t="s">
        <v>11</v>
      </c>
    </row>
    <row r="6" spans="1:4" x14ac:dyDescent="0.4">
      <c r="A6" s="3" t="s">
        <v>8</v>
      </c>
      <c r="B6" s="3" t="s">
        <v>5</v>
      </c>
      <c r="C6" s="3" t="s">
        <v>10</v>
      </c>
      <c r="D6" s="3" t="s">
        <v>7</v>
      </c>
    </row>
    <row r="7" spans="1:4" x14ac:dyDescent="0.4">
      <c r="A7" s="3" t="s">
        <v>12</v>
      </c>
      <c r="B7" s="3" t="s">
        <v>9</v>
      </c>
      <c r="C7" s="3" t="s">
        <v>6</v>
      </c>
      <c r="D7" s="3" t="s">
        <v>11</v>
      </c>
    </row>
    <row r="8" spans="1:4" x14ac:dyDescent="0.4">
      <c r="A8" s="3" t="s">
        <v>4</v>
      </c>
      <c r="B8" s="3" t="s">
        <v>13</v>
      </c>
      <c r="C8" s="3" t="s">
        <v>10</v>
      </c>
      <c r="D8" s="3" t="s">
        <v>7</v>
      </c>
    </row>
    <row r="9" spans="1:4" x14ac:dyDescent="0.4">
      <c r="A9" s="3" t="s">
        <v>8</v>
      </c>
      <c r="B9" s="3" t="s">
        <v>9</v>
      </c>
      <c r="C9" s="3" t="s">
        <v>10</v>
      </c>
      <c r="D9" s="3" t="s">
        <v>7</v>
      </c>
    </row>
    <row r="10" spans="1:4" x14ac:dyDescent="0.4">
      <c r="A10" s="3" t="s">
        <v>12</v>
      </c>
      <c r="B10" s="3" t="s">
        <v>5</v>
      </c>
      <c r="C10" s="3" t="s">
        <v>6</v>
      </c>
      <c r="D10" s="3" t="s">
        <v>11</v>
      </c>
    </row>
    <row r="11" spans="1:4" x14ac:dyDescent="0.4">
      <c r="A11" s="3" t="s">
        <v>4</v>
      </c>
      <c r="B11" s="3" t="s">
        <v>9</v>
      </c>
      <c r="C11" s="3" t="s">
        <v>10</v>
      </c>
      <c r="D11" s="3" t="s">
        <v>7</v>
      </c>
    </row>
    <row r="12" spans="1:4" x14ac:dyDescent="0.4">
      <c r="A12" s="3" t="s">
        <v>8</v>
      </c>
      <c r="B12" s="3" t="s">
        <v>13</v>
      </c>
      <c r="C12" s="3" t="s">
        <v>6</v>
      </c>
      <c r="D12" s="3" t="s">
        <v>11</v>
      </c>
    </row>
    <row r="13" spans="1:4" x14ac:dyDescent="0.4">
      <c r="A13" s="3" t="s">
        <v>12</v>
      </c>
      <c r="B13" s="3" t="s">
        <v>13</v>
      </c>
      <c r="C13" s="3" t="s">
        <v>10</v>
      </c>
      <c r="D13" s="3" t="s">
        <v>7</v>
      </c>
    </row>
    <row r="14" spans="1:4" x14ac:dyDescent="0.4">
      <c r="A14" s="3" t="s">
        <v>4</v>
      </c>
      <c r="B14" s="3" t="s">
        <v>5</v>
      </c>
      <c r="C14" s="3" t="s">
        <v>6</v>
      </c>
      <c r="D14" s="3" t="s">
        <v>11</v>
      </c>
    </row>
    <row r="15" spans="1:4" x14ac:dyDescent="0.4">
      <c r="A15" s="3" t="s">
        <v>8</v>
      </c>
      <c r="B15" s="3" t="s">
        <v>5</v>
      </c>
      <c r="C15" s="3" t="s">
        <v>10</v>
      </c>
      <c r="D15" s="3" t="s">
        <v>7</v>
      </c>
    </row>
    <row r="16" spans="1:4" x14ac:dyDescent="0.4">
      <c r="A16" s="3" t="s">
        <v>12</v>
      </c>
      <c r="B16" s="3" t="s">
        <v>9</v>
      </c>
      <c r="C16" s="3" t="s">
        <v>6</v>
      </c>
      <c r="D16" s="3" t="s">
        <v>11</v>
      </c>
    </row>
    <row r="17" spans="1:10" x14ac:dyDescent="0.4">
      <c r="A17" t="s">
        <v>14</v>
      </c>
      <c r="B17">
        <v>15</v>
      </c>
      <c r="C17" s="6"/>
      <c r="D17" s="6"/>
    </row>
    <row r="18" spans="1:10" x14ac:dyDescent="0.4">
      <c r="E18" s="8" t="s">
        <v>15</v>
      </c>
      <c r="F18" t="s">
        <v>16</v>
      </c>
    </row>
    <row r="19" spans="1:10" x14ac:dyDescent="0.4">
      <c r="B19" s="5" t="s">
        <v>3</v>
      </c>
      <c r="C19" s="7" t="s">
        <v>7</v>
      </c>
      <c r="D19">
        <f>COUNTIFS($D$2:$D$16,C19)</f>
        <v>8</v>
      </c>
      <c r="E19" s="1">
        <f>D19/$B$17*LOG(D19/$B$17, 2)</f>
        <v>-0.48367498432454331</v>
      </c>
      <c r="F19" s="5">
        <f>-SUM(E19:E20)</f>
        <v>0.99679163198163656</v>
      </c>
    </row>
    <row r="20" spans="1:10" x14ac:dyDescent="0.4">
      <c r="B20" s="5"/>
      <c r="C20" s="7" t="s">
        <v>11</v>
      </c>
      <c r="D20">
        <f>COUNTIFS($D$2:$D$16,C20)</f>
        <v>7</v>
      </c>
      <c r="E20" s="1">
        <f>D20/$B$17*LOG(D20/$B$17, 2)</f>
        <v>-0.51311664765709331</v>
      </c>
      <c r="F20" s="5"/>
    </row>
    <row r="22" spans="1:10" x14ac:dyDescent="0.4">
      <c r="D22" s="2" t="s">
        <v>7</v>
      </c>
      <c r="E22" s="2" t="s">
        <v>11</v>
      </c>
      <c r="F22" s="1" t="s">
        <v>17</v>
      </c>
      <c r="G22" s="1" t="s">
        <v>18</v>
      </c>
      <c r="H22" s="1" t="s">
        <v>19</v>
      </c>
      <c r="I22" s="1" t="s">
        <v>16</v>
      </c>
      <c r="J22" s="1" t="s">
        <v>20</v>
      </c>
    </row>
    <row r="23" spans="1:10" x14ac:dyDescent="0.4">
      <c r="A23">
        <v>1</v>
      </c>
      <c r="B23" s="5" t="s">
        <v>0</v>
      </c>
      <c r="C23" s="2" t="s">
        <v>4</v>
      </c>
      <c r="D23">
        <f>COUNTIFS(INDEX($A$2:$D$16,0,$A23), $C23,$D$2:$D$16,D$22)</f>
        <v>3</v>
      </c>
      <c r="E23">
        <f>COUNTIFS(INDEX($A$2:$D$16,0,$A23), $C23,$D$2:$D$16,E$22)</f>
        <v>2</v>
      </c>
      <c r="F23" s="1">
        <f>IF(ISERROR(D23/SUM($D23:$E23)*LOG(D23/SUM($D23:$E23),2)),0,D23/SUM($D23:$E23)*LOG(D23/SUM($D23:$E23),2))</f>
        <v>-0.44217935649972373</v>
      </c>
      <c r="G23" s="1">
        <f>IF(ISERROR(E23/SUM($D23:$E23)*LOG(E23/SUM($D23:$E23),2)),0,E23/SUM($D23:$E23)*LOG(E23/SUM($D23:$E23),2))</f>
        <v>-0.52877123795494485</v>
      </c>
      <c r="H23">
        <f>-SUM($D23:$E23)/$B$17*(F23+G23)</f>
        <v>0.32365019815155616</v>
      </c>
      <c r="I23" s="5">
        <f>SUMIFS(H$23:H$30, $A$23:A$30, A23)</f>
        <v>0.97095059445466847</v>
      </c>
      <c r="J23" s="5">
        <f>F$19-I23</f>
        <v>2.5841037526968091E-2</v>
      </c>
    </row>
    <row r="24" spans="1:10" x14ac:dyDescent="0.4">
      <c r="A24">
        <v>1</v>
      </c>
      <c r="B24" s="5"/>
      <c r="C24" s="2" t="s">
        <v>8</v>
      </c>
      <c r="D24">
        <f t="shared" ref="D24:E30" si="0">COUNTIFS(INDEX($A$2:$D$16,0,$A24), $C24,$D$2:$D$16,D$22)</f>
        <v>3</v>
      </c>
      <c r="E24">
        <f t="shared" si="0"/>
        <v>2</v>
      </c>
      <c r="F24" s="1">
        <f t="shared" ref="F24:F30" si="1">IF(ISERROR(D24/SUM($D24:$E24)*LOG(D24/SUM($D24:$E24),2)),0,D24/SUM($D24:$E24)*LOG(D24/SUM($D24:$E24),2))</f>
        <v>-0.44217935649972373</v>
      </c>
      <c r="G24" s="1">
        <f t="shared" ref="G24:G30" si="2">IF(ISERROR(E24/SUM($D24:$E24)*LOG(E24/SUM($D24:$E24),2)),0,E24/SUM($D24:$E24)*LOG(E24/SUM($D24:$E24),2))</f>
        <v>-0.52877123795494485</v>
      </c>
      <c r="H24">
        <f t="shared" ref="H24:H30" si="3">-SUM($D24:$E24)/$B$17*(F24+G24)</f>
        <v>0.32365019815155616</v>
      </c>
      <c r="I24" s="5"/>
      <c r="J24" s="5"/>
    </row>
    <row r="25" spans="1:10" x14ac:dyDescent="0.4">
      <c r="A25">
        <v>1</v>
      </c>
      <c r="B25" s="5"/>
      <c r="C25" s="2" t="s">
        <v>12</v>
      </c>
      <c r="D25">
        <f t="shared" si="0"/>
        <v>2</v>
      </c>
      <c r="E25">
        <f t="shared" si="0"/>
        <v>3</v>
      </c>
      <c r="F25" s="1">
        <f t="shared" si="1"/>
        <v>-0.52877123795494485</v>
      </c>
      <c r="G25" s="1">
        <f t="shared" si="2"/>
        <v>-0.44217935649972373</v>
      </c>
      <c r="H25">
        <f t="shared" si="3"/>
        <v>0.32365019815155616</v>
      </c>
      <c r="I25" s="5"/>
      <c r="J25" s="5"/>
    </row>
    <row r="26" spans="1:10" x14ac:dyDescent="0.4">
      <c r="A26">
        <v>2</v>
      </c>
      <c r="B26" s="5" t="s">
        <v>1</v>
      </c>
      <c r="C26" s="2" t="s">
        <v>5</v>
      </c>
      <c r="D26">
        <f t="shared" si="0"/>
        <v>3</v>
      </c>
      <c r="E26">
        <f t="shared" si="0"/>
        <v>2</v>
      </c>
      <c r="F26" s="1">
        <f t="shared" si="1"/>
        <v>-0.44217935649972373</v>
      </c>
      <c r="G26" s="1">
        <f t="shared" si="2"/>
        <v>-0.52877123795494485</v>
      </c>
      <c r="H26">
        <f t="shared" si="3"/>
        <v>0.32365019815155616</v>
      </c>
      <c r="I26" s="5">
        <f>SUMIFS(H$23:H$30, $A$23:A$30, A26)</f>
        <v>0.90730936496245396</v>
      </c>
      <c r="J26" s="5">
        <f t="shared" ref="J24:J30" si="4">F$19-I26</f>
        <v>8.9482267019182604E-2</v>
      </c>
    </row>
    <row r="27" spans="1:10" x14ac:dyDescent="0.4">
      <c r="A27">
        <v>2</v>
      </c>
      <c r="B27" s="5"/>
      <c r="C27" s="2" t="s">
        <v>13</v>
      </c>
      <c r="D27">
        <f t="shared" si="0"/>
        <v>3</v>
      </c>
      <c r="E27">
        <f t="shared" si="0"/>
        <v>1</v>
      </c>
      <c r="F27" s="1">
        <f t="shared" si="1"/>
        <v>-0.31127812445913283</v>
      </c>
      <c r="G27" s="1">
        <f t="shared" si="2"/>
        <v>-0.5</v>
      </c>
      <c r="H27">
        <f t="shared" si="3"/>
        <v>0.21634083318910208</v>
      </c>
      <c r="I27" s="5"/>
      <c r="J27" s="5"/>
    </row>
    <row r="28" spans="1:10" x14ac:dyDescent="0.4">
      <c r="A28">
        <v>2</v>
      </c>
      <c r="B28" s="5"/>
      <c r="C28" s="2" t="s">
        <v>9</v>
      </c>
      <c r="D28">
        <f t="shared" si="0"/>
        <v>2</v>
      </c>
      <c r="E28">
        <f t="shared" si="0"/>
        <v>4</v>
      </c>
      <c r="F28" s="1">
        <f t="shared" si="1"/>
        <v>-0.52832083357371873</v>
      </c>
      <c r="G28" s="1">
        <f t="shared" si="2"/>
        <v>-0.38997500048077083</v>
      </c>
      <c r="H28">
        <f t="shared" si="3"/>
        <v>0.36731833362179583</v>
      </c>
      <c r="I28" s="5"/>
      <c r="J28" s="5"/>
    </row>
    <row r="29" spans="1:10" x14ac:dyDescent="0.4">
      <c r="A29">
        <v>3</v>
      </c>
      <c r="B29" s="5" t="s">
        <v>2</v>
      </c>
      <c r="C29" s="2" t="s">
        <v>6</v>
      </c>
      <c r="D29">
        <f t="shared" si="0"/>
        <v>2</v>
      </c>
      <c r="E29">
        <f t="shared" si="0"/>
        <v>6</v>
      </c>
      <c r="F29" s="1">
        <f t="shared" si="1"/>
        <v>-0.5</v>
      </c>
      <c r="G29" s="1">
        <f t="shared" si="2"/>
        <v>-0.31127812445913283</v>
      </c>
      <c r="H29">
        <f t="shared" si="3"/>
        <v>0.43268166637820415</v>
      </c>
      <c r="I29" s="5">
        <f>SUMIFS(H$23:H$30, $A$23:A$30, A29)</f>
        <v>0.70879562971662358</v>
      </c>
      <c r="J29" s="5">
        <f t="shared" si="4"/>
        <v>0.28799600226501298</v>
      </c>
    </row>
    <row r="30" spans="1:10" x14ac:dyDescent="0.4">
      <c r="A30">
        <v>3</v>
      </c>
      <c r="B30" s="5"/>
      <c r="C30" s="2" t="s">
        <v>10</v>
      </c>
      <c r="D30">
        <f t="shared" si="0"/>
        <v>6</v>
      </c>
      <c r="E30">
        <f t="shared" si="0"/>
        <v>1</v>
      </c>
      <c r="F30" s="1">
        <f t="shared" si="1"/>
        <v>-0.19062207543124116</v>
      </c>
      <c r="G30" s="1">
        <f t="shared" si="2"/>
        <v>-0.40105070315108637</v>
      </c>
      <c r="H30">
        <f t="shared" si="3"/>
        <v>0.27611396333841948</v>
      </c>
      <c r="I30" s="5"/>
      <c r="J30" s="5"/>
    </row>
    <row r="33" spans="4:8" x14ac:dyDescent="0.4">
      <c r="F33" s="9" t="s">
        <v>2</v>
      </c>
    </row>
    <row r="35" spans="4:8" x14ac:dyDescent="0.4">
      <c r="D35" s="9" t="s">
        <v>21</v>
      </c>
      <c r="H35" s="9" t="s">
        <v>22</v>
      </c>
    </row>
  </sheetData>
  <mergeCells count="11">
    <mergeCell ref="I29:I30"/>
    <mergeCell ref="J23:J25"/>
    <mergeCell ref="J26:J28"/>
    <mergeCell ref="J29:J30"/>
    <mergeCell ref="F19:F20"/>
    <mergeCell ref="B23:B25"/>
    <mergeCell ref="B26:B28"/>
    <mergeCell ref="I23:I25"/>
    <mergeCell ref="I26:I28"/>
    <mergeCell ref="B29:B30"/>
    <mergeCell ref="B19:B20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09BD2-2856-4EF5-94CE-6DBF44A69C76}">
  <dimension ref="A1:J37"/>
  <sheetViews>
    <sheetView workbookViewId="0">
      <selection activeCell="D19" sqref="D19"/>
    </sheetView>
  </sheetViews>
  <sheetFormatPr defaultRowHeight="14.6" x14ac:dyDescent="0.4"/>
  <cols>
    <col min="1" max="1" width="11.15234375" customWidth="1"/>
    <col min="2" max="2" width="10.69140625" customWidth="1"/>
    <col min="3" max="3" width="11" customWidth="1"/>
    <col min="4" max="4" width="11.61328125" customWidth="1"/>
    <col min="5" max="5" width="12.23046875" customWidth="1"/>
    <col min="6" max="6" width="12.765625" customWidth="1"/>
    <col min="7" max="7" width="12.4609375" customWidth="1"/>
    <col min="8" max="8" width="10.15234375" customWidth="1"/>
    <col min="9" max="9" width="9.921875" customWidth="1"/>
  </cols>
  <sheetData>
    <row r="1" spans="1:5" x14ac:dyDescent="0.4">
      <c r="A1" s="4" t="s">
        <v>0</v>
      </c>
      <c r="B1" s="4" t="s">
        <v>1</v>
      </c>
      <c r="C1" s="4" t="s">
        <v>2</v>
      </c>
      <c r="D1" s="4" t="s">
        <v>3</v>
      </c>
      <c r="E1" s="3" t="s">
        <v>6</v>
      </c>
    </row>
    <row r="2" spans="1:5" x14ac:dyDescent="0.4">
      <c r="A2" s="3" t="s">
        <v>4</v>
      </c>
      <c r="B2" s="3" t="s">
        <v>5</v>
      </c>
      <c r="C2" s="3" t="s">
        <v>6</v>
      </c>
      <c r="D2" s="3" t="s">
        <v>7</v>
      </c>
    </row>
    <row r="3" spans="1:5" x14ac:dyDescent="0.4">
      <c r="A3" s="3" t="s">
        <v>8</v>
      </c>
      <c r="B3" s="3" t="s">
        <v>9</v>
      </c>
      <c r="C3" s="3" t="s">
        <v>10</v>
      </c>
      <c r="D3" s="3" t="s">
        <v>11</v>
      </c>
    </row>
    <row r="4" spans="1:5" x14ac:dyDescent="0.4">
      <c r="A4" s="3" t="s">
        <v>12</v>
      </c>
      <c r="B4" s="3" t="s">
        <v>13</v>
      </c>
      <c r="C4" s="3" t="s">
        <v>6</v>
      </c>
      <c r="D4" s="3" t="s">
        <v>7</v>
      </c>
    </row>
    <row r="5" spans="1:5" x14ac:dyDescent="0.4">
      <c r="A5" s="3" t="s">
        <v>4</v>
      </c>
      <c r="B5" s="3" t="s">
        <v>9</v>
      </c>
      <c r="C5" s="3" t="s">
        <v>6</v>
      </c>
      <c r="D5" s="3" t="s">
        <v>11</v>
      </c>
    </row>
    <row r="6" spans="1:5" x14ac:dyDescent="0.4">
      <c r="A6" s="3" t="s">
        <v>8</v>
      </c>
      <c r="B6" s="3" t="s">
        <v>5</v>
      </c>
      <c r="C6" s="3" t="s">
        <v>10</v>
      </c>
      <c r="D6" s="3" t="s">
        <v>7</v>
      </c>
    </row>
    <row r="7" spans="1:5" x14ac:dyDescent="0.4">
      <c r="A7" s="3" t="s">
        <v>12</v>
      </c>
      <c r="B7" s="3" t="s">
        <v>9</v>
      </c>
      <c r="C7" s="3" t="s">
        <v>6</v>
      </c>
      <c r="D7" s="3" t="s">
        <v>11</v>
      </c>
    </row>
    <row r="8" spans="1:5" x14ac:dyDescent="0.4">
      <c r="A8" s="3" t="s">
        <v>4</v>
      </c>
      <c r="B8" s="3" t="s">
        <v>13</v>
      </c>
      <c r="C8" s="3" t="s">
        <v>10</v>
      </c>
      <c r="D8" s="3" t="s">
        <v>7</v>
      </c>
    </row>
    <row r="9" spans="1:5" x14ac:dyDescent="0.4">
      <c r="A9" s="3" t="s">
        <v>8</v>
      </c>
      <c r="B9" s="3" t="s">
        <v>9</v>
      </c>
      <c r="C9" s="3" t="s">
        <v>10</v>
      </c>
      <c r="D9" s="3" t="s">
        <v>7</v>
      </c>
    </row>
    <row r="10" spans="1:5" x14ac:dyDescent="0.4">
      <c r="A10" s="3" t="s">
        <v>12</v>
      </c>
      <c r="B10" s="3" t="s">
        <v>5</v>
      </c>
      <c r="C10" s="3" t="s">
        <v>6</v>
      </c>
      <c r="D10" s="3" t="s">
        <v>11</v>
      </c>
    </row>
    <row r="11" spans="1:5" x14ac:dyDescent="0.4">
      <c r="A11" s="3" t="s">
        <v>4</v>
      </c>
      <c r="B11" s="3" t="s">
        <v>9</v>
      </c>
      <c r="C11" s="3" t="s">
        <v>10</v>
      </c>
      <c r="D11" s="3" t="s">
        <v>7</v>
      </c>
    </row>
    <row r="12" spans="1:5" x14ac:dyDescent="0.4">
      <c r="A12" s="3" t="s">
        <v>8</v>
      </c>
      <c r="B12" s="3" t="s">
        <v>13</v>
      </c>
      <c r="C12" s="3" t="s">
        <v>6</v>
      </c>
      <c r="D12" s="3" t="s">
        <v>11</v>
      </c>
    </row>
    <row r="13" spans="1:5" x14ac:dyDescent="0.4">
      <c r="A13" s="3" t="s">
        <v>12</v>
      </c>
      <c r="B13" s="3" t="s">
        <v>13</v>
      </c>
      <c r="C13" s="3" t="s">
        <v>10</v>
      </c>
      <c r="D13" s="3" t="s">
        <v>7</v>
      </c>
    </row>
    <row r="14" spans="1:5" x14ac:dyDescent="0.4">
      <c r="A14" s="3" t="s">
        <v>4</v>
      </c>
      <c r="B14" s="3" t="s">
        <v>5</v>
      </c>
      <c r="C14" s="3" t="s">
        <v>6</v>
      </c>
      <c r="D14" s="3" t="s">
        <v>11</v>
      </c>
    </row>
    <row r="15" spans="1:5" x14ac:dyDescent="0.4">
      <c r="A15" s="3" t="s">
        <v>8</v>
      </c>
      <c r="B15" s="3" t="s">
        <v>5</v>
      </c>
      <c r="C15" s="3" t="s">
        <v>10</v>
      </c>
      <c r="D15" s="3" t="s">
        <v>7</v>
      </c>
    </row>
    <row r="16" spans="1:5" x14ac:dyDescent="0.4">
      <c r="A16" s="3" t="s">
        <v>12</v>
      </c>
      <c r="B16" s="3" t="s">
        <v>9</v>
      </c>
      <c r="C16" s="3" t="s">
        <v>6</v>
      </c>
      <c r="D16" s="3" t="s">
        <v>11</v>
      </c>
    </row>
    <row r="17" spans="1:10" x14ac:dyDescent="0.4">
      <c r="A17" t="s">
        <v>14</v>
      </c>
      <c r="B17">
        <f xml:space="preserve"> COUNTIFS($C$2:$C$16, $E$1)</f>
        <v>8</v>
      </c>
      <c r="C17" s="6"/>
      <c r="D17" s="6"/>
    </row>
    <row r="18" spans="1:10" x14ac:dyDescent="0.4">
      <c r="E18" s="8" t="s">
        <v>15</v>
      </c>
      <c r="F18" t="s">
        <v>16</v>
      </c>
    </row>
    <row r="19" spans="1:10" x14ac:dyDescent="0.4">
      <c r="B19" s="5" t="s">
        <v>3</v>
      </c>
      <c r="C19" s="7" t="s">
        <v>7</v>
      </c>
      <c r="D19">
        <f>COUNTIFS($D$2:$D$16,C19,$C$2:$C$16,$E$1)</f>
        <v>2</v>
      </c>
      <c r="E19" s="1">
        <f>D19/$B$17*LOG(D19/$B$17, 2)</f>
        <v>-0.5</v>
      </c>
      <c r="F19" s="5">
        <f>-SUM(E19:E20)</f>
        <v>0.81127812445913283</v>
      </c>
    </row>
    <row r="20" spans="1:10" x14ac:dyDescent="0.4">
      <c r="B20" s="5"/>
      <c r="C20" s="7" t="s">
        <v>11</v>
      </c>
      <c r="D20">
        <f>COUNTIFS($D$2:$D$16,C20,$C$2:$C$16,$E$1)</f>
        <v>6</v>
      </c>
      <c r="E20" s="1">
        <f>D20/$B$17*LOG(D20/$B$17, 2)</f>
        <v>-0.31127812445913283</v>
      </c>
      <c r="F20" s="5"/>
    </row>
    <row r="22" spans="1:10" x14ac:dyDescent="0.4">
      <c r="D22" s="2" t="s">
        <v>7</v>
      </c>
      <c r="E22" s="2" t="s">
        <v>11</v>
      </c>
      <c r="F22" s="1" t="s">
        <v>17</v>
      </c>
      <c r="G22" s="1" t="s">
        <v>18</v>
      </c>
      <c r="H22" s="1" t="s">
        <v>19</v>
      </c>
      <c r="I22" s="1" t="s">
        <v>16</v>
      </c>
      <c r="J22" s="1" t="s">
        <v>20</v>
      </c>
    </row>
    <row r="23" spans="1:10" x14ac:dyDescent="0.4">
      <c r="A23">
        <v>1</v>
      </c>
      <c r="B23" s="5" t="s">
        <v>0</v>
      </c>
      <c r="C23" s="2" t="s">
        <v>4</v>
      </c>
      <c r="D23">
        <f>COUNTIFS(INDEX($A$2:$D$16,0,$A23),$C23, $D$2:$D$16,D$22,$C$2:$C$16,$E$1)</f>
        <v>1</v>
      </c>
      <c r="E23">
        <f>COUNTIFS(INDEX($A$2:$D$16,0,$A23),$C23, $D$2:$D$16,E$22,$C$2:$C$16,$E$1)</f>
        <v>2</v>
      </c>
      <c r="F23" s="1">
        <f>IF(ISERROR(D23/SUM($D23:$E23)*LOG(D23/SUM($D23:$E23),2)),0,D23/SUM($D23:$E23)*LOG(D23/SUM($D23:$E23),2))</f>
        <v>-0.52832083357371873</v>
      </c>
      <c r="G23" s="1">
        <f>IF(ISERROR(E23/SUM($D23:$E23)*LOG(E23/SUM($D23:$E23),2)),0,E23/SUM($D23:$E23)*LOG(E23/SUM($D23:$E23),2))</f>
        <v>-0.38997500048077083</v>
      </c>
      <c r="H23">
        <f>-SUM($D23:$E23)/$B$17*(F23+G23)</f>
        <v>0.34436093777043358</v>
      </c>
      <c r="I23" s="5">
        <f>SUMIFS(H$23:H$30, $A$23:A$30, A23)</f>
        <v>0.75</v>
      </c>
      <c r="J23" s="5">
        <f>F$19-I23</f>
        <v>6.1278124459132832E-2</v>
      </c>
    </row>
    <row r="24" spans="1:10" x14ac:dyDescent="0.4">
      <c r="A24">
        <v>1</v>
      </c>
      <c r="B24" s="5"/>
      <c r="C24" s="2" t="s">
        <v>8</v>
      </c>
      <c r="D24">
        <f t="shared" ref="D24:E30" si="0">COUNTIFS(INDEX($A$2:$D$16,0,$A24),$C24, $D$2:$D$16,D$22,$C$2:$C$16,$E$1)</f>
        <v>0</v>
      </c>
      <c r="E24">
        <f t="shared" si="0"/>
        <v>1</v>
      </c>
      <c r="F24" s="1">
        <f t="shared" ref="F24:G30" si="1">IF(ISERROR(D24/SUM($D24:$E24)*LOG(D24/SUM($D24:$E24),2)),0,D24/SUM($D24:$E24)*LOG(D24/SUM($D24:$E24),2))</f>
        <v>0</v>
      </c>
      <c r="G24" s="1">
        <f t="shared" si="1"/>
        <v>0</v>
      </c>
      <c r="H24">
        <f t="shared" ref="H24:H30" si="2">-SUM($D24:$E24)/$B$17*(F24+G24)</f>
        <v>0</v>
      </c>
      <c r="I24" s="5"/>
      <c r="J24" s="5"/>
    </row>
    <row r="25" spans="1:10" x14ac:dyDescent="0.4">
      <c r="A25">
        <v>1</v>
      </c>
      <c r="B25" s="5"/>
      <c r="C25" s="2" t="s">
        <v>12</v>
      </c>
      <c r="D25">
        <f t="shared" si="0"/>
        <v>1</v>
      </c>
      <c r="E25">
        <f t="shared" si="0"/>
        <v>3</v>
      </c>
      <c r="F25" s="1">
        <f t="shared" si="1"/>
        <v>-0.5</v>
      </c>
      <c r="G25" s="1">
        <f t="shared" si="1"/>
        <v>-0.31127812445913283</v>
      </c>
      <c r="H25">
        <f t="shared" si="2"/>
        <v>0.40563906222956642</v>
      </c>
      <c r="I25" s="5"/>
      <c r="J25" s="5"/>
    </row>
    <row r="26" spans="1:10" x14ac:dyDescent="0.4">
      <c r="A26">
        <v>2</v>
      </c>
      <c r="B26" s="5" t="s">
        <v>1</v>
      </c>
      <c r="C26" s="2" t="s">
        <v>5</v>
      </c>
      <c r="D26">
        <f t="shared" si="0"/>
        <v>1</v>
      </c>
      <c r="E26">
        <f t="shared" si="0"/>
        <v>2</v>
      </c>
      <c r="F26" s="1">
        <f t="shared" si="1"/>
        <v>-0.52832083357371873</v>
      </c>
      <c r="G26" s="1">
        <f t="shared" si="1"/>
        <v>-0.38997500048077083</v>
      </c>
      <c r="H26">
        <f t="shared" si="2"/>
        <v>0.34436093777043358</v>
      </c>
      <c r="I26" s="5">
        <f>SUMIFS(H$23:H$30, $A$23:A$30, A26)</f>
        <v>0.59436093777043353</v>
      </c>
      <c r="J26" s="5">
        <f t="shared" ref="J26:J29" si="3">F$19-I26</f>
        <v>0.2169171866886993</v>
      </c>
    </row>
    <row r="27" spans="1:10" x14ac:dyDescent="0.4">
      <c r="A27">
        <v>2</v>
      </c>
      <c r="B27" s="5"/>
      <c r="C27" s="2" t="s">
        <v>13</v>
      </c>
      <c r="D27">
        <f t="shared" si="0"/>
        <v>1</v>
      </c>
      <c r="E27">
        <f t="shared" si="0"/>
        <v>1</v>
      </c>
      <c r="F27" s="1">
        <f t="shared" si="1"/>
        <v>-0.5</v>
      </c>
      <c r="G27" s="1">
        <f t="shared" si="1"/>
        <v>-0.5</v>
      </c>
      <c r="H27">
        <f t="shared" si="2"/>
        <v>0.25</v>
      </c>
      <c r="I27" s="5"/>
      <c r="J27" s="5"/>
    </row>
    <row r="28" spans="1:10" x14ac:dyDescent="0.4">
      <c r="A28">
        <v>2</v>
      </c>
      <c r="B28" s="5"/>
      <c r="C28" s="2" t="s">
        <v>9</v>
      </c>
      <c r="D28">
        <f t="shared" si="0"/>
        <v>0</v>
      </c>
      <c r="E28">
        <f t="shared" si="0"/>
        <v>3</v>
      </c>
      <c r="F28" s="1">
        <f t="shared" si="1"/>
        <v>0</v>
      </c>
      <c r="G28" s="1">
        <f t="shared" si="1"/>
        <v>0</v>
      </c>
      <c r="H28">
        <f t="shared" si="2"/>
        <v>0</v>
      </c>
      <c r="I28" s="5"/>
      <c r="J28" s="5"/>
    </row>
    <row r="29" spans="1:10" x14ac:dyDescent="0.4">
      <c r="A29">
        <v>3</v>
      </c>
      <c r="B29" s="5" t="s">
        <v>2</v>
      </c>
      <c r="C29" s="2" t="s">
        <v>6</v>
      </c>
      <c r="D29">
        <f t="shared" si="0"/>
        <v>2</v>
      </c>
      <c r="E29">
        <f t="shared" si="0"/>
        <v>6</v>
      </c>
      <c r="F29" s="1">
        <f t="shared" si="1"/>
        <v>-0.5</v>
      </c>
      <c r="G29" s="1">
        <f t="shared" si="1"/>
        <v>-0.31127812445913283</v>
      </c>
      <c r="H29">
        <f t="shared" si="2"/>
        <v>0.81127812445913283</v>
      </c>
      <c r="I29" s="5">
        <f>SUMIFS(H$23:H$30, $A$23:A$30, A29)</f>
        <v>0.81127812445913283</v>
      </c>
      <c r="J29" s="5">
        <f t="shared" si="3"/>
        <v>0</v>
      </c>
    </row>
    <row r="30" spans="1:10" x14ac:dyDescent="0.4">
      <c r="A30">
        <v>3</v>
      </c>
      <c r="B30" s="5"/>
      <c r="C30" s="2" t="s">
        <v>10</v>
      </c>
      <c r="D30">
        <f t="shared" si="0"/>
        <v>0</v>
      </c>
      <c r="E30">
        <f t="shared" si="0"/>
        <v>0</v>
      </c>
      <c r="F30" s="1">
        <f t="shared" si="1"/>
        <v>0</v>
      </c>
      <c r="G30" s="1">
        <f t="shared" si="1"/>
        <v>0</v>
      </c>
      <c r="H30">
        <f t="shared" si="2"/>
        <v>0</v>
      </c>
      <c r="I30" s="5"/>
      <c r="J30" s="5"/>
    </row>
    <row r="33" spans="3:8" x14ac:dyDescent="0.4">
      <c r="F33" s="9" t="s">
        <v>2</v>
      </c>
    </row>
    <row r="35" spans="3:8" x14ac:dyDescent="0.4">
      <c r="D35" s="9" t="s">
        <v>21</v>
      </c>
      <c r="H35" s="9" t="s">
        <v>22</v>
      </c>
    </row>
    <row r="37" spans="3:8" x14ac:dyDescent="0.4">
      <c r="C37" s="10" t="s">
        <v>23</v>
      </c>
      <c r="D37" s="10" t="s">
        <v>24</v>
      </c>
      <c r="E37" s="10" t="s">
        <v>25</v>
      </c>
    </row>
  </sheetData>
  <mergeCells count="11">
    <mergeCell ref="B29:B30"/>
    <mergeCell ref="I29:I30"/>
    <mergeCell ref="J29:J30"/>
    <mergeCell ref="B19:B20"/>
    <mergeCell ref="F19:F20"/>
    <mergeCell ref="B23:B25"/>
    <mergeCell ref="I23:I25"/>
    <mergeCell ref="J23:J25"/>
    <mergeCell ref="B26:B28"/>
    <mergeCell ref="I26:I28"/>
    <mergeCell ref="J26:J28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529BCD-F5A2-469B-890F-D4FFAFCDFD4F}">
  <dimension ref="A1:J37"/>
  <sheetViews>
    <sheetView topLeftCell="A27" workbookViewId="0">
      <selection activeCell="G37" sqref="G37:I37"/>
    </sheetView>
  </sheetViews>
  <sheetFormatPr defaultRowHeight="14.6" x14ac:dyDescent="0.4"/>
  <cols>
    <col min="1" max="1" width="11.15234375" customWidth="1"/>
    <col min="2" max="2" width="10.69140625" customWidth="1"/>
    <col min="3" max="3" width="11" customWidth="1"/>
    <col min="4" max="4" width="11.61328125" customWidth="1"/>
    <col min="5" max="5" width="12.23046875" customWidth="1"/>
    <col min="6" max="6" width="12.765625" customWidth="1"/>
    <col min="7" max="7" width="12.4609375" customWidth="1"/>
    <col min="8" max="8" width="11.765625" customWidth="1"/>
    <col min="9" max="9" width="9.921875" customWidth="1"/>
  </cols>
  <sheetData>
    <row r="1" spans="1:5" x14ac:dyDescent="0.4">
      <c r="A1" s="4" t="s">
        <v>0</v>
      </c>
      <c r="B1" s="4" t="s">
        <v>1</v>
      </c>
      <c r="C1" s="4" t="s">
        <v>2</v>
      </c>
      <c r="D1" s="4" t="s">
        <v>3</v>
      </c>
      <c r="E1" s="3" t="s">
        <v>10</v>
      </c>
    </row>
    <row r="2" spans="1:5" x14ac:dyDescent="0.4">
      <c r="A2" s="3" t="s">
        <v>4</v>
      </c>
      <c r="B2" s="3" t="s">
        <v>5</v>
      </c>
      <c r="C2" s="3" t="s">
        <v>6</v>
      </c>
      <c r="D2" s="3" t="s">
        <v>7</v>
      </c>
    </row>
    <row r="3" spans="1:5" x14ac:dyDescent="0.4">
      <c r="A3" s="3" t="s">
        <v>8</v>
      </c>
      <c r="B3" s="3" t="s">
        <v>9</v>
      </c>
      <c r="C3" s="3" t="s">
        <v>10</v>
      </c>
      <c r="D3" s="3" t="s">
        <v>11</v>
      </c>
    </row>
    <row r="4" spans="1:5" x14ac:dyDescent="0.4">
      <c r="A4" s="3" t="s">
        <v>12</v>
      </c>
      <c r="B4" s="3" t="s">
        <v>13</v>
      </c>
      <c r="C4" s="3" t="s">
        <v>6</v>
      </c>
      <c r="D4" s="3" t="s">
        <v>7</v>
      </c>
    </row>
    <row r="5" spans="1:5" x14ac:dyDescent="0.4">
      <c r="A5" s="3" t="s">
        <v>4</v>
      </c>
      <c r="B5" s="3" t="s">
        <v>9</v>
      </c>
      <c r="C5" s="3" t="s">
        <v>6</v>
      </c>
      <c r="D5" s="3" t="s">
        <v>11</v>
      </c>
    </row>
    <row r="6" spans="1:5" x14ac:dyDescent="0.4">
      <c r="A6" s="3" t="s">
        <v>8</v>
      </c>
      <c r="B6" s="3" t="s">
        <v>5</v>
      </c>
      <c r="C6" s="3" t="s">
        <v>10</v>
      </c>
      <c r="D6" s="3" t="s">
        <v>7</v>
      </c>
    </row>
    <row r="7" spans="1:5" x14ac:dyDescent="0.4">
      <c r="A7" s="3" t="s">
        <v>12</v>
      </c>
      <c r="B7" s="3" t="s">
        <v>9</v>
      </c>
      <c r="C7" s="3" t="s">
        <v>6</v>
      </c>
      <c r="D7" s="3" t="s">
        <v>11</v>
      </c>
    </row>
    <row r="8" spans="1:5" x14ac:dyDescent="0.4">
      <c r="A8" s="3" t="s">
        <v>4</v>
      </c>
      <c r="B8" s="3" t="s">
        <v>13</v>
      </c>
      <c r="C8" s="3" t="s">
        <v>10</v>
      </c>
      <c r="D8" s="3" t="s">
        <v>7</v>
      </c>
    </row>
    <row r="9" spans="1:5" x14ac:dyDescent="0.4">
      <c r="A9" s="3" t="s">
        <v>8</v>
      </c>
      <c r="B9" s="3" t="s">
        <v>9</v>
      </c>
      <c r="C9" s="3" t="s">
        <v>10</v>
      </c>
      <c r="D9" s="3" t="s">
        <v>7</v>
      </c>
    </row>
    <row r="10" spans="1:5" x14ac:dyDescent="0.4">
      <c r="A10" s="3" t="s">
        <v>12</v>
      </c>
      <c r="B10" s="3" t="s">
        <v>5</v>
      </c>
      <c r="C10" s="3" t="s">
        <v>6</v>
      </c>
      <c r="D10" s="3" t="s">
        <v>11</v>
      </c>
    </row>
    <row r="11" spans="1:5" x14ac:dyDescent="0.4">
      <c r="A11" s="3" t="s">
        <v>4</v>
      </c>
      <c r="B11" s="3" t="s">
        <v>9</v>
      </c>
      <c r="C11" s="3" t="s">
        <v>10</v>
      </c>
      <c r="D11" s="3" t="s">
        <v>7</v>
      </c>
    </row>
    <row r="12" spans="1:5" x14ac:dyDescent="0.4">
      <c r="A12" s="3" t="s">
        <v>8</v>
      </c>
      <c r="B12" s="3" t="s">
        <v>13</v>
      </c>
      <c r="C12" s="3" t="s">
        <v>6</v>
      </c>
      <c r="D12" s="3" t="s">
        <v>11</v>
      </c>
    </row>
    <row r="13" spans="1:5" x14ac:dyDescent="0.4">
      <c r="A13" s="3" t="s">
        <v>12</v>
      </c>
      <c r="B13" s="3" t="s">
        <v>13</v>
      </c>
      <c r="C13" s="3" t="s">
        <v>10</v>
      </c>
      <c r="D13" s="3" t="s">
        <v>7</v>
      </c>
    </row>
    <row r="14" spans="1:5" x14ac:dyDescent="0.4">
      <c r="A14" s="3" t="s">
        <v>4</v>
      </c>
      <c r="B14" s="3" t="s">
        <v>5</v>
      </c>
      <c r="C14" s="3" t="s">
        <v>6</v>
      </c>
      <c r="D14" s="3" t="s">
        <v>11</v>
      </c>
    </row>
    <row r="15" spans="1:5" x14ac:dyDescent="0.4">
      <c r="A15" s="3" t="s">
        <v>8</v>
      </c>
      <c r="B15" s="3" t="s">
        <v>5</v>
      </c>
      <c r="C15" s="3" t="s">
        <v>10</v>
      </c>
      <c r="D15" s="3" t="s">
        <v>7</v>
      </c>
    </row>
    <row r="16" spans="1:5" x14ac:dyDescent="0.4">
      <c r="A16" s="3" t="s">
        <v>12</v>
      </c>
      <c r="B16" s="3" t="s">
        <v>9</v>
      </c>
      <c r="C16" s="3" t="s">
        <v>6</v>
      </c>
      <c r="D16" s="3" t="s">
        <v>11</v>
      </c>
    </row>
    <row r="17" spans="1:10" x14ac:dyDescent="0.4">
      <c r="A17" t="s">
        <v>14</v>
      </c>
      <c r="B17">
        <f xml:space="preserve"> COUNTIFS($C$2:$C$16, $E$1)</f>
        <v>7</v>
      </c>
      <c r="C17" s="6"/>
      <c r="D17" s="6"/>
    </row>
    <row r="18" spans="1:10" x14ac:dyDescent="0.4">
      <c r="E18" s="8" t="s">
        <v>15</v>
      </c>
      <c r="F18" t="s">
        <v>16</v>
      </c>
    </row>
    <row r="19" spans="1:10" x14ac:dyDescent="0.4">
      <c r="B19" s="5" t="s">
        <v>3</v>
      </c>
      <c r="C19" s="7" t="s">
        <v>7</v>
      </c>
      <c r="D19">
        <f>COUNTIFS($D$2:$D$16,C19,$C$2:$C$16,$E$1)</f>
        <v>6</v>
      </c>
      <c r="E19" s="1">
        <f>D19/$B$17*LOG(D19/$B$17, 2)</f>
        <v>-0.19062207543124116</v>
      </c>
      <c r="F19" s="5">
        <f>-SUM(E19:E20)</f>
        <v>0.59167277858232747</v>
      </c>
    </row>
    <row r="20" spans="1:10" x14ac:dyDescent="0.4">
      <c r="B20" s="5"/>
      <c r="C20" s="7" t="s">
        <v>11</v>
      </c>
      <c r="D20">
        <f>COUNTIFS($D$2:$D$16,C20,$C$2:$C$16,$E$1)</f>
        <v>1</v>
      </c>
      <c r="E20" s="1">
        <f>D20/$B$17*LOG(D20/$B$17, 2)</f>
        <v>-0.40105070315108637</v>
      </c>
      <c r="F20" s="5"/>
    </row>
    <row r="22" spans="1:10" x14ac:dyDescent="0.4">
      <c r="D22" s="2" t="s">
        <v>7</v>
      </c>
      <c r="E22" s="2" t="s">
        <v>11</v>
      </c>
      <c r="F22" s="1" t="s">
        <v>17</v>
      </c>
      <c r="G22" s="1" t="s">
        <v>18</v>
      </c>
      <c r="H22" s="1" t="s">
        <v>19</v>
      </c>
      <c r="I22" s="1" t="s">
        <v>16</v>
      </c>
      <c r="J22" s="1" t="s">
        <v>20</v>
      </c>
    </row>
    <row r="23" spans="1:10" x14ac:dyDescent="0.4">
      <c r="A23">
        <v>1</v>
      </c>
      <c r="B23" s="5" t="s">
        <v>0</v>
      </c>
      <c r="C23" s="2" t="s">
        <v>4</v>
      </c>
      <c r="D23">
        <f>COUNTIFS(INDEX($A$2:$D$16,0,$A23),$C23, $D$2:$D$16,D$22,$C$2:$C$16,$E$1)</f>
        <v>2</v>
      </c>
      <c r="E23">
        <f>COUNTIFS(INDEX($A$2:$D$16,0,$A23),$C23, $D$2:$D$16,E$22,$C$2:$C$16,$E$1)</f>
        <v>0</v>
      </c>
      <c r="F23" s="1">
        <f>IF(ISERROR(D23/SUM($D23:$E23)*LOG(D23/SUM($D23:$E23),2)),0,D23/SUM($D23:$E23)*LOG(D23/SUM($D23:$E23),2))</f>
        <v>0</v>
      </c>
      <c r="G23" s="1">
        <f>IF(ISERROR(E23/SUM($D23:$E23)*LOG(E23/SUM($D23:$E23),2)),0,E23/SUM($D23:$E23)*LOG(E23/SUM($D23:$E23),2))</f>
        <v>0</v>
      </c>
      <c r="H23">
        <f>-SUM($D23:$E23)/$B$17*(F23+G23)</f>
        <v>0</v>
      </c>
      <c r="I23" s="5">
        <f>SUMIFS(H$23:H$30, $A$23:A$30, A23)</f>
        <v>0.46358749969093305</v>
      </c>
      <c r="J23" s="5">
        <f>F$19-I23</f>
        <v>0.12808527889139443</v>
      </c>
    </row>
    <row r="24" spans="1:10" x14ac:dyDescent="0.4">
      <c r="A24">
        <v>1</v>
      </c>
      <c r="B24" s="5"/>
      <c r="C24" s="2" t="s">
        <v>8</v>
      </c>
      <c r="D24">
        <f t="shared" ref="D24:E30" si="0">COUNTIFS(INDEX($A$2:$D$16,0,$A24),$C24, $D$2:$D$16,D$22,$C$2:$C$16,$E$1)</f>
        <v>3</v>
      </c>
      <c r="E24">
        <f t="shared" si="0"/>
        <v>1</v>
      </c>
      <c r="F24" s="1">
        <f t="shared" ref="F24:G30" si="1">IF(ISERROR(D24/SUM($D24:$E24)*LOG(D24/SUM($D24:$E24),2)),0,D24/SUM($D24:$E24)*LOG(D24/SUM($D24:$E24),2))</f>
        <v>-0.31127812445913283</v>
      </c>
      <c r="G24" s="1">
        <f t="shared" si="1"/>
        <v>-0.5</v>
      </c>
      <c r="H24">
        <f t="shared" ref="H24:H30" si="2">-SUM($D24:$E24)/$B$17*(F24+G24)</f>
        <v>0.46358749969093305</v>
      </c>
      <c r="I24" s="5"/>
      <c r="J24" s="5"/>
    </row>
    <row r="25" spans="1:10" x14ac:dyDescent="0.4">
      <c r="A25">
        <v>1</v>
      </c>
      <c r="B25" s="5"/>
      <c r="C25" s="2" t="s">
        <v>12</v>
      </c>
      <c r="D25">
        <f t="shared" si="0"/>
        <v>1</v>
      </c>
      <c r="E25">
        <f t="shared" si="0"/>
        <v>0</v>
      </c>
      <c r="F25" s="1">
        <f t="shared" si="1"/>
        <v>0</v>
      </c>
      <c r="G25" s="1">
        <f t="shared" si="1"/>
        <v>0</v>
      </c>
      <c r="H25">
        <f t="shared" si="2"/>
        <v>0</v>
      </c>
      <c r="I25" s="5"/>
      <c r="J25" s="5"/>
    </row>
    <row r="26" spans="1:10" x14ac:dyDescent="0.4">
      <c r="A26">
        <v>2</v>
      </c>
      <c r="B26" s="5" t="s">
        <v>1</v>
      </c>
      <c r="C26" s="2" t="s">
        <v>5</v>
      </c>
      <c r="D26">
        <f t="shared" si="0"/>
        <v>2</v>
      </c>
      <c r="E26">
        <f t="shared" si="0"/>
        <v>0</v>
      </c>
      <c r="F26" s="1">
        <f t="shared" si="1"/>
        <v>0</v>
      </c>
      <c r="G26" s="1">
        <f t="shared" si="1"/>
        <v>0</v>
      </c>
      <c r="H26">
        <f t="shared" si="2"/>
        <v>0</v>
      </c>
      <c r="I26" s="5">
        <f>SUMIFS(H$23:H$30, $A$23:A$30, A26)</f>
        <v>0.39355535745192405</v>
      </c>
      <c r="J26" s="5">
        <f t="shared" ref="J26:J29" si="3">F$19-I26</f>
        <v>0.19811742113040343</v>
      </c>
    </row>
    <row r="27" spans="1:10" x14ac:dyDescent="0.4">
      <c r="A27">
        <v>2</v>
      </c>
      <c r="B27" s="5"/>
      <c r="C27" s="2" t="s">
        <v>13</v>
      </c>
      <c r="D27">
        <f t="shared" si="0"/>
        <v>2</v>
      </c>
      <c r="E27">
        <f t="shared" si="0"/>
        <v>0</v>
      </c>
      <c r="F27" s="1">
        <f t="shared" si="1"/>
        <v>0</v>
      </c>
      <c r="G27" s="1">
        <f t="shared" si="1"/>
        <v>0</v>
      </c>
      <c r="H27">
        <f t="shared" si="2"/>
        <v>0</v>
      </c>
      <c r="I27" s="5"/>
      <c r="J27" s="5"/>
    </row>
    <row r="28" spans="1:10" x14ac:dyDescent="0.4">
      <c r="A28">
        <v>2</v>
      </c>
      <c r="B28" s="5"/>
      <c r="C28" s="2" t="s">
        <v>9</v>
      </c>
      <c r="D28">
        <f t="shared" si="0"/>
        <v>2</v>
      </c>
      <c r="E28">
        <f t="shared" si="0"/>
        <v>1</v>
      </c>
      <c r="F28" s="1">
        <f t="shared" si="1"/>
        <v>-0.38997500048077083</v>
      </c>
      <c r="G28" s="1">
        <f t="shared" si="1"/>
        <v>-0.52832083357371873</v>
      </c>
      <c r="H28">
        <f t="shared" si="2"/>
        <v>0.39355535745192405</v>
      </c>
      <c r="I28" s="5"/>
      <c r="J28" s="5"/>
    </row>
    <row r="29" spans="1:10" x14ac:dyDescent="0.4">
      <c r="A29">
        <v>3</v>
      </c>
      <c r="B29" s="5" t="s">
        <v>2</v>
      </c>
      <c r="C29" s="2" t="s">
        <v>6</v>
      </c>
      <c r="D29">
        <f t="shared" si="0"/>
        <v>0</v>
      </c>
      <c r="E29">
        <f t="shared" si="0"/>
        <v>0</v>
      </c>
      <c r="F29" s="1">
        <f t="shared" si="1"/>
        <v>0</v>
      </c>
      <c r="G29" s="1">
        <f t="shared" si="1"/>
        <v>0</v>
      </c>
      <c r="H29">
        <f t="shared" si="2"/>
        <v>0</v>
      </c>
      <c r="I29" s="5">
        <f>SUMIFS(H$23:H$30, $A$23:A$30, A29)</f>
        <v>0.59167277858232747</v>
      </c>
      <c r="J29" s="5">
        <f t="shared" si="3"/>
        <v>0</v>
      </c>
    </row>
    <row r="30" spans="1:10" x14ac:dyDescent="0.4">
      <c r="A30">
        <v>3</v>
      </c>
      <c r="B30" s="5"/>
      <c r="C30" s="2" t="s">
        <v>10</v>
      </c>
      <c r="D30">
        <f t="shared" si="0"/>
        <v>6</v>
      </c>
      <c r="E30">
        <f t="shared" si="0"/>
        <v>1</v>
      </c>
      <c r="F30" s="1">
        <f t="shared" si="1"/>
        <v>-0.19062207543124116</v>
      </c>
      <c r="G30" s="1">
        <f t="shared" si="1"/>
        <v>-0.40105070315108637</v>
      </c>
      <c r="H30">
        <f t="shared" si="2"/>
        <v>0.59167277858232747</v>
      </c>
      <c r="I30" s="5"/>
      <c r="J30" s="5"/>
    </row>
    <row r="33" spans="3:9" x14ac:dyDescent="0.4">
      <c r="F33" s="9" t="s">
        <v>2</v>
      </c>
    </row>
    <row r="35" spans="3:9" x14ac:dyDescent="0.4">
      <c r="D35" s="9" t="s">
        <v>21</v>
      </c>
      <c r="H35" s="9" t="s">
        <v>22</v>
      </c>
    </row>
    <row r="37" spans="3:9" x14ac:dyDescent="0.4">
      <c r="C37" s="10" t="s">
        <v>23</v>
      </c>
      <c r="D37" s="10" t="s">
        <v>24</v>
      </c>
      <c r="E37" s="10" t="s">
        <v>25</v>
      </c>
      <c r="G37" s="10" t="s">
        <v>26</v>
      </c>
      <c r="H37" s="10" t="s">
        <v>27</v>
      </c>
      <c r="I37" s="10" t="s">
        <v>28</v>
      </c>
    </row>
  </sheetData>
  <mergeCells count="11">
    <mergeCell ref="B29:B30"/>
    <mergeCell ref="I29:I30"/>
    <mergeCell ref="J29:J30"/>
    <mergeCell ref="B19:B20"/>
    <mergeCell ref="F19:F20"/>
    <mergeCell ref="B23:B25"/>
    <mergeCell ref="I23:I25"/>
    <mergeCell ref="J23:J25"/>
    <mergeCell ref="B26:B28"/>
    <mergeCell ref="I26:I28"/>
    <mergeCell ref="J26:J28"/>
  </mergeCell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09F7F-7BA3-4910-AE69-70CC758D476D}">
  <dimension ref="A1:J41"/>
  <sheetViews>
    <sheetView topLeftCell="A15" workbookViewId="0">
      <selection activeCell="K39" sqref="K39"/>
    </sheetView>
  </sheetViews>
  <sheetFormatPr defaultRowHeight="14.6" x14ac:dyDescent="0.4"/>
  <cols>
    <col min="1" max="1" width="11.15234375" customWidth="1"/>
    <col min="2" max="2" width="10.69140625" customWidth="1"/>
    <col min="3" max="3" width="11" customWidth="1"/>
    <col min="4" max="4" width="11.61328125" customWidth="1"/>
    <col min="5" max="5" width="12.23046875" customWidth="1"/>
    <col min="6" max="6" width="12.765625" customWidth="1"/>
    <col min="7" max="7" width="12.4609375" customWidth="1"/>
    <col min="8" max="8" width="11.921875" customWidth="1"/>
    <col min="9" max="9" width="9.921875" customWidth="1"/>
  </cols>
  <sheetData>
    <row r="1" spans="1:6" x14ac:dyDescent="0.4">
      <c r="A1" s="4" t="s">
        <v>0</v>
      </c>
      <c r="B1" s="4" t="s">
        <v>1</v>
      </c>
      <c r="C1" s="4" t="s">
        <v>2</v>
      </c>
      <c r="D1" s="4" t="s">
        <v>3</v>
      </c>
      <c r="E1" s="3" t="s">
        <v>6</v>
      </c>
      <c r="F1" s="3" t="s">
        <v>5</v>
      </c>
    </row>
    <row r="2" spans="1:6" x14ac:dyDescent="0.4">
      <c r="A2" s="3" t="s">
        <v>4</v>
      </c>
      <c r="B2" s="3" t="s">
        <v>5</v>
      </c>
      <c r="C2" s="3" t="s">
        <v>6</v>
      </c>
      <c r="D2" s="3" t="s">
        <v>7</v>
      </c>
    </row>
    <row r="3" spans="1:6" x14ac:dyDescent="0.4">
      <c r="A3" s="3" t="s">
        <v>8</v>
      </c>
      <c r="B3" s="3" t="s">
        <v>9</v>
      </c>
      <c r="C3" s="3" t="s">
        <v>10</v>
      </c>
      <c r="D3" s="3" t="s">
        <v>11</v>
      </c>
    </row>
    <row r="4" spans="1:6" x14ac:dyDescent="0.4">
      <c r="A4" s="3" t="s">
        <v>12</v>
      </c>
      <c r="B4" s="3" t="s">
        <v>13</v>
      </c>
      <c r="C4" s="3" t="s">
        <v>6</v>
      </c>
      <c r="D4" s="3" t="s">
        <v>7</v>
      </c>
    </row>
    <row r="5" spans="1:6" x14ac:dyDescent="0.4">
      <c r="A5" s="3" t="s">
        <v>4</v>
      </c>
      <c r="B5" s="3" t="s">
        <v>9</v>
      </c>
      <c r="C5" s="3" t="s">
        <v>6</v>
      </c>
      <c r="D5" s="3" t="s">
        <v>11</v>
      </c>
    </row>
    <row r="6" spans="1:6" x14ac:dyDescent="0.4">
      <c r="A6" s="3" t="s">
        <v>8</v>
      </c>
      <c r="B6" s="3" t="s">
        <v>5</v>
      </c>
      <c r="C6" s="3" t="s">
        <v>10</v>
      </c>
      <c r="D6" s="3" t="s">
        <v>7</v>
      </c>
    </row>
    <row r="7" spans="1:6" x14ac:dyDescent="0.4">
      <c r="A7" s="3" t="s">
        <v>12</v>
      </c>
      <c r="B7" s="3" t="s">
        <v>9</v>
      </c>
      <c r="C7" s="3" t="s">
        <v>6</v>
      </c>
      <c r="D7" s="3" t="s">
        <v>11</v>
      </c>
    </row>
    <row r="8" spans="1:6" x14ac:dyDescent="0.4">
      <c r="A8" s="3" t="s">
        <v>4</v>
      </c>
      <c r="B8" s="3" t="s">
        <v>13</v>
      </c>
      <c r="C8" s="3" t="s">
        <v>10</v>
      </c>
      <c r="D8" s="3" t="s">
        <v>7</v>
      </c>
    </row>
    <row r="9" spans="1:6" x14ac:dyDescent="0.4">
      <c r="A9" s="3" t="s">
        <v>8</v>
      </c>
      <c r="B9" s="3" t="s">
        <v>9</v>
      </c>
      <c r="C9" s="3" t="s">
        <v>10</v>
      </c>
      <c r="D9" s="3" t="s">
        <v>7</v>
      </c>
    </row>
    <row r="10" spans="1:6" x14ac:dyDescent="0.4">
      <c r="A10" s="3" t="s">
        <v>12</v>
      </c>
      <c r="B10" s="3" t="s">
        <v>5</v>
      </c>
      <c r="C10" s="3" t="s">
        <v>6</v>
      </c>
      <c r="D10" s="3" t="s">
        <v>11</v>
      </c>
    </row>
    <row r="11" spans="1:6" x14ac:dyDescent="0.4">
      <c r="A11" s="3" t="s">
        <v>4</v>
      </c>
      <c r="B11" s="3" t="s">
        <v>9</v>
      </c>
      <c r="C11" s="3" t="s">
        <v>10</v>
      </c>
      <c r="D11" s="3" t="s">
        <v>7</v>
      </c>
    </row>
    <row r="12" spans="1:6" x14ac:dyDescent="0.4">
      <c r="A12" s="3" t="s">
        <v>8</v>
      </c>
      <c r="B12" s="3" t="s">
        <v>13</v>
      </c>
      <c r="C12" s="3" t="s">
        <v>6</v>
      </c>
      <c r="D12" s="3" t="s">
        <v>11</v>
      </c>
    </row>
    <row r="13" spans="1:6" x14ac:dyDescent="0.4">
      <c r="A13" s="3" t="s">
        <v>12</v>
      </c>
      <c r="B13" s="3" t="s">
        <v>13</v>
      </c>
      <c r="C13" s="3" t="s">
        <v>10</v>
      </c>
      <c r="D13" s="3" t="s">
        <v>7</v>
      </c>
    </row>
    <row r="14" spans="1:6" x14ac:dyDescent="0.4">
      <c r="A14" s="3" t="s">
        <v>4</v>
      </c>
      <c r="B14" s="3" t="s">
        <v>5</v>
      </c>
      <c r="C14" s="3" t="s">
        <v>6</v>
      </c>
      <c r="D14" s="3" t="s">
        <v>11</v>
      </c>
    </row>
    <row r="15" spans="1:6" x14ac:dyDescent="0.4">
      <c r="A15" s="3" t="s">
        <v>8</v>
      </c>
      <c r="B15" s="3" t="s">
        <v>5</v>
      </c>
      <c r="C15" s="3" t="s">
        <v>10</v>
      </c>
      <c r="D15" s="3" t="s">
        <v>7</v>
      </c>
    </row>
    <row r="16" spans="1:6" x14ac:dyDescent="0.4">
      <c r="A16" s="3" t="s">
        <v>12</v>
      </c>
      <c r="B16" s="3" t="s">
        <v>9</v>
      </c>
      <c r="C16" s="3" t="s">
        <v>6</v>
      </c>
      <c r="D16" s="3" t="s">
        <v>11</v>
      </c>
    </row>
    <row r="17" spans="1:10" x14ac:dyDescent="0.4">
      <c r="A17" t="s">
        <v>14</v>
      </c>
      <c r="B17">
        <f xml:space="preserve"> COUNTIFS($C$2:$C$16, $E$1)</f>
        <v>8</v>
      </c>
      <c r="C17" s="6"/>
      <c r="D17" s="6"/>
    </row>
    <row r="18" spans="1:10" x14ac:dyDescent="0.4">
      <c r="E18" s="8" t="s">
        <v>15</v>
      </c>
      <c r="F18" t="s">
        <v>16</v>
      </c>
    </row>
    <row r="19" spans="1:10" x14ac:dyDescent="0.4">
      <c r="B19" s="5" t="s">
        <v>3</v>
      </c>
      <c r="C19" s="7" t="s">
        <v>7</v>
      </c>
      <c r="D19">
        <f>COUNTIFS($D$2:$D$16,C19,$C$2:$C$16,$E$1,$B$2:$B$16,$F$1)</f>
        <v>1</v>
      </c>
      <c r="E19" s="1">
        <f>D19/$B$17*LOG(D19/$B$17, 2)</f>
        <v>-0.375</v>
      </c>
      <c r="F19" s="5">
        <f>-SUM(E19:E20)</f>
        <v>0.875</v>
      </c>
    </row>
    <row r="20" spans="1:10" x14ac:dyDescent="0.4">
      <c r="B20" s="5"/>
      <c r="C20" s="7" t="s">
        <v>11</v>
      </c>
      <c r="D20">
        <f>COUNTIFS($D$2:$D$16,C20,$C$2:$C$16,$E$1,$B$2:$B$16,$F$1)</f>
        <v>2</v>
      </c>
      <c r="E20" s="1">
        <f>D20/$B$17*LOG(D20/$B$17, 2)</f>
        <v>-0.5</v>
      </c>
      <c r="F20" s="5"/>
    </row>
    <row r="22" spans="1:10" x14ac:dyDescent="0.4">
      <c r="D22" s="2" t="s">
        <v>7</v>
      </c>
      <c r="E22" s="2" t="s">
        <v>11</v>
      </c>
      <c r="F22" s="1" t="s">
        <v>17</v>
      </c>
      <c r="G22" s="1" t="s">
        <v>18</v>
      </c>
      <c r="H22" s="1" t="s">
        <v>19</v>
      </c>
      <c r="I22" s="1" t="s">
        <v>16</v>
      </c>
      <c r="J22" s="1" t="s">
        <v>20</v>
      </c>
    </row>
    <row r="23" spans="1:10" x14ac:dyDescent="0.4">
      <c r="A23">
        <v>1</v>
      </c>
      <c r="B23" s="5" t="s">
        <v>0</v>
      </c>
      <c r="C23" s="2" t="s">
        <v>4</v>
      </c>
      <c r="D23">
        <f>COUNTIFS(INDEX($A$2:$D$16,0,$A23),$C23, $D$2:$D$16,D$22,$C$2:$C$16,$E$1,$B$2:$B$16,$F$1)</f>
        <v>1</v>
      </c>
      <c r="E23">
        <f>COUNTIFS(INDEX($A$2:$D$16,0,$A23),$C23, $D$2:$D$16,E$22,$C$2:$C$16,$E$1,$B$2:$B$16,$F$1)</f>
        <v>1</v>
      </c>
      <c r="F23" s="1">
        <f>IF(ISERROR(D23/SUM($D23:$E23)*LOG(D23/SUM($D23:$E23),2)),0,D23/SUM($D23:$E23)*LOG(D23/SUM($D23:$E23),2))</f>
        <v>-0.5</v>
      </c>
      <c r="G23" s="1">
        <f>IF(ISERROR(E23/SUM($D23:$E23)*LOG(E23/SUM($D23:$E23),2)),0,E23/SUM($D23:$E23)*LOG(E23/SUM($D23:$E23),2))</f>
        <v>-0.5</v>
      </c>
      <c r="H23">
        <f>-SUM($D23:$E23)/$B$17*(F23+G23)</f>
        <v>0.25</v>
      </c>
      <c r="I23" s="5">
        <f>SUMIFS(H$23:H$30, $A$23:A$30, A23)</f>
        <v>0.25</v>
      </c>
      <c r="J23" s="5">
        <f>F$19-I23</f>
        <v>0.625</v>
      </c>
    </row>
    <row r="24" spans="1:10" x14ac:dyDescent="0.4">
      <c r="A24">
        <v>1</v>
      </c>
      <c r="B24" s="5"/>
      <c r="C24" s="2" t="s">
        <v>8</v>
      </c>
      <c r="D24">
        <f t="shared" ref="D24:E30" si="0">COUNTIFS(INDEX($A$2:$D$16,0,$A24),$C24, $D$2:$D$16,D$22,$C$2:$C$16,$E$1,$B$2:$B$16,$F$1)</f>
        <v>0</v>
      </c>
      <c r="E24">
        <f t="shared" si="0"/>
        <v>0</v>
      </c>
      <c r="F24" s="1">
        <f t="shared" ref="F24:G30" si="1">IF(ISERROR(D24/SUM($D24:$E24)*LOG(D24/SUM($D24:$E24),2)),0,D24/SUM($D24:$E24)*LOG(D24/SUM($D24:$E24),2))</f>
        <v>0</v>
      </c>
      <c r="G24" s="1">
        <f t="shared" si="1"/>
        <v>0</v>
      </c>
      <c r="H24">
        <f t="shared" ref="H24:H30" si="2">-SUM($D24:$E24)/$B$17*(F24+G24)</f>
        <v>0</v>
      </c>
      <c r="I24" s="5"/>
      <c r="J24" s="5"/>
    </row>
    <row r="25" spans="1:10" x14ac:dyDescent="0.4">
      <c r="A25">
        <v>1</v>
      </c>
      <c r="B25" s="5"/>
      <c r="C25" s="2" t="s">
        <v>12</v>
      </c>
      <c r="D25">
        <f t="shared" si="0"/>
        <v>0</v>
      </c>
      <c r="E25">
        <f t="shared" si="0"/>
        <v>1</v>
      </c>
      <c r="F25" s="1">
        <f t="shared" si="1"/>
        <v>0</v>
      </c>
      <c r="G25" s="1">
        <f t="shared" si="1"/>
        <v>0</v>
      </c>
      <c r="H25">
        <f t="shared" si="2"/>
        <v>0</v>
      </c>
      <c r="I25" s="5"/>
      <c r="J25" s="5"/>
    </row>
    <row r="26" spans="1:10" x14ac:dyDescent="0.4">
      <c r="A26">
        <v>2</v>
      </c>
      <c r="B26" s="5" t="s">
        <v>1</v>
      </c>
      <c r="C26" s="2" t="s">
        <v>5</v>
      </c>
      <c r="D26">
        <f t="shared" si="0"/>
        <v>1</v>
      </c>
      <c r="E26">
        <f t="shared" si="0"/>
        <v>2</v>
      </c>
      <c r="F26" s="1">
        <f t="shared" si="1"/>
        <v>-0.52832083357371873</v>
      </c>
      <c r="G26" s="1">
        <f t="shared" si="1"/>
        <v>-0.38997500048077083</v>
      </c>
      <c r="H26">
        <f t="shared" si="2"/>
        <v>0.34436093777043358</v>
      </c>
      <c r="I26" s="5">
        <f>SUMIFS(H$23:H$30, $A$23:A$30, A26)</f>
        <v>0.34436093777043358</v>
      </c>
      <c r="J26" s="5">
        <f t="shared" ref="J26:J29" si="3">F$19-I26</f>
        <v>0.53063906222956647</v>
      </c>
    </row>
    <row r="27" spans="1:10" x14ac:dyDescent="0.4">
      <c r="A27">
        <v>2</v>
      </c>
      <c r="B27" s="5"/>
      <c r="C27" s="2" t="s">
        <v>13</v>
      </c>
      <c r="D27">
        <f t="shared" si="0"/>
        <v>0</v>
      </c>
      <c r="E27">
        <f t="shared" si="0"/>
        <v>0</v>
      </c>
      <c r="F27" s="1">
        <f t="shared" si="1"/>
        <v>0</v>
      </c>
      <c r="G27" s="1">
        <f t="shared" si="1"/>
        <v>0</v>
      </c>
      <c r="H27">
        <f t="shared" si="2"/>
        <v>0</v>
      </c>
      <c r="I27" s="5"/>
      <c r="J27" s="5"/>
    </row>
    <row r="28" spans="1:10" x14ac:dyDescent="0.4">
      <c r="A28">
        <v>2</v>
      </c>
      <c r="B28" s="5"/>
      <c r="C28" s="2" t="s">
        <v>9</v>
      </c>
      <c r="D28">
        <f t="shared" si="0"/>
        <v>0</v>
      </c>
      <c r="E28">
        <f t="shared" si="0"/>
        <v>0</v>
      </c>
      <c r="F28" s="1">
        <f t="shared" si="1"/>
        <v>0</v>
      </c>
      <c r="G28" s="1">
        <f t="shared" si="1"/>
        <v>0</v>
      </c>
      <c r="H28">
        <f t="shared" si="2"/>
        <v>0</v>
      </c>
      <c r="I28" s="5"/>
      <c r="J28" s="5"/>
    </row>
    <row r="29" spans="1:10" x14ac:dyDescent="0.4">
      <c r="A29">
        <v>3</v>
      </c>
      <c r="B29" s="5" t="s">
        <v>2</v>
      </c>
      <c r="C29" s="2" t="s">
        <v>6</v>
      </c>
      <c r="D29">
        <f t="shared" si="0"/>
        <v>1</v>
      </c>
      <c r="E29">
        <f t="shared" si="0"/>
        <v>2</v>
      </c>
      <c r="F29" s="1">
        <f t="shared" si="1"/>
        <v>-0.52832083357371873</v>
      </c>
      <c r="G29" s="1">
        <f t="shared" si="1"/>
        <v>-0.38997500048077083</v>
      </c>
      <c r="H29">
        <f t="shared" si="2"/>
        <v>0.34436093777043358</v>
      </c>
      <c r="I29" s="5">
        <f>SUMIFS(H$23:H$30, $A$23:A$30, A29)</f>
        <v>0.34436093777043358</v>
      </c>
      <c r="J29" s="5">
        <f t="shared" si="3"/>
        <v>0.53063906222956647</v>
      </c>
    </row>
    <row r="30" spans="1:10" x14ac:dyDescent="0.4">
      <c r="A30">
        <v>3</v>
      </c>
      <c r="B30" s="5"/>
      <c r="C30" s="2" t="s">
        <v>10</v>
      </c>
      <c r="D30">
        <f t="shared" si="0"/>
        <v>0</v>
      </c>
      <c r="E30">
        <f t="shared" si="0"/>
        <v>0</v>
      </c>
      <c r="F30" s="1">
        <f t="shared" si="1"/>
        <v>0</v>
      </c>
      <c r="G30" s="1">
        <f t="shared" si="1"/>
        <v>0</v>
      </c>
      <c r="H30">
        <f t="shared" si="2"/>
        <v>0</v>
      </c>
      <c r="I30" s="5"/>
      <c r="J30" s="5"/>
    </row>
    <row r="33" spans="3:9" x14ac:dyDescent="0.4">
      <c r="F33" s="9" t="s">
        <v>2</v>
      </c>
    </row>
    <row r="35" spans="3:9" x14ac:dyDescent="0.4">
      <c r="D35" s="9" t="s">
        <v>21</v>
      </c>
      <c r="H35" s="9" t="s">
        <v>22</v>
      </c>
    </row>
    <row r="37" spans="3:9" x14ac:dyDescent="0.4">
      <c r="C37" s="10" t="s">
        <v>23</v>
      </c>
      <c r="D37" s="10" t="s">
        <v>24</v>
      </c>
      <c r="E37" s="10" t="s">
        <v>25</v>
      </c>
      <c r="G37" s="10" t="s">
        <v>26</v>
      </c>
      <c r="H37" s="10" t="s">
        <v>27</v>
      </c>
      <c r="I37" s="10" t="s">
        <v>28</v>
      </c>
    </row>
    <row r="39" spans="3:9" x14ac:dyDescent="0.4">
      <c r="C39" s="11" t="s">
        <v>29</v>
      </c>
    </row>
    <row r="40" spans="3:9" x14ac:dyDescent="0.4">
      <c r="C40" s="11" t="s">
        <v>30</v>
      </c>
    </row>
    <row r="41" spans="3:9" x14ac:dyDescent="0.4">
      <c r="C41" s="11" t="s">
        <v>31</v>
      </c>
    </row>
  </sheetData>
  <mergeCells count="11">
    <mergeCell ref="B29:B30"/>
    <mergeCell ref="I29:I30"/>
    <mergeCell ref="J29:J30"/>
    <mergeCell ref="B19:B20"/>
    <mergeCell ref="F19:F20"/>
    <mergeCell ref="B23:B25"/>
    <mergeCell ref="I23:I25"/>
    <mergeCell ref="J23:J25"/>
    <mergeCell ref="B26:B28"/>
    <mergeCell ref="I26:I28"/>
    <mergeCell ref="J26:J28"/>
  </mergeCell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ABEBF-2316-4D7A-810C-F519D06E0B7C}">
  <dimension ref="A1:J41"/>
  <sheetViews>
    <sheetView topLeftCell="A17" workbookViewId="0">
      <selection activeCell="F41" sqref="F41"/>
    </sheetView>
  </sheetViews>
  <sheetFormatPr defaultRowHeight="14.6" x14ac:dyDescent="0.4"/>
  <cols>
    <col min="1" max="1" width="11.15234375" customWidth="1"/>
    <col min="2" max="2" width="10.69140625" customWidth="1"/>
    <col min="3" max="3" width="11" customWidth="1"/>
    <col min="4" max="4" width="11.61328125" customWidth="1"/>
    <col min="5" max="5" width="12.23046875" customWidth="1"/>
    <col min="6" max="6" width="12.765625" customWidth="1"/>
    <col min="7" max="7" width="12.4609375" customWidth="1"/>
    <col min="8" max="8" width="11.84375" customWidth="1"/>
    <col min="9" max="9" width="9.921875" customWidth="1"/>
  </cols>
  <sheetData>
    <row r="1" spans="1:6" x14ac:dyDescent="0.4">
      <c r="A1" s="4" t="s">
        <v>0</v>
      </c>
      <c r="B1" s="4" t="s">
        <v>1</v>
      </c>
      <c r="C1" s="4" t="s">
        <v>2</v>
      </c>
      <c r="D1" s="4" t="s">
        <v>3</v>
      </c>
      <c r="E1" s="3" t="s">
        <v>6</v>
      </c>
      <c r="F1" s="3" t="s">
        <v>13</v>
      </c>
    </row>
    <row r="2" spans="1:6" x14ac:dyDescent="0.4">
      <c r="A2" s="3" t="s">
        <v>4</v>
      </c>
      <c r="B2" s="3" t="s">
        <v>5</v>
      </c>
      <c r="C2" s="3" t="s">
        <v>6</v>
      </c>
      <c r="D2" s="3" t="s">
        <v>7</v>
      </c>
    </row>
    <row r="3" spans="1:6" x14ac:dyDescent="0.4">
      <c r="A3" s="3" t="s">
        <v>8</v>
      </c>
      <c r="B3" s="3" t="s">
        <v>9</v>
      </c>
      <c r="C3" s="3" t="s">
        <v>10</v>
      </c>
      <c r="D3" s="3" t="s">
        <v>11</v>
      </c>
    </row>
    <row r="4" spans="1:6" x14ac:dyDescent="0.4">
      <c r="A4" s="3" t="s">
        <v>12</v>
      </c>
      <c r="B4" s="3" t="s">
        <v>13</v>
      </c>
      <c r="C4" s="3" t="s">
        <v>6</v>
      </c>
      <c r="D4" s="3" t="s">
        <v>7</v>
      </c>
    </row>
    <row r="5" spans="1:6" x14ac:dyDescent="0.4">
      <c r="A5" s="3" t="s">
        <v>4</v>
      </c>
      <c r="B5" s="3" t="s">
        <v>9</v>
      </c>
      <c r="C5" s="3" t="s">
        <v>6</v>
      </c>
      <c r="D5" s="3" t="s">
        <v>11</v>
      </c>
    </row>
    <row r="6" spans="1:6" x14ac:dyDescent="0.4">
      <c r="A6" s="3" t="s">
        <v>8</v>
      </c>
      <c r="B6" s="3" t="s">
        <v>5</v>
      </c>
      <c r="C6" s="3" t="s">
        <v>10</v>
      </c>
      <c r="D6" s="3" t="s">
        <v>7</v>
      </c>
    </row>
    <row r="7" spans="1:6" x14ac:dyDescent="0.4">
      <c r="A7" s="3" t="s">
        <v>12</v>
      </c>
      <c r="B7" s="3" t="s">
        <v>9</v>
      </c>
      <c r="C7" s="3" t="s">
        <v>6</v>
      </c>
      <c r="D7" s="3" t="s">
        <v>11</v>
      </c>
    </row>
    <row r="8" spans="1:6" x14ac:dyDescent="0.4">
      <c r="A8" s="3" t="s">
        <v>4</v>
      </c>
      <c r="B8" s="3" t="s">
        <v>13</v>
      </c>
      <c r="C8" s="3" t="s">
        <v>10</v>
      </c>
      <c r="D8" s="3" t="s">
        <v>7</v>
      </c>
    </row>
    <row r="9" spans="1:6" x14ac:dyDescent="0.4">
      <c r="A9" s="3" t="s">
        <v>8</v>
      </c>
      <c r="B9" s="3" t="s">
        <v>9</v>
      </c>
      <c r="C9" s="3" t="s">
        <v>10</v>
      </c>
      <c r="D9" s="3" t="s">
        <v>7</v>
      </c>
    </row>
    <row r="10" spans="1:6" x14ac:dyDescent="0.4">
      <c r="A10" s="3" t="s">
        <v>12</v>
      </c>
      <c r="B10" s="3" t="s">
        <v>5</v>
      </c>
      <c r="C10" s="3" t="s">
        <v>6</v>
      </c>
      <c r="D10" s="3" t="s">
        <v>11</v>
      </c>
    </row>
    <row r="11" spans="1:6" x14ac:dyDescent="0.4">
      <c r="A11" s="3" t="s">
        <v>4</v>
      </c>
      <c r="B11" s="3" t="s">
        <v>9</v>
      </c>
      <c r="C11" s="3" t="s">
        <v>10</v>
      </c>
      <c r="D11" s="3" t="s">
        <v>7</v>
      </c>
    </row>
    <row r="12" spans="1:6" x14ac:dyDescent="0.4">
      <c r="A12" s="3" t="s">
        <v>8</v>
      </c>
      <c r="B12" s="3" t="s">
        <v>13</v>
      </c>
      <c r="C12" s="3" t="s">
        <v>6</v>
      </c>
      <c r="D12" s="3" t="s">
        <v>11</v>
      </c>
    </row>
    <row r="13" spans="1:6" x14ac:dyDescent="0.4">
      <c r="A13" s="3" t="s">
        <v>12</v>
      </c>
      <c r="B13" s="3" t="s">
        <v>13</v>
      </c>
      <c r="C13" s="3" t="s">
        <v>10</v>
      </c>
      <c r="D13" s="3" t="s">
        <v>7</v>
      </c>
    </row>
    <row r="14" spans="1:6" x14ac:dyDescent="0.4">
      <c r="A14" s="3" t="s">
        <v>4</v>
      </c>
      <c r="B14" s="3" t="s">
        <v>5</v>
      </c>
      <c r="C14" s="3" t="s">
        <v>6</v>
      </c>
      <c r="D14" s="3" t="s">
        <v>11</v>
      </c>
    </row>
    <row r="15" spans="1:6" x14ac:dyDescent="0.4">
      <c r="A15" s="3" t="s">
        <v>8</v>
      </c>
      <c r="B15" s="3" t="s">
        <v>5</v>
      </c>
      <c r="C15" s="3" t="s">
        <v>10</v>
      </c>
      <c r="D15" s="3" t="s">
        <v>7</v>
      </c>
    </row>
    <row r="16" spans="1:6" x14ac:dyDescent="0.4">
      <c r="A16" s="3" t="s">
        <v>12</v>
      </c>
      <c r="B16" s="3" t="s">
        <v>9</v>
      </c>
      <c r="C16" s="3" t="s">
        <v>6</v>
      </c>
      <c r="D16" s="3" t="s">
        <v>11</v>
      </c>
    </row>
    <row r="17" spans="1:10" x14ac:dyDescent="0.4">
      <c r="A17" t="s">
        <v>14</v>
      </c>
      <c r="B17">
        <f xml:space="preserve"> COUNTIFS($C$2:$C$16, $E$1)</f>
        <v>8</v>
      </c>
      <c r="C17" s="6"/>
      <c r="D17" s="6"/>
    </row>
    <row r="18" spans="1:10" x14ac:dyDescent="0.4">
      <c r="E18" s="8" t="s">
        <v>15</v>
      </c>
      <c r="F18" t="s">
        <v>16</v>
      </c>
    </row>
    <row r="19" spans="1:10" x14ac:dyDescent="0.4">
      <c r="B19" s="5" t="s">
        <v>3</v>
      </c>
      <c r="C19" s="7" t="s">
        <v>7</v>
      </c>
      <c r="D19">
        <f>COUNTIFS($D$2:$D$16,C19,$C$2:$C$16,$E$1,$B$2:$B$16,$F$1)</f>
        <v>1</v>
      </c>
      <c r="E19" s="1">
        <f>D19/$B$17*LOG(D19/$B$17, 2)</f>
        <v>-0.375</v>
      </c>
      <c r="F19" s="5">
        <f>-SUM(E19:E20)</f>
        <v>0.75</v>
      </c>
    </row>
    <row r="20" spans="1:10" x14ac:dyDescent="0.4">
      <c r="B20" s="5"/>
      <c r="C20" s="7" t="s">
        <v>11</v>
      </c>
      <c r="D20">
        <f>COUNTIFS($D$2:$D$16,C20,$C$2:$C$16,$E$1,$B$2:$B$16,$F$1)</f>
        <v>1</v>
      </c>
      <c r="E20" s="1">
        <f>D20/$B$17*LOG(D20/$B$17, 2)</f>
        <v>-0.375</v>
      </c>
      <c r="F20" s="5"/>
    </row>
    <row r="22" spans="1:10" x14ac:dyDescent="0.4">
      <c r="D22" s="2" t="s">
        <v>7</v>
      </c>
      <c r="E22" s="2" t="s">
        <v>11</v>
      </c>
      <c r="F22" s="1" t="s">
        <v>17</v>
      </c>
      <c r="G22" s="1" t="s">
        <v>18</v>
      </c>
      <c r="H22" s="1" t="s">
        <v>19</v>
      </c>
      <c r="I22" s="1" t="s">
        <v>16</v>
      </c>
      <c r="J22" s="1" t="s">
        <v>20</v>
      </c>
    </row>
    <row r="23" spans="1:10" x14ac:dyDescent="0.4">
      <c r="A23">
        <v>1</v>
      </c>
      <c r="B23" s="5" t="s">
        <v>0</v>
      </c>
      <c r="C23" s="2" t="s">
        <v>4</v>
      </c>
      <c r="D23">
        <f>COUNTIFS(INDEX($A$2:$D$16,0,$A23),$C23, $D$2:$D$16,D$22,$C$2:$C$16,$E$1,$B$2:$B$16,$F$1)</f>
        <v>0</v>
      </c>
      <c r="E23">
        <f>COUNTIFS(INDEX($A$2:$D$16,0,$A23),$C23, $D$2:$D$16,E$22,$C$2:$C$16,$E$1,$B$2:$B$16,$F$1)</f>
        <v>0</v>
      </c>
      <c r="F23" s="1">
        <f>IF(ISERROR(D23/SUM($D23:$E23)*LOG(D23/SUM($D23:$E23),2)),0,D23/SUM($D23:$E23)*LOG(D23/SUM($D23:$E23),2))</f>
        <v>0</v>
      </c>
      <c r="G23" s="1">
        <f>IF(ISERROR(E23/SUM($D23:$E23)*LOG(E23/SUM($D23:$E23),2)),0,E23/SUM($D23:$E23)*LOG(E23/SUM($D23:$E23),2))</f>
        <v>0</v>
      </c>
      <c r="H23">
        <f>-SUM($D23:$E23)/$B$17*(F23+G23)</f>
        <v>0</v>
      </c>
      <c r="I23" s="5">
        <f>SUMIFS(H$23:H$30, $A$23:A$30, A23)</f>
        <v>0</v>
      </c>
      <c r="J23" s="5">
        <f>F$19-I23</f>
        <v>0.75</v>
      </c>
    </row>
    <row r="24" spans="1:10" x14ac:dyDescent="0.4">
      <c r="A24">
        <v>1</v>
      </c>
      <c r="B24" s="5"/>
      <c r="C24" s="2" t="s">
        <v>8</v>
      </c>
      <c r="D24">
        <f t="shared" ref="D24:E30" si="0">COUNTIFS(INDEX($A$2:$D$16,0,$A24),$C24, $D$2:$D$16,D$22,$C$2:$C$16,$E$1,$B$2:$B$16,$F$1)</f>
        <v>0</v>
      </c>
      <c r="E24">
        <f t="shared" si="0"/>
        <v>1</v>
      </c>
      <c r="F24" s="1">
        <f t="shared" ref="F24:G30" si="1">IF(ISERROR(D24/SUM($D24:$E24)*LOG(D24/SUM($D24:$E24),2)),0,D24/SUM($D24:$E24)*LOG(D24/SUM($D24:$E24),2))</f>
        <v>0</v>
      </c>
      <c r="G24" s="1">
        <f t="shared" si="1"/>
        <v>0</v>
      </c>
      <c r="H24">
        <f t="shared" ref="H24:H30" si="2">-SUM($D24:$E24)/$B$17*(F24+G24)</f>
        <v>0</v>
      </c>
      <c r="I24" s="5"/>
      <c r="J24" s="5"/>
    </row>
    <row r="25" spans="1:10" x14ac:dyDescent="0.4">
      <c r="A25">
        <v>1</v>
      </c>
      <c r="B25" s="5"/>
      <c r="C25" s="2" t="s">
        <v>12</v>
      </c>
      <c r="D25">
        <f t="shared" si="0"/>
        <v>1</v>
      </c>
      <c r="E25">
        <f t="shared" si="0"/>
        <v>0</v>
      </c>
      <c r="F25" s="1">
        <f t="shared" si="1"/>
        <v>0</v>
      </c>
      <c r="G25" s="1">
        <f t="shared" si="1"/>
        <v>0</v>
      </c>
      <c r="H25">
        <f t="shared" si="2"/>
        <v>0</v>
      </c>
      <c r="I25" s="5"/>
      <c r="J25" s="5"/>
    </row>
    <row r="26" spans="1:10" x14ac:dyDescent="0.4">
      <c r="A26">
        <v>2</v>
      </c>
      <c r="B26" s="5" t="s">
        <v>1</v>
      </c>
      <c r="C26" s="2" t="s">
        <v>5</v>
      </c>
      <c r="D26">
        <f t="shared" si="0"/>
        <v>0</v>
      </c>
      <c r="E26">
        <f t="shared" si="0"/>
        <v>0</v>
      </c>
      <c r="F26" s="1">
        <f t="shared" si="1"/>
        <v>0</v>
      </c>
      <c r="G26" s="1">
        <f t="shared" si="1"/>
        <v>0</v>
      </c>
      <c r="H26">
        <f t="shared" si="2"/>
        <v>0</v>
      </c>
      <c r="I26" s="5">
        <f>SUMIFS(H$23:H$30, $A$23:A$30, A26)</f>
        <v>0.25</v>
      </c>
      <c r="J26" s="5">
        <f t="shared" ref="J26:J29" si="3">F$19-I26</f>
        <v>0.5</v>
      </c>
    </row>
    <row r="27" spans="1:10" x14ac:dyDescent="0.4">
      <c r="A27">
        <v>2</v>
      </c>
      <c r="B27" s="5"/>
      <c r="C27" s="2" t="s">
        <v>13</v>
      </c>
      <c r="D27">
        <f t="shared" si="0"/>
        <v>1</v>
      </c>
      <c r="E27">
        <f t="shared" si="0"/>
        <v>1</v>
      </c>
      <c r="F27" s="1">
        <f t="shared" si="1"/>
        <v>-0.5</v>
      </c>
      <c r="G27" s="1">
        <f t="shared" si="1"/>
        <v>-0.5</v>
      </c>
      <c r="H27">
        <f t="shared" si="2"/>
        <v>0.25</v>
      </c>
      <c r="I27" s="5"/>
      <c r="J27" s="5"/>
    </row>
    <row r="28" spans="1:10" x14ac:dyDescent="0.4">
      <c r="A28">
        <v>2</v>
      </c>
      <c r="B28" s="5"/>
      <c r="C28" s="2" t="s">
        <v>9</v>
      </c>
      <c r="D28">
        <f t="shared" si="0"/>
        <v>0</v>
      </c>
      <c r="E28">
        <f t="shared" si="0"/>
        <v>0</v>
      </c>
      <c r="F28" s="1">
        <f t="shared" si="1"/>
        <v>0</v>
      </c>
      <c r="G28" s="1">
        <f t="shared" si="1"/>
        <v>0</v>
      </c>
      <c r="H28">
        <f t="shared" si="2"/>
        <v>0</v>
      </c>
      <c r="I28" s="5"/>
      <c r="J28" s="5"/>
    </row>
    <row r="29" spans="1:10" x14ac:dyDescent="0.4">
      <c r="A29">
        <v>3</v>
      </c>
      <c r="B29" s="5" t="s">
        <v>2</v>
      </c>
      <c r="C29" s="2" t="s">
        <v>6</v>
      </c>
      <c r="D29">
        <f t="shared" si="0"/>
        <v>1</v>
      </c>
      <c r="E29">
        <f t="shared" si="0"/>
        <v>1</v>
      </c>
      <c r="F29" s="1">
        <f t="shared" si="1"/>
        <v>-0.5</v>
      </c>
      <c r="G29" s="1">
        <f t="shared" si="1"/>
        <v>-0.5</v>
      </c>
      <c r="H29">
        <f t="shared" si="2"/>
        <v>0.25</v>
      </c>
      <c r="I29" s="5">
        <f>SUMIFS(H$23:H$30, $A$23:A$30, A29)</f>
        <v>0.25</v>
      </c>
      <c r="J29" s="5">
        <f t="shared" si="3"/>
        <v>0.5</v>
      </c>
    </row>
    <row r="30" spans="1:10" x14ac:dyDescent="0.4">
      <c r="A30">
        <v>3</v>
      </c>
      <c r="B30" s="5"/>
      <c r="C30" s="2" t="s">
        <v>10</v>
      </c>
      <c r="D30">
        <f t="shared" si="0"/>
        <v>0</v>
      </c>
      <c r="E30">
        <f t="shared" si="0"/>
        <v>0</v>
      </c>
      <c r="F30" s="1">
        <f t="shared" si="1"/>
        <v>0</v>
      </c>
      <c r="G30" s="1">
        <f t="shared" si="1"/>
        <v>0</v>
      </c>
      <c r="H30">
        <f t="shared" si="2"/>
        <v>0</v>
      </c>
      <c r="I30" s="5"/>
      <c r="J30" s="5"/>
    </row>
    <row r="33" spans="3:9" x14ac:dyDescent="0.4">
      <c r="F33" s="9" t="s">
        <v>2</v>
      </c>
    </row>
    <row r="35" spans="3:9" x14ac:dyDescent="0.4">
      <c r="D35" s="9" t="s">
        <v>21</v>
      </c>
      <c r="H35" s="9" t="s">
        <v>22</v>
      </c>
    </row>
    <row r="37" spans="3:9" x14ac:dyDescent="0.4">
      <c r="C37" s="10" t="s">
        <v>23</v>
      </c>
      <c r="D37" s="10" t="s">
        <v>24</v>
      </c>
      <c r="E37" s="10" t="s">
        <v>25</v>
      </c>
      <c r="G37" s="10" t="s">
        <v>26</v>
      </c>
      <c r="H37" s="10" t="s">
        <v>27</v>
      </c>
      <c r="I37" s="10" t="s">
        <v>28</v>
      </c>
    </row>
    <row r="39" spans="3:9" x14ac:dyDescent="0.4">
      <c r="C39" s="11" t="s">
        <v>29</v>
      </c>
      <c r="D39" s="11" t="s">
        <v>32</v>
      </c>
    </row>
    <row r="40" spans="3:9" x14ac:dyDescent="0.4">
      <c r="C40" s="11" t="s">
        <v>30</v>
      </c>
      <c r="D40" s="11" t="s">
        <v>33</v>
      </c>
    </row>
    <row r="41" spans="3:9" x14ac:dyDescent="0.4">
      <c r="C41" s="11" t="s">
        <v>31</v>
      </c>
      <c r="D41" s="11" t="s">
        <v>34</v>
      </c>
    </row>
  </sheetData>
  <mergeCells count="11">
    <mergeCell ref="B29:B30"/>
    <mergeCell ref="I29:I30"/>
    <mergeCell ref="J29:J30"/>
    <mergeCell ref="B19:B20"/>
    <mergeCell ref="F19:F20"/>
    <mergeCell ref="B23:B25"/>
    <mergeCell ref="I23:I25"/>
    <mergeCell ref="J23:J25"/>
    <mergeCell ref="B26:B28"/>
    <mergeCell ref="I26:I28"/>
    <mergeCell ref="J26:J28"/>
  </mergeCell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FD592-1850-41B4-9CDE-BE480EFC5B94}">
  <dimension ref="A1:J41"/>
  <sheetViews>
    <sheetView tabSelected="1" zoomScaleNormal="100" workbookViewId="0">
      <selection activeCell="K41" sqref="K41"/>
    </sheetView>
  </sheetViews>
  <sheetFormatPr defaultRowHeight="14.6" x14ac:dyDescent="0.4"/>
  <cols>
    <col min="1" max="1" width="11.15234375" customWidth="1"/>
    <col min="2" max="2" width="10.69140625" customWidth="1"/>
    <col min="3" max="3" width="11" customWidth="1"/>
    <col min="4" max="4" width="11.61328125" customWidth="1"/>
    <col min="5" max="5" width="12.23046875" customWidth="1"/>
    <col min="6" max="6" width="12.765625" customWidth="1"/>
    <col min="7" max="7" width="12.4609375" customWidth="1"/>
    <col min="8" max="8" width="12.15234375" customWidth="1"/>
    <col min="9" max="9" width="9.921875" customWidth="1"/>
  </cols>
  <sheetData>
    <row r="1" spans="1:6" x14ac:dyDescent="0.4">
      <c r="A1" s="4" t="s">
        <v>0</v>
      </c>
      <c r="B1" s="4" t="s">
        <v>1</v>
      </c>
      <c r="C1" s="4" t="s">
        <v>2</v>
      </c>
      <c r="D1" s="4" t="s">
        <v>3</v>
      </c>
      <c r="E1" s="3" t="s">
        <v>10</v>
      </c>
      <c r="F1" s="3" t="s">
        <v>9</v>
      </c>
    </row>
    <row r="2" spans="1:6" x14ac:dyDescent="0.4">
      <c r="A2" s="3" t="s">
        <v>4</v>
      </c>
      <c r="B2" s="3" t="s">
        <v>5</v>
      </c>
      <c r="C2" s="3" t="s">
        <v>6</v>
      </c>
      <c r="D2" s="3" t="s">
        <v>7</v>
      </c>
    </row>
    <row r="3" spans="1:6" x14ac:dyDescent="0.4">
      <c r="A3" s="3" t="s">
        <v>8</v>
      </c>
      <c r="B3" s="3" t="s">
        <v>9</v>
      </c>
      <c r="C3" s="3" t="s">
        <v>10</v>
      </c>
      <c r="D3" s="3" t="s">
        <v>11</v>
      </c>
    </row>
    <row r="4" spans="1:6" x14ac:dyDescent="0.4">
      <c r="A4" s="3" t="s">
        <v>12</v>
      </c>
      <c r="B4" s="3" t="s">
        <v>13</v>
      </c>
      <c r="C4" s="3" t="s">
        <v>6</v>
      </c>
      <c r="D4" s="3" t="s">
        <v>7</v>
      </c>
    </row>
    <row r="5" spans="1:6" x14ac:dyDescent="0.4">
      <c r="A5" s="3" t="s">
        <v>4</v>
      </c>
      <c r="B5" s="3" t="s">
        <v>9</v>
      </c>
      <c r="C5" s="3" t="s">
        <v>6</v>
      </c>
      <c r="D5" s="3" t="s">
        <v>11</v>
      </c>
    </row>
    <row r="6" spans="1:6" x14ac:dyDescent="0.4">
      <c r="A6" s="3" t="s">
        <v>8</v>
      </c>
      <c r="B6" s="3" t="s">
        <v>5</v>
      </c>
      <c r="C6" s="3" t="s">
        <v>10</v>
      </c>
      <c r="D6" s="3" t="s">
        <v>7</v>
      </c>
    </row>
    <row r="7" spans="1:6" x14ac:dyDescent="0.4">
      <c r="A7" s="3" t="s">
        <v>12</v>
      </c>
      <c r="B7" s="3" t="s">
        <v>9</v>
      </c>
      <c r="C7" s="3" t="s">
        <v>6</v>
      </c>
      <c r="D7" s="3" t="s">
        <v>11</v>
      </c>
    </row>
    <row r="8" spans="1:6" x14ac:dyDescent="0.4">
      <c r="A8" s="3" t="s">
        <v>4</v>
      </c>
      <c r="B8" s="3" t="s">
        <v>13</v>
      </c>
      <c r="C8" s="3" t="s">
        <v>10</v>
      </c>
      <c r="D8" s="3" t="s">
        <v>7</v>
      </c>
    </row>
    <row r="9" spans="1:6" x14ac:dyDescent="0.4">
      <c r="A9" s="3" t="s">
        <v>8</v>
      </c>
      <c r="B9" s="3" t="s">
        <v>9</v>
      </c>
      <c r="C9" s="3" t="s">
        <v>10</v>
      </c>
      <c r="D9" s="3" t="s">
        <v>7</v>
      </c>
    </row>
    <row r="10" spans="1:6" x14ac:dyDescent="0.4">
      <c r="A10" s="3" t="s">
        <v>12</v>
      </c>
      <c r="B10" s="3" t="s">
        <v>5</v>
      </c>
      <c r="C10" s="3" t="s">
        <v>6</v>
      </c>
      <c r="D10" s="3" t="s">
        <v>11</v>
      </c>
    </row>
    <row r="11" spans="1:6" x14ac:dyDescent="0.4">
      <c r="A11" s="3" t="s">
        <v>4</v>
      </c>
      <c r="B11" s="3" t="s">
        <v>9</v>
      </c>
      <c r="C11" s="3" t="s">
        <v>10</v>
      </c>
      <c r="D11" s="3" t="s">
        <v>7</v>
      </c>
    </row>
    <row r="12" spans="1:6" x14ac:dyDescent="0.4">
      <c r="A12" s="3" t="s">
        <v>8</v>
      </c>
      <c r="B12" s="3" t="s">
        <v>13</v>
      </c>
      <c r="C12" s="3" t="s">
        <v>6</v>
      </c>
      <c r="D12" s="3" t="s">
        <v>11</v>
      </c>
    </row>
    <row r="13" spans="1:6" x14ac:dyDescent="0.4">
      <c r="A13" s="3" t="s">
        <v>12</v>
      </c>
      <c r="B13" s="3" t="s">
        <v>13</v>
      </c>
      <c r="C13" s="3" t="s">
        <v>10</v>
      </c>
      <c r="D13" s="3" t="s">
        <v>7</v>
      </c>
    </row>
    <row r="14" spans="1:6" x14ac:dyDescent="0.4">
      <c r="A14" s="3" t="s">
        <v>4</v>
      </c>
      <c r="B14" s="3" t="s">
        <v>5</v>
      </c>
      <c r="C14" s="3" t="s">
        <v>6</v>
      </c>
      <c r="D14" s="3" t="s">
        <v>11</v>
      </c>
    </row>
    <row r="15" spans="1:6" x14ac:dyDescent="0.4">
      <c r="A15" s="3" t="s">
        <v>8</v>
      </c>
      <c r="B15" s="3" t="s">
        <v>5</v>
      </c>
      <c r="C15" s="3" t="s">
        <v>10</v>
      </c>
      <c r="D15" s="3" t="s">
        <v>7</v>
      </c>
    </row>
    <row r="16" spans="1:6" x14ac:dyDescent="0.4">
      <c r="A16" s="3" t="s">
        <v>12</v>
      </c>
      <c r="B16" s="3" t="s">
        <v>9</v>
      </c>
      <c r="C16" s="3" t="s">
        <v>6</v>
      </c>
      <c r="D16" s="3" t="s">
        <v>11</v>
      </c>
    </row>
    <row r="17" spans="1:10" x14ac:dyDescent="0.4">
      <c r="A17" t="s">
        <v>14</v>
      </c>
      <c r="B17">
        <f xml:space="preserve"> COUNTIFS($C$2:$C$16, $E$1)</f>
        <v>7</v>
      </c>
      <c r="C17" s="6"/>
      <c r="D17" s="6"/>
    </row>
    <row r="18" spans="1:10" x14ac:dyDescent="0.4">
      <c r="E18" s="8" t="s">
        <v>15</v>
      </c>
      <c r="F18" t="s">
        <v>16</v>
      </c>
    </row>
    <row r="19" spans="1:10" x14ac:dyDescent="0.4">
      <c r="B19" s="5" t="s">
        <v>3</v>
      </c>
      <c r="C19" s="7" t="s">
        <v>7</v>
      </c>
      <c r="D19">
        <f>COUNTIFS($D$2:$D$16,C19,$C$2:$C$16,$E$1,$B$2:$B$16,$F$1)</f>
        <v>2</v>
      </c>
      <c r="E19" s="1">
        <f>D19/$B$17*LOG(D19/$B$17, 2)</f>
        <v>-0.51638712058788683</v>
      </c>
      <c r="F19" s="5">
        <f>-SUM(E19:E20)</f>
        <v>0.9174378237389732</v>
      </c>
    </row>
    <row r="20" spans="1:10" x14ac:dyDescent="0.4">
      <c r="B20" s="5"/>
      <c r="C20" s="7" t="s">
        <v>11</v>
      </c>
      <c r="D20">
        <f>COUNTIFS($D$2:$D$16,C20,$C$2:$C$16,$E$1,$B$2:$B$16,$F$1)</f>
        <v>1</v>
      </c>
      <c r="E20" s="1">
        <f>D20/$B$17*LOG(D20/$B$17, 2)</f>
        <v>-0.40105070315108637</v>
      </c>
      <c r="F20" s="5"/>
    </row>
    <row r="22" spans="1:10" x14ac:dyDescent="0.4">
      <c r="D22" s="2" t="s">
        <v>7</v>
      </c>
      <c r="E22" s="2" t="s">
        <v>11</v>
      </c>
      <c r="F22" s="1" t="s">
        <v>17</v>
      </c>
      <c r="G22" s="1" t="s">
        <v>18</v>
      </c>
      <c r="H22" s="1" t="s">
        <v>19</v>
      </c>
      <c r="I22" s="1" t="s">
        <v>16</v>
      </c>
      <c r="J22" s="1" t="s">
        <v>20</v>
      </c>
    </row>
    <row r="23" spans="1:10" x14ac:dyDescent="0.4">
      <c r="A23">
        <v>1</v>
      </c>
      <c r="B23" s="5" t="s">
        <v>0</v>
      </c>
      <c r="C23" s="2" t="s">
        <v>4</v>
      </c>
      <c r="D23">
        <f>COUNTIFS(INDEX($A$2:$D$16,0,$A23),$C23, $D$2:$D$16,D$22,$C$2:$C$16,$E$1,$B$2:$B$16,$F$1)</f>
        <v>1</v>
      </c>
      <c r="E23">
        <f>COUNTIFS(INDEX($A$2:$D$16,0,$A23),$C23, $D$2:$D$16,E$22,$C$2:$C$16,$E$1,$B$2:$B$16,$F$1)</f>
        <v>0</v>
      </c>
      <c r="F23" s="1">
        <f>IF(ISERROR(D23/SUM($D23:$E23)*LOG(D23/SUM($D23:$E23),2)),0,D23/SUM($D23:$E23)*LOG(D23/SUM($D23:$E23),2))</f>
        <v>0</v>
      </c>
      <c r="G23" s="1">
        <f>IF(ISERROR(E23/SUM($D23:$E23)*LOG(E23/SUM($D23:$E23),2)),0,E23/SUM($D23:$E23)*LOG(E23/SUM($D23:$E23),2))</f>
        <v>0</v>
      </c>
      <c r="H23">
        <f>-SUM($D23:$E23)/$B$17*(F23+G23)</f>
        <v>0</v>
      </c>
      <c r="I23" s="5">
        <f>SUMIFS(H$23:H$30, $A$23:A$30, A23)</f>
        <v>0.2857142857142857</v>
      </c>
      <c r="J23" s="5">
        <f>F$19-I23</f>
        <v>0.6317235380246875</v>
      </c>
    </row>
    <row r="24" spans="1:10" x14ac:dyDescent="0.4">
      <c r="A24">
        <v>1</v>
      </c>
      <c r="B24" s="5"/>
      <c r="C24" s="2" t="s">
        <v>8</v>
      </c>
      <c r="D24">
        <f t="shared" ref="D24:E30" si="0">COUNTIFS(INDEX($A$2:$D$16,0,$A24),$C24, $D$2:$D$16,D$22,$C$2:$C$16,$E$1,$B$2:$B$16,$F$1)</f>
        <v>1</v>
      </c>
      <c r="E24">
        <f t="shared" si="0"/>
        <v>1</v>
      </c>
      <c r="F24" s="1">
        <f t="shared" ref="F24:G30" si="1">IF(ISERROR(D24/SUM($D24:$E24)*LOG(D24/SUM($D24:$E24),2)),0,D24/SUM($D24:$E24)*LOG(D24/SUM($D24:$E24),2))</f>
        <v>-0.5</v>
      </c>
      <c r="G24" s="1">
        <f t="shared" si="1"/>
        <v>-0.5</v>
      </c>
      <c r="H24">
        <f t="shared" ref="H24:H30" si="2">-SUM($D24:$E24)/$B$17*(F24+G24)</f>
        <v>0.2857142857142857</v>
      </c>
      <c r="I24" s="5"/>
      <c r="J24" s="5"/>
    </row>
    <row r="25" spans="1:10" x14ac:dyDescent="0.4">
      <c r="A25">
        <v>1</v>
      </c>
      <c r="B25" s="5"/>
      <c r="C25" s="2" t="s">
        <v>12</v>
      </c>
      <c r="D25">
        <f t="shared" si="0"/>
        <v>0</v>
      </c>
      <c r="E25">
        <f t="shared" si="0"/>
        <v>0</v>
      </c>
      <c r="F25" s="1">
        <f t="shared" si="1"/>
        <v>0</v>
      </c>
      <c r="G25" s="1">
        <f t="shared" si="1"/>
        <v>0</v>
      </c>
      <c r="H25">
        <f t="shared" si="2"/>
        <v>0</v>
      </c>
      <c r="I25" s="5"/>
      <c r="J25" s="5"/>
    </row>
    <row r="26" spans="1:10" x14ac:dyDescent="0.4">
      <c r="A26">
        <v>2</v>
      </c>
      <c r="B26" s="5" t="s">
        <v>1</v>
      </c>
      <c r="C26" s="2" t="s">
        <v>5</v>
      </c>
      <c r="D26">
        <f t="shared" si="0"/>
        <v>0</v>
      </c>
      <c r="E26">
        <f t="shared" si="0"/>
        <v>0</v>
      </c>
      <c r="F26" s="1">
        <f t="shared" si="1"/>
        <v>0</v>
      </c>
      <c r="G26" s="1">
        <f t="shared" si="1"/>
        <v>0</v>
      </c>
      <c r="H26">
        <f t="shared" si="2"/>
        <v>0</v>
      </c>
      <c r="I26" s="5">
        <f>SUMIFS(H$23:H$30, $A$23:A$30, A26)</f>
        <v>0.39355535745192405</v>
      </c>
      <c r="J26" s="5">
        <f t="shared" ref="J26:J29" si="3">F$19-I26</f>
        <v>0.52388246628704915</v>
      </c>
    </row>
    <row r="27" spans="1:10" x14ac:dyDescent="0.4">
      <c r="A27">
        <v>2</v>
      </c>
      <c r="B27" s="5"/>
      <c r="C27" s="2" t="s">
        <v>13</v>
      </c>
      <c r="D27">
        <f t="shared" si="0"/>
        <v>0</v>
      </c>
      <c r="E27">
        <f t="shared" si="0"/>
        <v>0</v>
      </c>
      <c r="F27" s="1">
        <f t="shared" si="1"/>
        <v>0</v>
      </c>
      <c r="G27" s="1">
        <f t="shared" si="1"/>
        <v>0</v>
      </c>
      <c r="H27">
        <f t="shared" si="2"/>
        <v>0</v>
      </c>
      <c r="I27" s="5"/>
      <c r="J27" s="5"/>
    </row>
    <row r="28" spans="1:10" x14ac:dyDescent="0.4">
      <c r="A28">
        <v>2</v>
      </c>
      <c r="B28" s="5"/>
      <c r="C28" s="2" t="s">
        <v>9</v>
      </c>
      <c r="D28">
        <f t="shared" si="0"/>
        <v>2</v>
      </c>
      <c r="E28">
        <f t="shared" si="0"/>
        <v>1</v>
      </c>
      <c r="F28" s="1">
        <f t="shared" si="1"/>
        <v>-0.38997500048077083</v>
      </c>
      <c r="G28" s="1">
        <f t="shared" si="1"/>
        <v>-0.52832083357371873</v>
      </c>
      <c r="H28">
        <f t="shared" si="2"/>
        <v>0.39355535745192405</v>
      </c>
      <c r="I28" s="5"/>
      <c r="J28" s="5"/>
    </row>
    <row r="29" spans="1:10" x14ac:dyDescent="0.4">
      <c r="A29">
        <v>3</v>
      </c>
      <c r="B29" s="5" t="s">
        <v>2</v>
      </c>
      <c r="C29" s="2" t="s">
        <v>6</v>
      </c>
      <c r="D29">
        <f t="shared" si="0"/>
        <v>0</v>
      </c>
      <c r="E29">
        <f t="shared" si="0"/>
        <v>0</v>
      </c>
      <c r="F29" s="1">
        <f t="shared" si="1"/>
        <v>0</v>
      </c>
      <c r="G29" s="1">
        <f t="shared" si="1"/>
        <v>0</v>
      </c>
      <c r="H29">
        <f t="shared" si="2"/>
        <v>0</v>
      </c>
      <c r="I29" s="5">
        <f>SUMIFS(H$23:H$30, $A$23:A$30, A29)</f>
        <v>0.39355535745192405</v>
      </c>
      <c r="J29" s="5">
        <f t="shared" si="3"/>
        <v>0.52388246628704915</v>
      </c>
    </row>
    <row r="30" spans="1:10" x14ac:dyDescent="0.4">
      <c r="A30">
        <v>3</v>
      </c>
      <c r="B30" s="5"/>
      <c r="C30" s="2" t="s">
        <v>10</v>
      </c>
      <c r="D30">
        <f t="shared" si="0"/>
        <v>2</v>
      </c>
      <c r="E30">
        <f t="shared" si="0"/>
        <v>1</v>
      </c>
      <c r="F30" s="1">
        <f t="shared" si="1"/>
        <v>-0.38997500048077083</v>
      </c>
      <c r="G30" s="1">
        <f t="shared" si="1"/>
        <v>-0.52832083357371873</v>
      </c>
      <c r="H30">
        <f t="shared" si="2"/>
        <v>0.39355535745192405</v>
      </c>
      <c r="I30" s="5"/>
      <c r="J30" s="5"/>
    </row>
    <row r="33" spans="3:9" x14ac:dyDescent="0.4">
      <c r="F33" s="9" t="s">
        <v>2</v>
      </c>
    </row>
    <row r="35" spans="3:9" x14ac:dyDescent="0.4">
      <c r="D35" s="9" t="s">
        <v>21</v>
      </c>
      <c r="H35" s="9" t="s">
        <v>22</v>
      </c>
    </row>
    <row r="37" spans="3:9" x14ac:dyDescent="0.4">
      <c r="C37" s="10" t="s">
        <v>23</v>
      </c>
      <c r="D37" s="10" t="s">
        <v>24</v>
      </c>
      <c r="E37" s="10" t="s">
        <v>25</v>
      </c>
      <c r="G37" s="10" t="s">
        <v>26</v>
      </c>
      <c r="H37" s="10" t="s">
        <v>27</v>
      </c>
      <c r="I37" s="10" t="s">
        <v>28</v>
      </c>
    </row>
    <row r="39" spans="3:9" x14ac:dyDescent="0.4">
      <c r="C39" s="11" t="s">
        <v>29</v>
      </c>
      <c r="D39" s="11" t="s">
        <v>32</v>
      </c>
      <c r="I39" s="11" t="s">
        <v>35</v>
      </c>
    </row>
    <row r="40" spans="3:9" x14ac:dyDescent="0.4">
      <c r="C40" s="11" t="s">
        <v>30</v>
      </c>
      <c r="D40" s="11" t="s">
        <v>33</v>
      </c>
      <c r="I40" s="11" t="s">
        <v>36</v>
      </c>
    </row>
    <row r="41" spans="3:9" x14ac:dyDescent="0.4">
      <c r="C41" s="11" t="s">
        <v>31</v>
      </c>
      <c r="D41" s="11" t="s">
        <v>34</v>
      </c>
      <c r="I41" s="11" t="s">
        <v>37</v>
      </c>
    </row>
  </sheetData>
  <mergeCells count="11">
    <mergeCell ref="B29:B30"/>
    <mergeCell ref="I29:I30"/>
    <mergeCell ref="J29:J30"/>
    <mergeCell ref="B19:B20"/>
    <mergeCell ref="F19:F20"/>
    <mergeCell ref="B23:B25"/>
    <mergeCell ref="I23:I25"/>
    <mergeCell ref="J23:J25"/>
    <mergeCell ref="B26:B28"/>
    <mergeCell ref="I26:I28"/>
    <mergeCell ref="J26:J28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Аркуші</vt:lpstr>
      </vt:variant>
      <vt:variant>
        <vt:i4>6</vt:i4>
      </vt:variant>
      <vt:variant>
        <vt:lpstr>Іменовані діапазони</vt:lpstr>
      </vt:variant>
      <vt:variant>
        <vt:i4>6</vt:i4>
      </vt:variant>
    </vt:vector>
  </HeadingPairs>
  <TitlesOfParts>
    <vt:vector size="12" baseType="lpstr">
      <vt:lpstr>level-1</vt:lpstr>
      <vt:lpstr>level-2-Yes</vt:lpstr>
      <vt:lpstr>level-2-No</vt:lpstr>
      <vt:lpstr>level-3-Small</vt:lpstr>
      <vt:lpstr>level-3-Medium</vt:lpstr>
      <vt:lpstr>level-3-Large</vt:lpstr>
      <vt:lpstr>'level-1'!classification_dataset</vt:lpstr>
      <vt:lpstr>'level-2-No'!classification_dataset</vt:lpstr>
      <vt:lpstr>'level-2-Yes'!classification_dataset</vt:lpstr>
      <vt:lpstr>'level-3-Large'!classification_dataset</vt:lpstr>
      <vt:lpstr>'level-3-Medium'!classification_dataset</vt:lpstr>
      <vt:lpstr>'level-3-Small'!classification_dataset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2015-06-05T18:19:34Z</dcterms:created>
  <dcterms:modified xsi:type="dcterms:W3CDTF">2025-04-18T22:52:00Z</dcterms:modified>
</cp:coreProperties>
</file>