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esktop\"/>
    </mc:Choice>
  </mc:AlternateContent>
  <xr:revisionPtr revIDLastSave="0" documentId="13_ncr:1_{89E75F80-347C-40BE-A603-B59352047C9D}" xr6:coauthVersionLast="47" xr6:coauthVersionMax="47" xr10:uidLastSave="{00000000-0000-0000-0000-000000000000}"/>
  <bookViews>
    <workbookView xWindow="28680" yWindow="-120" windowWidth="29040" windowHeight="15840" xr2:uid="{3104D71F-FD0D-4924-8FCA-B3B85777C3AD}"/>
  </bookViews>
  <sheets>
    <sheet name="Аркуш1" sheetId="1" r:id="rId1"/>
    <sheet name="Аркуш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M18" i="1"/>
  <c r="M17" i="1"/>
  <c r="E3" i="1"/>
  <c r="M15" i="1" s="1"/>
  <c r="M16" i="1" s="1"/>
  <c r="E4" i="1"/>
  <c r="F4" i="1" s="1"/>
  <c r="E5" i="1"/>
  <c r="E6" i="1"/>
  <c r="E7" i="1"/>
  <c r="F7" i="1" s="1"/>
  <c r="E8" i="1"/>
  <c r="F8" i="1" s="1"/>
  <c r="E9" i="1"/>
  <c r="E10" i="1"/>
  <c r="F10" i="1" s="1"/>
  <c r="E11" i="1"/>
  <c r="F11" i="1" s="1"/>
  <c r="E2" i="1"/>
  <c r="F6" i="1"/>
  <c r="F9" i="1"/>
  <c r="F2" i="1"/>
  <c r="F3" i="1"/>
  <c r="F5" i="1"/>
  <c r="M14" i="1"/>
  <c r="G10" i="1" l="1"/>
  <c r="G5" i="1"/>
  <c r="H5" i="1" s="1"/>
  <c r="G11" i="1"/>
  <c r="H11" i="1" s="1"/>
  <c r="G9" i="1"/>
  <c r="H9" i="1" s="1"/>
  <c r="G2" i="1"/>
  <c r="H7" i="1"/>
  <c r="G6" i="1"/>
  <c r="H6" i="1" s="1"/>
  <c r="G4" i="1"/>
  <c r="H4" i="1" s="1"/>
  <c r="G3" i="1"/>
  <c r="H3" i="1" s="1"/>
  <c r="H10" i="1"/>
  <c r="H8" i="1"/>
  <c r="H2" i="1"/>
  <c r="M19" i="1" l="1"/>
  <c r="M20" i="1" s="1"/>
</calcChain>
</file>

<file path=xl/sharedStrings.xml><?xml version="1.0" encoding="utf-8"?>
<sst xmlns="http://schemas.openxmlformats.org/spreadsheetml/2006/main" count="32" uniqueCount="28">
  <si>
    <t>d</t>
  </si>
  <si>
    <t>η</t>
  </si>
  <si>
    <t>№</t>
  </si>
  <si>
    <t>l, м</t>
  </si>
  <si>
    <t>t, с</t>
  </si>
  <si>
    <t>υуст, м/с</t>
  </si>
  <si>
    <t>η, Па*с</t>
  </si>
  <si>
    <t>ηi-&lt;η&gt;, Па*с</t>
  </si>
  <si>
    <t>(ηi-&lt;η&gt;)2, (Па*с)2</t>
  </si>
  <si>
    <t>d, мм</t>
  </si>
  <si>
    <t>Густина гліцерину</t>
  </si>
  <si>
    <t>Температура гліцерину</t>
  </si>
  <si>
    <t>Густина матеріалу кульок</t>
  </si>
  <si>
    <t>кг/м3</t>
  </si>
  <si>
    <t>t=</t>
  </si>
  <si>
    <t>ρ1=</t>
  </si>
  <si>
    <t>ρ=</t>
  </si>
  <si>
    <t>°С</t>
  </si>
  <si>
    <t>g=</t>
  </si>
  <si>
    <t>м/с2</t>
  </si>
  <si>
    <t>Прискорення вільного падіння</t>
  </si>
  <si>
    <t>Сталі</t>
  </si>
  <si>
    <t>S(3τ)=</t>
  </si>
  <si>
    <t>Подальші розрахунки</t>
  </si>
  <si>
    <t>Найбільший діаметр</t>
  </si>
  <si>
    <t>Графік, що показує, що між d і η немає прямої залежності</t>
  </si>
  <si>
    <t xml:space="preserve">&lt;η&gt; </t>
  </si>
  <si>
    <t xml:space="preserve">ηa, n * S&lt;η&gt;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</si>
</sst>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"/>
    <numFmt numFmtId="165" formatCode="0.00000"/>
    <numFmt numFmtId="166" formatCode="0.0000"/>
    <numFmt numFmtId="167" formatCode="0.000"/>
    <numFmt numFmtId="168" formatCode="0.000000E+00"/>
    <numFmt numFmtId="169" formatCode="0.0000000E+00"/>
    <numFmt numFmtId="174" formatCode="0.0"/>
    <numFmt numFmtId="176" formatCode="0.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4" fontId="0" fillId="0" borderId="0" xfId="0" applyNumberFormat="1"/>
    <xf numFmtId="0" fontId="0" fillId="0" borderId="0" xfId="0" applyAlignment="1">
      <alignment horizontal="right"/>
    </xf>
    <xf numFmtId="176" fontId="0" fillId="0" borderId="0" xfId="0" applyNumberFormat="1"/>
    <xf numFmtId="0" fontId="1" fillId="0" borderId="0" xfId="0" applyFont="1"/>
    <xf numFmtId="167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167" fontId="0" fillId="0" borderId="0" xfId="0" applyNumberFormat="1" applyFont="1"/>
    <xf numFmtId="166" fontId="0" fillId="0" borderId="0" xfId="0" applyNumberFormat="1" applyFont="1"/>
    <xf numFmtId="164" fontId="0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Аркуш1!$A$2:$A$11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Аркуш1!$B$2:$B$11</c:f>
              <c:numCache>
                <c:formatCode>0.0</c:formatCode>
                <c:ptCount val="10"/>
                <c:pt idx="0">
                  <c:v>2.7</c:v>
                </c:pt>
                <c:pt idx="1">
                  <c:v>1.9</c:v>
                </c:pt>
                <c:pt idx="2">
                  <c:v>1.8</c:v>
                </c:pt>
                <c:pt idx="3">
                  <c:v>2.9</c:v>
                </c:pt>
                <c:pt idx="4">
                  <c:v>2.5</c:v>
                </c:pt>
                <c:pt idx="5">
                  <c:v>1.8</c:v>
                </c:pt>
                <c:pt idx="6">
                  <c:v>2.2000000000000002</c:v>
                </c:pt>
                <c:pt idx="7">
                  <c:v>2.5</c:v>
                </c:pt>
                <c:pt idx="8">
                  <c:v>2.2000000000000002</c:v>
                </c:pt>
                <c:pt idx="9">
                  <c:v>2.1</c:v>
                </c:pt>
              </c:numCache>
            </c:numRef>
          </c:xVal>
          <c:yVal>
            <c:numRef>
              <c:f>Аркуш1!$F$2:$F$11</c:f>
              <c:numCache>
                <c:formatCode>0.000</c:formatCode>
                <c:ptCount val="10"/>
                <c:pt idx="0">
                  <c:v>0.35451372340384624</c:v>
                </c:pt>
                <c:pt idx="1">
                  <c:v>0.34811062719718316</c:v>
                </c:pt>
                <c:pt idx="2">
                  <c:v>0.35079587107438026</c:v>
                </c:pt>
                <c:pt idx="3">
                  <c:v>0.35671660094541913</c:v>
                </c:pt>
                <c:pt idx="4">
                  <c:v>0.34790978678623719</c:v>
                </c:pt>
                <c:pt idx="5">
                  <c:v>0.36250398401114214</c:v>
                </c:pt>
                <c:pt idx="6">
                  <c:v>0.36301034053140102</c:v>
                </c:pt>
                <c:pt idx="7">
                  <c:v>0.37207911791871923</c:v>
                </c:pt>
                <c:pt idx="8">
                  <c:v>0.35427898936170221</c:v>
                </c:pt>
                <c:pt idx="9">
                  <c:v>0.36631333174390263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7-4ED2-8491-C0BD9B0A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21919"/>
        <c:axId val="19866331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Аркуш1!$A$2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Аркуш1!$B$2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Аркуш1!$F$2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0.35451372340384624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657-4ED2-8491-C0BD9B0A4770}"/>
                  </c:ext>
                </c:extLst>
              </c15:ser>
            </c15:filteredScatterSeries>
          </c:ext>
        </c:extLst>
      </c:scatterChart>
      <c:valAx>
        <c:axId val="19866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d, </a:t>
                </a:r>
                <a:r>
                  <a:rPr lang="uk-UA"/>
                  <a:t>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6633151"/>
        <c:crosses val="autoZero"/>
        <c:crossBetween val="midCat"/>
      </c:valAx>
      <c:valAx>
        <c:axId val="19866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η, </a:t>
                </a:r>
                <a:r>
                  <a:rPr lang="uk-UA"/>
                  <a:t>Па*с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66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Аркуш2!$B$1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Аркуш2!$A$2:$A$11</c:f>
              <c:numCache>
                <c:formatCode>General</c:formatCode>
                <c:ptCount val="10"/>
                <c:pt idx="0">
                  <c:v>2.7000000000000001E-3</c:v>
                </c:pt>
                <c:pt idx="1">
                  <c:v>1.9E-3</c:v>
                </c:pt>
                <c:pt idx="2">
                  <c:v>1.8E-3</c:v>
                </c:pt>
                <c:pt idx="3">
                  <c:v>2.8999999999999998E-3</c:v>
                </c:pt>
                <c:pt idx="4">
                  <c:v>2.5000000000000001E-3</c:v>
                </c:pt>
                <c:pt idx="5">
                  <c:v>1.8E-3</c:v>
                </c:pt>
                <c:pt idx="6">
                  <c:v>2.2000000000000001E-3</c:v>
                </c:pt>
                <c:pt idx="7">
                  <c:v>2.5000000000000001E-3</c:v>
                </c:pt>
                <c:pt idx="8">
                  <c:v>2.2000000000000001E-3</c:v>
                </c:pt>
                <c:pt idx="9">
                  <c:v>2.1000000000000003E-3</c:v>
                </c:pt>
              </c:numCache>
            </c:numRef>
          </c:xVal>
          <c:yVal>
            <c:numRef>
              <c:f>Аркуш2!$B$2:$B$11</c:f>
              <c:numCache>
                <c:formatCode>General</c:formatCode>
                <c:ptCount val="10"/>
                <c:pt idx="0">
                  <c:v>1.4180548936153849</c:v>
                </c:pt>
                <c:pt idx="1">
                  <c:v>1.3924425087887327</c:v>
                </c:pt>
                <c:pt idx="2">
                  <c:v>1.4031834842975208</c:v>
                </c:pt>
                <c:pt idx="3">
                  <c:v>1.4268664037816765</c:v>
                </c:pt>
                <c:pt idx="4">
                  <c:v>1.3916391471449487</c:v>
                </c:pt>
                <c:pt idx="5">
                  <c:v>1.4500159360445681</c:v>
                </c:pt>
                <c:pt idx="6">
                  <c:v>1.4520413621256041</c:v>
                </c:pt>
                <c:pt idx="7">
                  <c:v>1.4883164716748769</c:v>
                </c:pt>
                <c:pt idx="8">
                  <c:v>1.4171159574468088</c:v>
                </c:pt>
                <c:pt idx="9">
                  <c:v>1.4652533269756105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A-4993-86D7-5F305273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31328"/>
        <c:axId val="195332160"/>
      </c:scatterChart>
      <c:valAx>
        <c:axId val="1953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5332160"/>
        <c:crosses val="autoZero"/>
        <c:crossBetween val="midCat"/>
      </c:valAx>
      <c:valAx>
        <c:axId val="1953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53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4762</xdr:rowOff>
    </xdr:from>
    <xdr:to>
      <xdr:col>23</xdr:col>
      <xdr:colOff>304800</xdr:colOff>
      <xdr:row>16</xdr:row>
      <xdr:rowOff>80962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CFA5CF8-5CAB-1D16-96E5-64448F1C3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361950</xdr:colOff>
      <xdr:row>19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F99CAA3-E4D0-6688-D607-0CE88DEC1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3429000"/>
          <a:ext cx="3619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176212</xdr:rowOff>
    </xdr:from>
    <xdr:to>
      <xdr:col>11</xdr:col>
      <xdr:colOff>285750</xdr:colOff>
      <xdr:row>18</xdr:row>
      <xdr:rowOff>61912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2A5CAEB-2853-B93A-60A2-7A9A5F71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1E7A-17C5-4296-918C-2E824AF7ADE1}">
  <dimension ref="A1:Q20"/>
  <sheetViews>
    <sheetView tabSelected="1" workbookViewId="0">
      <selection activeCell="G9" sqref="G9"/>
    </sheetView>
  </sheetViews>
  <sheetFormatPr defaultRowHeight="15" x14ac:dyDescent="0.25"/>
  <cols>
    <col min="1" max="1" width="3.140625" bestFit="1" customWidth="1"/>
    <col min="2" max="2" width="6" bestFit="1" customWidth="1"/>
    <col min="3" max="4" width="5.5703125" bestFit="1" customWidth="1"/>
    <col min="5" max="5" width="9" bestFit="1" customWidth="1"/>
    <col min="6" max="6" width="7.28515625" bestFit="1" customWidth="1"/>
    <col min="7" max="7" width="11.5703125" customWidth="1"/>
    <col min="8" max="8" width="16.7109375" bestFit="1" customWidth="1"/>
    <col min="9" max="9" width="9.140625" customWidth="1"/>
    <col min="11" max="11" width="29.7109375" bestFit="1" customWidth="1"/>
    <col min="12" max="12" width="16.7109375" bestFit="1" customWidth="1"/>
    <col min="13" max="13" width="12" bestFit="1" customWidth="1"/>
  </cols>
  <sheetData>
    <row r="1" spans="1:17" x14ac:dyDescent="0.25">
      <c r="A1" s="10" t="s">
        <v>2</v>
      </c>
      <c r="B1" s="10" t="s">
        <v>9</v>
      </c>
      <c r="C1" s="10" t="s">
        <v>4</v>
      </c>
      <c r="D1" s="10" t="s">
        <v>3</v>
      </c>
      <c r="E1" s="11" t="s">
        <v>5</v>
      </c>
      <c r="F1" s="12" t="s">
        <v>6</v>
      </c>
      <c r="G1" s="12" t="s">
        <v>7</v>
      </c>
      <c r="H1" s="13" t="s">
        <v>8</v>
      </c>
      <c r="K1" s="10" t="s">
        <v>21</v>
      </c>
    </row>
    <row r="2" spans="1:17" x14ac:dyDescent="0.25">
      <c r="A2">
        <v>1</v>
      </c>
      <c r="B2" s="7">
        <v>2.7</v>
      </c>
      <c r="C2" s="4">
        <v>4.5940000000000003</v>
      </c>
      <c r="D2" s="4">
        <v>0.52</v>
      </c>
      <c r="E2" s="4">
        <f>D2/C2</f>
        <v>0.11319111885067479</v>
      </c>
      <c r="F2" s="4">
        <f t="shared" ref="F2:F11" si="0">(2/9)*$M$5*POWER((B2*0.001)/2,2)*(($M$2-$M$3)/E2)</f>
        <v>0.35451372340384624</v>
      </c>
      <c r="G2" s="3">
        <f t="shared" ref="G2:G4" si="1">F2-AVERAGE($F$2:$F$11)</f>
        <v>-3.1095138935470223E-3</v>
      </c>
      <c r="H2" s="9">
        <f t="shared" ref="H2:H11" si="2">ROUND(POWER(G2,2),8)</f>
        <v>9.6700000000000006E-6</v>
      </c>
      <c r="K2" t="s">
        <v>12</v>
      </c>
      <c r="L2" s="8" t="s">
        <v>16</v>
      </c>
      <c r="M2">
        <v>11300</v>
      </c>
      <c r="N2" t="s">
        <v>13</v>
      </c>
      <c r="Q2" t="s">
        <v>25</v>
      </c>
    </row>
    <row r="3" spans="1:17" x14ac:dyDescent="0.25">
      <c r="A3">
        <v>2</v>
      </c>
      <c r="B3" s="7">
        <v>1.9</v>
      </c>
      <c r="C3" s="4">
        <v>6.2190000000000003</v>
      </c>
      <c r="D3" s="4">
        <v>0.35499999999999998</v>
      </c>
      <c r="E3" s="4">
        <f t="shared" ref="E3:E11" si="3">D3/C3</f>
        <v>5.7083132336388481E-2</v>
      </c>
      <c r="F3" s="4">
        <f t="shared" si="0"/>
        <v>0.34811062719718316</v>
      </c>
      <c r="G3" s="3">
        <f t="shared" si="1"/>
        <v>-9.5126101002100949E-3</v>
      </c>
      <c r="H3" s="9">
        <f t="shared" si="2"/>
        <v>9.0489999999999996E-5</v>
      </c>
      <c r="K3" t="s">
        <v>10</v>
      </c>
      <c r="L3" s="8" t="s">
        <v>15</v>
      </c>
      <c r="M3">
        <v>1200</v>
      </c>
      <c r="N3" t="s">
        <v>13</v>
      </c>
    </row>
    <row r="4" spans="1:17" x14ac:dyDescent="0.25">
      <c r="A4">
        <v>3</v>
      </c>
      <c r="B4" s="7">
        <v>1.8</v>
      </c>
      <c r="C4" s="4">
        <v>7.14</v>
      </c>
      <c r="D4" s="4">
        <v>0.36299999999999999</v>
      </c>
      <c r="E4" s="4">
        <f t="shared" si="3"/>
        <v>5.0840336134453781E-2</v>
      </c>
      <c r="F4" s="4">
        <f t="shared" si="0"/>
        <v>0.35079587107438026</v>
      </c>
      <c r="G4" s="3">
        <f t="shared" si="1"/>
        <v>-6.8273662230129983E-3</v>
      </c>
      <c r="H4" s="9">
        <f t="shared" si="2"/>
        <v>4.6610000000000003E-5</v>
      </c>
      <c r="I4" s="4"/>
      <c r="K4" t="s">
        <v>11</v>
      </c>
      <c r="L4" s="8" t="s">
        <v>14</v>
      </c>
      <c r="M4">
        <v>25.6</v>
      </c>
      <c r="N4" t="s">
        <v>17</v>
      </c>
    </row>
    <row r="5" spans="1:17" x14ac:dyDescent="0.25">
      <c r="A5">
        <v>4</v>
      </c>
      <c r="B5" s="7">
        <v>2.9</v>
      </c>
      <c r="C5" s="4">
        <v>3.9529999999999998</v>
      </c>
      <c r="D5" s="4">
        <v>0.51300000000000001</v>
      </c>
      <c r="E5" s="4">
        <f t="shared" si="3"/>
        <v>0.12977485454085505</v>
      </c>
      <c r="F5" s="4">
        <f>(2/9)*$M$5*POWER((B5*0.001)/2,2)*(($M$2-$M$3)/E5)</f>
        <v>0.35671660094541913</v>
      </c>
      <c r="G5" s="3">
        <f>F5-AVERAGE($F$2:$F$11)</f>
        <v>-9.0663635197413273E-4</v>
      </c>
      <c r="H5" s="9">
        <f>ROUND(POWER(G5,2),8)</f>
        <v>8.1999999999999998E-7</v>
      </c>
      <c r="K5" t="s">
        <v>20</v>
      </c>
      <c r="L5" s="8" t="s">
        <v>18</v>
      </c>
      <c r="M5">
        <v>9.81</v>
      </c>
      <c r="N5" t="s">
        <v>19</v>
      </c>
    </row>
    <row r="6" spans="1:17" x14ac:dyDescent="0.25">
      <c r="A6">
        <v>5</v>
      </c>
      <c r="B6" s="7">
        <v>2.5</v>
      </c>
      <c r="C6" s="4">
        <v>6.907</v>
      </c>
      <c r="D6" s="4">
        <v>0.68300000000000005</v>
      </c>
      <c r="E6" s="4">
        <f t="shared" si="3"/>
        <v>9.8885188938757793E-2</v>
      </c>
      <c r="F6" s="4">
        <f t="shared" si="0"/>
        <v>0.34790978678623719</v>
      </c>
      <c r="G6" s="3">
        <f t="shared" ref="G6:G11" si="4">F6-AVERAGE($F$2:$F$11)</f>
        <v>-9.7134505111560743E-3</v>
      </c>
      <c r="H6" s="9">
        <f t="shared" si="2"/>
        <v>9.4350000000000003E-5</v>
      </c>
      <c r="I6" s="6"/>
    </row>
    <row r="7" spans="1:17" x14ac:dyDescent="0.25">
      <c r="A7">
        <v>6</v>
      </c>
      <c r="B7" s="7">
        <v>1.8</v>
      </c>
      <c r="C7" s="4">
        <v>7.2969999999999997</v>
      </c>
      <c r="D7" s="4">
        <v>0.35899999999999999</v>
      </c>
      <c r="E7" s="4">
        <f t="shared" si="3"/>
        <v>4.9198300671508842E-2</v>
      </c>
      <c r="F7" s="4">
        <f t="shared" si="0"/>
        <v>0.36250398401114214</v>
      </c>
      <c r="G7" s="3">
        <f>F7-AVERAGE($F$2:$F$11)</f>
        <v>4.8807467137488847E-3</v>
      </c>
      <c r="H7" s="9">
        <f t="shared" si="2"/>
        <v>2.3819999999999999E-5</v>
      </c>
    </row>
    <row r="8" spans="1:17" x14ac:dyDescent="0.25">
      <c r="A8">
        <v>7</v>
      </c>
      <c r="B8" s="7">
        <v>2.2000000000000002</v>
      </c>
      <c r="C8" s="4">
        <v>5.641</v>
      </c>
      <c r="D8" s="4">
        <v>0.41399999999999998</v>
      </c>
      <c r="E8" s="4">
        <f t="shared" si="3"/>
        <v>7.3391242687466759E-2</v>
      </c>
      <c r="F8" s="4">
        <f t="shared" si="0"/>
        <v>0.36301034053140102</v>
      </c>
      <c r="G8" s="3">
        <f>F8-AVERAGE($F$2:$F$11)</f>
        <v>5.3871032340077618E-3</v>
      </c>
      <c r="H8" s="9">
        <f t="shared" si="2"/>
        <v>2.902E-5</v>
      </c>
      <c r="I8" s="5"/>
    </row>
    <row r="9" spans="1:17" x14ac:dyDescent="0.25">
      <c r="A9">
        <v>8</v>
      </c>
      <c r="B9" s="7">
        <v>2.5</v>
      </c>
      <c r="C9" s="4">
        <v>4.391</v>
      </c>
      <c r="D9" s="4">
        <v>0.40600000000000003</v>
      </c>
      <c r="E9" s="4">
        <f t="shared" si="3"/>
        <v>9.246185379184696E-2</v>
      </c>
      <c r="F9" s="4">
        <f t="shared" si="0"/>
        <v>0.37207911791871923</v>
      </c>
      <c r="G9" s="3">
        <f t="shared" si="4"/>
        <v>1.4455880621325967E-2</v>
      </c>
      <c r="H9" s="9">
        <f t="shared" si="2"/>
        <v>2.0897E-4</v>
      </c>
    </row>
    <row r="10" spans="1:17" x14ac:dyDescent="0.25">
      <c r="A10">
        <v>9</v>
      </c>
      <c r="B10" s="7">
        <v>2.2000000000000002</v>
      </c>
      <c r="C10" s="4">
        <v>6.25</v>
      </c>
      <c r="D10" s="4">
        <v>0.47</v>
      </c>
      <c r="E10" s="4">
        <f t="shared" si="3"/>
        <v>7.5199999999999989E-2</v>
      </c>
      <c r="F10" s="4">
        <f t="shared" si="0"/>
        <v>0.35427898936170221</v>
      </c>
      <c r="G10" s="3">
        <f t="shared" si="4"/>
        <v>-3.3442479356910471E-3</v>
      </c>
      <c r="H10" s="9">
        <f t="shared" si="2"/>
        <v>1.118E-5</v>
      </c>
    </row>
    <row r="11" spans="1:17" x14ac:dyDescent="0.25">
      <c r="A11">
        <v>10</v>
      </c>
      <c r="B11" s="7">
        <v>2.1</v>
      </c>
      <c r="C11" s="4">
        <v>6.1870000000000003</v>
      </c>
      <c r="D11" s="4">
        <v>0.41</v>
      </c>
      <c r="E11" s="4">
        <f t="shared" si="3"/>
        <v>6.6267981251010175E-2</v>
      </c>
      <c r="F11" s="4">
        <f t="shared" si="0"/>
        <v>0.36631333174390263</v>
      </c>
      <c r="G11" s="3">
        <f t="shared" si="4"/>
        <v>8.6900944465093666E-3</v>
      </c>
      <c r="H11" s="9">
        <f t="shared" si="2"/>
        <v>7.5519999999999995E-5</v>
      </c>
    </row>
    <row r="12" spans="1:17" x14ac:dyDescent="0.25">
      <c r="F12" s="3"/>
      <c r="H12" s="1"/>
    </row>
    <row r="13" spans="1:17" x14ac:dyDescent="0.25">
      <c r="K13" s="10" t="s">
        <v>23</v>
      </c>
    </row>
    <row r="14" spans="1:17" x14ac:dyDescent="0.25">
      <c r="K14" t="s">
        <v>24</v>
      </c>
      <c r="L14" s="14" t="s">
        <v>9</v>
      </c>
      <c r="M14" s="7">
        <f>MAX(B2:B11)</f>
        <v>2.9</v>
      </c>
    </row>
    <row r="15" spans="1:17" x14ac:dyDescent="0.25">
      <c r="L15" s="15" t="s">
        <v>5</v>
      </c>
      <c r="M15" s="4">
        <f>MAX(E2:E11)</f>
        <v>0.12977485454085505</v>
      </c>
    </row>
    <row r="16" spans="1:17" x14ac:dyDescent="0.25">
      <c r="H16" s="2"/>
      <c r="L16" s="16" t="s">
        <v>6</v>
      </c>
      <c r="M16" s="1">
        <f>(2/9)*$M$5*POWER((M14*0.001)/2,2)*(($M$2-$M$3)/M15)</f>
        <v>0.35671660094541913</v>
      </c>
    </row>
    <row r="17" spans="12:13" x14ac:dyDescent="0.25">
      <c r="L17" t="s">
        <v>22</v>
      </c>
      <c r="M17" s="1">
        <f>(8/81)*M5*POWER(M14*0.001/2,4)*((M2*(M2-M3))/POWER(M16,2))</f>
        <v>3.8414851574657279E-3</v>
      </c>
    </row>
    <row r="18" spans="12:13" x14ac:dyDescent="0.25">
      <c r="L18" s="17" t="s">
        <v>26</v>
      </c>
      <c r="M18" s="4">
        <f>AVERAGE(F2:F11)</f>
        <v>0.35762323729739326</v>
      </c>
    </row>
    <row r="19" spans="12:13" x14ac:dyDescent="0.25">
      <c r="M19">
        <f>SQRT((1/90)*SUM(H2:H11))</f>
        <v>2.5613581466783506E-3</v>
      </c>
    </row>
    <row r="20" spans="12:13" x14ac:dyDescent="0.25">
      <c r="L20" t="s">
        <v>27</v>
      </c>
      <c r="M20">
        <f>M19*2.92</f>
        <v>7.4791657883007834E-3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1ADD-74D4-4DBF-923E-DE86D26B4409}">
  <dimension ref="A1:B11"/>
  <sheetViews>
    <sheetView workbookViewId="0">
      <selection activeCell="A2" sqref="A2:B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2.7000000000000001E-3</v>
      </c>
      <c r="B2">
        <v>1.4180548936153849</v>
      </c>
    </row>
    <row r="3" spans="1:2" x14ac:dyDescent="0.25">
      <c r="A3">
        <v>1.9E-3</v>
      </c>
      <c r="B3">
        <v>1.3924425087887327</v>
      </c>
    </row>
    <row r="4" spans="1:2" x14ac:dyDescent="0.25">
      <c r="A4">
        <v>1.8E-3</v>
      </c>
      <c r="B4">
        <v>1.4031834842975208</v>
      </c>
    </row>
    <row r="5" spans="1:2" x14ac:dyDescent="0.25">
      <c r="A5">
        <v>2.8999999999999998E-3</v>
      </c>
      <c r="B5">
        <v>1.4268664037816765</v>
      </c>
    </row>
    <row r="6" spans="1:2" x14ac:dyDescent="0.25">
      <c r="A6">
        <v>2.5000000000000001E-3</v>
      </c>
      <c r="B6">
        <v>1.3916391471449487</v>
      </c>
    </row>
    <row r="7" spans="1:2" x14ac:dyDescent="0.25">
      <c r="A7">
        <v>1.8E-3</v>
      </c>
      <c r="B7">
        <v>1.4500159360445681</v>
      </c>
    </row>
    <row r="8" spans="1:2" x14ac:dyDescent="0.25">
      <c r="A8">
        <v>2.2000000000000001E-3</v>
      </c>
      <c r="B8">
        <v>1.4520413621256041</v>
      </c>
    </row>
    <row r="9" spans="1:2" x14ac:dyDescent="0.25">
      <c r="A9">
        <v>2.5000000000000001E-3</v>
      </c>
      <c r="B9">
        <v>1.4883164716748769</v>
      </c>
    </row>
    <row r="10" spans="1:2" x14ac:dyDescent="0.25">
      <c r="A10">
        <v>2.2000000000000001E-3</v>
      </c>
      <c r="B10">
        <v>1.4171159574468088</v>
      </c>
    </row>
    <row r="11" spans="1:2" x14ac:dyDescent="0.25">
      <c r="A11">
        <v>2.1000000000000003E-3</v>
      </c>
      <c r="B11">
        <v>1.4652533269756105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2022-11-10T21:46:12Z</dcterms:created>
  <dcterms:modified xsi:type="dcterms:W3CDTF">2022-11-11T22:35:58Z</dcterms:modified>
</cp:coreProperties>
</file>