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9495" windowHeight="5130"/>
  </bookViews>
  <sheets>
    <sheet name="Statistiche Flotte" sheetId="2" r:id="rId1"/>
  </sheets>
  <calcPr calcId="124519"/>
</workbook>
</file>

<file path=xl/calcChain.xml><?xml version="1.0" encoding="utf-8"?>
<calcChain xmlns="http://schemas.openxmlformats.org/spreadsheetml/2006/main">
  <c r="E18" i="2"/>
  <c r="F18"/>
  <c r="G18"/>
  <c r="H18"/>
  <c r="I18"/>
  <c r="K18"/>
  <c r="L18"/>
  <c r="M18"/>
  <c r="O18"/>
  <c r="P18"/>
  <c r="Q18"/>
  <c r="S18"/>
  <c r="T18"/>
  <c r="U18"/>
  <c r="W18"/>
  <c r="X18"/>
  <c r="E19"/>
  <c r="F19"/>
  <c r="G19"/>
  <c r="H19"/>
  <c r="I19"/>
  <c r="K19"/>
  <c r="L19"/>
  <c r="M19"/>
  <c r="O19"/>
  <c r="P19"/>
  <c r="Q19"/>
  <c r="S19"/>
  <c r="T19"/>
  <c r="U19"/>
  <c r="W19"/>
  <c r="X19"/>
  <c r="D19"/>
  <c r="D18"/>
  <c r="N6"/>
  <c r="Y6"/>
  <c r="V14"/>
  <c r="V2"/>
  <c r="V4"/>
  <c r="V16"/>
  <c r="V15"/>
  <c r="V11"/>
  <c r="V8"/>
  <c r="V12"/>
  <c r="V9"/>
  <c r="V10"/>
  <c r="V13"/>
  <c r="V7"/>
  <c r="V17"/>
  <c r="V6"/>
  <c r="V3"/>
  <c r="V5"/>
  <c r="R14"/>
  <c r="R2"/>
  <c r="R4"/>
  <c r="R16"/>
  <c r="R15"/>
  <c r="R11"/>
  <c r="R8"/>
  <c r="R12"/>
  <c r="R9"/>
  <c r="R10"/>
  <c r="R13"/>
  <c r="R7"/>
  <c r="R17"/>
  <c r="R6"/>
  <c r="R3"/>
  <c r="R5"/>
  <c r="J6"/>
  <c r="C6"/>
  <c r="J14"/>
  <c r="J2"/>
  <c r="J4"/>
  <c r="J16"/>
  <c r="J15"/>
  <c r="J11"/>
  <c r="J8"/>
  <c r="J12"/>
  <c r="J9"/>
  <c r="J10"/>
  <c r="J13"/>
  <c r="J7"/>
  <c r="J17"/>
  <c r="J3"/>
  <c r="J5"/>
  <c r="Y14"/>
  <c r="Y2"/>
  <c r="Y4"/>
  <c r="Y16"/>
  <c r="Y15"/>
  <c r="Y11"/>
  <c r="Y8"/>
  <c r="Y12"/>
  <c r="Y9"/>
  <c r="Y10"/>
  <c r="Y13"/>
  <c r="Y7"/>
  <c r="Y17"/>
  <c r="Y3"/>
  <c r="Y5"/>
  <c r="N14"/>
  <c r="N2"/>
  <c r="N4"/>
  <c r="N16"/>
  <c r="N15"/>
  <c r="N11"/>
  <c r="N8"/>
  <c r="N12"/>
  <c r="N9"/>
  <c r="N10"/>
  <c r="N13"/>
  <c r="N7"/>
  <c r="N17"/>
  <c r="N3"/>
  <c r="N5"/>
  <c r="C3"/>
  <c r="C17"/>
  <c r="C7"/>
  <c r="C13"/>
  <c r="C10"/>
  <c r="C9"/>
  <c r="C12"/>
  <c r="C8"/>
  <c r="C11"/>
  <c r="C15"/>
  <c r="C16"/>
  <c r="C4"/>
  <c r="C2"/>
  <c r="C14"/>
  <c r="C5"/>
  <c r="N18" l="1"/>
  <c r="J18"/>
  <c r="R18"/>
  <c r="V18"/>
  <c r="Y19"/>
  <c r="V19"/>
  <c r="R19"/>
  <c r="N19"/>
  <c r="J19"/>
  <c r="Y18"/>
  <c r="C19"/>
  <c r="C18"/>
</calcChain>
</file>

<file path=xl/sharedStrings.xml><?xml version="1.0" encoding="utf-8"?>
<sst xmlns="http://schemas.openxmlformats.org/spreadsheetml/2006/main" count="65" uniqueCount="65">
  <si>
    <t>Partecipante</t>
  </si>
  <si>
    <t>Nome flotta</t>
  </si>
  <si>
    <t>simone1998</t>
  </si>
  <si>
    <t>Gamma000</t>
  </si>
  <si>
    <t>Alex426</t>
  </si>
  <si>
    <t>Lucateo</t>
  </si>
  <si>
    <t>n. capital*</t>
  </si>
  <si>
    <t>n. caccia</t>
  </si>
  <si>
    <t>n. navi medie*</t>
  </si>
  <si>
    <t>Navi totali</t>
  </si>
  <si>
    <t>*Capital=M1, M2, M7(M), TL</t>
  </si>
  <si>
    <t xml:space="preserve">  Nave media=M6(M), M8, trasporti</t>
  </si>
  <si>
    <t>Post Fata Resurgo</t>
  </si>
  <si>
    <t>Juggernaut93</t>
  </si>
  <si>
    <t>Stormwings85</t>
  </si>
  <si>
    <t>Dna</t>
  </si>
  <si>
    <t>Poverinus</t>
  </si>
  <si>
    <t>DannyD</t>
  </si>
  <si>
    <t>AmuroRei</t>
  </si>
  <si>
    <t>Marvho</t>
  </si>
  <si>
    <t>Aken_Bosch</t>
  </si>
  <si>
    <t>jtk</t>
  </si>
  <si>
    <t>Capux</t>
  </si>
  <si>
    <t>A.Dwarf0791</t>
  </si>
  <si>
    <t>Gli sparacchiosi Grigi</t>
  </si>
  <si>
    <t>PoverinCorp New Horizons Fleet</t>
  </si>
  <si>
    <t>Dorelli Corporation 2.0</t>
  </si>
  <si>
    <t>Flotta della Federazione Terrestre</t>
  </si>
  <si>
    <t>MARVHO AP</t>
  </si>
  <si>
    <t>The 01:00 O'Clock Astonishingly Nonsense Army Of Aken</t>
  </si>
  <si>
    <t>SIG Corp. Personal Security Fleet</t>
  </si>
  <si>
    <t xml:space="preserve">Lambda Fleet </t>
  </si>
  <si>
    <t>Alliance of Words</t>
  </si>
  <si>
    <t xml:space="preserve">Jug Army </t>
  </si>
  <si>
    <t>CPS Home Fleet</t>
  </si>
  <si>
    <t>Flotta Imperiale Nanica</t>
  </si>
  <si>
    <t>JTK squadrone nebula</t>
  </si>
  <si>
    <t>Scudi caccia (MJ)</t>
  </si>
  <si>
    <t>Scafo capital</t>
  </si>
  <si>
    <t>Scafo n. medie</t>
  </si>
  <si>
    <t>Scafo caccia</t>
  </si>
  <si>
    <t>Scafo totale</t>
  </si>
  <si>
    <t>Potenziale missilistico</t>
  </si>
  <si>
    <t>Pot. Missilistico (M7M/M8)</t>
  </si>
  <si>
    <t>Pot. Miss. (altro)</t>
  </si>
  <si>
    <t>Scudi Capital (MJ)</t>
  </si>
  <si>
    <t>Scudi navi medie (MJ)</t>
  </si>
  <si>
    <t>Scudi totali (kJ)</t>
  </si>
  <si>
    <t>Ice Cream Sandwich Fleet Trii</t>
  </si>
  <si>
    <t>DPS scudi capital**</t>
  </si>
  <si>
    <t>DPS scudi n. medie**</t>
  </si>
  <si>
    <t>DPS scudi caccia**</t>
  </si>
  <si>
    <t>DPS scudi tot.**</t>
  </si>
  <si>
    <t>DPS scafo capital**</t>
  </si>
  <si>
    <t>DPS scafo n. medie**</t>
  </si>
  <si>
    <t>DPS scafo caccia**</t>
  </si>
  <si>
    <t>DPS scafo tot.**</t>
  </si>
  <si>
    <t>**valore con le armi migliori installate</t>
  </si>
  <si>
    <t>vic-civ</t>
  </si>
  <si>
    <t>Ruota di Scorta</t>
  </si>
  <si>
    <t>Dati DnaCorporation - Enciclopedia ®</t>
  </si>
  <si>
    <t>nota: i danni dei CEMP (compresi gli sperimentali) e dei LBI</t>
  </si>
  <si>
    <t>comprendono anche i danni extra inflitti dai proiettili</t>
  </si>
  <si>
    <r>
      <t xml:space="preserve">i valori colorati di </t>
    </r>
    <r>
      <rPr>
        <sz val="12"/>
        <color rgb="FF0070C0"/>
        <rFont val="Arial Narrow"/>
        <family val="2"/>
      </rPr>
      <t>blu</t>
    </r>
    <r>
      <rPr>
        <sz val="12"/>
        <rFont val="Arial Narrow"/>
        <family val="2"/>
      </rPr>
      <t xml:space="preserve"> indicano la presenza di Mass Driver o</t>
    </r>
  </si>
  <si>
    <t>armi ad area (GOF e GBP)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</si>
</sst>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sz val="12"/>
      <color theme="0"/>
      <name val="Arial Narrow"/>
      <family val="2"/>
    </font>
    <font>
      <sz val="12"/>
      <color rgb="FF0070C0"/>
      <name val="Arial Narrow"/>
      <family val="2"/>
    </font>
    <font>
      <sz val="12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6" xfId="0" applyFont="1" applyBorder="1"/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7" xfId="0" applyFont="1" applyBorder="1"/>
    <xf numFmtId="0" fontId="1" fillId="0" borderId="7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e" xfId="0" builtinId="0"/>
  </cellStyles>
  <dxfs count="2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C0FF8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.75"/>
  <cols>
    <col min="1" max="1" width="15.28515625" style="1" customWidth="1"/>
    <col min="2" max="2" width="50.7109375" style="1" customWidth="1"/>
    <col min="3" max="3" width="9.5703125" style="1" customWidth="1"/>
    <col min="4" max="4" width="10.140625" style="1" customWidth="1"/>
    <col min="5" max="5" width="13.42578125" style="1" customWidth="1"/>
    <col min="6" max="6" width="9.140625" style="1"/>
    <col min="7" max="7" width="16.140625" style="1" customWidth="1"/>
    <col min="8" max="8" width="20" style="1" customWidth="1"/>
    <col min="9" max="9" width="15.7109375" style="1" customWidth="1"/>
    <col min="10" max="10" width="15.28515625" style="1" customWidth="1"/>
    <col min="11" max="11" width="14.140625" style="1" customWidth="1"/>
    <col min="12" max="12" width="13.85546875" style="1" customWidth="1"/>
    <col min="13" max="13" width="12" style="1" customWidth="1"/>
    <col min="14" max="14" width="13" style="1" customWidth="1"/>
    <col min="15" max="15" width="17.28515625" style="1" customWidth="1"/>
    <col min="16" max="16" width="19.140625" style="1" customWidth="1"/>
    <col min="17" max="17" width="17" style="1" customWidth="1"/>
    <col min="18" max="18" width="14.42578125" style="1" customWidth="1"/>
    <col min="19" max="19" width="16.85546875" style="1" customWidth="1"/>
    <col min="20" max="20" width="19" style="1" customWidth="1"/>
    <col min="21" max="21" width="17.42578125" style="1" customWidth="1"/>
    <col min="22" max="22" width="14.42578125" style="1" customWidth="1"/>
    <col min="23" max="23" width="24.5703125" style="1" customWidth="1"/>
    <col min="24" max="24" width="15.140625" style="1" customWidth="1"/>
    <col min="25" max="25" width="20.7109375" style="1" customWidth="1"/>
    <col min="26" max="16384" width="9.140625" style="1"/>
  </cols>
  <sheetData>
    <row r="1" spans="1:26" ht="16.5" thickBot="1">
      <c r="A1" s="5" t="s">
        <v>0</v>
      </c>
      <c r="B1" s="5" t="s">
        <v>1</v>
      </c>
      <c r="C1" s="5" t="s">
        <v>9</v>
      </c>
      <c r="D1" s="6" t="s">
        <v>6</v>
      </c>
      <c r="E1" s="6" t="s">
        <v>8</v>
      </c>
      <c r="F1" s="6" t="s">
        <v>7</v>
      </c>
      <c r="G1" s="6" t="s">
        <v>45</v>
      </c>
      <c r="H1" s="6" t="s">
        <v>46</v>
      </c>
      <c r="I1" s="7" t="s">
        <v>37</v>
      </c>
      <c r="J1" s="5" t="s">
        <v>47</v>
      </c>
      <c r="K1" s="6" t="s">
        <v>38</v>
      </c>
      <c r="L1" s="6" t="s">
        <v>39</v>
      </c>
      <c r="M1" s="7" t="s">
        <v>40</v>
      </c>
      <c r="N1" s="5" t="s">
        <v>41</v>
      </c>
      <c r="O1" s="6" t="s">
        <v>49</v>
      </c>
      <c r="P1" s="6" t="s">
        <v>50</v>
      </c>
      <c r="Q1" s="7" t="s">
        <v>51</v>
      </c>
      <c r="R1" s="5" t="s">
        <v>52</v>
      </c>
      <c r="S1" s="6" t="s">
        <v>53</v>
      </c>
      <c r="T1" s="6" t="s">
        <v>54</v>
      </c>
      <c r="U1" s="7" t="s">
        <v>55</v>
      </c>
      <c r="V1" s="5" t="s">
        <v>56</v>
      </c>
      <c r="W1" s="6" t="s">
        <v>43</v>
      </c>
      <c r="X1" s="7" t="s">
        <v>44</v>
      </c>
      <c r="Y1" s="5" t="s">
        <v>42</v>
      </c>
      <c r="Z1" s="4" t="s">
        <v>10</v>
      </c>
    </row>
    <row r="2" spans="1:26">
      <c r="A2" s="8" t="s">
        <v>4</v>
      </c>
      <c r="B2" s="8" t="s">
        <v>31</v>
      </c>
      <c r="C2" s="9">
        <f t="shared" ref="C2:C10" si="0">D2+E2+F2</f>
        <v>32</v>
      </c>
      <c r="D2" s="10">
        <v>4</v>
      </c>
      <c r="E2" s="11">
        <v>22</v>
      </c>
      <c r="F2" s="11">
        <v>6</v>
      </c>
      <c r="G2" s="11">
        <v>27000</v>
      </c>
      <c r="H2" s="11">
        <v>9600</v>
      </c>
      <c r="I2" s="12">
        <v>600</v>
      </c>
      <c r="J2" s="9">
        <f t="shared" ref="J2:J10" si="1">1000*(G2+H2+I2)</f>
        <v>37200000</v>
      </c>
      <c r="K2" s="10">
        <v>9620000</v>
      </c>
      <c r="L2" s="11">
        <v>2679000</v>
      </c>
      <c r="M2" s="12">
        <v>144000</v>
      </c>
      <c r="N2" s="9">
        <f t="shared" ref="N2:N10" si="2">K2+L2+M2</f>
        <v>12443000</v>
      </c>
      <c r="O2" s="10">
        <v>2478004.9700000002</v>
      </c>
      <c r="P2" s="11">
        <v>976249.48</v>
      </c>
      <c r="Q2" s="12">
        <v>260304.12</v>
      </c>
      <c r="R2" s="9">
        <f t="shared" ref="R2:R10" si="3">ROUND((O2+P2+Q2),1)</f>
        <v>3714558.6</v>
      </c>
      <c r="S2" s="10">
        <v>444536.65</v>
      </c>
      <c r="T2" s="11">
        <v>313646.40000000002</v>
      </c>
      <c r="U2" s="12">
        <v>27561.600000000002</v>
      </c>
      <c r="V2" s="9">
        <f t="shared" ref="V2:V10" si="4">ROUND(S2+T2+U2,1)</f>
        <v>785744.7</v>
      </c>
      <c r="W2" s="10">
        <v>384036000</v>
      </c>
      <c r="X2" s="12">
        <v>53277000</v>
      </c>
      <c r="Y2" s="9">
        <f t="shared" ref="Y2:Y10" si="5">W2+X2</f>
        <v>437313000</v>
      </c>
      <c r="Z2" s="1" t="s">
        <v>11</v>
      </c>
    </row>
    <row r="3" spans="1:26">
      <c r="A3" s="13" t="s">
        <v>58</v>
      </c>
      <c r="B3" s="13" t="s">
        <v>59</v>
      </c>
      <c r="C3" s="14">
        <f t="shared" si="0"/>
        <v>82</v>
      </c>
      <c r="D3" s="3">
        <v>4</v>
      </c>
      <c r="E3" s="2">
        <v>6</v>
      </c>
      <c r="F3" s="2">
        <v>72</v>
      </c>
      <c r="G3" s="2">
        <v>21000</v>
      </c>
      <c r="H3" s="2">
        <v>2500</v>
      </c>
      <c r="I3" s="15">
        <v>2730</v>
      </c>
      <c r="J3" s="14">
        <f t="shared" si="1"/>
        <v>26230000</v>
      </c>
      <c r="K3" s="3">
        <v>10600000</v>
      </c>
      <c r="L3" s="2">
        <v>808000</v>
      </c>
      <c r="M3" s="15">
        <v>829600</v>
      </c>
      <c r="N3" s="14">
        <f t="shared" si="2"/>
        <v>12237600</v>
      </c>
      <c r="O3" s="3">
        <v>1921026.14</v>
      </c>
      <c r="P3" s="2">
        <v>220366.68</v>
      </c>
      <c r="Q3" s="15">
        <v>4048756.88</v>
      </c>
      <c r="R3" s="14">
        <f t="shared" si="3"/>
        <v>6190149.7000000002</v>
      </c>
      <c r="S3" s="3">
        <v>614113.98</v>
      </c>
      <c r="T3" s="2">
        <v>101684</v>
      </c>
      <c r="U3" s="15">
        <v>958713.2</v>
      </c>
      <c r="V3" s="14">
        <f t="shared" si="4"/>
        <v>1674511.2</v>
      </c>
      <c r="W3" s="3">
        <v>222660000</v>
      </c>
      <c r="X3" s="15">
        <v>54928000</v>
      </c>
      <c r="Y3" s="14">
        <f t="shared" si="5"/>
        <v>277588000</v>
      </c>
      <c r="Z3" s="1" t="s">
        <v>57</v>
      </c>
    </row>
    <row r="4" spans="1:26">
      <c r="A4" s="13" t="s">
        <v>5</v>
      </c>
      <c r="B4" s="13" t="s">
        <v>32</v>
      </c>
      <c r="C4" s="14">
        <f t="shared" si="0"/>
        <v>8</v>
      </c>
      <c r="D4" s="3">
        <v>5</v>
      </c>
      <c r="E4" s="2">
        <v>3</v>
      </c>
      <c r="F4" s="2">
        <v>0</v>
      </c>
      <c r="G4" s="2">
        <v>44000</v>
      </c>
      <c r="H4" s="2">
        <v>650</v>
      </c>
      <c r="I4" s="15">
        <v>0</v>
      </c>
      <c r="J4" s="14">
        <f t="shared" si="1"/>
        <v>44650000</v>
      </c>
      <c r="K4" s="3">
        <v>14600000</v>
      </c>
      <c r="L4" s="2">
        <v>263000</v>
      </c>
      <c r="M4" s="15">
        <v>0</v>
      </c>
      <c r="N4" s="14">
        <f t="shared" si="2"/>
        <v>14863000</v>
      </c>
      <c r="O4" s="3">
        <v>3904430.92</v>
      </c>
      <c r="P4" s="2">
        <v>10788.34</v>
      </c>
      <c r="Q4" s="15">
        <v>0</v>
      </c>
      <c r="R4" s="14">
        <f t="shared" si="3"/>
        <v>3915219.3</v>
      </c>
      <c r="S4" s="3">
        <v>964960.90000000014</v>
      </c>
      <c r="T4" s="2">
        <v>4993</v>
      </c>
      <c r="U4" s="15">
        <v>0</v>
      </c>
      <c r="V4" s="14">
        <f t="shared" si="4"/>
        <v>969953.9</v>
      </c>
      <c r="W4" s="3">
        <v>232990000</v>
      </c>
      <c r="X4" s="15">
        <v>405000</v>
      </c>
      <c r="Y4" s="14">
        <f t="shared" si="5"/>
        <v>233395000</v>
      </c>
    </row>
    <row r="5" spans="1:26" ht="16.5" thickBot="1">
      <c r="A5" s="16" t="s">
        <v>2</v>
      </c>
      <c r="B5" s="16" t="s">
        <v>30</v>
      </c>
      <c r="C5" s="17">
        <f t="shared" si="0"/>
        <v>40</v>
      </c>
      <c r="D5" s="18">
        <v>4</v>
      </c>
      <c r="E5" s="19">
        <v>28</v>
      </c>
      <c r="F5" s="19">
        <v>8</v>
      </c>
      <c r="G5" s="19">
        <v>26800</v>
      </c>
      <c r="H5" s="19">
        <v>6200</v>
      </c>
      <c r="I5" s="20">
        <v>600</v>
      </c>
      <c r="J5" s="17">
        <f t="shared" si="1"/>
        <v>33600000</v>
      </c>
      <c r="K5" s="18">
        <v>6585000</v>
      </c>
      <c r="L5" s="19">
        <v>2520640</v>
      </c>
      <c r="M5" s="20">
        <v>83200</v>
      </c>
      <c r="N5" s="17">
        <f t="shared" si="2"/>
        <v>9188840</v>
      </c>
      <c r="O5" s="18">
        <v>2433888.2200000002</v>
      </c>
      <c r="P5" s="23">
        <v>247004.52</v>
      </c>
      <c r="Q5" s="20">
        <v>290228.64</v>
      </c>
      <c r="R5" s="24">
        <f t="shared" si="3"/>
        <v>2971121.4</v>
      </c>
      <c r="S5" s="18">
        <v>631217.58000000007</v>
      </c>
      <c r="T5" s="23">
        <v>119637.96</v>
      </c>
      <c r="U5" s="20">
        <v>35933.279999999999</v>
      </c>
      <c r="V5" s="24">
        <f t="shared" si="4"/>
        <v>786788.8</v>
      </c>
      <c r="W5" s="18">
        <v>671530000</v>
      </c>
      <c r="X5" s="20">
        <v>18510000</v>
      </c>
      <c r="Y5" s="17">
        <f t="shared" si="5"/>
        <v>690040000</v>
      </c>
      <c r="Z5" s="1" t="s">
        <v>60</v>
      </c>
    </row>
    <row r="6" spans="1:26">
      <c r="A6" s="8" t="s">
        <v>23</v>
      </c>
      <c r="B6" s="8" t="s">
        <v>35</v>
      </c>
      <c r="C6" s="9">
        <f t="shared" si="0"/>
        <v>40</v>
      </c>
      <c r="D6" s="10">
        <v>4</v>
      </c>
      <c r="E6" s="11">
        <v>8</v>
      </c>
      <c r="F6" s="11">
        <v>28</v>
      </c>
      <c r="G6" s="11">
        <v>28000</v>
      </c>
      <c r="H6" s="11">
        <v>4800</v>
      </c>
      <c r="I6" s="12">
        <v>3380</v>
      </c>
      <c r="J6" s="9">
        <f t="shared" si="1"/>
        <v>36180000</v>
      </c>
      <c r="K6" s="10">
        <v>11280000</v>
      </c>
      <c r="L6" s="11">
        <v>322560</v>
      </c>
      <c r="M6" s="12">
        <v>484000</v>
      </c>
      <c r="N6" s="9">
        <f t="shared" si="2"/>
        <v>12086560</v>
      </c>
      <c r="O6" s="10">
        <v>3092988.26</v>
      </c>
      <c r="P6" s="11">
        <v>347072.16</v>
      </c>
      <c r="Q6" s="25">
        <v>575320.56000000006</v>
      </c>
      <c r="R6" s="26">
        <f t="shared" si="3"/>
        <v>4015381</v>
      </c>
      <c r="S6" s="10">
        <v>563857.63</v>
      </c>
      <c r="T6" s="11">
        <v>36748.800000000003</v>
      </c>
      <c r="U6" s="25">
        <v>69152</v>
      </c>
      <c r="V6" s="26">
        <f t="shared" si="4"/>
        <v>669758.4</v>
      </c>
      <c r="W6" s="10">
        <v>33000000</v>
      </c>
      <c r="X6" s="12">
        <v>23400000</v>
      </c>
      <c r="Y6" s="9">
        <f t="shared" si="5"/>
        <v>56400000</v>
      </c>
    </row>
    <row r="7" spans="1:26">
      <c r="A7" s="13" t="s">
        <v>21</v>
      </c>
      <c r="B7" s="13" t="s">
        <v>36</v>
      </c>
      <c r="C7" s="14">
        <f t="shared" si="0"/>
        <v>19</v>
      </c>
      <c r="D7" s="3">
        <v>5</v>
      </c>
      <c r="E7" s="2">
        <v>4</v>
      </c>
      <c r="F7" s="2">
        <v>10</v>
      </c>
      <c r="G7" s="2">
        <v>36000</v>
      </c>
      <c r="H7" s="2">
        <v>2400</v>
      </c>
      <c r="I7" s="15">
        <v>145</v>
      </c>
      <c r="J7" s="14">
        <f t="shared" si="1"/>
        <v>38545000</v>
      </c>
      <c r="K7" s="3">
        <v>16600000</v>
      </c>
      <c r="L7" s="2">
        <v>900000</v>
      </c>
      <c r="M7" s="15">
        <v>53600</v>
      </c>
      <c r="N7" s="14">
        <f t="shared" si="2"/>
        <v>17553600</v>
      </c>
      <c r="O7" s="3">
        <v>4402780.68</v>
      </c>
      <c r="P7" s="2">
        <v>144661.71</v>
      </c>
      <c r="Q7" s="15">
        <v>289984.43</v>
      </c>
      <c r="R7" s="14">
        <f t="shared" si="3"/>
        <v>4837426.8</v>
      </c>
      <c r="S7" s="3">
        <v>1301807.26</v>
      </c>
      <c r="T7" s="2">
        <v>49427.3</v>
      </c>
      <c r="U7" s="15">
        <v>42329.3</v>
      </c>
      <c r="V7" s="14">
        <f t="shared" si="4"/>
        <v>1393563.9</v>
      </c>
      <c r="W7" s="3">
        <v>221250000</v>
      </c>
      <c r="X7" s="15">
        <v>31652000</v>
      </c>
      <c r="Y7" s="14">
        <f t="shared" si="5"/>
        <v>252902000</v>
      </c>
      <c r="Z7" s="1" t="s">
        <v>61</v>
      </c>
    </row>
    <row r="8" spans="1:26">
      <c r="A8" s="13" t="s">
        <v>16</v>
      </c>
      <c r="B8" s="13" t="s">
        <v>25</v>
      </c>
      <c r="C8" s="14">
        <f t="shared" si="0"/>
        <v>34</v>
      </c>
      <c r="D8" s="3">
        <v>4</v>
      </c>
      <c r="E8" s="2">
        <v>22</v>
      </c>
      <c r="F8" s="2">
        <v>8</v>
      </c>
      <c r="G8" s="2">
        <v>28000</v>
      </c>
      <c r="H8" s="2">
        <v>3300</v>
      </c>
      <c r="I8" s="15">
        <v>600</v>
      </c>
      <c r="J8" s="14">
        <f t="shared" si="1"/>
        <v>31900000</v>
      </c>
      <c r="K8" s="3">
        <v>11600000</v>
      </c>
      <c r="L8" s="2">
        <v>2126000</v>
      </c>
      <c r="M8" s="15">
        <v>152000</v>
      </c>
      <c r="N8" s="14">
        <f t="shared" si="2"/>
        <v>13878000</v>
      </c>
      <c r="O8" s="3">
        <v>3151084.48</v>
      </c>
      <c r="P8" s="2">
        <v>123861.94</v>
      </c>
      <c r="Q8" s="27">
        <v>390391.03999999998</v>
      </c>
      <c r="R8" s="28">
        <f t="shared" si="3"/>
        <v>3665337.5</v>
      </c>
      <c r="S8" s="3">
        <v>615299.46</v>
      </c>
      <c r="T8" s="2">
        <v>15252.2</v>
      </c>
      <c r="U8" s="27">
        <v>48787.840000000004</v>
      </c>
      <c r="V8" s="28">
        <f t="shared" si="4"/>
        <v>679339.5</v>
      </c>
      <c r="W8" s="3">
        <v>613454000</v>
      </c>
      <c r="X8" s="15">
        <v>56262000</v>
      </c>
      <c r="Y8" s="14">
        <f t="shared" si="5"/>
        <v>669716000</v>
      </c>
      <c r="Z8" s="1" t="s">
        <v>62</v>
      </c>
    </row>
    <row r="9" spans="1:26" ht="16.5" thickBot="1">
      <c r="A9" s="16" t="s">
        <v>18</v>
      </c>
      <c r="B9" s="16" t="s">
        <v>27</v>
      </c>
      <c r="C9" s="17">
        <f t="shared" si="0"/>
        <v>35</v>
      </c>
      <c r="D9" s="18">
        <v>4</v>
      </c>
      <c r="E9" s="19">
        <v>3</v>
      </c>
      <c r="F9" s="19">
        <v>28</v>
      </c>
      <c r="G9" s="19">
        <v>19000</v>
      </c>
      <c r="H9" s="19">
        <v>2200</v>
      </c>
      <c r="I9" s="20">
        <v>5600</v>
      </c>
      <c r="J9" s="17">
        <f t="shared" si="1"/>
        <v>26800000</v>
      </c>
      <c r="K9" s="18">
        <v>6080000</v>
      </c>
      <c r="L9" s="19">
        <v>776000</v>
      </c>
      <c r="M9" s="20">
        <v>745920</v>
      </c>
      <c r="N9" s="17">
        <f t="shared" si="2"/>
        <v>7601920</v>
      </c>
      <c r="O9" s="18">
        <v>2109316.4</v>
      </c>
      <c r="P9" s="19">
        <v>336468.11</v>
      </c>
      <c r="Q9" s="20">
        <v>2173674.04</v>
      </c>
      <c r="R9" s="17">
        <f t="shared" si="3"/>
        <v>4619458.5999999996</v>
      </c>
      <c r="S9" s="18">
        <v>447041.30000000005</v>
      </c>
      <c r="T9" s="19">
        <v>49507.57</v>
      </c>
      <c r="U9" s="20">
        <v>361471.88</v>
      </c>
      <c r="V9" s="17">
        <f t="shared" si="4"/>
        <v>858020.8</v>
      </c>
      <c r="W9" s="18">
        <v>164500000</v>
      </c>
      <c r="X9" s="20">
        <v>157940000</v>
      </c>
      <c r="Y9" s="17">
        <f t="shared" si="5"/>
        <v>322440000</v>
      </c>
    </row>
    <row r="10" spans="1:26">
      <c r="A10" s="8" t="s">
        <v>19</v>
      </c>
      <c r="B10" s="8" t="s">
        <v>28</v>
      </c>
      <c r="C10" s="9">
        <f t="shared" si="0"/>
        <v>57</v>
      </c>
      <c r="D10" s="10">
        <v>4</v>
      </c>
      <c r="E10" s="11">
        <v>3</v>
      </c>
      <c r="F10" s="11">
        <v>50</v>
      </c>
      <c r="G10" s="11">
        <v>29000</v>
      </c>
      <c r="H10" s="11">
        <v>375</v>
      </c>
      <c r="I10" s="12">
        <v>1800</v>
      </c>
      <c r="J10" s="9">
        <f t="shared" si="1"/>
        <v>31175000</v>
      </c>
      <c r="K10" s="10">
        <v>9370000</v>
      </c>
      <c r="L10" s="11">
        <v>300000</v>
      </c>
      <c r="M10" s="12">
        <v>499500</v>
      </c>
      <c r="N10" s="9">
        <f t="shared" si="2"/>
        <v>10169500</v>
      </c>
      <c r="O10" s="10">
        <v>1613964.8</v>
      </c>
      <c r="P10" s="11">
        <v>0</v>
      </c>
      <c r="Q10" s="12">
        <v>1615720.6</v>
      </c>
      <c r="R10" s="9">
        <f t="shared" si="3"/>
        <v>3229685.4</v>
      </c>
      <c r="S10" s="10">
        <v>454576.93</v>
      </c>
      <c r="T10" s="11">
        <v>0</v>
      </c>
      <c r="U10" s="12">
        <v>326328</v>
      </c>
      <c r="V10" s="9">
        <f t="shared" si="4"/>
        <v>780904.9</v>
      </c>
      <c r="W10" s="10">
        <v>229500000</v>
      </c>
      <c r="X10" s="12">
        <v>18040000</v>
      </c>
      <c r="Y10" s="9">
        <f t="shared" si="5"/>
        <v>247540000</v>
      </c>
      <c r="Z10" s="1" t="s">
        <v>63</v>
      </c>
    </row>
    <row r="11" spans="1:26">
      <c r="A11" s="13" t="s">
        <v>15</v>
      </c>
      <c r="B11" s="13" t="s">
        <v>48</v>
      </c>
      <c r="C11" s="14">
        <f t="shared" ref="C11:C13" si="6">D11+E11+F11</f>
        <v>26</v>
      </c>
      <c r="D11" s="3">
        <v>5</v>
      </c>
      <c r="E11" s="2">
        <v>21</v>
      </c>
      <c r="F11" s="2">
        <v>0</v>
      </c>
      <c r="G11" s="2">
        <v>40000</v>
      </c>
      <c r="H11" s="2">
        <v>6800</v>
      </c>
      <c r="I11" s="15">
        <v>0</v>
      </c>
      <c r="J11" s="14">
        <f t="shared" ref="J11:J13" si="7">1000*(G11+H11+I11)</f>
        <v>46800000</v>
      </c>
      <c r="K11" s="3">
        <v>10640000</v>
      </c>
      <c r="L11" s="2">
        <v>1675000</v>
      </c>
      <c r="M11" s="15">
        <v>0</v>
      </c>
      <c r="N11" s="14">
        <f t="shared" ref="N11:N13" si="8">K11+L11+M11</f>
        <v>12315000</v>
      </c>
      <c r="O11" s="3">
        <v>1800732.12</v>
      </c>
      <c r="P11" s="2">
        <v>164955</v>
      </c>
      <c r="Q11" s="15">
        <v>0</v>
      </c>
      <c r="R11" s="14">
        <f t="shared" ref="R11:R13" si="9">ROUND((O11+P11+Q11),1)</f>
        <v>1965687.1</v>
      </c>
      <c r="S11" s="3">
        <v>515487.08</v>
      </c>
      <c r="T11" s="2">
        <v>98973</v>
      </c>
      <c r="U11" s="15">
        <v>0</v>
      </c>
      <c r="V11" s="14">
        <f t="shared" ref="V11:V13" si="10">ROUND(S11+T11+U11,1)</f>
        <v>614460.1</v>
      </c>
      <c r="W11" s="3">
        <v>605545600</v>
      </c>
      <c r="X11" s="15">
        <v>71686000</v>
      </c>
      <c r="Y11" s="14">
        <f t="shared" ref="Y11:Y13" si="11">W11+X11</f>
        <v>677231600</v>
      </c>
      <c r="Z11" s="1" t="s">
        <v>64</v>
      </c>
    </row>
    <row r="12" spans="1:26">
      <c r="A12" s="13" t="s">
        <v>17</v>
      </c>
      <c r="B12" s="13" t="s">
        <v>26</v>
      </c>
      <c r="C12" s="14">
        <f t="shared" si="6"/>
        <v>17</v>
      </c>
      <c r="D12" s="3">
        <v>5</v>
      </c>
      <c r="E12" s="2">
        <v>10</v>
      </c>
      <c r="F12" s="2">
        <v>2</v>
      </c>
      <c r="G12" s="2">
        <v>38800</v>
      </c>
      <c r="H12" s="2">
        <v>3300</v>
      </c>
      <c r="I12" s="15">
        <v>6</v>
      </c>
      <c r="J12" s="14">
        <f t="shared" si="7"/>
        <v>42106000</v>
      </c>
      <c r="K12" s="3">
        <v>15435000</v>
      </c>
      <c r="L12" s="2">
        <v>2280000</v>
      </c>
      <c r="M12" s="15">
        <v>4000</v>
      </c>
      <c r="N12" s="14">
        <f t="shared" si="8"/>
        <v>17719000</v>
      </c>
      <c r="O12" s="3">
        <v>2891460.91</v>
      </c>
      <c r="P12" s="29">
        <v>96123.55</v>
      </c>
      <c r="Q12" s="15">
        <v>11733.36</v>
      </c>
      <c r="R12" s="14">
        <f t="shared" si="9"/>
        <v>2999317.8</v>
      </c>
      <c r="S12" s="3">
        <v>767594.69000000006</v>
      </c>
      <c r="T12" s="29">
        <v>7776.0599999999995</v>
      </c>
      <c r="U12" s="15">
        <v>1120</v>
      </c>
      <c r="V12" s="14">
        <f t="shared" si="10"/>
        <v>776490.8</v>
      </c>
      <c r="W12" s="3">
        <v>457767200</v>
      </c>
      <c r="X12" s="15">
        <v>0</v>
      </c>
      <c r="Y12" s="14">
        <f t="shared" si="11"/>
        <v>457767200</v>
      </c>
    </row>
    <row r="13" spans="1:26" ht="16.5" thickBot="1">
      <c r="A13" s="16" t="s">
        <v>20</v>
      </c>
      <c r="B13" s="16" t="s">
        <v>29</v>
      </c>
      <c r="C13" s="17">
        <f t="shared" si="6"/>
        <v>62</v>
      </c>
      <c r="D13" s="18">
        <v>4</v>
      </c>
      <c r="E13" s="19">
        <v>8</v>
      </c>
      <c r="F13" s="19">
        <v>50</v>
      </c>
      <c r="G13" s="19">
        <v>28000</v>
      </c>
      <c r="H13" s="19">
        <v>1400</v>
      </c>
      <c r="I13" s="20">
        <v>200</v>
      </c>
      <c r="J13" s="17">
        <f t="shared" si="7"/>
        <v>29600000</v>
      </c>
      <c r="K13" s="18">
        <v>11840000</v>
      </c>
      <c r="L13" s="19">
        <v>680000</v>
      </c>
      <c r="M13" s="20">
        <v>250000</v>
      </c>
      <c r="N13" s="17">
        <f t="shared" si="8"/>
        <v>12770000</v>
      </c>
      <c r="O13" s="18">
        <v>2976995</v>
      </c>
      <c r="P13" s="19">
        <v>125680</v>
      </c>
      <c r="Q13" s="20">
        <v>751310</v>
      </c>
      <c r="R13" s="17">
        <f t="shared" si="9"/>
        <v>3853985</v>
      </c>
      <c r="S13" s="18">
        <v>506633.8</v>
      </c>
      <c r="T13" s="19">
        <v>75408</v>
      </c>
      <c r="U13" s="20">
        <v>88861</v>
      </c>
      <c r="V13" s="17">
        <f t="shared" si="10"/>
        <v>670902.80000000005</v>
      </c>
      <c r="W13" s="18">
        <v>821999800</v>
      </c>
      <c r="X13" s="20">
        <v>2649600</v>
      </c>
      <c r="Y13" s="17">
        <f t="shared" si="11"/>
        <v>824649400</v>
      </c>
    </row>
    <row r="14" spans="1:26">
      <c r="A14" s="8" t="s">
        <v>3</v>
      </c>
      <c r="B14" s="8" t="s">
        <v>12</v>
      </c>
      <c r="C14" s="9">
        <f>D14+E14+F14</f>
        <v>18</v>
      </c>
      <c r="D14" s="10">
        <v>6</v>
      </c>
      <c r="E14" s="11">
        <v>0</v>
      </c>
      <c r="F14" s="11">
        <v>12</v>
      </c>
      <c r="G14" s="11">
        <v>46600</v>
      </c>
      <c r="H14" s="11">
        <v>0</v>
      </c>
      <c r="I14" s="12">
        <v>60</v>
      </c>
      <c r="J14" s="9">
        <f>1000*(G14+H14+I14)</f>
        <v>46660000</v>
      </c>
      <c r="K14" s="10">
        <v>26400000</v>
      </c>
      <c r="L14" s="11">
        <v>0</v>
      </c>
      <c r="M14" s="12">
        <v>48000</v>
      </c>
      <c r="N14" s="9">
        <f>K14+L14+M14</f>
        <v>26448000</v>
      </c>
      <c r="O14" s="10">
        <v>5092091.8899999997</v>
      </c>
      <c r="P14" s="11">
        <v>0</v>
      </c>
      <c r="Q14" s="12">
        <v>290228.64</v>
      </c>
      <c r="R14" s="9">
        <f>ROUND((O14+P14+Q14),1)</f>
        <v>5382320.5</v>
      </c>
      <c r="S14" s="10">
        <v>902817.7100000002</v>
      </c>
      <c r="T14" s="11">
        <v>0</v>
      </c>
      <c r="U14" s="12">
        <v>35933.279999999999</v>
      </c>
      <c r="V14" s="9">
        <f>ROUND(S14+T14+U14,1)</f>
        <v>938751</v>
      </c>
      <c r="W14" s="10">
        <v>74409000</v>
      </c>
      <c r="X14" s="12">
        <v>8077000</v>
      </c>
      <c r="Y14" s="9">
        <f>W14+X14</f>
        <v>82486000</v>
      </c>
    </row>
    <row r="15" spans="1:26">
      <c r="A15" s="13" t="s">
        <v>14</v>
      </c>
      <c r="B15" s="13" t="s">
        <v>24</v>
      </c>
      <c r="C15" s="14">
        <f>D15+E15+F15</f>
        <v>72</v>
      </c>
      <c r="D15" s="3">
        <v>4</v>
      </c>
      <c r="E15" s="2">
        <v>23</v>
      </c>
      <c r="F15" s="2">
        <v>45</v>
      </c>
      <c r="G15" s="2">
        <v>15600</v>
      </c>
      <c r="H15" s="2">
        <v>12500</v>
      </c>
      <c r="I15" s="15">
        <v>3375</v>
      </c>
      <c r="J15" s="14">
        <f>1000*(G15+H15+I15)</f>
        <v>31475000</v>
      </c>
      <c r="K15" s="3">
        <v>6630000</v>
      </c>
      <c r="L15" s="2">
        <v>4549600</v>
      </c>
      <c r="M15" s="15">
        <v>468000</v>
      </c>
      <c r="N15" s="14">
        <f>K15+L15+M15</f>
        <v>11647600</v>
      </c>
      <c r="O15" s="3">
        <v>1441268.16</v>
      </c>
      <c r="P15" s="2">
        <v>3550726.05</v>
      </c>
      <c r="Q15" s="15">
        <v>1088357.3999999999</v>
      </c>
      <c r="R15" s="14">
        <f>ROUND((O15+P15+Q15),1)</f>
        <v>6080351.5999999996</v>
      </c>
      <c r="S15" s="3">
        <v>404913.36000000004</v>
      </c>
      <c r="T15" s="2">
        <v>1443093.99</v>
      </c>
      <c r="U15" s="15">
        <v>134749.79999999999</v>
      </c>
      <c r="V15" s="14">
        <f>ROUND(S15+T15+U15,1)</f>
        <v>1982757.2</v>
      </c>
      <c r="W15" s="3">
        <v>81559000</v>
      </c>
      <c r="X15" s="15">
        <v>96796400</v>
      </c>
      <c r="Y15" s="14">
        <f>W15+X15</f>
        <v>178355400</v>
      </c>
    </row>
    <row r="16" spans="1:26">
      <c r="A16" s="13" t="s">
        <v>13</v>
      </c>
      <c r="B16" s="13" t="s">
        <v>33</v>
      </c>
      <c r="C16" s="14">
        <f>D16+E16+F16</f>
        <v>40</v>
      </c>
      <c r="D16" s="3">
        <v>5</v>
      </c>
      <c r="E16" s="2">
        <v>7</v>
      </c>
      <c r="F16" s="2">
        <v>28</v>
      </c>
      <c r="G16" s="2">
        <v>42000</v>
      </c>
      <c r="H16" s="2">
        <v>2500</v>
      </c>
      <c r="I16" s="15">
        <v>4350</v>
      </c>
      <c r="J16" s="14">
        <f>1000*(G16+H16+I16)</f>
        <v>48850000</v>
      </c>
      <c r="K16" s="3">
        <v>10820000</v>
      </c>
      <c r="L16" s="2">
        <v>1392000</v>
      </c>
      <c r="M16" s="15">
        <v>392000</v>
      </c>
      <c r="N16" s="14">
        <f>K16+L16+M16</f>
        <v>12604000</v>
      </c>
      <c r="O16" s="3">
        <v>2224779.54</v>
      </c>
      <c r="P16" s="2">
        <v>285157.33</v>
      </c>
      <c r="Q16" s="15">
        <v>1211125.8</v>
      </c>
      <c r="R16" s="14">
        <f>ROUND((O16+P16+Q16),1)</f>
        <v>3721062.7</v>
      </c>
      <c r="S16" s="3">
        <v>661112.52</v>
      </c>
      <c r="T16" s="2">
        <v>100596.99</v>
      </c>
      <c r="U16" s="15">
        <v>553920.6</v>
      </c>
      <c r="V16" s="14">
        <f>ROUND(S16+T16+U16,1)</f>
        <v>1315630.1000000001</v>
      </c>
      <c r="W16" s="3">
        <v>27210000</v>
      </c>
      <c r="X16" s="15">
        <v>6510600</v>
      </c>
      <c r="Y16" s="14">
        <f>W16+X16</f>
        <v>33720600</v>
      </c>
    </row>
    <row r="17" spans="1:25" ht="16.5" thickBot="1">
      <c r="A17" s="16" t="s">
        <v>22</v>
      </c>
      <c r="B17" s="16" t="s">
        <v>34</v>
      </c>
      <c r="C17" s="17">
        <f>D17+E17+F17</f>
        <v>43</v>
      </c>
      <c r="D17" s="18">
        <v>6</v>
      </c>
      <c r="E17" s="19">
        <v>15</v>
      </c>
      <c r="F17" s="19">
        <v>22</v>
      </c>
      <c r="G17" s="19">
        <v>31000</v>
      </c>
      <c r="H17" s="19">
        <v>1875</v>
      </c>
      <c r="I17" s="20">
        <v>110</v>
      </c>
      <c r="J17" s="17">
        <f>1000*(G17+H17+I17)</f>
        <v>32985000</v>
      </c>
      <c r="K17" s="18">
        <v>7290000</v>
      </c>
      <c r="L17" s="19">
        <v>1500000</v>
      </c>
      <c r="M17" s="20">
        <v>68000</v>
      </c>
      <c r="N17" s="17">
        <f>K17+L17+M17</f>
        <v>8858000</v>
      </c>
      <c r="O17" s="18">
        <v>3369207.52</v>
      </c>
      <c r="P17" s="19">
        <v>141146.25</v>
      </c>
      <c r="Q17" s="20">
        <v>579455.43999999994</v>
      </c>
      <c r="R17" s="17">
        <f>ROUND((O17+P17+Q17),1)</f>
        <v>4089809.2</v>
      </c>
      <c r="S17" s="18">
        <v>832744.38</v>
      </c>
      <c r="T17" s="19">
        <v>23488.95</v>
      </c>
      <c r="U17" s="20">
        <v>66557.279999999999</v>
      </c>
      <c r="V17" s="17">
        <f>ROUND(S17+T17+U17,1)</f>
        <v>922790.6</v>
      </c>
      <c r="W17" s="18">
        <v>506750000</v>
      </c>
      <c r="X17" s="20">
        <v>636000</v>
      </c>
      <c r="Y17" s="17">
        <f>W17+X17</f>
        <v>507386000</v>
      </c>
    </row>
    <row r="18" spans="1:25">
      <c r="C18" s="21">
        <f>MAX(C5:C13)</f>
        <v>62</v>
      </c>
      <c r="D18" s="21">
        <f t="shared" ref="D18:Y18" si="12">MAX(D2:D17)</f>
        <v>6</v>
      </c>
      <c r="E18" s="21">
        <f t="shared" si="12"/>
        <v>28</v>
      </c>
      <c r="F18" s="21">
        <f t="shared" si="12"/>
        <v>72</v>
      </c>
      <c r="G18" s="21">
        <f t="shared" si="12"/>
        <v>46600</v>
      </c>
      <c r="H18" s="21">
        <f t="shared" si="12"/>
        <v>12500</v>
      </c>
      <c r="I18" s="21">
        <f t="shared" si="12"/>
        <v>5600</v>
      </c>
      <c r="J18" s="21">
        <f t="shared" si="12"/>
        <v>48850000</v>
      </c>
      <c r="K18" s="21">
        <f t="shared" si="12"/>
        <v>26400000</v>
      </c>
      <c r="L18" s="21">
        <f t="shared" si="12"/>
        <v>4549600</v>
      </c>
      <c r="M18" s="21">
        <f t="shared" si="12"/>
        <v>829600</v>
      </c>
      <c r="N18" s="21">
        <f t="shared" si="12"/>
        <v>26448000</v>
      </c>
      <c r="O18" s="21">
        <f t="shared" si="12"/>
        <v>5092091.8899999997</v>
      </c>
      <c r="P18" s="21">
        <f t="shared" si="12"/>
        <v>3550726.05</v>
      </c>
      <c r="Q18" s="21">
        <f t="shared" si="12"/>
        <v>4048756.88</v>
      </c>
      <c r="R18" s="21">
        <f t="shared" si="12"/>
        <v>6190149.7000000002</v>
      </c>
      <c r="S18" s="21">
        <f t="shared" si="12"/>
        <v>1301807.26</v>
      </c>
      <c r="T18" s="21">
        <f t="shared" si="12"/>
        <v>1443093.99</v>
      </c>
      <c r="U18" s="21">
        <f t="shared" si="12"/>
        <v>958713.2</v>
      </c>
      <c r="V18" s="21">
        <f t="shared" si="12"/>
        <v>1982757.2</v>
      </c>
      <c r="W18" s="21">
        <f t="shared" si="12"/>
        <v>821999800</v>
      </c>
      <c r="X18" s="21">
        <f t="shared" si="12"/>
        <v>157940000</v>
      </c>
      <c r="Y18" s="21">
        <f t="shared" si="12"/>
        <v>824649400</v>
      </c>
    </row>
    <row r="19" spans="1:25">
      <c r="C19" s="22">
        <f>MIN(C5:C13)</f>
        <v>17</v>
      </c>
      <c r="D19" s="22">
        <f t="shared" ref="D19:Y19" si="13">MIN(D2:D17)</f>
        <v>4</v>
      </c>
      <c r="E19" s="22">
        <f t="shared" si="13"/>
        <v>0</v>
      </c>
      <c r="F19" s="22">
        <f t="shared" si="13"/>
        <v>0</v>
      </c>
      <c r="G19" s="22">
        <f t="shared" si="13"/>
        <v>15600</v>
      </c>
      <c r="H19" s="22">
        <f t="shared" si="13"/>
        <v>0</v>
      </c>
      <c r="I19" s="22">
        <f t="shared" si="13"/>
        <v>0</v>
      </c>
      <c r="J19" s="22">
        <f t="shared" si="13"/>
        <v>26230000</v>
      </c>
      <c r="K19" s="22">
        <f t="shared" si="13"/>
        <v>6080000</v>
      </c>
      <c r="L19" s="22">
        <f t="shared" si="13"/>
        <v>0</v>
      </c>
      <c r="M19" s="22">
        <f t="shared" si="13"/>
        <v>0</v>
      </c>
      <c r="N19" s="22">
        <f t="shared" si="13"/>
        <v>7601920</v>
      </c>
      <c r="O19" s="22">
        <f t="shared" si="13"/>
        <v>1441268.16</v>
      </c>
      <c r="P19" s="22">
        <f t="shared" si="13"/>
        <v>0</v>
      </c>
      <c r="Q19" s="22">
        <f t="shared" si="13"/>
        <v>0</v>
      </c>
      <c r="R19" s="22">
        <f t="shared" si="13"/>
        <v>1965687.1</v>
      </c>
      <c r="S19" s="22">
        <f t="shared" si="13"/>
        <v>404913.36000000004</v>
      </c>
      <c r="T19" s="22">
        <f t="shared" si="13"/>
        <v>0</v>
      </c>
      <c r="U19" s="22">
        <f t="shared" si="13"/>
        <v>0</v>
      </c>
      <c r="V19" s="22">
        <f t="shared" si="13"/>
        <v>614460.1</v>
      </c>
      <c r="W19" s="22">
        <f t="shared" si="13"/>
        <v>27210000</v>
      </c>
      <c r="X19" s="22">
        <f t="shared" si="13"/>
        <v>0</v>
      </c>
      <c r="Y19" s="22">
        <f t="shared" si="13"/>
        <v>33720600</v>
      </c>
    </row>
  </sheetData>
  <conditionalFormatting sqref="C2:Y17">
    <cfRule type="cellIs" dxfId="1" priority="1" operator="equal">
      <formula>C$19</formula>
    </cfRule>
    <cfRule type="cellIs" dxfId="0" priority="2" operator="equal">
      <formula>C$18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Statistiche Flotte</vt:lpstr>
    </vt:vector>
  </TitlesOfParts>
  <Company>SpinGroup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Administrator</cp:lastModifiedBy>
  <dcterms:created xsi:type="dcterms:W3CDTF">2012-08-04T16:11:22Z</dcterms:created>
  <dcterms:modified xsi:type="dcterms:W3CDTF">2012-08-14T11:19:59Z</dcterms:modified>
</cp:coreProperties>
</file>