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mc:AlternateContent xmlns:mc="http://schemas.openxmlformats.org/markup-compatibility/2006">
    <mc:Choice Requires="x15">
      <x15ac:absPath xmlns:x15ac="http://schemas.microsoft.com/office/spreadsheetml/2010/11/ac" url="C:\Users\22-LAP-0142\Desktop\Project Files\AMC\VALIDATION\December 6\"/>
    </mc:Choice>
  </mc:AlternateContent>
  <xr:revisionPtr revIDLastSave="0" documentId="13_ncr:1_{3DA82AC5-10FC-4AD8-B5CA-47CDBFFFDCAD}" xr6:coauthVersionLast="47" xr6:coauthVersionMax="47" xr10:uidLastSave="{00000000-0000-0000-0000-000000000000}"/>
  <bookViews>
    <workbookView minimized="1" xWindow="6090" yWindow="1080" windowWidth="21600" windowHeight="11295" xr2:uid="{00000000-000D-0000-FFFF-FFFF00000000}"/>
  </bookViews>
  <sheets>
    <sheet name="Query Report" sheetId="1" r:id="rId1"/>
    <sheet name="Sheet1" sheetId="2" r:id="rId2"/>
  </sheets>
  <definedNames>
    <definedName name="_xlnm._FilterDatabase" localSheetId="0" hidden="1">'Query Report'!$A$1:$AX$33</definedName>
  </definedNames>
  <calcPr calcId="191029"/>
</workbook>
</file>

<file path=xl/calcChain.xml><?xml version="1.0" encoding="utf-8"?>
<calcChain xmlns="http://schemas.openxmlformats.org/spreadsheetml/2006/main">
  <c r="U3" i="1" l="1"/>
  <c r="AW3" i="1" l="1"/>
  <c r="AW4" i="1"/>
  <c r="AW5" i="1"/>
  <c r="AW6" i="1"/>
  <c r="AW7" i="1"/>
  <c r="AW8" i="1"/>
  <c r="AW9" i="1"/>
  <c r="AW10" i="1"/>
  <c r="AW11" i="1"/>
  <c r="AW12" i="1"/>
  <c r="AW13" i="1"/>
  <c r="AW14" i="1"/>
  <c r="AW15" i="1"/>
  <c r="AW16" i="1"/>
  <c r="AW17" i="1"/>
  <c r="AW18" i="1"/>
  <c r="AW19" i="1"/>
  <c r="AW20" i="1"/>
  <c r="AW21" i="1"/>
  <c r="AW22" i="1"/>
  <c r="AW23" i="1"/>
  <c r="AW24" i="1"/>
  <c r="AW25" i="1"/>
  <c r="AW26" i="1"/>
  <c r="AW27" i="1"/>
  <c r="AW28" i="1"/>
  <c r="AW29" i="1"/>
  <c r="AW30" i="1"/>
  <c r="AW31" i="1"/>
  <c r="AW32" i="1"/>
  <c r="AW33" i="1"/>
  <c r="AW2" i="1"/>
  <c r="AK33" i="1"/>
  <c r="AH33" i="1"/>
  <c r="AE33" i="1"/>
  <c r="AB33" i="1"/>
  <c r="Y33" i="1"/>
  <c r="V33" i="1"/>
  <c r="K33" i="1"/>
  <c r="AG3" i="1"/>
  <c r="AH3" i="1" s="1"/>
  <c r="AG4" i="1"/>
  <c r="AH4" i="1" s="1"/>
  <c r="AG5" i="1"/>
  <c r="AH5" i="1" s="1"/>
  <c r="AG6" i="1"/>
  <c r="AH6" i="1" s="1"/>
  <c r="AG7" i="1"/>
  <c r="AH7" i="1" s="1"/>
  <c r="AG8" i="1"/>
  <c r="AH8" i="1" s="1"/>
  <c r="AG9" i="1"/>
  <c r="AH9" i="1" s="1"/>
  <c r="AG10" i="1"/>
  <c r="AH10" i="1" s="1"/>
  <c r="AG11" i="1"/>
  <c r="AH11" i="1" s="1"/>
  <c r="AG12" i="1"/>
  <c r="AH12" i="1" s="1"/>
  <c r="AG13" i="1"/>
  <c r="AH13" i="1" s="1"/>
  <c r="AG14" i="1"/>
  <c r="AH14" i="1" s="1"/>
  <c r="AG15" i="1"/>
  <c r="AH15" i="1" s="1"/>
  <c r="AG16" i="1"/>
  <c r="AH16" i="1" s="1"/>
  <c r="AG17" i="1"/>
  <c r="AH17" i="1" s="1"/>
  <c r="AG18" i="1"/>
  <c r="AH18" i="1" s="1"/>
  <c r="AG19" i="1"/>
  <c r="AH19" i="1" s="1"/>
  <c r="AG20" i="1"/>
  <c r="AH20" i="1" s="1"/>
  <c r="AG21" i="1"/>
  <c r="AH21" i="1" s="1"/>
  <c r="AG22" i="1"/>
  <c r="AH22" i="1" s="1"/>
  <c r="AG23" i="1"/>
  <c r="AH23" i="1" s="1"/>
  <c r="AG24" i="1"/>
  <c r="AH24" i="1" s="1"/>
  <c r="AG25" i="1"/>
  <c r="AH25" i="1" s="1"/>
  <c r="AG26" i="1"/>
  <c r="AH26" i="1" s="1"/>
  <c r="AG27" i="1"/>
  <c r="AH27" i="1" s="1"/>
  <c r="AG28" i="1"/>
  <c r="AH28" i="1" s="1"/>
  <c r="AG29" i="1"/>
  <c r="AH29" i="1" s="1"/>
  <c r="AG30" i="1"/>
  <c r="AH30" i="1" s="1"/>
  <c r="AG31" i="1"/>
  <c r="AH31" i="1" s="1"/>
  <c r="AG32" i="1"/>
  <c r="AH32" i="1" s="1"/>
  <c r="AD3" i="1"/>
  <c r="AE3" i="1" s="1"/>
  <c r="AD4" i="1"/>
  <c r="AE4" i="1" s="1"/>
  <c r="AD5" i="1"/>
  <c r="AE5" i="1" s="1"/>
  <c r="AD6" i="1"/>
  <c r="AE6" i="1" s="1"/>
  <c r="AD7" i="1"/>
  <c r="AE7" i="1" s="1"/>
  <c r="AD8" i="1"/>
  <c r="AE8" i="1" s="1"/>
  <c r="AD9" i="1"/>
  <c r="AE9" i="1" s="1"/>
  <c r="AD10" i="1"/>
  <c r="AE10" i="1" s="1"/>
  <c r="AD11" i="1"/>
  <c r="AE11" i="1" s="1"/>
  <c r="AD12" i="1"/>
  <c r="AE12" i="1" s="1"/>
  <c r="AD13" i="1"/>
  <c r="AE13" i="1" s="1"/>
  <c r="AD14" i="1"/>
  <c r="AE14" i="1" s="1"/>
  <c r="AD15" i="1"/>
  <c r="AE15" i="1" s="1"/>
  <c r="AD16" i="1"/>
  <c r="AE16" i="1" s="1"/>
  <c r="AD17" i="1"/>
  <c r="AE17" i="1" s="1"/>
  <c r="AD18" i="1"/>
  <c r="AE18" i="1" s="1"/>
  <c r="AD19" i="1"/>
  <c r="AE19" i="1" s="1"/>
  <c r="AD20" i="1"/>
  <c r="AE20" i="1" s="1"/>
  <c r="AD21" i="1"/>
  <c r="AE21" i="1" s="1"/>
  <c r="AD22" i="1"/>
  <c r="AE22" i="1" s="1"/>
  <c r="AD23" i="1"/>
  <c r="AE23" i="1" s="1"/>
  <c r="AD24" i="1"/>
  <c r="AE24" i="1" s="1"/>
  <c r="AD25" i="1"/>
  <c r="AE25" i="1" s="1"/>
  <c r="AD26" i="1"/>
  <c r="AE26" i="1" s="1"/>
  <c r="AD27" i="1"/>
  <c r="AE27" i="1" s="1"/>
  <c r="AD28" i="1"/>
  <c r="AE28" i="1" s="1"/>
  <c r="AD29" i="1"/>
  <c r="AE29" i="1" s="1"/>
  <c r="AD30" i="1"/>
  <c r="AE30" i="1" s="1"/>
  <c r="AD31" i="1"/>
  <c r="AE31" i="1" s="1"/>
  <c r="AD32" i="1"/>
  <c r="AE32" i="1" s="1"/>
  <c r="AA3" i="1"/>
  <c r="AB3" i="1" s="1"/>
  <c r="AA4" i="1"/>
  <c r="AB4" i="1" s="1"/>
  <c r="AA5" i="1"/>
  <c r="AB5" i="1" s="1"/>
  <c r="AA6" i="1"/>
  <c r="AB6" i="1" s="1"/>
  <c r="AA7" i="1"/>
  <c r="AB7" i="1" s="1"/>
  <c r="AA8" i="1"/>
  <c r="AB8" i="1" s="1"/>
  <c r="AA9" i="1"/>
  <c r="AB9" i="1" s="1"/>
  <c r="AA10" i="1"/>
  <c r="AB10" i="1" s="1"/>
  <c r="AA11" i="1"/>
  <c r="AB11" i="1" s="1"/>
  <c r="AA12" i="1"/>
  <c r="AB12" i="1" s="1"/>
  <c r="AA13" i="1"/>
  <c r="AB13" i="1" s="1"/>
  <c r="AA14" i="1"/>
  <c r="AB14" i="1" s="1"/>
  <c r="AA15" i="1"/>
  <c r="AB15" i="1" s="1"/>
  <c r="AA16" i="1"/>
  <c r="AB16" i="1" s="1"/>
  <c r="AA17" i="1"/>
  <c r="AB17" i="1" s="1"/>
  <c r="AA18" i="1"/>
  <c r="AB18" i="1" s="1"/>
  <c r="AA19" i="1"/>
  <c r="AB19" i="1" s="1"/>
  <c r="AA20" i="1"/>
  <c r="AB20" i="1" s="1"/>
  <c r="AA21" i="1"/>
  <c r="AB21" i="1" s="1"/>
  <c r="AA22" i="1"/>
  <c r="AB22" i="1" s="1"/>
  <c r="AA23" i="1"/>
  <c r="AB23" i="1" s="1"/>
  <c r="AA24" i="1"/>
  <c r="AB24" i="1" s="1"/>
  <c r="AA25" i="1"/>
  <c r="AB25" i="1" s="1"/>
  <c r="AA26" i="1"/>
  <c r="AB26" i="1" s="1"/>
  <c r="AA27" i="1"/>
  <c r="AB27" i="1" s="1"/>
  <c r="AA28" i="1"/>
  <c r="AB28" i="1" s="1"/>
  <c r="AA29" i="1"/>
  <c r="AB29" i="1" s="1"/>
  <c r="AA30" i="1"/>
  <c r="AB30" i="1" s="1"/>
  <c r="AA31" i="1"/>
  <c r="AB31" i="1" s="1"/>
  <c r="AA32" i="1"/>
  <c r="AB32" i="1" s="1"/>
  <c r="X3" i="1"/>
  <c r="Y3" i="1" s="1"/>
  <c r="X4" i="1"/>
  <c r="Y4" i="1" s="1"/>
  <c r="X5" i="1"/>
  <c r="Y5" i="1" s="1"/>
  <c r="X6" i="1"/>
  <c r="Y6" i="1" s="1"/>
  <c r="X7" i="1"/>
  <c r="Y7" i="1" s="1"/>
  <c r="X8" i="1"/>
  <c r="Y8" i="1" s="1"/>
  <c r="X9" i="1"/>
  <c r="Y9" i="1" s="1"/>
  <c r="X10" i="1"/>
  <c r="Y10" i="1" s="1"/>
  <c r="X11" i="1"/>
  <c r="Y11" i="1" s="1"/>
  <c r="X12" i="1"/>
  <c r="Y12" i="1" s="1"/>
  <c r="X13" i="1"/>
  <c r="Y13" i="1" s="1"/>
  <c r="X14" i="1"/>
  <c r="Y14" i="1" s="1"/>
  <c r="X15" i="1"/>
  <c r="Y15" i="1" s="1"/>
  <c r="X16" i="1"/>
  <c r="Y16" i="1" s="1"/>
  <c r="X17" i="1"/>
  <c r="Y17" i="1" s="1"/>
  <c r="X18" i="1"/>
  <c r="Y18" i="1" s="1"/>
  <c r="X19" i="1"/>
  <c r="Y19" i="1" s="1"/>
  <c r="X20" i="1"/>
  <c r="Y20" i="1" s="1"/>
  <c r="X21" i="1"/>
  <c r="Y21" i="1" s="1"/>
  <c r="X22" i="1"/>
  <c r="Y22" i="1" s="1"/>
  <c r="X23" i="1"/>
  <c r="Y23" i="1" s="1"/>
  <c r="X24" i="1"/>
  <c r="Y24" i="1" s="1"/>
  <c r="X25" i="1"/>
  <c r="Y25" i="1" s="1"/>
  <c r="X26" i="1"/>
  <c r="Y26" i="1" s="1"/>
  <c r="X27" i="1"/>
  <c r="Y27" i="1" s="1"/>
  <c r="X28" i="1"/>
  <c r="Y28" i="1" s="1"/>
  <c r="X29" i="1"/>
  <c r="Y29" i="1" s="1"/>
  <c r="X30" i="1"/>
  <c r="Y30" i="1" s="1"/>
  <c r="X31" i="1"/>
  <c r="Y31" i="1" s="1"/>
  <c r="X32" i="1"/>
  <c r="Y32" i="1" s="1"/>
  <c r="V3" i="1"/>
  <c r="U4" i="1"/>
  <c r="V4" i="1" s="1"/>
  <c r="U5" i="1"/>
  <c r="V5" i="1" s="1"/>
  <c r="U6" i="1"/>
  <c r="V6" i="1" s="1"/>
  <c r="U7" i="1"/>
  <c r="V7" i="1" s="1"/>
  <c r="U8" i="1"/>
  <c r="V8" i="1" s="1"/>
  <c r="U9" i="1"/>
  <c r="V9" i="1" s="1"/>
  <c r="U10" i="1"/>
  <c r="V10" i="1" s="1"/>
  <c r="U11" i="1"/>
  <c r="V11" i="1" s="1"/>
  <c r="U12" i="1"/>
  <c r="V12" i="1" s="1"/>
  <c r="U13" i="1"/>
  <c r="V13" i="1" s="1"/>
  <c r="U14" i="1"/>
  <c r="V14" i="1" s="1"/>
  <c r="U15" i="1"/>
  <c r="V15" i="1" s="1"/>
  <c r="U16" i="1"/>
  <c r="V16" i="1" s="1"/>
  <c r="U17" i="1"/>
  <c r="V17" i="1" s="1"/>
  <c r="U18" i="1"/>
  <c r="V18" i="1" s="1"/>
  <c r="U19" i="1"/>
  <c r="V19" i="1" s="1"/>
  <c r="U20" i="1"/>
  <c r="V20" i="1" s="1"/>
  <c r="U21" i="1"/>
  <c r="V21" i="1" s="1"/>
  <c r="U22" i="1"/>
  <c r="V22" i="1" s="1"/>
  <c r="U23" i="1"/>
  <c r="V23" i="1" s="1"/>
  <c r="U24" i="1"/>
  <c r="V24" i="1" s="1"/>
  <c r="U25" i="1"/>
  <c r="V25" i="1" s="1"/>
  <c r="U26" i="1"/>
  <c r="V26" i="1" s="1"/>
  <c r="U27" i="1"/>
  <c r="V27" i="1" s="1"/>
  <c r="U28" i="1"/>
  <c r="V28" i="1" s="1"/>
  <c r="U29" i="1"/>
  <c r="V29" i="1" s="1"/>
  <c r="U30" i="1"/>
  <c r="V30" i="1" s="1"/>
  <c r="U31" i="1"/>
  <c r="V31" i="1" s="1"/>
  <c r="U32" i="1"/>
  <c r="V32" i="1" s="1"/>
  <c r="J3" i="1"/>
  <c r="K3" i="1" s="1"/>
  <c r="J4" i="1"/>
  <c r="K4" i="1" s="1"/>
  <c r="J5" i="1"/>
  <c r="K5" i="1" s="1"/>
  <c r="J6" i="1"/>
  <c r="K6" i="1" s="1"/>
  <c r="J7" i="1"/>
  <c r="K7" i="1" s="1"/>
  <c r="J8" i="1"/>
  <c r="K8" i="1" s="1"/>
  <c r="J9" i="1"/>
  <c r="K9" i="1" s="1"/>
  <c r="J10" i="1"/>
  <c r="K10" i="1" s="1"/>
  <c r="J11" i="1"/>
  <c r="K11" i="1" s="1"/>
  <c r="J12" i="1"/>
  <c r="K12" i="1" s="1"/>
  <c r="J13" i="1"/>
  <c r="K13" i="1" s="1"/>
  <c r="J14" i="1"/>
  <c r="K14" i="1" s="1"/>
  <c r="J15" i="1"/>
  <c r="K15" i="1" s="1"/>
  <c r="J16" i="1"/>
  <c r="K16" i="1" s="1"/>
  <c r="J17" i="1"/>
  <c r="K17" i="1" s="1"/>
  <c r="J18" i="1"/>
  <c r="K18" i="1" s="1"/>
  <c r="J19" i="1"/>
  <c r="K19" i="1" s="1"/>
  <c r="J20" i="1"/>
  <c r="K20" i="1" s="1"/>
  <c r="J21" i="1"/>
  <c r="K21" i="1" s="1"/>
  <c r="J22" i="1"/>
  <c r="K22" i="1" s="1"/>
  <c r="J23" i="1"/>
  <c r="K23" i="1" s="1"/>
  <c r="J24" i="1"/>
  <c r="K24" i="1" s="1"/>
  <c r="J25" i="1"/>
  <c r="K25" i="1" s="1"/>
  <c r="J26" i="1"/>
  <c r="K26" i="1" s="1"/>
  <c r="J27" i="1"/>
  <c r="K27" i="1" s="1"/>
  <c r="J28" i="1"/>
  <c r="K28" i="1" s="1"/>
  <c r="J29" i="1"/>
  <c r="K29" i="1" s="1"/>
  <c r="J30" i="1"/>
  <c r="K30" i="1" s="1"/>
  <c r="J31" i="1"/>
  <c r="K31" i="1" s="1"/>
  <c r="J32" i="1"/>
  <c r="K32" i="1" s="1"/>
  <c r="G3" i="1"/>
  <c r="H3" i="1" s="1"/>
  <c r="G4" i="1"/>
  <c r="H4" i="1" s="1"/>
  <c r="G5" i="1"/>
  <c r="H5" i="1" s="1"/>
  <c r="G6" i="1"/>
  <c r="H6" i="1" s="1"/>
  <c r="G7" i="1"/>
  <c r="H7" i="1" s="1"/>
  <c r="G8" i="1"/>
  <c r="H8" i="1" s="1"/>
  <c r="G9" i="1"/>
  <c r="H9" i="1" s="1"/>
  <c r="G10" i="1"/>
  <c r="H10" i="1" s="1"/>
  <c r="G11" i="1"/>
  <c r="H11" i="1" s="1"/>
  <c r="G12" i="1"/>
  <c r="H12" i="1" s="1"/>
  <c r="G13" i="1"/>
  <c r="H13" i="1" s="1"/>
  <c r="G14" i="1"/>
  <c r="H14" i="1" s="1"/>
  <c r="G15" i="1"/>
  <c r="H15" i="1" s="1"/>
  <c r="G16" i="1"/>
  <c r="H16" i="1" s="1"/>
  <c r="G17" i="1"/>
  <c r="H17" i="1" s="1"/>
  <c r="G18" i="1"/>
  <c r="H18" i="1" s="1"/>
  <c r="G19" i="1"/>
  <c r="H19" i="1" s="1"/>
  <c r="G20" i="1"/>
  <c r="H20" i="1" s="1"/>
  <c r="G21" i="1"/>
  <c r="H21" i="1" s="1"/>
  <c r="G22" i="1"/>
  <c r="H22" i="1" s="1"/>
  <c r="G23" i="1"/>
  <c r="H23" i="1" s="1"/>
  <c r="G24" i="1"/>
  <c r="H24" i="1" s="1"/>
  <c r="G25" i="1"/>
  <c r="H25" i="1" s="1"/>
  <c r="G26" i="1"/>
  <c r="H26" i="1" s="1"/>
  <c r="G27" i="1"/>
  <c r="H27" i="1" s="1"/>
  <c r="G28" i="1"/>
  <c r="H28" i="1" s="1"/>
  <c r="G29" i="1"/>
  <c r="H29" i="1" s="1"/>
  <c r="G30" i="1"/>
  <c r="H30" i="1" s="1"/>
  <c r="G31" i="1"/>
  <c r="H31" i="1" s="1"/>
  <c r="G32" i="1"/>
  <c r="H32" i="1" s="1"/>
  <c r="G33" i="1"/>
  <c r="AJ3" i="1"/>
  <c r="AJ4" i="1"/>
  <c r="AJ5" i="1"/>
  <c r="AJ6" i="1"/>
  <c r="AJ7" i="1"/>
  <c r="AJ8" i="1"/>
  <c r="AJ9" i="1"/>
  <c r="AJ10" i="1"/>
  <c r="AJ11" i="1"/>
  <c r="AJ12" i="1"/>
  <c r="AJ13" i="1"/>
  <c r="AJ14" i="1"/>
  <c r="AJ15" i="1"/>
  <c r="AJ16" i="1"/>
  <c r="AJ17" i="1"/>
  <c r="AJ18" i="1"/>
  <c r="AK18" i="1" s="1"/>
  <c r="AJ19" i="1"/>
  <c r="AJ20" i="1"/>
  <c r="AJ21" i="1"/>
  <c r="AJ22" i="1"/>
  <c r="AJ23" i="1"/>
  <c r="AJ24" i="1"/>
  <c r="AJ25" i="1"/>
  <c r="AJ26" i="1"/>
  <c r="AJ27" i="1"/>
  <c r="AJ28" i="1"/>
  <c r="AJ29" i="1"/>
  <c r="AJ30" i="1"/>
  <c r="AJ31" i="1"/>
  <c r="AJ32" i="1"/>
  <c r="AJ2" i="1"/>
  <c r="AG2" i="1"/>
  <c r="AH2" i="1" s="1"/>
  <c r="AD2" i="1"/>
  <c r="AE2" i="1" s="1"/>
  <c r="AA2" i="1"/>
  <c r="AB2" i="1" s="1"/>
  <c r="X2" i="1"/>
  <c r="Y2" i="1" s="1"/>
  <c r="U2" i="1"/>
  <c r="V2" i="1" s="1"/>
  <c r="J2" i="1"/>
  <c r="K2" i="1" s="1"/>
  <c r="G2" i="1"/>
  <c r="H2" i="1" s="1"/>
  <c r="D2" i="1"/>
  <c r="E2" i="1" s="1"/>
  <c r="D3" i="1"/>
  <c r="E3" i="1" s="1"/>
  <c r="D4" i="1"/>
  <c r="E4" i="1" s="1"/>
  <c r="D5" i="1"/>
  <c r="E5" i="1" s="1"/>
  <c r="D6" i="1"/>
  <c r="E6" i="1" s="1"/>
  <c r="D7" i="1"/>
  <c r="E7" i="1" s="1"/>
  <c r="D8" i="1"/>
  <c r="E8" i="1" s="1"/>
  <c r="D9" i="1"/>
  <c r="E9" i="1" s="1"/>
  <c r="D10" i="1"/>
  <c r="E10" i="1" s="1"/>
  <c r="D11" i="1"/>
  <c r="E11" i="1" s="1"/>
  <c r="D12" i="1"/>
  <c r="E12" i="1" s="1"/>
  <c r="D13" i="1"/>
  <c r="E13" i="1" s="1"/>
  <c r="D14" i="1"/>
  <c r="E14" i="1" s="1"/>
  <c r="D15" i="1"/>
  <c r="E15" i="1" s="1"/>
  <c r="D16" i="1"/>
  <c r="E16" i="1" s="1"/>
  <c r="D17" i="1"/>
  <c r="E17" i="1" s="1"/>
  <c r="D18" i="1"/>
  <c r="E18" i="1" s="1"/>
  <c r="D19" i="1"/>
  <c r="E19" i="1" s="1"/>
  <c r="D20" i="1"/>
  <c r="E20" i="1" s="1"/>
  <c r="D21" i="1"/>
  <c r="E21" i="1" s="1"/>
  <c r="D22" i="1"/>
  <c r="E22" i="1" s="1"/>
  <c r="D23" i="1"/>
  <c r="E23" i="1" s="1"/>
  <c r="D24" i="1"/>
  <c r="E24" i="1" s="1"/>
  <c r="D25" i="1"/>
  <c r="E25" i="1" s="1"/>
  <c r="D26" i="1"/>
  <c r="E26" i="1" s="1"/>
  <c r="D27" i="1"/>
  <c r="E27" i="1" s="1"/>
  <c r="D28" i="1"/>
  <c r="E28" i="1" s="1"/>
  <c r="D29" i="1"/>
  <c r="E29" i="1" s="1"/>
  <c r="D30" i="1"/>
  <c r="E30" i="1" s="1"/>
  <c r="D31" i="1"/>
  <c r="E31" i="1" s="1"/>
  <c r="D32" i="1"/>
  <c r="E32" i="1" s="1"/>
  <c r="D33" i="1"/>
  <c r="E33" i="1" s="1"/>
  <c r="AV3" i="1"/>
  <c r="AV4" i="1"/>
  <c r="AV5" i="1"/>
  <c r="AV6" i="1"/>
  <c r="AV7" i="1"/>
  <c r="AV8" i="1"/>
  <c r="AV9" i="1"/>
  <c r="AV10" i="1"/>
  <c r="AV11" i="1"/>
  <c r="AV12" i="1"/>
  <c r="AV13" i="1"/>
  <c r="AV14" i="1"/>
  <c r="AV15" i="1"/>
  <c r="AV16" i="1"/>
  <c r="AV17" i="1"/>
  <c r="AV18" i="1"/>
  <c r="AV19" i="1"/>
  <c r="AV20" i="1"/>
  <c r="AV21" i="1"/>
  <c r="AV22" i="1"/>
  <c r="AV23" i="1"/>
  <c r="AV24" i="1"/>
  <c r="AV25" i="1"/>
  <c r="AV26" i="1"/>
  <c r="AV27" i="1"/>
  <c r="AV28" i="1"/>
  <c r="AV29" i="1"/>
  <c r="AV30" i="1"/>
  <c r="AV31" i="1"/>
  <c r="AV32" i="1"/>
  <c r="AV2" i="1"/>
  <c r="AC51" i="2"/>
  <c r="AB51" i="2"/>
  <c r="AA51" i="2"/>
  <c r="Z51" i="2"/>
  <c r="Y51" i="2"/>
  <c r="X51" i="2"/>
  <c r="W51" i="2"/>
  <c r="V51" i="2"/>
  <c r="U51" i="2"/>
  <c r="T51" i="2"/>
  <c r="S51" i="2"/>
  <c r="R51" i="2"/>
  <c r="Q51" i="2"/>
  <c r="P51" i="2"/>
  <c r="O51" i="2"/>
  <c r="N51" i="2"/>
  <c r="M51" i="2"/>
  <c r="L51" i="2"/>
  <c r="K51" i="2"/>
  <c r="J51" i="2"/>
  <c r="I51" i="2"/>
  <c r="H51" i="2"/>
  <c r="G51" i="2"/>
  <c r="F51" i="2"/>
  <c r="E51" i="2"/>
  <c r="D51" i="2"/>
  <c r="C51" i="2"/>
  <c r="AD50" i="2"/>
  <c r="AD49" i="2"/>
  <c r="AD48" i="2"/>
  <c r="AD47" i="2"/>
  <c r="AD46" i="2"/>
  <c r="AD45" i="2"/>
  <c r="AD44" i="2"/>
  <c r="AD43" i="2"/>
  <c r="AD42" i="2"/>
  <c r="AD41" i="2"/>
  <c r="AD40" i="2"/>
  <c r="AD39" i="2"/>
  <c r="AD38" i="2"/>
  <c r="AD37" i="2"/>
  <c r="AD36" i="2"/>
  <c r="AD35" i="2"/>
  <c r="AD34" i="2"/>
  <c r="AD33" i="2"/>
  <c r="AD32" i="2"/>
  <c r="AD31" i="2"/>
  <c r="AD30" i="2"/>
  <c r="AD29" i="2"/>
  <c r="AD28" i="2"/>
  <c r="AD27" i="2"/>
  <c r="AD26" i="2"/>
  <c r="AD25" i="2"/>
  <c r="AD24" i="2"/>
  <c r="AD23" i="2"/>
  <c r="AD22" i="2"/>
  <c r="AD21" i="2"/>
  <c r="AD20" i="2"/>
  <c r="AD19" i="2"/>
  <c r="AD18" i="2"/>
  <c r="AD17" i="2"/>
  <c r="AD16" i="2"/>
  <c r="AD15" i="2"/>
  <c r="AD14" i="2"/>
  <c r="AD13" i="2"/>
  <c r="AD12" i="2"/>
  <c r="AD11" i="2"/>
  <c r="AD10" i="2"/>
  <c r="AD51" i="2" s="1"/>
  <c r="AX30" i="1" l="1"/>
  <c r="AX14" i="1"/>
  <c r="AX22" i="1"/>
  <c r="AX6" i="1"/>
  <c r="AX8" i="1"/>
  <c r="AX2" i="1"/>
  <c r="AX10" i="1"/>
  <c r="AX24" i="1"/>
  <c r="AX23" i="1"/>
  <c r="AX7" i="1"/>
  <c r="AX21" i="1"/>
  <c r="AX5" i="1"/>
  <c r="AX20" i="1"/>
  <c r="AX4" i="1"/>
  <c r="AX3" i="1"/>
  <c r="AX33" i="1"/>
  <c r="AX19" i="1"/>
  <c r="AX17" i="1"/>
  <c r="AX16" i="1"/>
  <c r="AX32" i="1"/>
  <c r="AX31" i="1"/>
  <c r="AX15" i="1"/>
  <c r="AX29" i="1"/>
  <c r="AX13" i="1"/>
  <c r="AK2" i="1"/>
  <c r="AX28" i="1"/>
  <c r="AX12" i="1"/>
  <c r="AX27" i="1"/>
  <c r="AX11" i="1"/>
  <c r="AX26" i="1"/>
  <c r="AX25" i="1"/>
  <c r="AX9" i="1"/>
  <c r="AX18" i="1"/>
  <c r="H33" i="1"/>
  <c r="AK17" i="1"/>
  <c r="AK32" i="1"/>
  <c r="AK16" i="1"/>
  <c r="AK31" i="1"/>
  <c r="AK15" i="1"/>
  <c r="AK30" i="1"/>
  <c r="AK14" i="1"/>
  <c r="AK29" i="1"/>
  <c r="AK13" i="1"/>
  <c r="AK28" i="1"/>
  <c r="AK12" i="1"/>
  <c r="AK27" i="1"/>
  <c r="AK11" i="1"/>
  <c r="AK26" i="1"/>
  <c r="AK10" i="1"/>
  <c r="AK25" i="1"/>
  <c r="AK9" i="1"/>
  <c r="AK24" i="1"/>
  <c r="AK8" i="1"/>
  <c r="AK23" i="1"/>
  <c r="AK7" i="1"/>
  <c r="AK22" i="1"/>
  <c r="AK6" i="1"/>
  <c r="AK21" i="1"/>
  <c r="AK5" i="1"/>
  <c r="AK20" i="1"/>
  <c r="AK4" i="1"/>
  <c r="AK19" i="1"/>
  <c r="AK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Janella Rosales</author>
  </authors>
  <commentList>
    <comment ref="B20" authorId="0" shapeId="0" xr:uid="{24C8E28C-F44B-4DE1-BF00-35A191EC1408}">
      <text>
        <r>
          <rPr>
            <b/>
            <sz val="9"/>
            <color indexed="81"/>
            <rFont val="Tahoma"/>
            <charset val="1"/>
          </rPr>
          <t xml:space="preserve">From previous meron syang time in na 10:05 na galing sa DTR00097150 then after show adjusted nawala yung time in nya pati yung DTR00097150 then nag karon ng filling na OT00259282 nung September 8 cutoff ng Sep11 Sep25
</t>
        </r>
      </text>
    </comment>
    <comment ref="E22" authorId="0" shapeId="0" xr:uid="{D0F12470-61E6-4E77-BBF5-D7DE35DF6A17}">
      <text>
        <r>
          <rPr>
            <b/>
            <sz val="9"/>
            <color indexed="81"/>
            <rFont val="Tahoma"/>
            <family val="2"/>
          </rPr>
          <t xml:space="preserve">dapat 8.24 lang makukuha nya kasi hindi dapat kasama yung September 24 at 25 na may value na 3.45 at 0.61 kasi ang approval date nila ay Oct 14 na hindi pasok sa last cutoff date
Manual Discrepancy
</t>
        </r>
      </text>
    </comment>
    <comment ref="AD22" authorId="0" shapeId="0" xr:uid="{4BDC275D-A193-416D-9B97-FB823B1BD6AB}">
      <text>
        <r>
          <rPr>
            <b/>
            <sz val="9"/>
            <color indexed="81"/>
            <rFont val="Tahoma"/>
            <charset val="1"/>
          </rPr>
          <t xml:space="preserve">Manual Error wala syang adjustment for REGULAR OT ND Type 2 at ang comment sa Manual adjustment ay sep15 na Restday
</t>
        </r>
      </text>
    </comment>
    <comment ref="AB26" authorId="0" shapeId="0" xr:uid="{39BBFAFE-F255-432B-AE91-3E4615213164}">
      <text>
        <r>
          <rPr>
            <b/>
            <sz val="9"/>
            <color indexed="81"/>
            <rFont val="Tahoma"/>
            <family val="2"/>
          </rPr>
          <t>Tama lang na dapat may makukuha syang OTND Type 1 na 0.20 kasi yung time out nya nung Sep 12 is 6:12 PM means may 12 min syang OTND</t>
        </r>
      </text>
    </comment>
    <comment ref="K27" authorId="0" shapeId="0" xr:uid="{85643A7D-7BD1-4F8B-A2B9-EFF951DEA97E}">
      <text>
        <r>
          <rPr>
            <b/>
            <sz val="9"/>
            <color indexed="81"/>
            <rFont val="Tahoma"/>
            <family val="2"/>
          </rPr>
          <t xml:space="preserve">tally na nag round kaya dapat 0.20
</t>
        </r>
      </text>
    </comment>
    <comment ref="Z28" authorId="0" shapeId="0" xr:uid="{26EA43E3-14E7-49FD-8A4E-D8057D033308}">
      <text>
        <r>
          <rPr>
            <b/>
            <sz val="9"/>
            <color indexed="81"/>
            <rFont val="Tahoma"/>
            <charset val="1"/>
          </rPr>
          <t>Janella Rosales:</t>
        </r>
        <r>
          <rPr>
            <sz val="9"/>
            <color indexed="81"/>
            <rFont val="Tahoma"/>
            <charset val="1"/>
          </rPr>
          <t xml:space="preserve">
</t>
        </r>
      </text>
    </comment>
    <comment ref="AB28" authorId="0" shapeId="0" xr:uid="{34410D35-6B57-4FD5-8706-FB122A4EBA4A}">
      <text>
        <r>
          <rPr>
            <b/>
            <sz val="9"/>
            <color indexed="81"/>
            <rFont val="Tahoma"/>
            <family val="2"/>
          </rPr>
          <t xml:space="preserve">Wala dapat syang 0.20 kasi yung Schedule nya is 10PM to 6AM so total ng OTDN nya is 8H flat nung Sep 24 and 25
Fixed na tally 8.20 </t>
        </r>
      </text>
    </comment>
    <comment ref="F30" authorId="0" shapeId="0" xr:uid="{B62264D1-5393-4BE5-9892-022D188019C9}">
      <text>
        <r>
          <rPr>
            <b/>
            <sz val="9"/>
            <color indexed="81"/>
            <rFont val="Tahoma"/>
            <charset val="1"/>
          </rPr>
          <t>Time logs overide nung Sep 15</t>
        </r>
      </text>
    </comment>
    <comment ref="I30" authorId="0" shapeId="0" xr:uid="{3C79D1B1-AE29-473A-A8CF-297E8083EFE6}">
      <text>
        <r>
          <rPr>
            <b/>
            <sz val="9"/>
            <color indexed="81"/>
            <rFont val="Tahoma"/>
            <charset val="1"/>
          </rPr>
          <t>Time logs overide nung Sep 15</t>
        </r>
      </text>
    </comment>
    <comment ref="W30" authorId="0" shapeId="0" xr:uid="{A1948405-DFA3-457B-879E-D24D7938CB8B}">
      <text>
        <r>
          <rPr>
            <b/>
            <sz val="9"/>
            <color indexed="81"/>
            <rFont val="Tahoma"/>
            <charset val="1"/>
          </rPr>
          <t>tally na dapat 1.38 yung makuha nya gawa nung date ng 16 dapat hindi nag take effect agad yung DTRP kasi hindi sya pasok sa cutoff?</t>
        </r>
      </text>
    </comment>
    <comment ref="D31" authorId="0" shapeId="0" xr:uid="{5CD204EA-F990-48BA-A8E4-5DE393B01F2E}">
      <text>
        <r>
          <rPr>
            <b/>
            <sz val="9"/>
            <color indexed="81"/>
            <rFont val="Tahoma"/>
            <charset val="1"/>
          </rPr>
          <t>Discrepancy nya is yung sep 3, 6, 9, 10 is from previous pa kasi Approval date nya is Sep 24, ang ginegenerate nating cutoff is Oct11-25 last cutoff date is Sep 30 to Oct 13
kaya ang kinuha nya lang na date ay Sep 4 nung period ng Sep11 Sep25 at Sep 20 na period ng Sep26 Oct10</t>
        </r>
      </text>
    </comment>
    <comment ref="U31" authorId="0" shapeId="0" xr:uid="{2DC93501-79DB-41D4-813E-2D8483611231}">
      <text>
        <r>
          <rPr>
            <b/>
            <sz val="9"/>
            <color indexed="81"/>
            <rFont val="Tahoma"/>
            <charset val="1"/>
          </rPr>
          <t>Discrepancy nya is yung sep 3, 6, 9, 10 is from previous pa kasi Approval date nya is Sep 24, ang ginegenerate nating cutoff is Oct11-25 last cutoff date is Sep 30 to Oct 13
kaya ang kinuha nya lang na date ay Sep 4 nung period ng Sep11 Sep25 at Sep 20 na period ng Sep26 Oct10</t>
        </r>
      </text>
    </comment>
    <comment ref="AB31" authorId="0" shapeId="0" xr:uid="{7B49ED4B-DB4C-4E08-ABD0-CC73356603D6}">
      <text>
        <r>
          <rPr>
            <b/>
            <sz val="9"/>
            <color indexed="81"/>
            <rFont val="Tahoma"/>
            <charset val="1"/>
          </rPr>
          <t>Dapat may makuha sya na OT ND kasi kasama naman ito sa date ng Sep 4 and 20 pero may regular sya sa date nato so Manual Error</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Janella Rosales</author>
  </authors>
  <commentList>
    <comment ref="F10" authorId="0" shapeId="0" xr:uid="{2A5A2F92-259D-4D75-A4E0-FEBE20F25749}">
      <text>
        <r>
          <rPr>
            <b/>
            <sz val="9"/>
            <color indexed="81"/>
            <rFont val="Tahoma"/>
            <family val="2"/>
          </rPr>
          <t>Filed Overtime Application on Aug 23</t>
        </r>
      </text>
    </comment>
    <comment ref="G10" authorId="0" shapeId="0" xr:uid="{FDA1360D-41D7-4669-A8BF-228FF4C579FC}">
      <text>
        <r>
          <rPr>
            <b/>
            <sz val="9"/>
            <color indexed="81"/>
            <rFont val="Tahoma"/>
            <family val="2"/>
          </rPr>
          <t>Filed Overtime Application on Aug 23</t>
        </r>
      </text>
    </comment>
    <comment ref="C11" authorId="0" shapeId="0" xr:uid="{8E367C64-2774-4F3A-B8B2-ADFB602BF553}">
      <text>
        <r>
          <rPr>
            <b/>
            <sz val="9"/>
            <color indexed="81"/>
            <rFont val="Tahoma"/>
            <family val="2"/>
          </rPr>
          <t>Filed Overtime Application on Sep 3, 4, 6, 9, 10</t>
        </r>
      </text>
    </comment>
    <comment ref="N11" authorId="0" shapeId="0" xr:uid="{B46E4DA3-99AE-4C11-9DC4-46F1F04A4168}">
      <text>
        <r>
          <rPr>
            <b/>
            <sz val="9"/>
            <color indexed="81"/>
            <rFont val="Tahoma"/>
            <family val="2"/>
          </rPr>
          <t>Janella Rosales:</t>
        </r>
        <r>
          <rPr>
            <sz val="9"/>
            <color indexed="81"/>
            <rFont val="Tahoma"/>
            <family val="2"/>
          </rPr>
          <t xml:space="preserve">
Filed Overtime Application on Sep 3, 4, 6, 9, 10</t>
        </r>
      </text>
    </comment>
    <comment ref="C12" authorId="0" shapeId="0" xr:uid="{46F00B5B-DE50-4823-9C12-6103D615AA11}">
      <text>
        <r>
          <rPr>
            <b/>
            <sz val="9"/>
            <color indexed="81"/>
            <rFont val="Tahoma"/>
            <family val="2"/>
          </rPr>
          <t>Filed Overtime Application on Sep 6</t>
        </r>
      </text>
    </comment>
    <comment ref="P12" authorId="0" shapeId="0" xr:uid="{3C097D38-1F57-49E3-BB7E-396D49612576}">
      <text>
        <r>
          <rPr>
            <b/>
            <sz val="9"/>
            <color indexed="81"/>
            <rFont val="Tahoma"/>
            <family val="2"/>
          </rPr>
          <t>Filed Overtime Application on Sep 6</t>
        </r>
      </text>
    </comment>
    <comment ref="O13" authorId="0" shapeId="0" xr:uid="{7F747616-7350-4359-B95D-D36A407C1FEC}">
      <text>
        <r>
          <rPr>
            <b/>
            <sz val="9"/>
            <color indexed="81"/>
            <rFont val="Tahoma"/>
            <family val="2"/>
          </rPr>
          <t>Filed Punch Alteration Application on Sep 9</t>
        </r>
      </text>
    </comment>
    <comment ref="O14" authorId="0" shapeId="0" xr:uid="{7468A86A-B4CC-4731-9107-C983525996B2}">
      <text>
        <r>
          <rPr>
            <b/>
            <sz val="9"/>
            <color indexed="81"/>
            <rFont val="Tahoma"/>
            <family val="2"/>
          </rPr>
          <t>Filed Punch Alteration Application on Sep 23</t>
        </r>
      </text>
    </comment>
    <comment ref="N15" authorId="0" shapeId="0" xr:uid="{1F032E48-C1B2-4952-9104-371CCB7A6DE4}">
      <text>
        <r>
          <rPr>
            <b/>
            <sz val="9"/>
            <color indexed="81"/>
            <rFont val="Tahoma"/>
            <family val="2"/>
          </rPr>
          <t>Filed Punch Alteration Application on Sep 14</t>
        </r>
      </text>
    </comment>
    <comment ref="C16" authorId="0" shapeId="0" xr:uid="{CC76B61A-95E6-4356-A771-E93E3EAA73CC}">
      <text>
        <r>
          <rPr>
            <b/>
            <sz val="9"/>
            <color indexed="81"/>
            <rFont val="Tahoma"/>
            <family val="2"/>
          </rPr>
          <t>Filed Overtime Application on Sep 13</t>
        </r>
      </text>
    </comment>
    <comment ref="D16" authorId="0" shapeId="0" xr:uid="{7DB8E2D9-DA66-4301-9BEC-BD4D8C64A9A8}">
      <text>
        <r>
          <rPr>
            <b/>
            <sz val="9"/>
            <color indexed="81"/>
            <rFont val="Tahoma"/>
            <family val="2"/>
          </rPr>
          <t>Filed Change Schedule and Punch Alteration Application on Sep 15</t>
        </r>
      </text>
    </comment>
    <comment ref="S16" authorId="0" shapeId="0" xr:uid="{6553D1B6-5EA7-4007-AC92-8C1FA85814B9}">
      <text>
        <r>
          <rPr>
            <b/>
            <sz val="9"/>
            <color indexed="81"/>
            <rFont val="Tahoma"/>
            <family val="2"/>
          </rPr>
          <t>Filed Change Schedule and Punch Alteration Application on Sep 15</t>
        </r>
      </text>
    </comment>
    <comment ref="C17" authorId="0" shapeId="0" xr:uid="{E8A45CDB-6471-46AB-B111-AAF98CA05E64}">
      <text>
        <r>
          <rPr>
            <b/>
            <sz val="9"/>
            <color indexed="81"/>
            <rFont val="Tahoma"/>
            <family val="2"/>
          </rPr>
          <t>Filed Overtime Application on Sep 16, 17, 18, 20, 21, 25</t>
        </r>
      </text>
    </comment>
    <comment ref="C18" authorId="0" shapeId="0" xr:uid="{AC3C2C49-ACCC-49FA-A996-04898B010FCE}">
      <text>
        <r>
          <rPr>
            <b/>
            <sz val="9"/>
            <color indexed="81"/>
            <rFont val="Tahoma"/>
            <family val="2"/>
          </rPr>
          <t>Filed Overtime Application on Sep 25</t>
        </r>
      </text>
    </comment>
    <comment ref="Q18" authorId="0" shapeId="0" xr:uid="{A2924A50-3491-4414-B1FA-BD2CABA6C6C0}">
      <text>
        <r>
          <rPr>
            <b/>
            <sz val="9"/>
            <color indexed="81"/>
            <rFont val="Tahoma"/>
            <family val="2"/>
          </rPr>
          <t>Filed Overtime Application on Sep 25</t>
        </r>
      </text>
    </comment>
    <comment ref="N19" authorId="0" shapeId="0" xr:uid="{9033A3AE-5CE5-42F2-BDC6-22ACE4D29849}">
      <text>
        <r>
          <rPr>
            <b/>
            <sz val="9"/>
            <color indexed="81"/>
            <rFont val="Tahoma"/>
            <family val="2"/>
          </rPr>
          <t>Filed Punch Alteration Application on Sep 16</t>
        </r>
      </text>
    </comment>
    <comment ref="N20" authorId="0" shapeId="0" xr:uid="{59D3344B-02C9-4817-A4C0-DA9DFDAAC763}">
      <text>
        <r>
          <rPr>
            <b/>
            <sz val="9"/>
            <color indexed="81"/>
            <rFont val="Tahoma"/>
            <family val="2"/>
          </rPr>
          <t>Filed Overtime and Punch Alteration Application on Sep 24</t>
        </r>
      </text>
    </comment>
    <comment ref="C21" authorId="0" shapeId="0" xr:uid="{20D13BAC-1C72-4D75-B412-7184AB936634}">
      <text>
        <r>
          <rPr>
            <b/>
            <sz val="9"/>
            <color indexed="81"/>
            <rFont val="Tahoma"/>
            <family val="2"/>
          </rPr>
          <t>Filed Overtime Application on Sep 25</t>
        </r>
      </text>
    </comment>
    <comment ref="C22" authorId="0" shapeId="0" xr:uid="{AE73129D-FF86-4EA0-8624-2DAA1A422CED}">
      <text>
        <r>
          <rPr>
            <b/>
            <sz val="9"/>
            <color indexed="81"/>
            <rFont val="Tahoma"/>
            <family val="2"/>
          </rPr>
          <t>Filed Overtime Application on Sep 16, 17, 18, 19, 20, 21, 24, 25</t>
        </r>
      </text>
    </comment>
    <comment ref="P22" authorId="0" shapeId="0" xr:uid="{E42E38D1-50B1-4EE8-AE18-61B1688F9841}">
      <text>
        <r>
          <rPr>
            <b/>
            <sz val="9"/>
            <color indexed="81"/>
            <rFont val="Tahoma"/>
            <family val="2"/>
          </rPr>
          <t>Filed Overtime Application on Sep 24, 25</t>
        </r>
      </text>
    </comment>
    <comment ref="C23" authorId="0" shapeId="0" xr:uid="{F3B5A174-370B-4836-9F32-A28548354584}">
      <text>
        <r>
          <rPr>
            <b/>
            <sz val="9"/>
            <color indexed="81"/>
            <rFont val="Tahoma"/>
            <family val="2"/>
          </rPr>
          <t>Filed Overtime Application on Sep 24</t>
        </r>
      </text>
    </comment>
    <comment ref="C24" authorId="0" shapeId="0" xr:uid="{9B3B5D7B-CA35-444B-95D1-3A649F8CAA2D}">
      <text>
        <r>
          <rPr>
            <b/>
            <sz val="9"/>
            <color indexed="81"/>
            <rFont val="Tahoma"/>
            <family val="2"/>
          </rPr>
          <t>Filed Overtime and Punch Alteration Application on Sep 23</t>
        </r>
      </text>
    </comment>
    <comment ref="O24" authorId="0" shapeId="0" xr:uid="{F9F67539-FC0B-4192-9029-432592268F08}">
      <text>
        <r>
          <rPr>
            <b/>
            <sz val="9"/>
            <color indexed="81"/>
            <rFont val="Tahoma"/>
            <family val="2"/>
          </rPr>
          <t>Filed Overtime and Punch Alteration Application on Sep 23</t>
        </r>
      </text>
    </comment>
    <comment ref="P24" authorId="0" shapeId="0" xr:uid="{134A7F91-4732-435F-8C02-C1FA0417AB6A}">
      <text>
        <r>
          <rPr>
            <b/>
            <sz val="9"/>
            <color indexed="81"/>
            <rFont val="Tahoma"/>
            <family val="2"/>
          </rPr>
          <t>Filed Overtime and Punch Alteration Application on Sep 23</t>
        </r>
      </text>
    </comment>
    <comment ref="C25" authorId="0" shapeId="0" xr:uid="{DADA75B1-987C-4B7E-9C49-1F3D06F546AC}">
      <text>
        <r>
          <rPr>
            <b/>
            <sz val="9"/>
            <color indexed="81"/>
            <rFont val="Tahoma"/>
            <family val="2"/>
          </rPr>
          <t>Filed Overtime, Punch Alteration and Change Schedule Application on Sep 12, 14, 16, 17, 18, 19, 20, 21, 24, 25</t>
        </r>
      </text>
    </comment>
    <comment ref="D25" authorId="0" shapeId="0" xr:uid="{97A4F15C-03E8-4E09-B5BA-51288E52FC7D}">
      <text>
        <r>
          <rPr>
            <b/>
            <sz val="9"/>
            <color indexed="81"/>
            <rFont val="Tahoma"/>
            <family val="2"/>
          </rPr>
          <t>Filed Overtime Application on Sep 15</t>
        </r>
      </text>
    </comment>
    <comment ref="E25" authorId="0" shapeId="0" xr:uid="{0396084C-5AE6-4643-A410-EEBC151FA58E}">
      <text>
        <r>
          <rPr>
            <b/>
            <sz val="9"/>
            <color indexed="81"/>
            <rFont val="Tahoma"/>
            <family val="2"/>
          </rPr>
          <t>Filed Overtime Application on Sep 15</t>
        </r>
      </text>
    </comment>
    <comment ref="N25" authorId="0" shapeId="0" xr:uid="{AF4DA25A-B16F-4FF5-8FEE-3933036773DF}">
      <text>
        <r>
          <rPr>
            <b/>
            <sz val="9"/>
            <color indexed="81"/>
            <rFont val="Tahoma"/>
            <family val="2"/>
          </rPr>
          <t>Filed Overtime Application on Sep 15</t>
        </r>
      </text>
    </comment>
    <comment ref="O25" authorId="0" shapeId="0" xr:uid="{22E7A57F-E7F1-4A76-9D6E-9722382B83EF}">
      <text>
        <r>
          <rPr>
            <b/>
            <sz val="9"/>
            <color indexed="81"/>
            <rFont val="Tahoma"/>
            <family val="2"/>
          </rPr>
          <t>Filed Overtime Application on Sep 15</t>
        </r>
      </text>
    </comment>
    <comment ref="Q25" authorId="0" shapeId="0" xr:uid="{6B790C45-B2F8-4A9D-991E-D009F15AA719}">
      <text>
        <r>
          <rPr>
            <b/>
            <sz val="9"/>
            <color indexed="81"/>
            <rFont val="Tahoma"/>
            <family val="2"/>
          </rPr>
          <t>Filed Overtime Application on Sep 15</t>
        </r>
      </text>
    </comment>
    <comment ref="R25" authorId="0" shapeId="0" xr:uid="{9B4A4805-4153-4844-8AFC-04EBDFB029C6}">
      <text>
        <r>
          <rPr>
            <b/>
            <sz val="9"/>
            <color indexed="81"/>
            <rFont val="Tahoma"/>
            <family val="2"/>
          </rPr>
          <t>Filed Overtime Application on Sep 15</t>
        </r>
      </text>
    </comment>
    <comment ref="C26" authorId="0" shapeId="0" xr:uid="{F5C7A4B9-6375-456E-8D43-13013E6BFB53}">
      <text>
        <r>
          <rPr>
            <b/>
            <sz val="9"/>
            <color indexed="81"/>
            <rFont val="Tahoma"/>
            <family val="2"/>
          </rPr>
          <t>Filed Overtime Application on Sep 24</t>
        </r>
      </text>
    </comment>
    <comment ref="D27" authorId="0" shapeId="0" xr:uid="{4A12548B-3E8B-479F-B83F-F1F4CB057679}">
      <text>
        <r>
          <rPr>
            <b/>
            <sz val="9"/>
            <color indexed="81"/>
            <rFont val="Tahoma"/>
            <family val="2"/>
          </rPr>
          <t>Filed Change Schedule and Punch Alteration Application on Sep 15</t>
        </r>
      </text>
    </comment>
    <comment ref="S27" authorId="0" shapeId="0" xr:uid="{C0CB66A6-FEA4-4C29-9458-827EDCD3346F}">
      <text>
        <r>
          <rPr>
            <b/>
            <sz val="9"/>
            <color indexed="81"/>
            <rFont val="Tahoma"/>
            <family val="2"/>
          </rPr>
          <t>Filed Change Schedule and Punch Alteration Application on Sep 15</t>
        </r>
      </text>
    </comment>
    <comment ref="C28" authorId="0" shapeId="0" xr:uid="{8451A514-C2BD-4B3E-874D-DB8276193FC6}">
      <text>
        <r>
          <rPr>
            <b/>
            <sz val="9"/>
            <color indexed="81"/>
            <rFont val="Tahoma"/>
            <family val="2"/>
          </rPr>
          <t>Filed Overtime Application on Sep 12</t>
        </r>
      </text>
    </comment>
    <comment ref="C29" authorId="0" shapeId="0" xr:uid="{A35CA093-EFDF-47D9-A677-650D1AB76D7F}">
      <text>
        <r>
          <rPr>
            <b/>
            <sz val="9"/>
            <color indexed="81"/>
            <rFont val="Tahoma"/>
            <family val="2"/>
          </rPr>
          <t>Filed Punch Alteration Application on Sep 14</t>
        </r>
      </text>
    </comment>
    <comment ref="O29" authorId="0" shapeId="0" xr:uid="{D533D87F-C961-4EB5-B485-EF5EBE947DA1}">
      <text>
        <r>
          <rPr>
            <b/>
            <sz val="9"/>
            <color indexed="81"/>
            <rFont val="Tahoma"/>
            <family val="2"/>
          </rPr>
          <t>Filed Punch Alteration Application on Sep 14</t>
        </r>
      </text>
    </comment>
    <comment ref="P29" authorId="0" shapeId="0" xr:uid="{26C92A86-C52D-47F5-AFCD-5B66736244F9}">
      <text>
        <r>
          <rPr>
            <b/>
            <sz val="9"/>
            <color indexed="81"/>
            <rFont val="Tahoma"/>
            <family val="2"/>
          </rPr>
          <t>Filed Punch Alteration Application on Sep 14</t>
        </r>
      </text>
    </comment>
    <comment ref="D30" authorId="0" shapeId="0" xr:uid="{CAA52887-A926-44A7-B528-A9DF96B024B5}">
      <text>
        <r>
          <rPr>
            <b/>
            <sz val="9"/>
            <color indexed="81"/>
            <rFont val="Tahoma"/>
            <family val="2"/>
          </rPr>
          <t>Filed Change Schedule Application on Sep 15</t>
        </r>
      </text>
    </comment>
    <comment ref="S30" authorId="0" shapeId="0" xr:uid="{2D0E5B77-5EE2-46C1-AC9E-A71CC26D53FB}">
      <text>
        <r>
          <rPr>
            <b/>
            <sz val="9"/>
            <color indexed="81"/>
            <rFont val="Tahoma"/>
            <family val="2"/>
          </rPr>
          <t>Filed Change Schedule Application on Sep 15</t>
        </r>
      </text>
    </comment>
    <comment ref="O31" authorId="0" shapeId="0" xr:uid="{65600E32-822F-49EB-8433-E8A070142942}">
      <text>
        <r>
          <rPr>
            <b/>
            <sz val="9"/>
            <color indexed="81"/>
            <rFont val="Tahoma"/>
            <family val="2"/>
          </rPr>
          <t>Filed Punch Alteration Application on Sep 14</t>
        </r>
      </text>
    </comment>
    <comment ref="D32" authorId="0" shapeId="0" xr:uid="{3BD017F0-9433-4FAA-B177-B98E62B11598}">
      <text>
        <r>
          <rPr>
            <b/>
            <sz val="9"/>
            <color indexed="81"/>
            <rFont val="Tahoma"/>
            <family val="2"/>
          </rPr>
          <t>Filed Change Schedule and Punch Alteration Application on Sep 15</t>
        </r>
      </text>
    </comment>
    <comment ref="S32" authorId="0" shapeId="0" xr:uid="{A019349A-BD58-4C00-BE14-EAA8AB92932E}">
      <text>
        <r>
          <rPr>
            <b/>
            <sz val="9"/>
            <color indexed="81"/>
            <rFont val="Tahoma"/>
            <family val="2"/>
          </rPr>
          <t>Filed Change Schedule and Punch Alteration Application on Sep 15</t>
        </r>
      </text>
    </comment>
    <comment ref="C33" authorId="0" shapeId="0" xr:uid="{80AA5E99-E47C-4114-8F41-4DE3A7869676}">
      <text>
        <r>
          <rPr>
            <b/>
            <sz val="9"/>
            <color indexed="81"/>
            <rFont val="Tahoma"/>
            <family val="2"/>
          </rPr>
          <t>Filed Overtime Application on Sep 24</t>
        </r>
      </text>
    </comment>
    <comment ref="P33" authorId="0" shapeId="0" xr:uid="{E9C2839B-4FE7-4071-875E-982B5463680A}">
      <text>
        <r>
          <rPr>
            <b/>
            <sz val="9"/>
            <color indexed="81"/>
            <rFont val="Tahoma"/>
            <family val="2"/>
          </rPr>
          <t>Filed Overtime Application on Sep 24</t>
        </r>
      </text>
    </comment>
    <comment ref="C34" authorId="0" shapeId="0" xr:uid="{DAF0E692-78DE-4A6B-BDC0-CC0FB9C46ABC}">
      <text>
        <r>
          <rPr>
            <b/>
            <sz val="9"/>
            <color indexed="81"/>
            <rFont val="Tahoma"/>
            <family val="2"/>
          </rPr>
          <t>Filed Overtime Application on Sep 25</t>
        </r>
      </text>
    </comment>
    <comment ref="P34" authorId="0" shapeId="0" xr:uid="{B11FBA02-23A9-47CE-9BCD-031A2FF22C24}">
      <text>
        <r>
          <rPr>
            <b/>
            <sz val="9"/>
            <color indexed="81"/>
            <rFont val="Tahoma"/>
            <family val="2"/>
          </rPr>
          <t>Filed Overtime Application on Sep 25</t>
        </r>
      </text>
    </comment>
    <comment ref="C35" authorId="0" shapeId="0" xr:uid="{5DD8B1A1-FFCF-4E00-943F-DE44D76D4088}">
      <text>
        <r>
          <rPr>
            <b/>
            <sz val="9"/>
            <color indexed="81"/>
            <rFont val="Tahoma"/>
            <family val="2"/>
          </rPr>
          <t>Filed Overtime and Punch Alteration Application on Sep 24, 25</t>
        </r>
      </text>
    </comment>
    <comment ref="P35" authorId="0" shapeId="0" xr:uid="{C81B67B8-6622-4A02-8491-1E955F3555F7}">
      <text>
        <r>
          <rPr>
            <b/>
            <sz val="9"/>
            <color indexed="81"/>
            <rFont val="Tahoma"/>
            <family val="2"/>
          </rPr>
          <t>Filed Overtime and Punch Alteration Application on Sep 24, 25</t>
        </r>
      </text>
    </comment>
    <comment ref="C36" authorId="0" shapeId="0" xr:uid="{A00CEF97-F5FB-4539-8005-AECAD60F26AB}">
      <text>
        <r>
          <rPr>
            <b/>
            <sz val="9"/>
            <color indexed="81"/>
            <rFont val="Tahoma"/>
            <family val="2"/>
          </rPr>
          <t>Filed Overtime Application on Sep 24</t>
        </r>
      </text>
    </comment>
    <comment ref="P36" authorId="0" shapeId="0" xr:uid="{69A771BB-7C4E-4154-A6E6-4C14422F998B}">
      <text>
        <r>
          <rPr>
            <b/>
            <sz val="9"/>
            <color indexed="81"/>
            <rFont val="Tahoma"/>
            <family val="2"/>
          </rPr>
          <t>Filed Overtime Application on Sep 24</t>
        </r>
      </text>
    </comment>
    <comment ref="C37" authorId="0" shapeId="0" xr:uid="{A44550B2-F400-46DB-9FDB-8ADA6FE0EA79}">
      <text>
        <r>
          <rPr>
            <b/>
            <sz val="9"/>
            <color indexed="81"/>
            <rFont val="Tahoma"/>
            <family val="2"/>
          </rPr>
          <t>Filed Punch Alteration Application on Sep 14, 23, 24, 25</t>
        </r>
      </text>
    </comment>
    <comment ref="O37" authorId="0" shapeId="0" xr:uid="{E30C4EFB-CF4E-4C29-BE15-A57521716E66}">
      <text>
        <r>
          <rPr>
            <b/>
            <sz val="9"/>
            <color indexed="81"/>
            <rFont val="Tahoma"/>
            <family val="2"/>
          </rPr>
          <t>Filed Punch Alteration Application on Sep 14, 23, 24, 25</t>
        </r>
      </text>
    </comment>
    <comment ref="P37" authorId="0" shapeId="0" xr:uid="{3E635D07-857E-48C4-BC07-91626CBD8539}">
      <text>
        <r>
          <rPr>
            <b/>
            <sz val="9"/>
            <color indexed="81"/>
            <rFont val="Tahoma"/>
            <family val="2"/>
          </rPr>
          <t>Filed Punch Alteration Application on Sep 14, 23, 24, 25</t>
        </r>
      </text>
    </comment>
    <comment ref="C38" authorId="0" shapeId="0" xr:uid="{567210DC-C7FC-4FD6-92FE-12BE96C4F8A1}">
      <text>
        <r>
          <rPr>
            <b/>
            <sz val="9"/>
            <color indexed="81"/>
            <rFont val="Tahoma"/>
            <family val="2"/>
          </rPr>
          <t>Filed Overtime Application on Sep 24, 25</t>
        </r>
      </text>
    </comment>
    <comment ref="P38" authorId="0" shapeId="0" xr:uid="{F47516ED-8A01-473C-A542-073D12CA5B3E}">
      <text>
        <r>
          <rPr>
            <b/>
            <sz val="9"/>
            <color indexed="81"/>
            <rFont val="Tahoma"/>
            <family val="2"/>
          </rPr>
          <t>Filed Overtime Application on Sep 24, 25</t>
        </r>
      </text>
    </comment>
    <comment ref="C39" authorId="0" shapeId="0" xr:uid="{EA5A6785-E462-4631-BB76-70569A9F1841}">
      <text>
        <r>
          <rPr>
            <b/>
            <sz val="9"/>
            <color indexed="81"/>
            <rFont val="Tahoma"/>
            <family val="2"/>
          </rPr>
          <t>Filed Overtime and Punch Alteration Application on Sep 20</t>
        </r>
      </text>
    </comment>
    <comment ref="N39" authorId="0" shapeId="0" xr:uid="{CD3738AE-ABEC-428B-A771-FDC965AD3AB4}">
      <text>
        <r>
          <rPr>
            <b/>
            <sz val="9"/>
            <color indexed="81"/>
            <rFont val="Tahoma"/>
            <family val="2"/>
          </rPr>
          <t>Filed Overtime and Punch Alteration Application on Sep 20</t>
        </r>
      </text>
    </comment>
    <comment ref="P39" authorId="0" shapeId="0" xr:uid="{0B793117-C9ED-47CF-930E-BACABF90A964}">
      <text>
        <r>
          <rPr>
            <b/>
            <sz val="9"/>
            <color indexed="81"/>
            <rFont val="Tahoma"/>
            <family val="2"/>
          </rPr>
          <t>Filed Overtime and Punch Alteration Application on Sep 20</t>
        </r>
      </text>
    </comment>
    <comment ref="C40" authorId="0" shapeId="0" xr:uid="{B9F34C75-C811-478D-BA82-BDC59DA11A07}">
      <text>
        <r>
          <rPr>
            <b/>
            <sz val="9"/>
            <color indexed="81"/>
            <rFont val="Tahoma"/>
            <family val="2"/>
          </rPr>
          <t xml:space="preserve">Filed Overtime Application on Sep 23, 24 </t>
        </r>
      </text>
    </comment>
    <comment ref="P40" authorId="0" shapeId="0" xr:uid="{FE8171C4-5EB5-4506-BD05-6CE55F1182C8}">
      <text>
        <r>
          <rPr>
            <b/>
            <sz val="9"/>
            <color indexed="81"/>
            <rFont val="Tahoma"/>
            <family val="2"/>
          </rPr>
          <t xml:space="preserve">Filed Overtime Application on Sep 23, 24 </t>
        </r>
      </text>
    </comment>
    <comment ref="D41" authorId="0" shapeId="0" xr:uid="{489E3B0C-AEE9-49E7-A796-3D901D419697}">
      <text>
        <r>
          <rPr>
            <b/>
            <sz val="9"/>
            <color indexed="81"/>
            <rFont val="Tahoma"/>
            <family val="2"/>
          </rPr>
          <t>Filed Punch Alteration Application on Sep 22</t>
        </r>
      </text>
    </comment>
    <comment ref="N41" authorId="0" shapeId="0" xr:uid="{E0042E19-1B4D-4663-B628-756D966FFBD6}">
      <text>
        <r>
          <rPr>
            <b/>
            <sz val="9"/>
            <color indexed="81"/>
            <rFont val="Tahoma"/>
            <family val="2"/>
          </rPr>
          <t>Filed Punch Alteration Application on Sep 23, 24, 25</t>
        </r>
      </text>
    </comment>
    <comment ref="O41" authorId="0" shapeId="0" xr:uid="{F0F65B82-DB22-4907-8939-00791B1F1433}">
      <text>
        <r>
          <rPr>
            <b/>
            <sz val="9"/>
            <color indexed="81"/>
            <rFont val="Tahoma"/>
            <family val="2"/>
          </rPr>
          <t>Filed Punch Alteration Application on Sep 25</t>
        </r>
      </text>
    </comment>
    <comment ref="D42" authorId="0" shapeId="0" xr:uid="{42A5FF54-7BE4-49D9-94A6-1A02D40511DD}">
      <text>
        <r>
          <rPr>
            <b/>
            <sz val="9"/>
            <color indexed="81"/>
            <rFont val="Tahoma"/>
            <family val="2"/>
          </rPr>
          <t>Filed Overtime Application on Sep 15</t>
        </r>
      </text>
    </comment>
    <comment ref="R42" authorId="0" shapeId="0" xr:uid="{7D439B36-4CC9-48E8-A489-341340046545}">
      <text>
        <r>
          <rPr>
            <b/>
            <sz val="9"/>
            <color indexed="81"/>
            <rFont val="Tahoma"/>
            <family val="2"/>
          </rPr>
          <t>Filed Overtime Application on Sep 15</t>
        </r>
      </text>
    </comment>
    <comment ref="S42" authorId="0" shapeId="0" xr:uid="{DFF7BE64-FED1-4B76-B74C-B88134D554F9}">
      <text>
        <r>
          <rPr>
            <b/>
            <sz val="9"/>
            <color indexed="81"/>
            <rFont val="Tahoma"/>
            <family val="2"/>
          </rPr>
          <t>Filed Overtime Application on Sep 15</t>
        </r>
      </text>
    </comment>
    <comment ref="O43" authorId="0" shapeId="0" xr:uid="{BF24B528-4883-47F6-869B-8E111913B585}">
      <text>
        <r>
          <rPr>
            <b/>
            <sz val="9"/>
            <color indexed="81"/>
            <rFont val="Tahoma"/>
            <family val="2"/>
          </rPr>
          <t>Filed Overtime Application on Sep 16, 17, 18, 19, 20, 21</t>
        </r>
      </text>
    </comment>
    <comment ref="C44" authorId="0" shapeId="0" xr:uid="{A6CBE6FC-B49A-4BE6-A19B-33EA913432E0}">
      <text>
        <r>
          <rPr>
            <b/>
            <sz val="9"/>
            <color indexed="81"/>
            <rFont val="Tahoma"/>
            <family val="2"/>
          </rPr>
          <t>Filed Overtime Application on Sep 12, 19</t>
        </r>
      </text>
    </comment>
    <comment ref="D45" authorId="0" shapeId="0" xr:uid="{7E87A936-AEF7-4745-B94D-C402BF9F625E}">
      <text>
        <r>
          <rPr>
            <b/>
            <sz val="9"/>
            <color indexed="81"/>
            <rFont val="Tahoma"/>
            <family val="2"/>
          </rPr>
          <t>Filed Overtime Application on Sep 15</t>
        </r>
      </text>
    </comment>
    <comment ref="E45" authorId="0" shapeId="0" xr:uid="{CC21031A-D89A-47E3-AA1B-57948416C384}">
      <text>
        <r>
          <rPr>
            <b/>
            <sz val="9"/>
            <color indexed="81"/>
            <rFont val="Tahoma"/>
            <family val="2"/>
          </rPr>
          <t>Filed Overtime Application on Sep 15</t>
        </r>
      </text>
    </comment>
    <comment ref="R45" authorId="0" shapeId="0" xr:uid="{90AC2452-38AE-4E44-A2CD-9C59EC18DAF8}">
      <text>
        <r>
          <rPr>
            <b/>
            <sz val="9"/>
            <color indexed="81"/>
            <rFont val="Tahoma"/>
            <family val="2"/>
          </rPr>
          <t>Filed Overtime Application on Sep 15</t>
        </r>
      </text>
    </comment>
    <comment ref="S45" authorId="0" shapeId="0" xr:uid="{1153E880-3522-431D-8AAB-85B90A6B6DDF}">
      <text>
        <r>
          <rPr>
            <b/>
            <sz val="9"/>
            <color indexed="81"/>
            <rFont val="Tahoma"/>
            <family val="2"/>
          </rPr>
          <t>Filed Overtime Application on Sep 15</t>
        </r>
      </text>
    </comment>
    <comment ref="O46" authorId="0" shapeId="0" xr:uid="{049B63D9-B281-4721-872D-9B60BC9080F8}">
      <text>
        <r>
          <rPr>
            <b/>
            <sz val="9"/>
            <color indexed="81"/>
            <rFont val="Tahoma"/>
            <family val="2"/>
          </rPr>
          <t>Filed Overtime Punch Alteration Application on 14, 21, 22, 23, 24, 25</t>
        </r>
      </text>
    </comment>
    <comment ref="D47" authorId="0" shapeId="0" xr:uid="{478EF3A6-47A9-45EB-A0B6-9729733F6F24}">
      <text>
        <r>
          <rPr>
            <b/>
            <sz val="9"/>
            <color indexed="81"/>
            <rFont val="Tahoma"/>
            <family val="2"/>
          </rPr>
          <t>Filed Change Schedule ,Overtime and Punch Alteration Application on Sep 15</t>
        </r>
      </text>
    </comment>
    <comment ref="E47" authorId="0" shapeId="0" xr:uid="{D17F8C5E-FD29-47D7-B3A5-5E231743ECD1}">
      <text>
        <r>
          <rPr>
            <b/>
            <sz val="9"/>
            <color indexed="81"/>
            <rFont val="Tahoma"/>
            <family val="2"/>
          </rPr>
          <t>Filed Change Schedule ,Overtime and Punch Alteration Application on Sep 15</t>
        </r>
      </text>
    </comment>
    <comment ref="N47" authorId="0" shapeId="0" xr:uid="{750EC579-0315-4411-A9BA-72049F947386}">
      <text>
        <r>
          <rPr>
            <b/>
            <sz val="9"/>
            <color indexed="81"/>
            <rFont val="Tahoma"/>
            <family val="2"/>
          </rPr>
          <t>Filed Punch Alteration Application on Sep 19</t>
        </r>
      </text>
    </comment>
    <comment ref="R47" authorId="0" shapeId="0" xr:uid="{62B1EDC1-8958-4692-BE42-6E220AE4B770}">
      <text>
        <r>
          <rPr>
            <b/>
            <sz val="9"/>
            <color indexed="81"/>
            <rFont val="Tahoma"/>
            <family val="2"/>
          </rPr>
          <t>Filed Change Schedule ,Overtime and Punch Alteration Application on Sep 15</t>
        </r>
      </text>
    </comment>
    <comment ref="S47" authorId="0" shapeId="0" xr:uid="{B642E2AB-A663-433B-B1C0-24D74A12F064}">
      <text>
        <r>
          <rPr>
            <b/>
            <sz val="9"/>
            <color indexed="81"/>
            <rFont val="Tahoma"/>
            <family val="2"/>
          </rPr>
          <t>Filed Change Schedule ,Overtime and Punch Alteration Application on Sep 15</t>
        </r>
      </text>
    </comment>
    <comment ref="O48" authorId="0" shapeId="0" xr:uid="{B1671129-D509-4FDA-B7F1-E21E7222DE8A}">
      <text>
        <r>
          <rPr>
            <b/>
            <sz val="9"/>
            <color indexed="81"/>
            <rFont val="Tahoma"/>
            <family val="2"/>
          </rPr>
          <t>Filed Change Schedule Application on Sep 24, 25</t>
        </r>
      </text>
    </comment>
    <comment ref="D49" authorId="0" shapeId="0" xr:uid="{40135914-27D8-4BFD-B973-8293A1AE3152}">
      <text>
        <r>
          <rPr>
            <b/>
            <sz val="9"/>
            <color indexed="81"/>
            <rFont val="Tahoma"/>
            <family val="2"/>
          </rPr>
          <t>Filed Overtime Application on Sep 22</t>
        </r>
      </text>
    </comment>
    <comment ref="E49" authorId="0" shapeId="0" xr:uid="{A8B9538F-9EFD-4E23-97CB-F7DC1E343A3E}">
      <text>
        <r>
          <rPr>
            <b/>
            <sz val="9"/>
            <color indexed="81"/>
            <rFont val="Tahoma"/>
            <family val="2"/>
          </rPr>
          <t>Filed Overtime Application on Sep 22</t>
        </r>
      </text>
    </comment>
    <comment ref="C50" authorId="0" shapeId="0" xr:uid="{DA8A92E7-9A2E-432A-BE65-049D88DEA7FA}">
      <text>
        <r>
          <rPr>
            <b/>
            <sz val="9"/>
            <color indexed="81"/>
            <rFont val="Tahoma"/>
            <family val="2"/>
          </rPr>
          <t>Filed Overtime Application on Sep 11</t>
        </r>
      </text>
    </comment>
    <comment ref="P50" authorId="0" shapeId="0" xr:uid="{8154D958-791F-46CB-A482-4AF792C978C1}">
      <text>
        <r>
          <rPr>
            <b/>
            <sz val="9"/>
            <color indexed="81"/>
            <rFont val="Tahoma"/>
            <family val="2"/>
          </rPr>
          <t>Filed Overtime Application on Sep 11</t>
        </r>
      </text>
    </comment>
  </commentList>
</comments>
</file>

<file path=xl/sharedStrings.xml><?xml version="1.0" encoding="utf-8"?>
<sst xmlns="http://schemas.openxmlformats.org/spreadsheetml/2006/main" count="301" uniqueCount="171">
  <si>
    <t>employee</t>
  </si>
  <si>
    <t>employee_name</t>
  </si>
  <si>
    <t>regular_day</t>
  </si>
  <si>
    <t>rest_day_8</t>
  </si>
  <si>
    <t>rest_day_over</t>
  </si>
  <si>
    <t>special_holiday_8</t>
  </si>
  <si>
    <t>special_holiday_over</t>
  </si>
  <si>
    <t>special_holiday_rest_day_8</t>
  </si>
  <si>
    <t>special_holiday_rest_day_over</t>
  </si>
  <si>
    <t>regular_holiday_8</t>
  </si>
  <si>
    <t>regular_holiday_over</t>
  </si>
  <si>
    <t>regular_holiday_rest_day8</t>
  </si>
  <si>
    <t>regular_holiday_rest_day_over</t>
  </si>
  <si>
    <t>ordinary_nd_1</t>
  </si>
  <si>
    <t>ordinary_nd_2</t>
  </si>
  <si>
    <t>regular_ot_nd_1</t>
  </si>
  <si>
    <t>regular_ot_nd_2</t>
  </si>
  <si>
    <t>rest_day_ot_nd_1</t>
  </si>
  <si>
    <t>rest_day_ot_nd_2</t>
  </si>
  <si>
    <t>special_holiday_ot_nd_1</t>
  </si>
  <si>
    <t>special_holiday_ot_nd_2</t>
  </si>
  <si>
    <t>special_holiday_rest_day_ot_nd_1</t>
  </si>
  <si>
    <t>special_holiday_rest_day_ot_nd_2</t>
  </si>
  <si>
    <t>regular_holiday_ot_nd_1</t>
  </si>
  <si>
    <t>regular_holiday_ot_nd_2</t>
  </si>
  <si>
    <t>regular_holiday_rest_day_ot_nd_1</t>
  </si>
  <si>
    <t>regular_holiday_rest_day_ot_nd_2</t>
  </si>
  <si>
    <t>hazard_pay_day</t>
  </si>
  <si>
    <t>hazard_pay_hour</t>
  </si>
  <si>
    <t>05-0317</t>
  </si>
  <si>
    <t>Hallig, Roel Panelo</t>
  </si>
  <si>
    <t>10-0028</t>
  </si>
  <si>
    <t>Sarte, Ruel Mendoza</t>
  </si>
  <si>
    <t>11-0023</t>
  </si>
  <si>
    <t>Enrique, Rogen Derayo</t>
  </si>
  <si>
    <t>11-0068</t>
  </si>
  <si>
    <t>Borromeo, Ronald Dador</t>
  </si>
  <si>
    <t>11-0104</t>
  </si>
  <si>
    <t>Sarmienta, Rolando Borromeo</t>
  </si>
  <si>
    <t>11-0127</t>
  </si>
  <si>
    <t>Yambao, Eduardo Jr. Grasparil</t>
  </si>
  <si>
    <t>11-0138</t>
  </si>
  <si>
    <t>Camasosa, Jerico Berroya</t>
  </si>
  <si>
    <t>12-0038</t>
  </si>
  <si>
    <t>Alicando, Joel Bernas</t>
  </si>
  <si>
    <t>12-0044</t>
  </si>
  <si>
    <t>Murchante, Nova Santelices</t>
  </si>
  <si>
    <t>12-0056</t>
  </si>
  <si>
    <t>Andaya, Marvin Jay Manipol</t>
  </si>
  <si>
    <t>15-0087</t>
  </si>
  <si>
    <t>Cristobal, Jessica Binamira</t>
  </si>
  <si>
    <t>15-0097</t>
  </si>
  <si>
    <t>Intia, Roi ORETA</t>
  </si>
  <si>
    <t>16-0048</t>
  </si>
  <si>
    <t>Pedracio, Allan PABINES</t>
  </si>
  <si>
    <t>16-0130</t>
  </si>
  <si>
    <t>Lodrono, Gari Nicolas</t>
  </si>
  <si>
    <t>16-0136</t>
  </si>
  <si>
    <t>Solinap, David Christian Galvan</t>
  </si>
  <si>
    <t>17-0088</t>
  </si>
  <si>
    <t>Santillan, Christian Paul MAYOLA</t>
  </si>
  <si>
    <t>17-0094</t>
  </si>
  <si>
    <t>Belen, Jesie CELSO</t>
  </si>
  <si>
    <t>17-0189</t>
  </si>
  <si>
    <t>Painitan, Renold MANUEL</t>
  </si>
  <si>
    <t>17-0220</t>
  </si>
  <si>
    <t>Sanchez, Sonny CARILLO</t>
  </si>
  <si>
    <t>17-0266</t>
  </si>
  <si>
    <t>Esguerra, Monica Atienza</t>
  </si>
  <si>
    <t>17-0282</t>
  </si>
  <si>
    <t>Commandante, Ciara Galang</t>
  </si>
  <si>
    <t>17-0293</t>
  </si>
  <si>
    <t>Machado, Ranier Carlos Cañelas</t>
  </si>
  <si>
    <t>17-0302</t>
  </si>
  <si>
    <t>Maranan, Jonh Paul Abila</t>
  </si>
  <si>
    <t>18-0122</t>
  </si>
  <si>
    <t>Fernandez, Mark Anthony Zambrona</t>
  </si>
  <si>
    <t>19-0029</t>
  </si>
  <si>
    <t>Sablada, Elica Cesar</t>
  </si>
  <si>
    <t>19-0069</t>
  </si>
  <si>
    <t>Peñaflor, Jay-Ar Buave</t>
  </si>
  <si>
    <t>19-0108</t>
  </si>
  <si>
    <t>Bie, Michael DESPUIG</t>
  </si>
  <si>
    <t>19-0109</t>
  </si>
  <si>
    <t>Gamutya, Joven IBAÑEZ</t>
  </si>
  <si>
    <t>20-0029</t>
  </si>
  <si>
    <t>Pedrosa, Williamor PAMULAKLAKIN</t>
  </si>
  <si>
    <t>21-0007</t>
  </si>
  <si>
    <t>Paredes, Emherlyn Joy GRECIA</t>
  </si>
  <si>
    <t>24-0017</t>
  </si>
  <si>
    <t>Bautista, Rhose Claire Batas</t>
  </si>
  <si>
    <t>Total</t>
  </si>
  <si>
    <t>ALASKA MILK CORPORATION</t>
  </si>
  <si>
    <t>OVERTIME</t>
  </si>
  <si>
    <t>Pay Period: Oct11 Oct25 - AMC2024</t>
  </si>
  <si>
    <t>OVERTIME HOURS</t>
  </si>
  <si>
    <t>ORDINARY NIGHTDIFF HOURS</t>
  </si>
  <si>
    <t>OVERTIME NIGHT DIFFERENTIAL HOURS</t>
  </si>
  <si>
    <t>REMARKS</t>
  </si>
  <si>
    <t>REG DAY</t>
  </si>
  <si>
    <t>REST DAY</t>
  </si>
  <si>
    <t>SPECIAL HOLIDAY</t>
  </si>
  <si>
    <t>SPECIAL HOLIDAY &amp; RD</t>
  </si>
  <si>
    <t>REGULAR HOLIDAY</t>
  </si>
  <si>
    <t>REGULAR HOLIDAY &amp; RD</t>
  </si>
  <si>
    <t>REGULAR</t>
  </si>
  <si>
    <t>HAZARD PAY</t>
  </si>
  <si>
    <t>Empoyee Number</t>
  </si>
  <si>
    <t>Employee Name</t>
  </si>
  <si>
    <t>1ST 8 Hours</t>
  </si>
  <si>
    <t>OVER</t>
  </si>
  <si>
    <t>TYPE 1</t>
  </si>
  <si>
    <t>TYPE 2</t>
  </si>
  <si>
    <t>PER DAY</t>
  </si>
  <si>
    <t>PER HOUR</t>
  </si>
  <si>
    <t>Employee ID</t>
  </si>
  <si>
    <t>REG DAY OT</t>
  </si>
  <si>
    <t>REST DAY OT 1st 8 Hrs</t>
  </si>
  <si>
    <t>REST DAY OT OVER</t>
  </si>
  <si>
    <t>SPECIAL HOLIDAY OT 1st 8 Hrs</t>
  </si>
  <si>
    <t>SPECIAL HOLIDAY OT OVER</t>
  </si>
  <si>
    <t>SPECIAL HOLIDAY &amp; RD OT 1st 8 Hrs</t>
  </si>
  <si>
    <t>SPECIAL HOLIDAY &amp; RD OT OVER</t>
  </si>
  <si>
    <t>REGULAR HOLIDAY OT 1st 8 Hrs</t>
  </si>
  <si>
    <t>REGULAR HOLIDAY OT OVER</t>
  </si>
  <si>
    <t>REGULAR HOLIDAY &amp; RD OT 1st 8 Hrs</t>
  </si>
  <si>
    <t>REGULAR HOLIDAY &amp; RD OT OVER</t>
  </si>
  <si>
    <t>ORDINARY ND TYPE 1</t>
  </si>
  <si>
    <t>ORDINARY ND TYPE 2</t>
  </si>
  <si>
    <t>REGULAR ND TYPE 1</t>
  </si>
  <si>
    <t>REGULAR ND TYPE 2</t>
  </si>
  <si>
    <t>REST DAY ND TYPE 1</t>
  </si>
  <si>
    <t>REST DAY ND TYPE 2</t>
  </si>
  <si>
    <t>SPECIAL HOLIDAY ND TYPE 1</t>
  </si>
  <si>
    <t>SPECIAL HOLIDAY ND TYPE 2</t>
  </si>
  <si>
    <t>SPECIAL HOLIDAY &amp; RD ND TYPE 1</t>
  </si>
  <si>
    <t>SPECIAL HOLIDAY &amp; RD ND TYPE 2</t>
  </si>
  <si>
    <t>REGULAR HOLIDAY ND TYPE 1</t>
  </si>
  <si>
    <t>REGULAR HOLIDAY ND TYPE 2</t>
  </si>
  <si>
    <t>REGULAR HOLIDAY &amp; RD ND TYPE 1</t>
  </si>
  <si>
    <t>REGULAR HOLIDAY &amp; RD ND TYPE 2</t>
  </si>
  <si>
    <t>HAZARD PAY PER DAY</t>
  </si>
  <si>
    <t>HAZARD PAY PER HOUR</t>
  </si>
  <si>
    <t>Adjustment</t>
  </si>
  <si>
    <t>17-0183</t>
  </si>
  <si>
    <t>Pelagio, Robin LAOMOC</t>
  </si>
  <si>
    <t>Pay Period: Aug26 Sep10 - AMC2024</t>
  </si>
  <si>
    <t>Pay Period: Sep11 Sep25 - AMC2024</t>
  </si>
  <si>
    <t>17-0174</t>
  </si>
  <si>
    <t>Ague, Angelo DIADULA</t>
  </si>
  <si>
    <t>Pay Period: Sep26 Oct10 - AMC2024</t>
  </si>
  <si>
    <t>06-0003</t>
  </si>
  <si>
    <t>Albello, Reynante Villaraza</t>
  </si>
  <si>
    <t>23-0020</t>
  </si>
  <si>
    <t>Amador, Marta Angelica Tamayo</t>
  </si>
  <si>
    <t>15-0101</t>
  </si>
  <si>
    <t>Balsote, Eric John MANLANGIT</t>
  </si>
  <si>
    <t>05-0207</t>
  </si>
  <si>
    <t>Guia, Derick Sarmiento</t>
  </si>
  <si>
    <t>Machado, Ranier Carlos Canelas</t>
  </si>
  <si>
    <t>Penaflor, Jay-Ar Buave</t>
  </si>
  <si>
    <t>10-0027</t>
  </si>
  <si>
    <t>Ranada, Jonathan Salen</t>
  </si>
  <si>
    <t>19-0121</t>
  </si>
  <si>
    <t>Silvano, Sonny LOPEZ</t>
  </si>
  <si>
    <t>Total Difference</t>
  </si>
  <si>
    <t>Automated Total</t>
  </si>
  <si>
    <t>Manual Total</t>
  </si>
  <si>
    <t>Blue for Differences of Manual &amp; Automated Adjustment</t>
  </si>
  <si>
    <t>Orange for the Manual Adjustment</t>
  </si>
  <si>
    <t>White for Automated Adjustment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</si>
</sst>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4" formatCode="_(* #,##0.00_);_(* \(#,##0.00\);_(* &quot;-&quot;??_);_(@_)"/>
  </numFmts>
  <fonts count="14" x14ac:knownFonts="1">
    <font>
      <sz val="11"/>
      <color theme="1"/>
      <name val="Calibri"/>
      <family val="2"/>
      <scheme val="minor"/>
    </font>
    <font>
      <sz val="11"/>
      <color theme="1"/>
      <name val="Calibri"/>
      <family val="2"/>
      <scheme val="minor"/>
    </font>
    <font>
      <b/>
      <sz val="11"/>
      <color theme="1"/>
      <name val="Calibri"/>
      <family val="2"/>
      <scheme val="minor"/>
    </font>
    <font>
      <b/>
      <sz val="10"/>
      <color theme="1"/>
      <name val="Tahoma"/>
      <family val="2"/>
    </font>
    <font>
      <b/>
      <sz val="10"/>
      <name val="Tahoma"/>
      <family val="2"/>
    </font>
    <font>
      <b/>
      <sz val="10"/>
      <color theme="0"/>
      <name val="Tahoma"/>
      <family val="2"/>
    </font>
    <font>
      <sz val="11"/>
      <color indexed="8"/>
      <name val="Calibri"/>
      <family val="2"/>
    </font>
    <font>
      <sz val="10"/>
      <color theme="1"/>
      <name val="Tahoma"/>
      <family val="2"/>
    </font>
    <font>
      <b/>
      <sz val="9"/>
      <color indexed="81"/>
      <name val="Tahoma"/>
      <family val="2"/>
    </font>
    <font>
      <sz val="9"/>
      <color indexed="81"/>
      <name val="Tahoma"/>
      <family val="2"/>
    </font>
    <font>
      <b/>
      <sz val="12"/>
      <color theme="1"/>
      <name val="Calibri"/>
      <family val="2"/>
      <scheme val="minor"/>
    </font>
    <font>
      <b/>
      <sz val="12"/>
      <name val="Calibri"/>
      <family val="2"/>
    </font>
    <font>
      <sz val="9"/>
      <color indexed="81"/>
      <name val="Tahoma"/>
      <charset val="1"/>
    </font>
    <font>
      <b/>
      <sz val="9"/>
      <color indexed="81"/>
      <name val="Tahoma"/>
      <charset val="1"/>
    </font>
  </fonts>
  <fills count="10">
    <fill>
      <patternFill patternType="none"/>
    </fill>
    <fill>
      <patternFill patternType="gray125"/>
    </fill>
    <fill>
      <patternFill patternType="solid">
        <fgColor theme="0"/>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theme="5"/>
        <bgColor indexed="64"/>
      </patternFill>
    </fill>
    <fill>
      <patternFill patternType="solid">
        <fgColor theme="9" tint="0.39997558519241921"/>
        <bgColor indexed="64"/>
      </patternFill>
    </fill>
    <fill>
      <patternFill patternType="solid">
        <fgColor theme="8" tint="0.59999389629810485"/>
        <bgColor indexed="64"/>
      </patternFill>
    </fill>
    <fill>
      <patternFill patternType="solid">
        <fgColor rgb="FF92D050"/>
        <bgColor indexed="64"/>
      </patternFill>
    </fill>
    <fill>
      <patternFill patternType="solid">
        <fgColor rgb="FFFF0000"/>
        <bgColor indexed="64"/>
      </patternFill>
    </fill>
  </fills>
  <borders count="15">
    <border>
      <left/>
      <right/>
      <top/>
      <bottom/>
      <diagonal/>
    </border>
    <border>
      <left style="medium">
        <color indexed="64"/>
      </left>
      <right/>
      <top style="medium">
        <color indexed="64"/>
      </top>
      <bottom/>
      <diagonal/>
    </border>
    <border>
      <left style="thin">
        <color indexed="64"/>
      </left>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bottom style="medium">
        <color indexed="64"/>
      </bottom>
      <diagonal/>
    </border>
    <border>
      <left style="thin">
        <color indexed="64"/>
      </left>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s>
  <cellStyleXfs count="3">
    <xf numFmtId="0" fontId="0" fillId="0" borderId="0"/>
    <xf numFmtId="43" fontId="1" fillId="0" borderId="0" applyFont="0" applyFill="0" applyBorder="0" applyAlignment="0" applyProtection="0"/>
    <xf numFmtId="164" fontId="6" fillId="0" borderId="0" applyFont="0" applyFill="0" applyBorder="0" applyAlignment="0" applyProtection="0"/>
  </cellStyleXfs>
  <cellXfs count="47">
    <xf numFmtId="0" fontId="0" fillId="0" borderId="0" xfId="0"/>
    <xf numFmtId="0" fontId="3" fillId="0" borderId="0" xfId="0" applyFont="1"/>
    <xf numFmtId="2" fontId="0" fillId="0" borderId="0" xfId="0" applyNumberFormat="1"/>
    <xf numFmtId="0" fontId="3" fillId="2" borderId="1" xfId="0" applyFont="1" applyFill="1" applyBorder="1" applyAlignment="1">
      <alignment horizontal="center" vertical="center"/>
    </xf>
    <xf numFmtId="0" fontId="3" fillId="2" borderId="2" xfId="0" applyFont="1" applyFill="1" applyBorder="1" applyAlignment="1">
      <alignment horizontal="center" vertical="center"/>
    </xf>
    <xf numFmtId="2" fontId="3" fillId="3" borderId="3" xfId="0" applyNumberFormat="1" applyFont="1" applyFill="1" applyBorder="1" applyAlignment="1">
      <alignment horizontal="center" vertical="center"/>
    </xf>
    <xf numFmtId="2" fontId="4" fillId="3" borderId="3" xfId="0" applyNumberFormat="1" applyFont="1" applyFill="1" applyBorder="1" applyAlignment="1">
      <alignment horizontal="center" vertical="center"/>
    </xf>
    <xf numFmtId="0" fontId="3" fillId="0" borderId="4" xfId="0" applyFont="1" applyBorder="1" applyAlignment="1">
      <alignment horizontal="center" vertical="center"/>
    </xf>
    <xf numFmtId="0" fontId="3" fillId="0" borderId="0" xfId="0" applyFont="1" applyAlignment="1">
      <alignment horizontal="center" vertical="center"/>
    </xf>
    <xf numFmtId="0" fontId="3" fillId="2" borderId="5" xfId="0" applyFont="1" applyFill="1" applyBorder="1" applyAlignment="1">
      <alignment horizontal="center" vertical="center"/>
    </xf>
    <xf numFmtId="0" fontId="3" fillId="2" borderId="6" xfId="0" applyFont="1" applyFill="1" applyBorder="1" applyAlignment="1">
      <alignment horizontal="center" vertical="center"/>
    </xf>
    <xf numFmtId="2" fontId="5" fillId="4" borderId="7" xfId="0" applyNumberFormat="1" applyFont="1" applyFill="1" applyBorder="1" applyAlignment="1">
      <alignment horizontal="center" vertical="center"/>
    </xf>
    <xf numFmtId="2" fontId="4" fillId="3" borderId="7" xfId="0" applyNumberFormat="1" applyFont="1" applyFill="1" applyBorder="1" applyAlignment="1">
      <alignment horizontal="center" vertical="center"/>
    </xf>
    <xf numFmtId="2" fontId="5" fillId="5" borderId="7" xfId="0" applyNumberFormat="1" applyFont="1" applyFill="1" applyBorder="1" applyAlignment="1">
      <alignment horizontal="center" vertical="center"/>
    </xf>
    <xf numFmtId="0" fontId="3" fillId="0" borderId="8" xfId="0" applyFont="1" applyBorder="1" applyAlignment="1">
      <alignment horizontal="center" vertical="center"/>
    </xf>
    <xf numFmtId="0" fontId="5" fillId="4" borderId="9" xfId="0" applyFont="1" applyFill="1" applyBorder="1" applyAlignment="1">
      <alignment horizontal="center" vertical="center"/>
    </xf>
    <xf numFmtId="0" fontId="5" fillId="4" borderId="10" xfId="0" applyFont="1" applyFill="1" applyBorder="1" applyAlignment="1">
      <alignment horizontal="center" vertical="center"/>
    </xf>
    <xf numFmtId="2" fontId="5" fillId="4" borderId="11" xfId="0" applyNumberFormat="1" applyFont="1" applyFill="1" applyBorder="1" applyAlignment="1">
      <alignment horizontal="center" vertical="center"/>
    </xf>
    <xf numFmtId="2" fontId="5" fillId="4" borderId="11" xfId="0" applyNumberFormat="1" applyFont="1" applyFill="1" applyBorder="1" applyAlignment="1">
      <alignment horizontal="center" vertical="center"/>
    </xf>
    <xf numFmtId="2" fontId="4" fillId="3" borderId="11" xfId="0" applyNumberFormat="1" applyFont="1" applyFill="1" applyBorder="1" applyAlignment="1">
      <alignment horizontal="center" vertical="center"/>
    </xf>
    <xf numFmtId="2" fontId="5" fillId="5" borderId="11" xfId="0" applyNumberFormat="1" applyFont="1" applyFill="1" applyBorder="1" applyAlignment="1">
      <alignment horizontal="center" vertical="center"/>
    </xf>
    <xf numFmtId="0" fontId="3" fillId="0" borderId="12" xfId="0" applyFont="1" applyBorder="1" applyAlignment="1">
      <alignment horizontal="center" vertical="center"/>
    </xf>
    <xf numFmtId="0" fontId="3" fillId="0" borderId="13" xfId="0" applyFont="1" applyBorder="1" applyAlignment="1">
      <alignment horizontal="left"/>
    </xf>
    <xf numFmtId="2" fontId="3" fillId="0" borderId="13" xfId="0" applyNumberFormat="1" applyFont="1" applyBorder="1"/>
    <xf numFmtId="0" fontId="3" fillId="0" borderId="13" xfId="0" applyFont="1" applyBorder="1"/>
    <xf numFmtId="0" fontId="2" fillId="0" borderId="14" xfId="0" applyFont="1" applyBorder="1"/>
    <xf numFmtId="0" fontId="0" fillId="0" borderId="14" xfId="0" applyBorder="1"/>
    <xf numFmtId="2" fontId="0" fillId="0" borderId="14" xfId="0" applyNumberFormat="1" applyBorder="1"/>
    <xf numFmtId="0" fontId="0" fillId="0" borderId="7" xfId="0" applyBorder="1"/>
    <xf numFmtId="164" fontId="7" fillId="0" borderId="7" xfId="2" applyFont="1" applyFill="1" applyBorder="1"/>
    <xf numFmtId="164" fontId="0" fillId="0" borderId="7" xfId="0" applyNumberFormat="1" applyBorder="1"/>
    <xf numFmtId="0" fontId="7" fillId="0" borderId="7" xfId="0" applyFont="1" applyBorder="1"/>
    <xf numFmtId="164" fontId="7" fillId="0" borderId="7" xfId="0" applyNumberFormat="1" applyFont="1" applyBorder="1"/>
    <xf numFmtId="0" fontId="3" fillId="0" borderId="7" xfId="0" applyFont="1" applyBorder="1"/>
    <xf numFmtId="16" fontId="7" fillId="0" borderId="7" xfId="0" applyNumberFormat="1" applyFont="1" applyBorder="1"/>
    <xf numFmtId="164" fontId="3" fillId="0" borderId="7" xfId="0" applyNumberFormat="1" applyFont="1" applyBorder="1"/>
    <xf numFmtId="43" fontId="10" fillId="0" borderId="0" xfId="1" applyFont="1" applyAlignment="1">
      <alignment horizontal="center" vertical="center"/>
    </xf>
    <xf numFmtId="43" fontId="10" fillId="6" borderId="0" xfId="1" applyFont="1" applyFill="1" applyAlignment="1">
      <alignment horizontal="center" vertical="center"/>
    </xf>
    <xf numFmtId="43" fontId="10" fillId="7" borderId="0" xfId="1" applyFont="1" applyFill="1" applyAlignment="1">
      <alignment horizontal="center" vertical="center"/>
    </xf>
    <xf numFmtId="43" fontId="11" fillId="0" borderId="0" xfId="1" applyFont="1" applyAlignment="1">
      <alignment horizontal="center" vertical="center"/>
    </xf>
    <xf numFmtId="43" fontId="0" fillId="0" borderId="0" xfId="1" applyFont="1"/>
    <xf numFmtId="43" fontId="0" fillId="6" borderId="0" xfId="1" applyFont="1" applyFill="1"/>
    <xf numFmtId="43" fontId="0" fillId="7" borderId="0" xfId="1" applyFont="1" applyFill="1"/>
    <xf numFmtId="43" fontId="0" fillId="8" borderId="0" xfId="1" applyFont="1" applyFill="1"/>
    <xf numFmtId="43" fontId="0" fillId="0" borderId="0" xfId="1" applyFont="1" applyFill="1"/>
    <xf numFmtId="43" fontId="0" fillId="9" borderId="0" xfId="1" applyFont="1" applyFill="1"/>
    <xf numFmtId="43" fontId="11" fillId="0" borderId="0" xfId="1" applyFont="1" applyFill="1" applyAlignment="1">
      <alignment horizontal="center" vertical="center"/>
    </xf>
  </cellXfs>
  <cellStyles count="3">
    <cellStyle name="Comma" xfId="1" builtinId="3"/>
    <cellStyle name="Comma 10" xfId="2" xr:uid="{29081A41-6D2C-4362-89A1-C503A6FED89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AX37"/>
  <sheetViews>
    <sheetView tabSelected="1" topLeftCell="W1" workbookViewId="0">
      <selection activeCell="AY20" sqref="AY20"/>
    </sheetView>
  </sheetViews>
  <sheetFormatPr defaultRowHeight="15" x14ac:dyDescent="0.25"/>
  <cols>
    <col min="1" max="1" width="15.140625" style="40" bestFit="1" customWidth="1"/>
    <col min="2" max="2" width="36.42578125" style="40" customWidth="1"/>
    <col min="3" max="3" width="17.42578125" style="40" bestFit="1" customWidth="1"/>
    <col min="4" max="4" width="8.5703125" style="41" customWidth="1"/>
    <col min="5" max="5" width="9.7109375" style="42" customWidth="1"/>
    <col min="6" max="6" width="16.42578125" style="40" bestFit="1" customWidth="1"/>
    <col min="7" max="7" width="7" style="41" bestFit="1" customWidth="1"/>
    <col min="8" max="8" width="7" style="42" bestFit="1" customWidth="1"/>
    <col min="9" max="9" width="19.85546875" style="40" bestFit="1" customWidth="1"/>
    <col min="10" max="10" width="6" style="41" bestFit="1" customWidth="1"/>
    <col min="11" max="11" width="10.85546875" style="42" bestFit="1" customWidth="1"/>
    <col min="12" max="12" width="23.140625" style="40" hidden="1" customWidth="1"/>
    <col min="13" max="13" width="26.5703125" style="40" hidden="1" customWidth="1"/>
    <col min="14" max="14" width="33" style="40" hidden="1" customWidth="1"/>
    <col min="15" max="15" width="36.42578125" style="40" hidden="1" customWidth="1"/>
    <col min="16" max="16" width="23.5703125" style="40" hidden="1" customWidth="1"/>
    <col min="17" max="17" width="27" style="40" hidden="1" customWidth="1"/>
    <col min="18" max="18" width="32.28515625" style="40" hidden="1" customWidth="1"/>
    <col min="19" max="19" width="36.85546875" style="40" hidden="1" customWidth="1"/>
    <col min="20" max="20" width="25.42578125" style="40" customWidth="1"/>
    <col min="21" max="21" width="7" style="41" bestFit="1" customWidth="1"/>
    <col min="22" max="22" width="9.140625" style="42" bestFit="1" customWidth="1"/>
    <col min="23" max="23" width="20.28515625" style="40" bestFit="1" customWidth="1"/>
    <col min="24" max="24" width="7" style="41" bestFit="1" customWidth="1"/>
    <col min="25" max="25" width="7" style="42" bestFit="1" customWidth="1"/>
    <col min="26" max="26" width="22.28515625" style="40" bestFit="1" customWidth="1"/>
    <col min="27" max="27" width="6" style="41" bestFit="1" customWidth="1"/>
    <col min="28" max="28" width="12.85546875" style="42" bestFit="1" customWidth="1"/>
    <col min="29" max="29" width="22.28515625" style="40" bestFit="1" customWidth="1"/>
    <col min="30" max="30" width="6" style="41" bestFit="1" customWidth="1"/>
    <col min="31" max="31" width="9.85546875" style="42" bestFit="1" customWidth="1"/>
    <col min="32" max="32" width="23.7109375" style="40" bestFit="1" customWidth="1"/>
    <col min="33" max="33" width="6" style="41" bestFit="1" customWidth="1"/>
    <col min="34" max="34" width="9.85546875" style="42" bestFit="1" customWidth="1"/>
    <col min="35" max="35" width="23.7109375" style="40" bestFit="1" customWidth="1"/>
    <col min="36" max="36" width="6" style="41" bestFit="1" customWidth="1"/>
    <col min="37" max="37" width="9.85546875" style="42" bestFit="1" customWidth="1"/>
    <col min="38" max="39" width="30.42578125" style="40" hidden="1" customWidth="1"/>
    <col min="40" max="41" width="40.28515625" style="40" hidden="1" customWidth="1"/>
    <col min="42" max="43" width="30.85546875" style="40" hidden="1" customWidth="1"/>
    <col min="44" max="45" width="40.7109375" style="40" hidden="1" customWidth="1"/>
    <col min="46" max="46" width="21.85546875" style="40" hidden="1" customWidth="1"/>
    <col min="47" max="47" width="23" style="40" hidden="1" customWidth="1"/>
    <col min="48" max="48" width="18.85546875" style="44" bestFit="1" customWidth="1"/>
    <col min="49" max="49" width="22.7109375" style="44" bestFit="1" customWidth="1"/>
    <col min="50" max="50" width="21.42578125" style="44" bestFit="1" customWidth="1"/>
    <col min="51" max="16384" width="9.140625" style="40"/>
  </cols>
  <sheetData>
    <row r="1" spans="1:50" s="39" customFormat="1" ht="15.75" x14ac:dyDescent="0.25">
      <c r="A1" s="36" t="s">
        <v>0</v>
      </c>
      <c r="B1" s="36" t="s">
        <v>1</v>
      </c>
      <c r="C1" s="36" t="s">
        <v>2</v>
      </c>
      <c r="D1" s="37"/>
      <c r="E1" s="38"/>
      <c r="F1" s="36" t="s">
        <v>3</v>
      </c>
      <c r="G1" s="37"/>
      <c r="H1" s="38"/>
      <c r="I1" s="36" t="s">
        <v>4</v>
      </c>
      <c r="J1" s="37"/>
      <c r="K1" s="38"/>
      <c r="L1" s="36" t="s">
        <v>5</v>
      </c>
      <c r="M1" s="36" t="s">
        <v>6</v>
      </c>
      <c r="N1" s="36" t="s">
        <v>7</v>
      </c>
      <c r="O1" s="36" t="s">
        <v>8</v>
      </c>
      <c r="P1" s="36" t="s">
        <v>9</v>
      </c>
      <c r="Q1" s="36" t="s">
        <v>10</v>
      </c>
      <c r="R1" s="36" t="s">
        <v>11</v>
      </c>
      <c r="S1" s="36" t="s">
        <v>12</v>
      </c>
      <c r="T1" s="36" t="s">
        <v>13</v>
      </c>
      <c r="U1" s="37"/>
      <c r="V1" s="38"/>
      <c r="W1" s="36" t="s">
        <v>14</v>
      </c>
      <c r="X1" s="37"/>
      <c r="Y1" s="38"/>
      <c r="Z1" s="36" t="s">
        <v>15</v>
      </c>
      <c r="AA1" s="37"/>
      <c r="AB1" s="38"/>
      <c r="AC1" s="36" t="s">
        <v>16</v>
      </c>
      <c r="AD1" s="37"/>
      <c r="AE1" s="38"/>
      <c r="AF1" s="36" t="s">
        <v>17</v>
      </c>
      <c r="AG1" s="37"/>
      <c r="AH1" s="38"/>
      <c r="AI1" s="36" t="s">
        <v>18</v>
      </c>
      <c r="AJ1" s="37"/>
      <c r="AK1" s="38"/>
      <c r="AL1" s="36" t="s">
        <v>19</v>
      </c>
      <c r="AM1" s="36" t="s">
        <v>20</v>
      </c>
      <c r="AN1" s="36" t="s">
        <v>21</v>
      </c>
      <c r="AO1" s="36" t="s">
        <v>22</v>
      </c>
      <c r="AP1" s="36" t="s">
        <v>23</v>
      </c>
      <c r="AQ1" s="36" t="s">
        <v>24</v>
      </c>
      <c r="AR1" s="36" t="s">
        <v>25</v>
      </c>
      <c r="AS1" s="36" t="s">
        <v>26</v>
      </c>
      <c r="AT1" s="36" t="s">
        <v>27</v>
      </c>
      <c r="AU1" s="36" t="s">
        <v>28</v>
      </c>
      <c r="AV1" s="46" t="s">
        <v>167</v>
      </c>
      <c r="AW1" s="46" t="s">
        <v>166</v>
      </c>
      <c r="AX1" s="46" t="s">
        <v>165</v>
      </c>
    </row>
    <row r="2" spans="1:50" hidden="1" x14ac:dyDescent="0.25">
      <c r="A2" s="40" t="s">
        <v>29</v>
      </c>
      <c r="B2" s="40" t="s">
        <v>30</v>
      </c>
      <c r="C2" s="40">
        <v>0</v>
      </c>
      <c r="D2" s="41">
        <f>VLOOKUP(A:A,Sheet1!A:AD,3,FALSE)</f>
        <v>0</v>
      </c>
      <c r="E2" s="42">
        <f>D2-C2</f>
        <v>0</v>
      </c>
      <c r="F2" s="40">
        <v>8</v>
      </c>
      <c r="G2" s="41">
        <f>VLOOKUP(A:A,Sheet1!A:AD,4,FALSE)</f>
        <v>8</v>
      </c>
      <c r="H2" s="42">
        <f>G2-F2</f>
        <v>0</v>
      </c>
      <c r="I2" s="40">
        <v>0</v>
      </c>
      <c r="J2" s="41">
        <f>VLOOKUP(A:A,Sheet1!A:AD,5,FALSE)</f>
        <v>0</v>
      </c>
      <c r="K2" s="42">
        <f>J2-I2</f>
        <v>0</v>
      </c>
      <c r="L2" s="40">
        <v>0</v>
      </c>
      <c r="M2" s="40">
        <v>0</v>
      </c>
      <c r="N2" s="40">
        <v>0</v>
      </c>
      <c r="O2" s="40">
        <v>0</v>
      </c>
      <c r="P2" s="40">
        <v>0</v>
      </c>
      <c r="Q2" s="40">
        <v>0</v>
      </c>
      <c r="R2" s="40">
        <v>0</v>
      </c>
      <c r="S2" s="40">
        <v>0</v>
      </c>
      <c r="T2" s="40">
        <v>0</v>
      </c>
      <c r="U2" s="41">
        <f>VLOOKUP(A:A,Sheet1!A:AD,14,FALSE)</f>
        <v>0</v>
      </c>
      <c r="V2" s="42">
        <f>U2-T2</f>
        <v>0</v>
      </c>
      <c r="W2" s="40">
        <v>0</v>
      </c>
      <c r="X2" s="41">
        <f>VLOOKUP(A:A,Sheet1!A:AD,15,FALSE)</f>
        <v>0</v>
      </c>
      <c r="Y2" s="42">
        <f>X2-W2</f>
        <v>0</v>
      </c>
      <c r="Z2" s="40">
        <v>0</v>
      </c>
      <c r="AA2" s="41">
        <f>VLOOKUP(A:A,Sheet1!A:AD,16,FALSE)</f>
        <v>0</v>
      </c>
      <c r="AB2" s="42">
        <f>AA2-Z2</f>
        <v>0</v>
      </c>
      <c r="AC2" s="40">
        <v>0</v>
      </c>
      <c r="AD2" s="41">
        <f>VLOOKUP(A:A,Sheet1!A:AD,17,FALSE)</f>
        <v>0</v>
      </c>
      <c r="AE2" s="42">
        <f>AD2-AC2</f>
        <v>0</v>
      </c>
      <c r="AF2" s="40">
        <v>0</v>
      </c>
      <c r="AG2" s="41">
        <f>VLOOKUP(A:A,Sheet1!A:AD,18,FALSE)</f>
        <v>0</v>
      </c>
      <c r="AH2" s="42">
        <f>AG2-AF2</f>
        <v>0</v>
      </c>
      <c r="AI2" s="40">
        <v>8</v>
      </c>
      <c r="AJ2" s="41">
        <f>VLOOKUP(A:A,Sheet1!A:AD,19,FALSE)</f>
        <v>8</v>
      </c>
      <c r="AK2" s="42">
        <f>AJ2-AI2</f>
        <v>0</v>
      </c>
      <c r="AL2" s="40">
        <v>0</v>
      </c>
      <c r="AM2" s="40">
        <v>0</v>
      </c>
      <c r="AN2" s="40">
        <v>0</v>
      </c>
      <c r="AO2" s="40">
        <v>0</v>
      </c>
      <c r="AP2" s="40">
        <v>0</v>
      </c>
      <c r="AQ2" s="40">
        <v>0</v>
      </c>
      <c r="AR2" s="40">
        <v>0</v>
      </c>
      <c r="AS2" s="40">
        <v>0</v>
      </c>
      <c r="AT2" s="40">
        <v>0</v>
      </c>
      <c r="AU2" s="40">
        <v>0</v>
      </c>
      <c r="AV2" s="43">
        <f>VLOOKUP(A:A,Sheet1!A:AD,30,FALSE)</f>
        <v>16</v>
      </c>
      <c r="AW2" s="43">
        <f>AI2+AF2+AC2+Z2+W2+T2+I2+F2+C2</f>
        <v>16</v>
      </c>
      <c r="AX2" s="43">
        <f>AW2-AV2</f>
        <v>0</v>
      </c>
    </row>
    <row r="3" spans="1:50" x14ac:dyDescent="0.25">
      <c r="A3" s="40" t="s">
        <v>31</v>
      </c>
      <c r="B3" s="40" t="s">
        <v>32</v>
      </c>
      <c r="C3" s="40">
        <v>0</v>
      </c>
      <c r="D3" s="41">
        <f>VLOOKUP(A:A,Sheet1!A:AD,3,FALSE)</f>
        <v>0</v>
      </c>
      <c r="E3" s="42">
        <f t="shared" ref="E3:E33" si="0">D3-C3</f>
        <v>0</v>
      </c>
      <c r="F3" s="40">
        <v>8</v>
      </c>
      <c r="G3" s="41">
        <f>VLOOKUP(A:A,Sheet1!A:AD,4,FALSE)</f>
        <v>0</v>
      </c>
      <c r="H3" s="42">
        <f t="shared" ref="H3:H33" si="1">G3-F3</f>
        <v>-8</v>
      </c>
      <c r="I3" s="40">
        <v>8.1166669999999996</v>
      </c>
      <c r="J3" s="41">
        <f>VLOOKUP(A:A,Sheet1!A:AD,5,FALSE)</f>
        <v>0</v>
      </c>
      <c r="K3" s="42">
        <f t="shared" ref="K3:K33" si="2">J3-I3</f>
        <v>-8.1166669999999996</v>
      </c>
      <c r="L3" s="40">
        <v>0</v>
      </c>
      <c r="M3" s="40">
        <v>0</v>
      </c>
      <c r="N3" s="40">
        <v>0</v>
      </c>
      <c r="O3" s="40">
        <v>0</v>
      </c>
      <c r="P3" s="40">
        <v>0</v>
      </c>
      <c r="Q3" s="40">
        <v>0</v>
      </c>
      <c r="R3" s="40">
        <v>0</v>
      </c>
      <c r="S3" s="40">
        <v>0</v>
      </c>
      <c r="T3" s="40">
        <v>0</v>
      </c>
      <c r="U3" s="41">
        <f>VLOOKUP(A:A,Sheet1!A:AD,14,FALSE)</f>
        <v>0</v>
      </c>
      <c r="V3" s="42">
        <f t="shared" ref="V3:V33" si="3">U3-T3</f>
        <v>0</v>
      </c>
      <c r="W3" s="40">
        <v>0</v>
      </c>
      <c r="X3" s="41">
        <f>VLOOKUP(A:A,Sheet1!A:AD,15,FALSE)</f>
        <v>7.9499999999999993</v>
      </c>
      <c r="Y3" s="42">
        <f t="shared" ref="Y3:Y33" si="4">X3-W3</f>
        <v>7.9499999999999993</v>
      </c>
      <c r="Z3" s="40">
        <v>0</v>
      </c>
      <c r="AA3" s="41">
        <f>VLOOKUP(A:A,Sheet1!A:AD,16,FALSE)</f>
        <v>0</v>
      </c>
      <c r="AB3" s="42">
        <f t="shared" ref="AB3:AB33" si="5">AA3-Z3</f>
        <v>0</v>
      </c>
      <c r="AC3" s="40">
        <v>0</v>
      </c>
      <c r="AD3" s="41">
        <f>VLOOKUP(A:A,Sheet1!A:AD,17,FALSE)</f>
        <v>0</v>
      </c>
      <c r="AE3" s="42">
        <f t="shared" ref="AE3:AE33" si="6">AD3-AC3</f>
        <v>0</v>
      </c>
      <c r="AF3" s="40">
        <v>4</v>
      </c>
      <c r="AG3" s="41">
        <f>VLOOKUP(A:A,Sheet1!A:AD,18,FALSE)</f>
        <v>0</v>
      </c>
      <c r="AH3" s="42">
        <f t="shared" ref="AH3:AH33" si="7">AG3-AF3</f>
        <v>-4</v>
      </c>
      <c r="AI3" s="40">
        <v>8</v>
      </c>
      <c r="AJ3" s="41">
        <f>VLOOKUP(A:A,Sheet1!A:AD,19,FALSE)</f>
        <v>0</v>
      </c>
      <c r="AK3" s="42">
        <f t="shared" ref="AK3:AK33" si="8">AJ3-AI3</f>
        <v>-8</v>
      </c>
      <c r="AL3" s="40">
        <v>0</v>
      </c>
      <c r="AM3" s="40">
        <v>0</v>
      </c>
      <c r="AN3" s="40">
        <v>0</v>
      </c>
      <c r="AO3" s="40">
        <v>0</v>
      </c>
      <c r="AP3" s="40">
        <v>0</v>
      </c>
      <c r="AQ3" s="40">
        <v>0</v>
      </c>
      <c r="AR3" s="40">
        <v>0</v>
      </c>
      <c r="AS3" s="40">
        <v>0</v>
      </c>
      <c r="AT3" s="40">
        <v>0</v>
      </c>
      <c r="AU3" s="40">
        <v>0</v>
      </c>
      <c r="AV3" s="44">
        <f>VLOOKUP(A:A,Sheet1!A:AD,30,FALSE)</f>
        <v>7.9499999999999993</v>
      </c>
      <c r="AW3" s="44">
        <f>AI3+AF3+AC3+Z3+W3+T3+I3+F3+C3</f>
        <v>28.116667</v>
      </c>
      <c r="AX3" s="44">
        <f t="shared" ref="AX3:AX33" si="9">AW3-AV3</f>
        <v>20.166667</v>
      </c>
    </row>
    <row r="4" spans="1:50" hidden="1" x14ac:dyDescent="0.25">
      <c r="A4" s="40" t="s">
        <v>33</v>
      </c>
      <c r="B4" s="40" t="s">
        <v>34</v>
      </c>
      <c r="C4" s="40">
        <v>0</v>
      </c>
      <c r="D4" s="41">
        <f>VLOOKUP(A:A,Sheet1!A:AD,3,FALSE)</f>
        <v>0</v>
      </c>
      <c r="E4" s="42">
        <f t="shared" si="0"/>
        <v>0</v>
      </c>
      <c r="F4" s="40">
        <v>8</v>
      </c>
      <c r="G4" s="41">
        <f>VLOOKUP(A:A,Sheet1!A:AD,4,FALSE)</f>
        <v>8</v>
      </c>
      <c r="H4" s="42">
        <f t="shared" si="1"/>
        <v>0</v>
      </c>
      <c r="I4" s="40">
        <v>0</v>
      </c>
      <c r="J4" s="41">
        <f>VLOOKUP(A:A,Sheet1!A:AD,5,FALSE)</f>
        <v>0</v>
      </c>
      <c r="K4" s="42">
        <f t="shared" si="2"/>
        <v>0</v>
      </c>
      <c r="L4" s="40">
        <v>0</v>
      </c>
      <c r="M4" s="40">
        <v>0</v>
      </c>
      <c r="N4" s="40">
        <v>0</v>
      </c>
      <c r="O4" s="40">
        <v>0</v>
      </c>
      <c r="P4" s="40">
        <v>0</v>
      </c>
      <c r="Q4" s="40">
        <v>0</v>
      </c>
      <c r="R4" s="40">
        <v>0</v>
      </c>
      <c r="S4" s="40">
        <v>0</v>
      </c>
      <c r="T4" s="40">
        <v>0</v>
      </c>
      <c r="U4" s="41">
        <f>VLOOKUP(A:A,Sheet1!A:AD,14,FALSE)</f>
        <v>0</v>
      </c>
      <c r="V4" s="42">
        <f t="shared" si="3"/>
        <v>0</v>
      </c>
      <c r="W4" s="40">
        <v>0</v>
      </c>
      <c r="X4" s="41">
        <f>VLOOKUP(A:A,Sheet1!A:AD,15,FALSE)</f>
        <v>0</v>
      </c>
      <c r="Y4" s="42">
        <f t="shared" si="4"/>
        <v>0</v>
      </c>
      <c r="Z4" s="40">
        <v>0</v>
      </c>
      <c r="AA4" s="41">
        <f>VLOOKUP(A:A,Sheet1!A:AD,16,FALSE)</f>
        <v>0</v>
      </c>
      <c r="AB4" s="42">
        <f t="shared" si="5"/>
        <v>0</v>
      </c>
      <c r="AC4" s="40">
        <v>0</v>
      </c>
      <c r="AD4" s="41">
        <f>VLOOKUP(A:A,Sheet1!A:AD,17,FALSE)</f>
        <v>0</v>
      </c>
      <c r="AE4" s="42">
        <f t="shared" si="6"/>
        <v>0</v>
      </c>
      <c r="AF4" s="40">
        <v>0</v>
      </c>
      <c r="AG4" s="41">
        <f>VLOOKUP(A:A,Sheet1!A:AD,18,FALSE)</f>
        <v>0</v>
      </c>
      <c r="AH4" s="42">
        <f t="shared" si="7"/>
        <v>0</v>
      </c>
      <c r="AI4" s="40">
        <v>8</v>
      </c>
      <c r="AJ4" s="41">
        <f>VLOOKUP(A:A,Sheet1!A:AD,19,FALSE)</f>
        <v>8</v>
      </c>
      <c r="AK4" s="42">
        <f t="shared" si="8"/>
        <v>0</v>
      </c>
      <c r="AL4" s="40">
        <v>0</v>
      </c>
      <c r="AM4" s="40">
        <v>0</v>
      </c>
      <c r="AN4" s="40">
        <v>0</v>
      </c>
      <c r="AO4" s="40">
        <v>0</v>
      </c>
      <c r="AP4" s="40">
        <v>0</v>
      </c>
      <c r="AQ4" s="40">
        <v>0</v>
      </c>
      <c r="AR4" s="40">
        <v>0</v>
      </c>
      <c r="AS4" s="40">
        <v>0</v>
      </c>
      <c r="AT4" s="40">
        <v>0</v>
      </c>
      <c r="AU4" s="40">
        <v>0</v>
      </c>
      <c r="AV4" s="43">
        <f>VLOOKUP(A:A,Sheet1!A:AD,30,FALSE)</f>
        <v>16</v>
      </c>
      <c r="AW4" s="43">
        <f>AI4+AF4+AC4+Z4+W4+T4+I4+F4+C4</f>
        <v>16</v>
      </c>
      <c r="AX4" s="43">
        <f t="shared" si="9"/>
        <v>0</v>
      </c>
    </row>
    <row r="5" spans="1:50" hidden="1" x14ac:dyDescent="0.25">
      <c r="A5" s="40" t="s">
        <v>35</v>
      </c>
      <c r="B5" s="40" t="s">
        <v>36</v>
      </c>
      <c r="C5" s="40">
        <v>3</v>
      </c>
      <c r="D5" s="41">
        <f>VLOOKUP(A:A,Sheet1!A:AD,3,FALSE)</f>
        <v>3</v>
      </c>
      <c r="E5" s="42">
        <f t="shared" si="0"/>
        <v>0</v>
      </c>
      <c r="F5" s="40">
        <v>0</v>
      </c>
      <c r="G5" s="41">
        <f>VLOOKUP(A:A,Sheet1!A:AD,4,FALSE)</f>
        <v>0</v>
      </c>
      <c r="H5" s="42">
        <f t="shared" si="1"/>
        <v>0</v>
      </c>
      <c r="I5" s="40">
        <v>0</v>
      </c>
      <c r="J5" s="41">
        <f>VLOOKUP(A:A,Sheet1!A:AD,5,FALSE)</f>
        <v>0</v>
      </c>
      <c r="K5" s="42">
        <f t="shared" si="2"/>
        <v>0</v>
      </c>
      <c r="L5" s="40">
        <v>0</v>
      </c>
      <c r="M5" s="40">
        <v>0</v>
      </c>
      <c r="N5" s="40">
        <v>0</v>
      </c>
      <c r="O5" s="40">
        <v>0</v>
      </c>
      <c r="P5" s="40">
        <v>0</v>
      </c>
      <c r="Q5" s="40">
        <v>0</v>
      </c>
      <c r="R5" s="40">
        <v>0</v>
      </c>
      <c r="S5" s="40">
        <v>0</v>
      </c>
      <c r="T5" s="40">
        <v>0</v>
      </c>
      <c r="U5" s="41">
        <f>VLOOKUP(A:A,Sheet1!A:AD,14,FALSE)</f>
        <v>0</v>
      </c>
      <c r="V5" s="42">
        <f t="shared" si="3"/>
        <v>0</v>
      </c>
      <c r="W5" s="40">
        <v>0</v>
      </c>
      <c r="X5" s="41">
        <f>VLOOKUP(A:A,Sheet1!A:AD,15,FALSE)</f>
        <v>0</v>
      </c>
      <c r="Y5" s="42">
        <f t="shared" si="4"/>
        <v>0</v>
      </c>
      <c r="Z5" s="40">
        <v>0</v>
      </c>
      <c r="AA5" s="41">
        <f>VLOOKUP(A:A,Sheet1!A:AD,16,FALSE)</f>
        <v>0</v>
      </c>
      <c r="AB5" s="42">
        <f t="shared" si="5"/>
        <v>0</v>
      </c>
      <c r="AC5" s="40">
        <v>0</v>
      </c>
      <c r="AD5" s="41">
        <f>VLOOKUP(A:A,Sheet1!A:AD,17,FALSE)</f>
        <v>0</v>
      </c>
      <c r="AE5" s="42">
        <f t="shared" si="6"/>
        <v>0</v>
      </c>
      <c r="AF5" s="40">
        <v>0</v>
      </c>
      <c r="AG5" s="41">
        <f>VLOOKUP(A:A,Sheet1!A:AD,18,FALSE)</f>
        <v>0</v>
      </c>
      <c r="AH5" s="42">
        <f t="shared" si="7"/>
        <v>0</v>
      </c>
      <c r="AI5" s="40">
        <v>0</v>
      </c>
      <c r="AJ5" s="41">
        <f>VLOOKUP(A:A,Sheet1!A:AD,19,FALSE)</f>
        <v>0</v>
      </c>
      <c r="AK5" s="42">
        <f t="shared" si="8"/>
        <v>0</v>
      </c>
      <c r="AL5" s="40">
        <v>0</v>
      </c>
      <c r="AM5" s="40">
        <v>0</v>
      </c>
      <c r="AN5" s="40">
        <v>0</v>
      </c>
      <c r="AO5" s="40">
        <v>0</v>
      </c>
      <c r="AP5" s="40">
        <v>0</v>
      </c>
      <c r="AQ5" s="40">
        <v>0</v>
      </c>
      <c r="AR5" s="40">
        <v>0</v>
      </c>
      <c r="AS5" s="40">
        <v>0</v>
      </c>
      <c r="AT5" s="40">
        <v>0</v>
      </c>
      <c r="AU5" s="40">
        <v>0</v>
      </c>
      <c r="AV5" s="43">
        <f>VLOOKUP(A:A,Sheet1!A:AD,30,FALSE)</f>
        <v>3</v>
      </c>
      <c r="AW5" s="43">
        <f>AI5+AF5+AC5+Z5+W5+T5+I5+F5+C5</f>
        <v>3</v>
      </c>
      <c r="AX5" s="43">
        <f t="shared" si="9"/>
        <v>0</v>
      </c>
    </row>
    <row r="6" spans="1:50" x14ac:dyDescent="0.25">
      <c r="A6" s="40" t="s">
        <v>37</v>
      </c>
      <c r="B6" s="40" t="s">
        <v>38</v>
      </c>
      <c r="C6" s="40">
        <v>0</v>
      </c>
      <c r="D6" s="41">
        <f>VLOOKUP(A:A,Sheet1!A:AD,3,FALSE)</f>
        <v>0</v>
      </c>
      <c r="E6" s="42">
        <f t="shared" si="0"/>
        <v>0</v>
      </c>
      <c r="F6" s="40">
        <v>8</v>
      </c>
      <c r="G6" s="41">
        <f>VLOOKUP(A:A,Sheet1!A:AD,4,FALSE)</f>
        <v>0</v>
      </c>
      <c r="H6" s="42">
        <f t="shared" si="1"/>
        <v>-8</v>
      </c>
      <c r="I6" s="40">
        <v>0.25</v>
      </c>
      <c r="J6" s="41">
        <f>VLOOKUP(A:A,Sheet1!A:AD,5,FALSE)</f>
        <v>0</v>
      </c>
      <c r="K6" s="42">
        <f t="shared" si="2"/>
        <v>-0.25</v>
      </c>
      <c r="L6" s="40">
        <v>0</v>
      </c>
      <c r="M6" s="40">
        <v>0</v>
      </c>
      <c r="N6" s="40">
        <v>0</v>
      </c>
      <c r="O6" s="40">
        <v>0</v>
      </c>
      <c r="P6" s="40">
        <v>0</v>
      </c>
      <c r="Q6" s="40">
        <v>0</v>
      </c>
      <c r="R6" s="40">
        <v>0</v>
      </c>
      <c r="S6" s="40">
        <v>0</v>
      </c>
      <c r="T6" s="40">
        <v>0</v>
      </c>
      <c r="U6" s="41">
        <f>VLOOKUP(A:A,Sheet1!A:AD,14,FALSE)</f>
        <v>0</v>
      </c>
      <c r="V6" s="42">
        <f t="shared" si="3"/>
        <v>0</v>
      </c>
      <c r="W6" s="40">
        <v>0</v>
      </c>
      <c r="X6" s="41">
        <f>VLOOKUP(A:A,Sheet1!A:AD,15,FALSE)</f>
        <v>39.92</v>
      </c>
      <c r="Y6" s="42">
        <f t="shared" si="4"/>
        <v>39.92</v>
      </c>
      <c r="Z6" s="40">
        <v>0</v>
      </c>
      <c r="AA6" s="41">
        <f>VLOOKUP(A:A,Sheet1!A:AD,16,FALSE)</f>
        <v>0</v>
      </c>
      <c r="AB6" s="42">
        <f t="shared" si="5"/>
        <v>0</v>
      </c>
      <c r="AC6" s="40">
        <v>0</v>
      </c>
      <c r="AD6" s="41">
        <f>VLOOKUP(A:A,Sheet1!A:AD,17,FALSE)</f>
        <v>0</v>
      </c>
      <c r="AE6" s="42">
        <f t="shared" si="6"/>
        <v>0</v>
      </c>
      <c r="AF6" s="40">
        <v>0</v>
      </c>
      <c r="AG6" s="41">
        <f>VLOOKUP(A:A,Sheet1!A:AD,18,FALSE)</f>
        <v>0</v>
      </c>
      <c r="AH6" s="42">
        <f t="shared" si="7"/>
        <v>0</v>
      </c>
      <c r="AI6" s="40">
        <v>8</v>
      </c>
      <c r="AJ6" s="41">
        <f>VLOOKUP(A:A,Sheet1!A:AD,19,FALSE)</f>
        <v>0</v>
      </c>
      <c r="AK6" s="42">
        <f t="shared" si="8"/>
        <v>-8</v>
      </c>
      <c r="AL6" s="40">
        <v>0</v>
      </c>
      <c r="AM6" s="40">
        <v>0</v>
      </c>
      <c r="AN6" s="40">
        <v>0</v>
      </c>
      <c r="AO6" s="40">
        <v>0</v>
      </c>
      <c r="AP6" s="40">
        <v>0</v>
      </c>
      <c r="AQ6" s="40">
        <v>0</v>
      </c>
      <c r="AR6" s="40">
        <v>0</v>
      </c>
      <c r="AS6" s="40">
        <v>0</v>
      </c>
      <c r="AT6" s="40">
        <v>0</v>
      </c>
      <c r="AU6" s="40">
        <v>0</v>
      </c>
      <c r="AV6" s="44">
        <f>VLOOKUP(A:A,Sheet1!A:AD,30,FALSE)</f>
        <v>39.92</v>
      </c>
      <c r="AW6" s="44">
        <f>AI6+AF6+AC6+Z6+W6+T6+I6+F6+C6</f>
        <v>16.25</v>
      </c>
      <c r="AX6" s="44">
        <f t="shared" si="9"/>
        <v>-23.67</v>
      </c>
    </row>
    <row r="7" spans="1:50" hidden="1" x14ac:dyDescent="0.25">
      <c r="A7" s="40" t="s">
        <v>39</v>
      </c>
      <c r="B7" s="40" t="s">
        <v>40</v>
      </c>
      <c r="C7" s="40">
        <v>3.8666670000000001</v>
      </c>
      <c r="D7" s="41">
        <f>VLOOKUP(A:A,Sheet1!A:AD,3,FALSE)</f>
        <v>3.87</v>
      </c>
      <c r="E7" s="42">
        <f t="shared" si="0"/>
        <v>3.3330000000000304E-3</v>
      </c>
      <c r="F7" s="40">
        <v>0</v>
      </c>
      <c r="G7" s="41">
        <f>VLOOKUP(A:A,Sheet1!A:AD,4,FALSE)</f>
        <v>0</v>
      </c>
      <c r="H7" s="42">
        <f t="shared" si="1"/>
        <v>0</v>
      </c>
      <c r="I7" s="40">
        <v>0</v>
      </c>
      <c r="J7" s="41">
        <f>VLOOKUP(A:A,Sheet1!A:AD,5,FALSE)</f>
        <v>0</v>
      </c>
      <c r="K7" s="42">
        <f t="shared" si="2"/>
        <v>0</v>
      </c>
      <c r="L7" s="40">
        <v>0</v>
      </c>
      <c r="M7" s="40">
        <v>0</v>
      </c>
      <c r="N7" s="40">
        <v>0</v>
      </c>
      <c r="O7" s="40">
        <v>0</v>
      </c>
      <c r="P7" s="40">
        <v>0</v>
      </c>
      <c r="Q7" s="40">
        <v>0</v>
      </c>
      <c r="R7" s="40">
        <v>0</v>
      </c>
      <c r="S7" s="40">
        <v>0</v>
      </c>
      <c r="T7" s="40">
        <v>0</v>
      </c>
      <c r="U7" s="41">
        <f>VLOOKUP(A:A,Sheet1!A:AD,14,FALSE)</f>
        <v>0</v>
      </c>
      <c r="V7" s="42">
        <f t="shared" si="3"/>
        <v>0</v>
      </c>
      <c r="W7" s="40">
        <v>0</v>
      </c>
      <c r="X7" s="41">
        <f>VLOOKUP(A:A,Sheet1!A:AD,15,FALSE)</f>
        <v>0</v>
      </c>
      <c r="Y7" s="42">
        <f t="shared" si="4"/>
        <v>0</v>
      </c>
      <c r="Z7" s="40">
        <v>3.8666670000000001</v>
      </c>
      <c r="AA7" s="41">
        <f>VLOOKUP(A:A,Sheet1!A:AD,16,FALSE)</f>
        <v>3.87</v>
      </c>
      <c r="AB7" s="42">
        <f t="shared" si="5"/>
        <v>3.3330000000000304E-3</v>
      </c>
      <c r="AC7" s="40">
        <v>0</v>
      </c>
      <c r="AD7" s="41">
        <f>VLOOKUP(A:A,Sheet1!A:AD,17,FALSE)</f>
        <v>0</v>
      </c>
      <c r="AE7" s="42">
        <f t="shared" si="6"/>
        <v>0</v>
      </c>
      <c r="AF7" s="40">
        <v>0</v>
      </c>
      <c r="AG7" s="41">
        <f>VLOOKUP(A:A,Sheet1!A:AD,18,FALSE)</f>
        <v>0</v>
      </c>
      <c r="AH7" s="42">
        <f t="shared" si="7"/>
        <v>0</v>
      </c>
      <c r="AI7" s="40">
        <v>0</v>
      </c>
      <c r="AJ7" s="41">
        <f>VLOOKUP(A:A,Sheet1!A:AD,19,FALSE)</f>
        <v>0</v>
      </c>
      <c r="AK7" s="42">
        <f t="shared" si="8"/>
        <v>0</v>
      </c>
      <c r="AL7" s="40">
        <v>0</v>
      </c>
      <c r="AM7" s="40">
        <v>0</v>
      </c>
      <c r="AN7" s="40">
        <v>0</v>
      </c>
      <c r="AO7" s="40">
        <v>0</v>
      </c>
      <c r="AP7" s="40">
        <v>0</v>
      </c>
      <c r="AQ7" s="40">
        <v>0</v>
      </c>
      <c r="AR7" s="40">
        <v>0</v>
      </c>
      <c r="AS7" s="40">
        <v>0</v>
      </c>
      <c r="AT7" s="40">
        <v>0</v>
      </c>
      <c r="AU7" s="40">
        <v>0</v>
      </c>
      <c r="AV7" s="43">
        <f>VLOOKUP(A:A,Sheet1!A:AD,30,FALSE)</f>
        <v>7.74</v>
      </c>
      <c r="AW7" s="43">
        <f>AI7+AF7+AC7+Z7+W7+T7+I7+F7+C7</f>
        <v>7.7333340000000002</v>
      </c>
      <c r="AX7" s="43">
        <f t="shared" si="9"/>
        <v>-6.6660000000000608E-3</v>
      </c>
    </row>
    <row r="8" spans="1:50" hidden="1" x14ac:dyDescent="0.25">
      <c r="A8" s="40" t="s">
        <v>41</v>
      </c>
      <c r="B8" s="40" t="s">
        <v>42</v>
      </c>
      <c r="C8" s="40">
        <v>2</v>
      </c>
      <c r="D8" s="41">
        <f>VLOOKUP(A:A,Sheet1!A:AD,3,FALSE)</f>
        <v>2</v>
      </c>
      <c r="E8" s="42">
        <f t="shared" si="0"/>
        <v>0</v>
      </c>
      <c r="F8" s="40">
        <v>0</v>
      </c>
      <c r="G8" s="41">
        <f>VLOOKUP(A:A,Sheet1!A:AD,4,FALSE)</f>
        <v>0</v>
      </c>
      <c r="H8" s="42">
        <f t="shared" si="1"/>
        <v>0</v>
      </c>
      <c r="I8" s="40">
        <v>0</v>
      </c>
      <c r="J8" s="41">
        <f>VLOOKUP(A:A,Sheet1!A:AD,5,FALSE)</f>
        <v>0</v>
      </c>
      <c r="K8" s="42">
        <f t="shared" si="2"/>
        <v>0</v>
      </c>
      <c r="L8" s="40">
        <v>0</v>
      </c>
      <c r="M8" s="40">
        <v>0</v>
      </c>
      <c r="N8" s="40">
        <v>0</v>
      </c>
      <c r="O8" s="40">
        <v>0</v>
      </c>
      <c r="P8" s="40">
        <v>0</v>
      </c>
      <c r="Q8" s="40">
        <v>0</v>
      </c>
      <c r="R8" s="40">
        <v>0</v>
      </c>
      <c r="S8" s="40">
        <v>0</v>
      </c>
      <c r="T8" s="40">
        <v>0</v>
      </c>
      <c r="U8" s="41">
        <f>VLOOKUP(A:A,Sheet1!A:AD,14,FALSE)</f>
        <v>0</v>
      </c>
      <c r="V8" s="42">
        <f t="shared" si="3"/>
        <v>0</v>
      </c>
      <c r="W8" s="40">
        <v>8</v>
      </c>
      <c r="X8" s="41">
        <f>VLOOKUP(A:A,Sheet1!A:AD,15,FALSE)</f>
        <v>8</v>
      </c>
      <c r="Y8" s="42">
        <f t="shared" si="4"/>
        <v>0</v>
      </c>
      <c r="Z8" s="40">
        <v>2</v>
      </c>
      <c r="AA8" s="41">
        <f>VLOOKUP(A:A,Sheet1!A:AD,16,FALSE)</f>
        <v>2.0000000000000018</v>
      </c>
      <c r="AB8" s="42">
        <f t="shared" si="5"/>
        <v>0</v>
      </c>
      <c r="AC8" s="40">
        <v>0</v>
      </c>
      <c r="AD8" s="41">
        <f>VLOOKUP(A:A,Sheet1!A:AD,17,FALSE)</f>
        <v>0</v>
      </c>
      <c r="AE8" s="42">
        <f t="shared" si="6"/>
        <v>0</v>
      </c>
      <c r="AF8" s="40">
        <v>0</v>
      </c>
      <c r="AG8" s="41">
        <f>VLOOKUP(A:A,Sheet1!A:AD,18,FALSE)</f>
        <v>0</v>
      </c>
      <c r="AH8" s="42">
        <f t="shared" si="7"/>
        <v>0</v>
      </c>
      <c r="AI8" s="40">
        <v>0</v>
      </c>
      <c r="AJ8" s="41">
        <f>VLOOKUP(A:A,Sheet1!A:AD,19,FALSE)</f>
        <v>0</v>
      </c>
      <c r="AK8" s="42">
        <f t="shared" si="8"/>
        <v>0</v>
      </c>
      <c r="AL8" s="40">
        <v>0</v>
      </c>
      <c r="AM8" s="40">
        <v>0</v>
      </c>
      <c r="AN8" s="40">
        <v>0</v>
      </c>
      <c r="AO8" s="40">
        <v>0</v>
      </c>
      <c r="AP8" s="40">
        <v>0</v>
      </c>
      <c r="AQ8" s="40">
        <v>0</v>
      </c>
      <c r="AR8" s="40">
        <v>0</v>
      </c>
      <c r="AS8" s="40">
        <v>0</v>
      </c>
      <c r="AT8" s="40">
        <v>0</v>
      </c>
      <c r="AU8" s="40">
        <v>0</v>
      </c>
      <c r="AV8" s="43">
        <f>VLOOKUP(A:A,Sheet1!A:AD,30,FALSE)</f>
        <v>12.000000000000002</v>
      </c>
      <c r="AW8" s="43">
        <f>AI8+AF8+AC8+Z8+W8+T8+I8+F8+C8</f>
        <v>12</v>
      </c>
      <c r="AX8" s="43">
        <f t="shared" si="9"/>
        <v>0</v>
      </c>
    </row>
    <row r="9" spans="1:50" hidden="1" x14ac:dyDescent="0.25">
      <c r="A9" s="40" t="s">
        <v>43</v>
      </c>
      <c r="B9" s="40" t="s">
        <v>44</v>
      </c>
      <c r="C9" s="40">
        <v>2</v>
      </c>
      <c r="D9" s="41">
        <f>VLOOKUP(A:A,Sheet1!A:AD,3,FALSE)</f>
        <v>2</v>
      </c>
      <c r="E9" s="42">
        <f t="shared" si="0"/>
        <v>0</v>
      </c>
      <c r="F9" s="40">
        <v>8</v>
      </c>
      <c r="G9" s="41">
        <f>VLOOKUP(A:A,Sheet1!A:AD,4,FALSE)</f>
        <v>8</v>
      </c>
      <c r="H9" s="42">
        <f t="shared" si="1"/>
        <v>0</v>
      </c>
      <c r="I9" s="40">
        <v>0</v>
      </c>
      <c r="J9" s="41">
        <f>VLOOKUP(A:A,Sheet1!A:AD,5,FALSE)</f>
        <v>0</v>
      </c>
      <c r="K9" s="42">
        <f t="shared" si="2"/>
        <v>0</v>
      </c>
      <c r="L9" s="40">
        <v>0</v>
      </c>
      <c r="M9" s="40">
        <v>0</v>
      </c>
      <c r="N9" s="40">
        <v>0</v>
      </c>
      <c r="O9" s="40">
        <v>0</v>
      </c>
      <c r="P9" s="40">
        <v>0</v>
      </c>
      <c r="Q9" s="40">
        <v>0</v>
      </c>
      <c r="R9" s="40">
        <v>0</v>
      </c>
      <c r="S9" s="40">
        <v>0</v>
      </c>
      <c r="T9" s="40">
        <v>0</v>
      </c>
      <c r="U9" s="41">
        <f>VLOOKUP(A:A,Sheet1!A:AD,14,FALSE)</f>
        <v>0</v>
      </c>
      <c r="V9" s="42">
        <f t="shared" si="3"/>
        <v>0</v>
      </c>
      <c r="W9" s="40">
        <v>0</v>
      </c>
      <c r="X9" s="41">
        <f>VLOOKUP(A:A,Sheet1!A:AD,15,FALSE)</f>
        <v>0</v>
      </c>
      <c r="Y9" s="42">
        <f t="shared" si="4"/>
        <v>0</v>
      </c>
      <c r="Z9" s="40">
        <v>0</v>
      </c>
      <c r="AA9" s="41">
        <f>VLOOKUP(A:A,Sheet1!A:AD,16,FALSE)</f>
        <v>0</v>
      </c>
      <c r="AB9" s="42">
        <f t="shared" si="5"/>
        <v>0</v>
      </c>
      <c r="AC9" s="40">
        <v>0</v>
      </c>
      <c r="AD9" s="41">
        <f>VLOOKUP(A:A,Sheet1!A:AD,17,FALSE)</f>
        <v>0</v>
      </c>
      <c r="AE9" s="42">
        <f t="shared" si="6"/>
        <v>0</v>
      </c>
      <c r="AF9" s="40">
        <v>0</v>
      </c>
      <c r="AG9" s="41">
        <f>VLOOKUP(A:A,Sheet1!A:AD,18,FALSE)</f>
        <v>0</v>
      </c>
      <c r="AH9" s="42">
        <f t="shared" si="7"/>
        <v>0</v>
      </c>
      <c r="AI9" s="40">
        <v>8</v>
      </c>
      <c r="AJ9" s="41">
        <f>VLOOKUP(A:A,Sheet1!A:AD,19,FALSE)</f>
        <v>8</v>
      </c>
      <c r="AK9" s="42">
        <f t="shared" si="8"/>
        <v>0</v>
      </c>
      <c r="AL9" s="40">
        <v>0</v>
      </c>
      <c r="AM9" s="40">
        <v>0</v>
      </c>
      <c r="AN9" s="40">
        <v>0</v>
      </c>
      <c r="AO9" s="40">
        <v>0</v>
      </c>
      <c r="AP9" s="40">
        <v>0</v>
      </c>
      <c r="AQ9" s="40">
        <v>0</v>
      </c>
      <c r="AR9" s="40">
        <v>0</v>
      </c>
      <c r="AS9" s="40">
        <v>0</v>
      </c>
      <c r="AT9" s="40">
        <v>0</v>
      </c>
      <c r="AU9" s="40">
        <v>0</v>
      </c>
      <c r="AV9" s="43">
        <f>VLOOKUP(A:A,Sheet1!A:AD,30,FALSE)</f>
        <v>18</v>
      </c>
      <c r="AW9" s="43">
        <f>AI9+AF9+AC9+Z9+W9+T9+I9+F9+C9</f>
        <v>18</v>
      </c>
      <c r="AX9" s="43">
        <f t="shared" si="9"/>
        <v>0</v>
      </c>
    </row>
    <row r="10" spans="1:50" hidden="1" x14ac:dyDescent="0.25">
      <c r="A10" s="40" t="s">
        <v>45</v>
      </c>
      <c r="B10" s="40" t="s">
        <v>46</v>
      </c>
      <c r="C10" s="40">
        <v>7</v>
      </c>
      <c r="D10" s="41">
        <f>VLOOKUP(A:A,Sheet1!A:AD,3,FALSE)</f>
        <v>7</v>
      </c>
      <c r="E10" s="42">
        <f t="shared" si="0"/>
        <v>0</v>
      </c>
      <c r="F10" s="40">
        <v>0</v>
      </c>
      <c r="G10" s="41">
        <f>VLOOKUP(A:A,Sheet1!A:AD,4,FALSE)</f>
        <v>0</v>
      </c>
      <c r="H10" s="42">
        <f t="shared" si="1"/>
        <v>0</v>
      </c>
      <c r="I10" s="40">
        <v>0</v>
      </c>
      <c r="J10" s="41">
        <f>VLOOKUP(A:A,Sheet1!A:AD,5,FALSE)</f>
        <v>0</v>
      </c>
      <c r="K10" s="42">
        <f t="shared" si="2"/>
        <v>0</v>
      </c>
      <c r="L10" s="40">
        <v>0</v>
      </c>
      <c r="M10" s="40">
        <v>0</v>
      </c>
      <c r="N10" s="40">
        <v>0</v>
      </c>
      <c r="O10" s="40">
        <v>0</v>
      </c>
      <c r="P10" s="40">
        <v>0</v>
      </c>
      <c r="Q10" s="40">
        <v>0</v>
      </c>
      <c r="R10" s="40">
        <v>0</v>
      </c>
      <c r="S10" s="40">
        <v>0</v>
      </c>
      <c r="T10" s="40">
        <v>0</v>
      </c>
      <c r="U10" s="41">
        <f>VLOOKUP(A:A,Sheet1!A:AD,14,FALSE)</f>
        <v>0</v>
      </c>
      <c r="V10" s="42">
        <f t="shared" si="3"/>
        <v>0</v>
      </c>
      <c r="W10" s="40">
        <v>32</v>
      </c>
      <c r="X10" s="41">
        <f>VLOOKUP(A:A,Sheet1!A:AD,15,FALSE)</f>
        <v>32</v>
      </c>
      <c r="Y10" s="42">
        <f t="shared" si="4"/>
        <v>0</v>
      </c>
      <c r="Z10" s="40">
        <v>7</v>
      </c>
      <c r="AA10" s="41">
        <f>VLOOKUP(A:A,Sheet1!A:AD,16,FALSE)</f>
        <v>7</v>
      </c>
      <c r="AB10" s="42">
        <f t="shared" si="5"/>
        <v>0</v>
      </c>
      <c r="AC10" s="40">
        <v>0</v>
      </c>
      <c r="AD10" s="41">
        <f>VLOOKUP(A:A,Sheet1!A:AD,17,FALSE)</f>
        <v>0</v>
      </c>
      <c r="AE10" s="42">
        <f t="shared" si="6"/>
        <v>0</v>
      </c>
      <c r="AF10" s="40">
        <v>0</v>
      </c>
      <c r="AG10" s="41">
        <f>VLOOKUP(A:A,Sheet1!A:AD,18,FALSE)</f>
        <v>0</v>
      </c>
      <c r="AH10" s="42">
        <f t="shared" si="7"/>
        <v>0</v>
      </c>
      <c r="AI10" s="40">
        <v>0</v>
      </c>
      <c r="AJ10" s="41">
        <f>VLOOKUP(A:A,Sheet1!A:AD,19,FALSE)</f>
        <v>0</v>
      </c>
      <c r="AK10" s="42">
        <f t="shared" si="8"/>
        <v>0</v>
      </c>
      <c r="AL10" s="40">
        <v>0</v>
      </c>
      <c r="AM10" s="40">
        <v>0</v>
      </c>
      <c r="AN10" s="40">
        <v>0</v>
      </c>
      <c r="AO10" s="40">
        <v>0</v>
      </c>
      <c r="AP10" s="40">
        <v>0</v>
      </c>
      <c r="AQ10" s="40">
        <v>0</v>
      </c>
      <c r="AR10" s="40">
        <v>0</v>
      </c>
      <c r="AS10" s="40">
        <v>0</v>
      </c>
      <c r="AT10" s="40">
        <v>0</v>
      </c>
      <c r="AU10" s="40">
        <v>0</v>
      </c>
      <c r="AV10" s="43">
        <f>VLOOKUP(A:A,Sheet1!A:AD,30,FALSE)</f>
        <v>46</v>
      </c>
      <c r="AW10" s="43">
        <f>AI10+AF10+AC10+Z10+W10+T10+I10+F10+C10</f>
        <v>46</v>
      </c>
      <c r="AX10" s="43">
        <f t="shared" si="9"/>
        <v>0</v>
      </c>
    </row>
    <row r="11" spans="1:50" hidden="1" x14ac:dyDescent="0.25">
      <c r="A11" s="40" t="s">
        <v>47</v>
      </c>
      <c r="B11" s="40" t="s">
        <v>48</v>
      </c>
      <c r="C11" s="40">
        <v>7.5</v>
      </c>
      <c r="D11" s="41">
        <f>VLOOKUP(A:A,Sheet1!A:AD,3,FALSE)</f>
        <v>7.5</v>
      </c>
      <c r="E11" s="42">
        <f t="shared" si="0"/>
        <v>0</v>
      </c>
      <c r="F11" s="40">
        <v>0</v>
      </c>
      <c r="G11" s="41">
        <f>VLOOKUP(A:A,Sheet1!A:AD,4,FALSE)</f>
        <v>0</v>
      </c>
      <c r="H11" s="42">
        <f t="shared" si="1"/>
        <v>0</v>
      </c>
      <c r="I11" s="40">
        <v>0</v>
      </c>
      <c r="J11" s="41">
        <f>VLOOKUP(A:A,Sheet1!A:AD,5,FALSE)</f>
        <v>0</v>
      </c>
      <c r="K11" s="42">
        <f t="shared" si="2"/>
        <v>0</v>
      </c>
      <c r="L11" s="40">
        <v>0</v>
      </c>
      <c r="M11" s="40">
        <v>0</v>
      </c>
      <c r="N11" s="40">
        <v>0</v>
      </c>
      <c r="O11" s="40">
        <v>0</v>
      </c>
      <c r="P11" s="40">
        <v>0</v>
      </c>
      <c r="Q11" s="40">
        <v>0</v>
      </c>
      <c r="R11" s="40">
        <v>0</v>
      </c>
      <c r="S11" s="40">
        <v>0</v>
      </c>
      <c r="T11" s="40">
        <v>0</v>
      </c>
      <c r="U11" s="41">
        <f>VLOOKUP(A:A,Sheet1!A:AD,14,FALSE)</f>
        <v>0</v>
      </c>
      <c r="V11" s="42">
        <f t="shared" si="3"/>
        <v>0</v>
      </c>
      <c r="W11" s="40">
        <v>0</v>
      </c>
      <c r="X11" s="41">
        <f>VLOOKUP(A:A,Sheet1!A:AD,15,FALSE)</f>
        <v>0</v>
      </c>
      <c r="Y11" s="42">
        <f t="shared" si="4"/>
        <v>0</v>
      </c>
      <c r="Z11" s="40">
        <v>0</v>
      </c>
      <c r="AA11" s="41">
        <f>VLOOKUP(A:A,Sheet1!A:AD,16,FALSE)</f>
        <v>0</v>
      </c>
      <c r="AB11" s="42">
        <f t="shared" si="5"/>
        <v>0</v>
      </c>
      <c r="AC11" s="40">
        <v>7.5</v>
      </c>
      <c r="AD11" s="41">
        <f>VLOOKUP(A:A,Sheet1!A:AD,17,FALSE)</f>
        <v>7.5</v>
      </c>
      <c r="AE11" s="42">
        <f t="shared" si="6"/>
        <v>0</v>
      </c>
      <c r="AF11" s="40">
        <v>0</v>
      </c>
      <c r="AG11" s="41">
        <f>VLOOKUP(A:A,Sheet1!A:AD,18,FALSE)</f>
        <v>0</v>
      </c>
      <c r="AH11" s="42">
        <f t="shared" si="7"/>
        <v>0</v>
      </c>
      <c r="AI11" s="40">
        <v>0</v>
      </c>
      <c r="AJ11" s="41">
        <f>VLOOKUP(A:A,Sheet1!A:AD,19,FALSE)</f>
        <v>0</v>
      </c>
      <c r="AK11" s="42">
        <f t="shared" si="8"/>
        <v>0</v>
      </c>
      <c r="AL11" s="40">
        <v>0</v>
      </c>
      <c r="AM11" s="40">
        <v>0</v>
      </c>
      <c r="AN11" s="40">
        <v>0</v>
      </c>
      <c r="AO11" s="40">
        <v>0</v>
      </c>
      <c r="AP11" s="40">
        <v>0</v>
      </c>
      <c r="AQ11" s="40">
        <v>0</v>
      </c>
      <c r="AR11" s="40">
        <v>0</v>
      </c>
      <c r="AS11" s="40">
        <v>0</v>
      </c>
      <c r="AT11" s="40">
        <v>0</v>
      </c>
      <c r="AU11" s="40">
        <v>0</v>
      </c>
      <c r="AV11" s="43">
        <f>VLOOKUP(A:A,Sheet1!A:AD,30,FALSE)</f>
        <v>15</v>
      </c>
      <c r="AW11" s="43">
        <f>AI11+AF11+AC11+Z11+W11+T11+I11+F11+C11</f>
        <v>15</v>
      </c>
      <c r="AX11" s="43">
        <f t="shared" si="9"/>
        <v>0</v>
      </c>
    </row>
    <row r="12" spans="1:50" hidden="1" x14ac:dyDescent="0.25">
      <c r="A12" s="40" t="s">
        <v>49</v>
      </c>
      <c r="B12" s="40" t="s">
        <v>50</v>
      </c>
      <c r="C12" s="40">
        <v>1</v>
      </c>
      <c r="D12" s="41">
        <f>VLOOKUP(A:A,Sheet1!A:AD,3,FALSE)</f>
        <v>1</v>
      </c>
      <c r="E12" s="42">
        <f t="shared" si="0"/>
        <v>0</v>
      </c>
      <c r="F12" s="40">
        <v>0</v>
      </c>
      <c r="G12" s="41">
        <f>VLOOKUP(A:A,Sheet1!A:AD,4,FALSE)</f>
        <v>0</v>
      </c>
      <c r="H12" s="42">
        <f t="shared" si="1"/>
        <v>0</v>
      </c>
      <c r="I12" s="40">
        <v>0</v>
      </c>
      <c r="J12" s="41">
        <f>VLOOKUP(A:A,Sheet1!A:AD,5,FALSE)</f>
        <v>0</v>
      </c>
      <c r="K12" s="42">
        <f t="shared" si="2"/>
        <v>0</v>
      </c>
      <c r="L12" s="40">
        <v>0</v>
      </c>
      <c r="M12" s="40">
        <v>0</v>
      </c>
      <c r="N12" s="40">
        <v>0</v>
      </c>
      <c r="O12" s="40">
        <v>0</v>
      </c>
      <c r="P12" s="40">
        <v>0</v>
      </c>
      <c r="Q12" s="40">
        <v>0</v>
      </c>
      <c r="R12" s="40">
        <v>0</v>
      </c>
      <c r="S12" s="40">
        <v>0</v>
      </c>
      <c r="T12" s="40">
        <v>0</v>
      </c>
      <c r="U12" s="41">
        <f>VLOOKUP(A:A,Sheet1!A:AD,14,FALSE)</f>
        <v>0</v>
      </c>
      <c r="V12" s="42">
        <f t="shared" si="3"/>
        <v>0</v>
      </c>
      <c r="W12" s="40">
        <v>0</v>
      </c>
      <c r="X12" s="41">
        <f>VLOOKUP(A:A,Sheet1!A:AD,15,FALSE)</f>
        <v>0</v>
      </c>
      <c r="Y12" s="42">
        <f t="shared" si="4"/>
        <v>0</v>
      </c>
      <c r="Z12" s="40">
        <v>0</v>
      </c>
      <c r="AA12" s="41">
        <f>VLOOKUP(A:A,Sheet1!A:AD,16,FALSE)</f>
        <v>0</v>
      </c>
      <c r="AB12" s="42">
        <f t="shared" si="5"/>
        <v>0</v>
      </c>
      <c r="AC12" s="40">
        <v>0</v>
      </c>
      <c r="AD12" s="41">
        <f>VLOOKUP(A:A,Sheet1!A:AD,17,FALSE)</f>
        <v>0</v>
      </c>
      <c r="AE12" s="42">
        <f t="shared" si="6"/>
        <v>0</v>
      </c>
      <c r="AF12" s="40">
        <v>0</v>
      </c>
      <c r="AG12" s="41">
        <f>VLOOKUP(A:A,Sheet1!A:AD,18,FALSE)</f>
        <v>0</v>
      </c>
      <c r="AH12" s="42">
        <f t="shared" si="7"/>
        <v>0</v>
      </c>
      <c r="AI12" s="40">
        <v>0</v>
      </c>
      <c r="AJ12" s="41">
        <f>VLOOKUP(A:A,Sheet1!A:AD,19,FALSE)</f>
        <v>0</v>
      </c>
      <c r="AK12" s="42">
        <f t="shared" si="8"/>
        <v>0</v>
      </c>
      <c r="AL12" s="40">
        <v>0</v>
      </c>
      <c r="AM12" s="40">
        <v>0</v>
      </c>
      <c r="AN12" s="40">
        <v>0</v>
      </c>
      <c r="AO12" s="40">
        <v>0</v>
      </c>
      <c r="AP12" s="40">
        <v>0</v>
      </c>
      <c r="AQ12" s="40">
        <v>0</v>
      </c>
      <c r="AR12" s="40">
        <v>0</v>
      </c>
      <c r="AS12" s="40">
        <v>0</v>
      </c>
      <c r="AT12" s="40">
        <v>0</v>
      </c>
      <c r="AU12" s="40">
        <v>0</v>
      </c>
      <c r="AV12" s="43">
        <f>VLOOKUP(A:A,Sheet1!A:AD,30,FALSE)</f>
        <v>1</v>
      </c>
      <c r="AW12" s="43">
        <f>AI12+AF12+AC12+Z12+W12+T12+I12+F12+C12</f>
        <v>1</v>
      </c>
      <c r="AX12" s="43">
        <f t="shared" si="9"/>
        <v>0</v>
      </c>
    </row>
    <row r="13" spans="1:50" hidden="1" x14ac:dyDescent="0.25">
      <c r="A13" s="40" t="s">
        <v>51</v>
      </c>
      <c r="B13" s="40" t="s">
        <v>52</v>
      </c>
      <c r="C13" s="40">
        <v>5</v>
      </c>
      <c r="D13" s="41">
        <f>VLOOKUP(A:A,Sheet1!A:AD,3,FALSE)</f>
        <v>5</v>
      </c>
      <c r="E13" s="42">
        <f t="shared" si="0"/>
        <v>0</v>
      </c>
      <c r="F13" s="40">
        <v>0</v>
      </c>
      <c r="G13" s="41">
        <f>VLOOKUP(A:A,Sheet1!A:AD,4,FALSE)</f>
        <v>0</v>
      </c>
      <c r="H13" s="42">
        <f t="shared" si="1"/>
        <v>0</v>
      </c>
      <c r="I13" s="40">
        <v>0</v>
      </c>
      <c r="J13" s="41">
        <f>VLOOKUP(A:A,Sheet1!A:AD,5,FALSE)</f>
        <v>0</v>
      </c>
      <c r="K13" s="42">
        <f t="shared" si="2"/>
        <v>0</v>
      </c>
      <c r="L13" s="40">
        <v>0</v>
      </c>
      <c r="M13" s="40">
        <v>0</v>
      </c>
      <c r="N13" s="40">
        <v>0</v>
      </c>
      <c r="O13" s="40">
        <v>0</v>
      </c>
      <c r="P13" s="40">
        <v>0</v>
      </c>
      <c r="Q13" s="40">
        <v>0</v>
      </c>
      <c r="R13" s="40">
        <v>0</v>
      </c>
      <c r="S13" s="40">
        <v>0</v>
      </c>
      <c r="T13" s="40">
        <v>0</v>
      </c>
      <c r="U13" s="41">
        <f>VLOOKUP(A:A,Sheet1!A:AD,14,FALSE)</f>
        <v>0</v>
      </c>
      <c r="V13" s="42">
        <f t="shared" si="3"/>
        <v>0</v>
      </c>
      <c r="W13" s="40">
        <v>0</v>
      </c>
      <c r="X13" s="41">
        <f>VLOOKUP(A:A,Sheet1!A:AD,15,FALSE)</f>
        <v>0</v>
      </c>
      <c r="Y13" s="42">
        <f t="shared" si="4"/>
        <v>0</v>
      </c>
      <c r="Z13" s="40">
        <v>1</v>
      </c>
      <c r="AA13" s="41">
        <f>VLOOKUP(A:A,Sheet1!A:AD,16,FALSE)</f>
        <v>0.99999999999999822</v>
      </c>
      <c r="AB13" s="42">
        <f t="shared" si="5"/>
        <v>-1.7763568394002505E-15</v>
      </c>
      <c r="AC13" s="40">
        <v>0</v>
      </c>
      <c r="AD13" s="41">
        <f>VLOOKUP(A:A,Sheet1!A:AD,17,FALSE)</f>
        <v>0</v>
      </c>
      <c r="AE13" s="42">
        <f t="shared" si="6"/>
        <v>0</v>
      </c>
      <c r="AF13" s="40">
        <v>0</v>
      </c>
      <c r="AG13" s="41">
        <f>VLOOKUP(A:A,Sheet1!A:AD,18,FALSE)</f>
        <v>0</v>
      </c>
      <c r="AH13" s="42">
        <f t="shared" si="7"/>
        <v>0</v>
      </c>
      <c r="AI13" s="40">
        <v>0</v>
      </c>
      <c r="AJ13" s="41">
        <f>VLOOKUP(A:A,Sheet1!A:AD,19,FALSE)</f>
        <v>0</v>
      </c>
      <c r="AK13" s="42">
        <f t="shared" si="8"/>
        <v>0</v>
      </c>
      <c r="AL13" s="40">
        <v>0</v>
      </c>
      <c r="AM13" s="40">
        <v>0</v>
      </c>
      <c r="AN13" s="40">
        <v>0</v>
      </c>
      <c r="AO13" s="40">
        <v>0</v>
      </c>
      <c r="AP13" s="40">
        <v>0</v>
      </c>
      <c r="AQ13" s="40">
        <v>0</v>
      </c>
      <c r="AR13" s="40">
        <v>0</v>
      </c>
      <c r="AS13" s="40">
        <v>0</v>
      </c>
      <c r="AT13" s="40">
        <v>0</v>
      </c>
      <c r="AU13" s="40">
        <v>0</v>
      </c>
      <c r="AV13" s="43">
        <f>VLOOKUP(A:A,Sheet1!A:AD,30,FALSE)</f>
        <v>5.9999999999999982</v>
      </c>
      <c r="AW13" s="43">
        <f>AI13+AF13+AC13+Z13+W13+T13+I13+F13+C13</f>
        <v>6</v>
      </c>
      <c r="AX13" s="43">
        <f t="shared" si="9"/>
        <v>0</v>
      </c>
    </row>
    <row r="14" spans="1:50" hidden="1" x14ac:dyDescent="0.25">
      <c r="A14" s="40" t="s">
        <v>53</v>
      </c>
      <c r="B14" s="40" t="s">
        <v>54</v>
      </c>
      <c r="C14" s="40">
        <v>8</v>
      </c>
      <c r="D14" s="41">
        <f>VLOOKUP(A:A,Sheet1!A:AD,3,FALSE)</f>
        <v>8</v>
      </c>
      <c r="E14" s="42">
        <f t="shared" si="0"/>
        <v>0</v>
      </c>
      <c r="F14" s="40">
        <v>0</v>
      </c>
      <c r="G14" s="41">
        <f>VLOOKUP(A:A,Sheet1!A:AD,4,FALSE)</f>
        <v>0</v>
      </c>
      <c r="H14" s="42">
        <f t="shared" si="1"/>
        <v>0</v>
      </c>
      <c r="I14" s="40">
        <v>0</v>
      </c>
      <c r="J14" s="41">
        <f>VLOOKUP(A:A,Sheet1!A:AD,5,FALSE)</f>
        <v>0</v>
      </c>
      <c r="K14" s="42">
        <f t="shared" si="2"/>
        <v>0</v>
      </c>
      <c r="L14" s="40">
        <v>0</v>
      </c>
      <c r="M14" s="40">
        <v>0</v>
      </c>
      <c r="N14" s="40">
        <v>0</v>
      </c>
      <c r="O14" s="40">
        <v>0</v>
      </c>
      <c r="P14" s="40">
        <v>0</v>
      </c>
      <c r="Q14" s="40">
        <v>0</v>
      </c>
      <c r="R14" s="40">
        <v>0</v>
      </c>
      <c r="S14" s="40">
        <v>0</v>
      </c>
      <c r="T14" s="40">
        <v>0</v>
      </c>
      <c r="U14" s="41">
        <f>VLOOKUP(A:A,Sheet1!A:AD,14,FALSE)</f>
        <v>0</v>
      </c>
      <c r="V14" s="42">
        <f t="shared" si="3"/>
        <v>0</v>
      </c>
      <c r="W14" s="40">
        <v>0</v>
      </c>
      <c r="X14" s="41">
        <f>VLOOKUP(A:A,Sheet1!A:AD,15,FALSE)</f>
        <v>0</v>
      </c>
      <c r="Y14" s="42">
        <f t="shared" si="4"/>
        <v>0</v>
      </c>
      <c r="Z14" s="40">
        <v>4</v>
      </c>
      <c r="AA14" s="41">
        <f>VLOOKUP(A:A,Sheet1!A:AD,16,FALSE)</f>
        <v>4</v>
      </c>
      <c r="AB14" s="42">
        <f t="shared" si="5"/>
        <v>0</v>
      </c>
      <c r="AC14" s="40">
        <v>0</v>
      </c>
      <c r="AD14" s="41">
        <f>VLOOKUP(A:A,Sheet1!A:AD,17,FALSE)</f>
        <v>0</v>
      </c>
      <c r="AE14" s="42">
        <f t="shared" si="6"/>
        <v>0</v>
      </c>
      <c r="AF14" s="40">
        <v>0</v>
      </c>
      <c r="AG14" s="41">
        <f>VLOOKUP(A:A,Sheet1!A:AD,18,FALSE)</f>
        <v>0</v>
      </c>
      <c r="AH14" s="42">
        <f t="shared" si="7"/>
        <v>0</v>
      </c>
      <c r="AI14" s="40">
        <v>0</v>
      </c>
      <c r="AJ14" s="41">
        <f>VLOOKUP(A:A,Sheet1!A:AD,19,FALSE)</f>
        <v>0</v>
      </c>
      <c r="AK14" s="42">
        <f t="shared" si="8"/>
        <v>0</v>
      </c>
      <c r="AL14" s="40">
        <v>0</v>
      </c>
      <c r="AM14" s="40">
        <v>0</v>
      </c>
      <c r="AN14" s="40">
        <v>0</v>
      </c>
      <c r="AO14" s="40">
        <v>0</v>
      </c>
      <c r="AP14" s="40">
        <v>0</v>
      </c>
      <c r="AQ14" s="40">
        <v>0</v>
      </c>
      <c r="AR14" s="40">
        <v>0</v>
      </c>
      <c r="AS14" s="40">
        <v>0</v>
      </c>
      <c r="AT14" s="40">
        <v>0</v>
      </c>
      <c r="AU14" s="40">
        <v>0</v>
      </c>
      <c r="AV14" s="43">
        <f>VLOOKUP(A:A,Sheet1!A:AD,30,FALSE)</f>
        <v>12</v>
      </c>
      <c r="AW14" s="43">
        <f>AI14+AF14+AC14+Z14+W14+T14+I14+F14+C14</f>
        <v>12</v>
      </c>
      <c r="AX14" s="43">
        <f t="shared" si="9"/>
        <v>0</v>
      </c>
    </row>
    <row r="15" spans="1:50" hidden="1" x14ac:dyDescent="0.25">
      <c r="A15" s="40" t="s">
        <v>55</v>
      </c>
      <c r="B15" s="40" t="s">
        <v>56</v>
      </c>
      <c r="C15" s="40">
        <v>7.5</v>
      </c>
      <c r="D15" s="41">
        <f>VLOOKUP(A:A,Sheet1!A:AD,3,FALSE)</f>
        <v>7.5</v>
      </c>
      <c r="E15" s="42">
        <f t="shared" si="0"/>
        <v>0</v>
      </c>
      <c r="F15" s="40">
        <v>0</v>
      </c>
      <c r="G15" s="41">
        <f>VLOOKUP(A:A,Sheet1!A:AD,4,FALSE)</f>
        <v>0</v>
      </c>
      <c r="H15" s="42">
        <f t="shared" si="1"/>
        <v>0</v>
      </c>
      <c r="I15" s="40">
        <v>0</v>
      </c>
      <c r="J15" s="41">
        <f>VLOOKUP(A:A,Sheet1!A:AD,5,FALSE)</f>
        <v>0</v>
      </c>
      <c r="K15" s="42">
        <f t="shared" si="2"/>
        <v>0</v>
      </c>
      <c r="L15" s="40">
        <v>0</v>
      </c>
      <c r="M15" s="40">
        <v>0</v>
      </c>
      <c r="N15" s="40">
        <v>0</v>
      </c>
      <c r="O15" s="40">
        <v>0</v>
      </c>
      <c r="P15" s="40">
        <v>0</v>
      </c>
      <c r="Q15" s="40">
        <v>0</v>
      </c>
      <c r="R15" s="40">
        <v>0</v>
      </c>
      <c r="S15" s="40">
        <v>0</v>
      </c>
      <c r="T15" s="40">
        <v>0</v>
      </c>
      <c r="U15" s="41">
        <f>VLOOKUP(A:A,Sheet1!A:AD,14,FALSE)</f>
        <v>0</v>
      </c>
      <c r="V15" s="42">
        <f t="shared" si="3"/>
        <v>0</v>
      </c>
      <c r="W15" s="40">
        <v>0</v>
      </c>
      <c r="X15" s="41">
        <f>VLOOKUP(A:A,Sheet1!A:AD,15,FALSE)</f>
        <v>0</v>
      </c>
      <c r="Y15" s="42">
        <f t="shared" si="4"/>
        <v>0</v>
      </c>
      <c r="Z15" s="40">
        <v>3.5</v>
      </c>
      <c r="AA15" s="41">
        <f>VLOOKUP(A:A,Sheet1!A:AD,16,FALSE)</f>
        <v>3.5</v>
      </c>
      <c r="AB15" s="42">
        <f t="shared" si="5"/>
        <v>0</v>
      </c>
      <c r="AC15" s="40">
        <v>0</v>
      </c>
      <c r="AD15" s="41">
        <f>VLOOKUP(A:A,Sheet1!A:AD,17,FALSE)</f>
        <v>0</v>
      </c>
      <c r="AE15" s="42">
        <f t="shared" si="6"/>
        <v>0</v>
      </c>
      <c r="AF15" s="40">
        <v>0</v>
      </c>
      <c r="AG15" s="41">
        <f>VLOOKUP(A:A,Sheet1!A:AD,18,FALSE)</f>
        <v>0</v>
      </c>
      <c r="AH15" s="42">
        <f t="shared" si="7"/>
        <v>0</v>
      </c>
      <c r="AI15" s="40">
        <v>0</v>
      </c>
      <c r="AJ15" s="41">
        <f>VLOOKUP(A:A,Sheet1!A:AD,19,FALSE)</f>
        <v>0</v>
      </c>
      <c r="AK15" s="42">
        <f t="shared" si="8"/>
        <v>0</v>
      </c>
      <c r="AL15" s="40">
        <v>0</v>
      </c>
      <c r="AM15" s="40">
        <v>0</v>
      </c>
      <c r="AN15" s="40">
        <v>0</v>
      </c>
      <c r="AO15" s="40">
        <v>0</v>
      </c>
      <c r="AP15" s="40">
        <v>0</v>
      </c>
      <c r="AQ15" s="40">
        <v>0</v>
      </c>
      <c r="AR15" s="40">
        <v>0</v>
      </c>
      <c r="AS15" s="40">
        <v>0</v>
      </c>
      <c r="AT15" s="40">
        <v>0</v>
      </c>
      <c r="AU15" s="40">
        <v>0</v>
      </c>
      <c r="AV15" s="43">
        <f>VLOOKUP(A:A,Sheet1!A:AD,30,FALSE)</f>
        <v>11</v>
      </c>
      <c r="AW15" s="43">
        <f>AI15+AF15+AC15+Z15+W15+T15+I15+F15+C15</f>
        <v>11</v>
      </c>
      <c r="AX15" s="43">
        <f t="shared" si="9"/>
        <v>0</v>
      </c>
    </row>
    <row r="16" spans="1:50" hidden="1" x14ac:dyDescent="0.25">
      <c r="A16" s="40" t="s">
        <v>57</v>
      </c>
      <c r="B16" s="40" t="s">
        <v>58</v>
      </c>
      <c r="C16" s="40">
        <v>0</v>
      </c>
      <c r="D16" s="41">
        <f>VLOOKUP(A:A,Sheet1!A:AD,3,FALSE)</f>
        <v>0</v>
      </c>
      <c r="E16" s="42">
        <f t="shared" si="0"/>
        <v>0</v>
      </c>
      <c r="F16" s="40">
        <v>8</v>
      </c>
      <c r="G16" s="41">
        <f>VLOOKUP(A:A,Sheet1!A:AD,4,FALSE)</f>
        <v>8</v>
      </c>
      <c r="H16" s="42">
        <f t="shared" si="1"/>
        <v>0</v>
      </c>
      <c r="I16" s="40">
        <v>0.96666700000000005</v>
      </c>
      <c r="J16" s="41">
        <f>VLOOKUP(A:A,Sheet1!A:AD,5,FALSE)</f>
        <v>0.97</v>
      </c>
      <c r="K16" s="42">
        <f t="shared" si="2"/>
        <v>3.3329999999999194E-3</v>
      </c>
      <c r="L16" s="40">
        <v>0</v>
      </c>
      <c r="M16" s="40">
        <v>0</v>
      </c>
      <c r="N16" s="40">
        <v>0</v>
      </c>
      <c r="O16" s="40">
        <v>0</v>
      </c>
      <c r="P16" s="40">
        <v>0</v>
      </c>
      <c r="Q16" s="40">
        <v>0</v>
      </c>
      <c r="R16" s="40">
        <v>0</v>
      </c>
      <c r="S16" s="40">
        <v>0</v>
      </c>
      <c r="T16" s="40">
        <v>0</v>
      </c>
      <c r="U16" s="41">
        <f>VLOOKUP(A:A,Sheet1!A:AD,14,FALSE)</f>
        <v>0</v>
      </c>
      <c r="V16" s="42">
        <f t="shared" si="3"/>
        <v>0</v>
      </c>
      <c r="W16" s="40">
        <v>0</v>
      </c>
      <c r="X16" s="41">
        <f>VLOOKUP(A:A,Sheet1!A:AD,15,FALSE)</f>
        <v>0</v>
      </c>
      <c r="Y16" s="42">
        <f t="shared" si="4"/>
        <v>0</v>
      </c>
      <c r="Z16" s="40">
        <v>0</v>
      </c>
      <c r="AA16" s="41">
        <f>VLOOKUP(A:A,Sheet1!A:AD,16,FALSE)</f>
        <v>0</v>
      </c>
      <c r="AB16" s="42">
        <f t="shared" si="5"/>
        <v>0</v>
      </c>
      <c r="AC16" s="40">
        <v>0</v>
      </c>
      <c r="AD16" s="41">
        <f>VLOOKUP(A:A,Sheet1!A:AD,17,FALSE)</f>
        <v>0</v>
      </c>
      <c r="AE16" s="42">
        <f t="shared" si="6"/>
        <v>0</v>
      </c>
      <c r="AF16" s="40">
        <v>0</v>
      </c>
      <c r="AG16" s="41">
        <f>VLOOKUP(A:A,Sheet1!A:AD,18,FALSE)</f>
        <v>0</v>
      </c>
      <c r="AH16" s="42">
        <f t="shared" si="7"/>
        <v>0</v>
      </c>
      <c r="AI16" s="40">
        <v>0</v>
      </c>
      <c r="AJ16" s="41">
        <f>VLOOKUP(A:A,Sheet1!A:AD,19,FALSE)</f>
        <v>0</v>
      </c>
      <c r="AK16" s="42">
        <f t="shared" si="8"/>
        <v>0</v>
      </c>
      <c r="AL16" s="40">
        <v>0</v>
      </c>
      <c r="AM16" s="40">
        <v>0</v>
      </c>
      <c r="AN16" s="40">
        <v>0</v>
      </c>
      <c r="AO16" s="40">
        <v>0</v>
      </c>
      <c r="AP16" s="40">
        <v>0</v>
      </c>
      <c r="AQ16" s="40">
        <v>0</v>
      </c>
      <c r="AR16" s="40">
        <v>0</v>
      </c>
      <c r="AS16" s="40">
        <v>0</v>
      </c>
      <c r="AT16" s="40">
        <v>0</v>
      </c>
      <c r="AU16" s="40">
        <v>0</v>
      </c>
      <c r="AV16" s="43">
        <f>VLOOKUP(A:A,Sheet1!A:AD,30,FALSE)</f>
        <v>8.9700000000000006</v>
      </c>
      <c r="AW16" s="43">
        <f>AI16+AF16+AC16+Z16+W16+T16+I16+F16+C16</f>
        <v>8.9666669999999993</v>
      </c>
      <c r="AX16" s="43">
        <f t="shared" si="9"/>
        <v>-3.3330000000013627E-3</v>
      </c>
    </row>
    <row r="17" spans="1:50" hidden="1" x14ac:dyDescent="0.25">
      <c r="A17" s="40" t="s">
        <v>59</v>
      </c>
      <c r="B17" s="40" t="s">
        <v>60</v>
      </c>
      <c r="C17" s="40">
        <v>0</v>
      </c>
      <c r="D17" s="41">
        <f>VLOOKUP(A:A,Sheet1!A:AD,3,FALSE)</f>
        <v>0</v>
      </c>
      <c r="E17" s="42">
        <f t="shared" si="0"/>
        <v>0</v>
      </c>
      <c r="F17" s="40">
        <v>8</v>
      </c>
      <c r="G17" s="41">
        <f>VLOOKUP(A:A,Sheet1!A:AD,4,FALSE)</f>
        <v>8</v>
      </c>
      <c r="H17" s="42">
        <f t="shared" si="1"/>
        <v>0</v>
      </c>
      <c r="I17" s="40">
        <v>4</v>
      </c>
      <c r="J17" s="41">
        <f>VLOOKUP(A:A,Sheet1!A:AD,5,FALSE)</f>
        <v>4</v>
      </c>
      <c r="K17" s="42">
        <f t="shared" si="2"/>
        <v>0</v>
      </c>
      <c r="L17" s="40">
        <v>0</v>
      </c>
      <c r="M17" s="40">
        <v>0</v>
      </c>
      <c r="N17" s="40">
        <v>0</v>
      </c>
      <c r="O17" s="40">
        <v>0</v>
      </c>
      <c r="P17" s="40">
        <v>0</v>
      </c>
      <c r="Q17" s="40">
        <v>0</v>
      </c>
      <c r="R17" s="40">
        <v>0</v>
      </c>
      <c r="S17" s="40">
        <v>0</v>
      </c>
      <c r="T17" s="40">
        <v>0</v>
      </c>
      <c r="U17" s="41">
        <f>VLOOKUP(A:A,Sheet1!A:AD,14,FALSE)</f>
        <v>0</v>
      </c>
      <c r="V17" s="42">
        <f t="shared" si="3"/>
        <v>0</v>
      </c>
      <c r="W17" s="40">
        <v>0</v>
      </c>
      <c r="X17" s="41">
        <f>VLOOKUP(A:A,Sheet1!A:AD,15,FALSE)</f>
        <v>0</v>
      </c>
      <c r="Y17" s="42">
        <f t="shared" si="4"/>
        <v>0</v>
      </c>
      <c r="Z17" s="40">
        <v>0</v>
      </c>
      <c r="AA17" s="41">
        <f>VLOOKUP(A:A,Sheet1!A:AD,16,FALSE)</f>
        <v>0</v>
      </c>
      <c r="AB17" s="42">
        <f t="shared" si="5"/>
        <v>0</v>
      </c>
      <c r="AC17" s="40">
        <v>0</v>
      </c>
      <c r="AD17" s="41">
        <f>VLOOKUP(A:A,Sheet1!A:AD,17,FALSE)</f>
        <v>0</v>
      </c>
      <c r="AE17" s="42">
        <f t="shared" si="6"/>
        <v>0</v>
      </c>
      <c r="AF17" s="40">
        <v>4</v>
      </c>
      <c r="AG17" s="41">
        <f>VLOOKUP(A:A,Sheet1!A:AD,18,FALSE)</f>
        <v>4</v>
      </c>
      <c r="AH17" s="42">
        <f t="shared" si="7"/>
        <v>0</v>
      </c>
      <c r="AI17" s="40">
        <v>8</v>
      </c>
      <c r="AJ17" s="41">
        <f>VLOOKUP(A:A,Sheet1!A:AD,19,FALSE)</f>
        <v>8</v>
      </c>
      <c r="AK17" s="42">
        <f t="shared" si="8"/>
        <v>0</v>
      </c>
      <c r="AL17" s="40">
        <v>0</v>
      </c>
      <c r="AM17" s="40">
        <v>0</v>
      </c>
      <c r="AN17" s="40">
        <v>0</v>
      </c>
      <c r="AO17" s="40">
        <v>0</v>
      </c>
      <c r="AP17" s="40">
        <v>0</v>
      </c>
      <c r="AQ17" s="40">
        <v>0</v>
      </c>
      <c r="AR17" s="40">
        <v>0</v>
      </c>
      <c r="AS17" s="40">
        <v>0</v>
      </c>
      <c r="AT17" s="40">
        <v>0</v>
      </c>
      <c r="AU17" s="40">
        <v>0</v>
      </c>
      <c r="AV17" s="43">
        <f>VLOOKUP(A:A,Sheet1!A:AD,30,FALSE)</f>
        <v>24</v>
      </c>
      <c r="AW17" s="43">
        <f>AI17+AF17+AC17+Z17+W17+T17+I17+F17+C17</f>
        <v>24</v>
      </c>
      <c r="AX17" s="43">
        <f t="shared" si="9"/>
        <v>0</v>
      </c>
    </row>
    <row r="18" spans="1:50" hidden="1" x14ac:dyDescent="0.25">
      <c r="A18" s="40" t="s">
        <v>61</v>
      </c>
      <c r="B18" s="40" t="s">
        <v>62</v>
      </c>
      <c r="C18" s="40">
        <v>2.25</v>
      </c>
      <c r="D18" s="41">
        <f>VLOOKUP(A:A,Sheet1!A:AD,3,FALSE)</f>
        <v>2.25</v>
      </c>
      <c r="E18" s="42">
        <f t="shared" si="0"/>
        <v>0</v>
      </c>
      <c r="F18" s="40">
        <v>0</v>
      </c>
      <c r="G18" s="41">
        <f>VLOOKUP(A:A,Sheet1!A:AD,4,FALSE)</f>
        <v>0</v>
      </c>
      <c r="H18" s="42">
        <f t="shared" si="1"/>
        <v>0</v>
      </c>
      <c r="I18" s="40">
        <v>0</v>
      </c>
      <c r="J18" s="41">
        <f>VLOOKUP(A:A,Sheet1!A:AD,5,FALSE)</f>
        <v>0</v>
      </c>
      <c r="K18" s="42">
        <f t="shared" si="2"/>
        <v>0</v>
      </c>
      <c r="L18" s="40">
        <v>0</v>
      </c>
      <c r="M18" s="40">
        <v>0</v>
      </c>
      <c r="N18" s="40">
        <v>0</v>
      </c>
      <c r="O18" s="40">
        <v>0</v>
      </c>
      <c r="P18" s="40">
        <v>0</v>
      </c>
      <c r="Q18" s="40">
        <v>0</v>
      </c>
      <c r="R18" s="40">
        <v>0</v>
      </c>
      <c r="S18" s="40">
        <v>0</v>
      </c>
      <c r="T18" s="40">
        <v>0</v>
      </c>
      <c r="U18" s="41">
        <f>VLOOKUP(A:A,Sheet1!A:AD,14,FALSE)</f>
        <v>0</v>
      </c>
      <c r="V18" s="42">
        <f t="shared" si="3"/>
        <v>0</v>
      </c>
      <c r="W18" s="40">
        <v>0</v>
      </c>
      <c r="X18" s="41">
        <f>VLOOKUP(A:A,Sheet1!A:AD,15,FALSE)</f>
        <v>0</v>
      </c>
      <c r="Y18" s="42">
        <f t="shared" si="4"/>
        <v>0</v>
      </c>
      <c r="Z18" s="40">
        <v>0</v>
      </c>
      <c r="AA18" s="41">
        <f>VLOOKUP(A:A,Sheet1!A:AD,16,FALSE)</f>
        <v>0</v>
      </c>
      <c r="AB18" s="42">
        <f t="shared" si="5"/>
        <v>0</v>
      </c>
      <c r="AC18" s="40">
        <v>0</v>
      </c>
      <c r="AD18" s="41">
        <f>VLOOKUP(A:A,Sheet1!A:AD,17,FALSE)</f>
        <v>0</v>
      </c>
      <c r="AE18" s="42">
        <f t="shared" si="6"/>
        <v>0</v>
      </c>
      <c r="AF18" s="40">
        <v>0</v>
      </c>
      <c r="AG18" s="41">
        <f>VLOOKUP(A:A,Sheet1!A:AD,18,FALSE)</f>
        <v>0</v>
      </c>
      <c r="AH18" s="42">
        <f t="shared" si="7"/>
        <v>0</v>
      </c>
      <c r="AI18" s="40">
        <v>0</v>
      </c>
      <c r="AJ18" s="41">
        <f>VLOOKUP(A:A,Sheet1!A:AD,19,FALSE)</f>
        <v>0</v>
      </c>
      <c r="AK18" s="42">
        <f t="shared" si="8"/>
        <v>0</v>
      </c>
      <c r="AL18" s="40">
        <v>0</v>
      </c>
      <c r="AM18" s="40">
        <v>0</v>
      </c>
      <c r="AN18" s="40">
        <v>0</v>
      </c>
      <c r="AO18" s="40">
        <v>0</v>
      </c>
      <c r="AP18" s="40">
        <v>0</v>
      </c>
      <c r="AQ18" s="40">
        <v>0</v>
      </c>
      <c r="AR18" s="40">
        <v>0</v>
      </c>
      <c r="AS18" s="40">
        <v>0</v>
      </c>
      <c r="AT18" s="40">
        <v>0</v>
      </c>
      <c r="AU18" s="40">
        <v>0</v>
      </c>
      <c r="AV18" s="43">
        <f>VLOOKUP(A:A,Sheet1!A:AD,30,FALSE)</f>
        <v>2.25</v>
      </c>
      <c r="AW18" s="43">
        <f>AI18+AF18+AC18+Z18+W18+T18+I18+F18+C18</f>
        <v>2.25</v>
      </c>
      <c r="AX18" s="43">
        <f t="shared" si="9"/>
        <v>0</v>
      </c>
    </row>
    <row r="19" spans="1:50" hidden="1" x14ac:dyDescent="0.25">
      <c r="A19" s="40" t="s">
        <v>63</v>
      </c>
      <c r="B19" s="40" t="s">
        <v>64</v>
      </c>
      <c r="C19" s="40">
        <v>7.6333339999999996</v>
      </c>
      <c r="D19" s="41">
        <f>VLOOKUP(A:A,Sheet1!A:AD,3,FALSE)</f>
        <v>7.6300000000000008</v>
      </c>
      <c r="E19" s="42">
        <f t="shared" si="0"/>
        <v>-3.3339999999988379E-3</v>
      </c>
      <c r="F19" s="40">
        <v>0</v>
      </c>
      <c r="G19" s="41">
        <f>VLOOKUP(A:A,Sheet1!A:AD,4,FALSE)</f>
        <v>0</v>
      </c>
      <c r="H19" s="42">
        <f t="shared" si="1"/>
        <v>0</v>
      </c>
      <c r="I19" s="40">
        <v>0</v>
      </c>
      <c r="J19" s="41">
        <f>VLOOKUP(A:A,Sheet1!A:AD,5,FALSE)</f>
        <v>0</v>
      </c>
      <c r="K19" s="42">
        <f t="shared" si="2"/>
        <v>0</v>
      </c>
      <c r="L19" s="40">
        <v>0</v>
      </c>
      <c r="M19" s="40">
        <v>0</v>
      </c>
      <c r="N19" s="40">
        <v>0</v>
      </c>
      <c r="O19" s="40">
        <v>0</v>
      </c>
      <c r="P19" s="40">
        <v>0</v>
      </c>
      <c r="Q19" s="40">
        <v>0</v>
      </c>
      <c r="R19" s="40">
        <v>0</v>
      </c>
      <c r="S19" s="40">
        <v>0</v>
      </c>
      <c r="T19" s="40">
        <v>0</v>
      </c>
      <c r="U19" s="41">
        <f>VLOOKUP(A:A,Sheet1!A:AD,14,FALSE)</f>
        <v>0</v>
      </c>
      <c r="V19" s="42">
        <f t="shared" si="3"/>
        <v>0</v>
      </c>
      <c r="W19" s="40">
        <v>0</v>
      </c>
      <c r="X19" s="41">
        <f>VLOOKUP(A:A,Sheet1!A:AD,15,FALSE)</f>
        <v>0</v>
      </c>
      <c r="Y19" s="42">
        <f t="shared" si="4"/>
        <v>0</v>
      </c>
      <c r="Z19" s="40">
        <v>7.6333339999999996</v>
      </c>
      <c r="AA19" s="41">
        <f>VLOOKUP(A:A,Sheet1!A:AD,16,FALSE)</f>
        <v>7.63</v>
      </c>
      <c r="AB19" s="42">
        <f t="shared" si="5"/>
        <v>-3.3339999999997261E-3</v>
      </c>
      <c r="AC19" s="40">
        <v>0</v>
      </c>
      <c r="AD19" s="41">
        <f>VLOOKUP(A:A,Sheet1!A:AD,17,FALSE)</f>
        <v>0</v>
      </c>
      <c r="AE19" s="42">
        <f t="shared" si="6"/>
        <v>0</v>
      </c>
      <c r="AF19" s="40">
        <v>0</v>
      </c>
      <c r="AG19" s="41">
        <f>VLOOKUP(A:A,Sheet1!A:AD,18,FALSE)</f>
        <v>0</v>
      </c>
      <c r="AH19" s="42">
        <f t="shared" si="7"/>
        <v>0</v>
      </c>
      <c r="AI19" s="40">
        <v>0</v>
      </c>
      <c r="AJ19" s="41">
        <f>VLOOKUP(A:A,Sheet1!A:AD,19,FALSE)</f>
        <v>0</v>
      </c>
      <c r="AK19" s="42">
        <f t="shared" si="8"/>
        <v>0</v>
      </c>
      <c r="AL19" s="40">
        <v>0</v>
      </c>
      <c r="AM19" s="40">
        <v>0</v>
      </c>
      <c r="AN19" s="40">
        <v>0</v>
      </c>
      <c r="AO19" s="40">
        <v>0</v>
      </c>
      <c r="AP19" s="40">
        <v>0</v>
      </c>
      <c r="AQ19" s="40">
        <v>0</v>
      </c>
      <c r="AR19" s="40">
        <v>0</v>
      </c>
      <c r="AS19" s="40">
        <v>0</v>
      </c>
      <c r="AT19" s="40">
        <v>0</v>
      </c>
      <c r="AU19" s="40">
        <v>0</v>
      </c>
      <c r="AV19" s="43">
        <f>VLOOKUP(A:A,Sheet1!A:AD,30,FALSE)</f>
        <v>15.260000000000002</v>
      </c>
      <c r="AW19" s="43">
        <f>AI19+AF19+AC19+Z19+W19+T19+I19+F19+C19</f>
        <v>15.266667999999999</v>
      </c>
      <c r="AX19" s="43">
        <f t="shared" si="9"/>
        <v>6.6679999999976758E-3</v>
      </c>
    </row>
    <row r="20" spans="1:50" x14ac:dyDescent="0.25">
      <c r="A20" s="40" t="s">
        <v>65</v>
      </c>
      <c r="B20" s="40" t="s">
        <v>66</v>
      </c>
      <c r="C20" s="40">
        <v>0</v>
      </c>
      <c r="D20" s="41">
        <f>VLOOKUP(A:A,Sheet1!A:AD,3,FALSE)</f>
        <v>3.5</v>
      </c>
      <c r="E20" s="42">
        <f t="shared" si="0"/>
        <v>3.5</v>
      </c>
      <c r="F20" s="40">
        <v>8</v>
      </c>
      <c r="G20" s="41">
        <f>VLOOKUP(A:A,Sheet1!A:AD,4,FALSE)</f>
        <v>0</v>
      </c>
      <c r="H20" s="42">
        <f t="shared" si="1"/>
        <v>-8</v>
      </c>
      <c r="I20" s="40">
        <v>0.05</v>
      </c>
      <c r="J20" s="41">
        <f>VLOOKUP(A:A,Sheet1!A:AD,5,FALSE)</f>
        <v>0</v>
      </c>
      <c r="K20" s="42">
        <f t="shared" si="2"/>
        <v>-0.05</v>
      </c>
      <c r="L20" s="40">
        <v>0</v>
      </c>
      <c r="M20" s="40">
        <v>0</v>
      </c>
      <c r="N20" s="40">
        <v>0</v>
      </c>
      <c r="O20" s="40">
        <v>0</v>
      </c>
      <c r="P20" s="40">
        <v>0</v>
      </c>
      <c r="Q20" s="40">
        <v>0</v>
      </c>
      <c r="R20" s="40">
        <v>0</v>
      </c>
      <c r="S20" s="40">
        <v>0</v>
      </c>
      <c r="T20" s="40">
        <v>0</v>
      </c>
      <c r="U20" s="41">
        <f>VLOOKUP(A:A,Sheet1!A:AD,14,FALSE)</f>
        <v>0</v>
      </c>
      <c r="V20" s="42">
        <f t="shared" si="3"/>
        <v>0</v>
      </c>
      <c r="W20" s="40">
        <v>0</v>
      </c>
      <c r="X20" s="41">
        <f>VLOOKUP(A:A,Sheet1!A:AD,15,FALSE)</f>
        <v>0</v>
      </c>
      <c r="Y20" s="42">
        <f t="shared" si="4"/>
        <v>0</v>
      </c>
      <c r="Z20" s="40">
        <v>0</v>
      </c>
      <c r="AA20" s="41">
        <f>VLOOKUP(A:A,Sheet1!A:AD,16,FALSE)</f>
        <v>1.5000000000000018</v>
      </c>
      <c r="AB20" s="42">
        <f t="shared" si="5"/>
        <v>1.5000000000000018</v>
      </c>
      <c r="AC20" s="40">
        <v>0</v>
      </c>
      <c r="AD20" s="41">
        <f>VLOOKUP(A:A,Sheet1!A:AD,17,FALSE)</f>
        <v>0</v>
      </c>
      <c r="AE20" s="42">
        <f t="shared" si="6"/>
        <v>0</v>
      </c>
      <c r="AF20" s="40">
        <v>0</v>
      </c>
      <c r="AG20" s="41">
        <f>VLOOKUP(A:A,Sheet1!A:AD,18,FALSE)</f>
        <v>0</v>
      </c>
      <c r="AH20" s="42">
        <f t="shared" si="7"/>
        <v>0</v>
      </c>
      <c r="AI20" s="40">
        <v>7.9166670000000003</v>
      </c>
      <c r="AJ20" s="41">
        <f>VLOOKUP(A:A,Sheet1!A:AD,19,FALSE)</f>
        <v>0</v>
      </c>
      <c r="AK20" s="42">
        <f t="shared" si="8"/>
        <v>-7.9166670000000003</v>
      </c>
      <c r="AL20" s="40">
        <v>0</v>
      </c>
      <c r="AM20" s="40">
        <v>0</v>
      </c>
      <c r="AN20" s="40">
        <v>0</v>
      </c>
      <c r="AO20" s="40">
        <v>0</v>
      </c>
      <c r="AP20" s="40">
        <v>0</v>
      </c>
      <c r="AQ20" s="40">
        <v>0</v>
      </c>
      <c r="AR20" s="40">
        <v>0</v>
      </c>
      <c r="AS20" s="40">
        <v>0</v>
      </c>
      <c r="AT20" s="40">
        <v>0</v>
      </c>
      <c r="AU20" s="40">
        <v>0</v>
      </c>
      <c r="AV20" s="44">
        <f>VLOOKUP(A:A,Sheet1!A:AD,30,FALSE)</f>
        <v>5.0000000000000018</v>
      </c>
      <c r="AW20" s="44">
        <f>AI20+AF20+AC20+Z20+W20+T20+I20+F20+C20</f>
        <v>15.966667000000001</v>
      </c>
      <c r="AX20" s="44">
        <f t="shared" si="9"/>
        <v>10.966666999999999</v>
      </c>
    </row>
    <row r="21" spans="1:50" hidden="1" x14ac:dyDescent="0.25">
      <c r="A21" s="40" t="s">
        <v>67</v>
      </c>
      <c r="B21" s="40" t="s">
        <v>68</v>
      </c>
      <c r="C21" s="40">
        <v>0.61666699999999997</v>
      </c>
      <c r="D21" s="41">
        <f>VLOOKUP(A:A,Sheet1!A:AD,3,FALSE)</f>
        <v>0.61000000000000121</v>
      </c>
      <c r="E21" s="42">
        <f t="shared" si="0"/>
        <v>-6.6669999999987573E-3</v>
      </c>
      <c r="F21" s="40">
        <v>0</v>
      </c>
      <c r="G21" s="41">
        <f>VLOOKUP(A:A,Sheet1!A:AD,4,FALSE)</f>
        <v>0</v>
      </c>
      <c r="H21" s="42">
        <f t="shared" si="1"/>
        <v>0</v>
      </c>
      <c r="I21" s="40">
        <v>0</v>
      </c>
      <c r="J21" s="41">
        <f>VLOOKUP(A:A,Sheet1!A:AD,5,FALSE)</f>
        <v>0</v>
      </c>
      <c r="K21" s="42">
        <f t="shared" si="2"/>
        <v>0</v>
      </c>
      <c r="L21" s="40">
        <v>0</v>
      </c>
      <c r="M21" s="40">
        <v>0</v>
      </c>
      <c r="N21" s="40">
        <v>0</v>
      </c>
      <c r="O21" s="40">
        <v>0</v>
      </c>
      <c r="P21" s="40">
        <v>0</v>
      </c>
      <c r="Q21" s="40">
        <v>0</v>
      </c>
      <c r="R21" s="40">
        <v>0</v>
      </c>
      <c r="S21" s="40">
        <v>0</v>
      </c>
      <c r="T21" s="40">
        <v>0</v>
      </c>
      <c r="U21" s="41">
        <f>VLOOKUP(A:A,Sheet1!A:AD,14,FALSE)</f>
        <v>0</v>
      </c>
      <c r="V21" s="42">
        <f t="shared" si="3"/>
        <v>0</v>
      </c>
      <c r="W21" s="40">
        <v>0</v>
      </c>
      <c r="X21" s="41">
        <f>VLOOKUP(A:A,Sheet1!A:AD,15,FALSE)</f>
        <v>0</v>
      </c>
      <c r="Y21" s="42">
        <f t="shared" si="4"/>
        <v>0</v>
      </c>
      <c r="Z21" s="40">
        <v>0</v>
      </c>
      <c r="AA21" s="41">
        <f>VLOOKUP(A:A,Sheet1!A:AD,16,FALSE)</f>
        <v>0</v>
      </c>
      <c r="AB21" s="42">
        <f t="shared" si="5"/>
        <v>0</v>
      </c>
      <c r="AC21" s="40">
        <v>0</v>
      </c>
      <c r="AD21" s="41">
        <f>VLOOKUP(A:A,Sheet1!A:AD,17,FALSE)</f>
        <v>0</v>
      </c>
      <c r="AE21" s="42">
        <f t="shared" si="6"/>
        <v>0</v>
      </c>
      <c r="AF21" s="40">
        <v>0</v>
      </c>
      <c r="AG21" s="41">
        <f>VLOOKUP(A:A,Sheet1!A:AD,18,FALSE)</f>
        <v>0</v>
      </c>
      <c r="AH21" s="42">
        <f t="shared" si="7"/>
        <v>0</v>
      </c>
      <c r="AI21" s="40">
        <v>0</v>
      </c>
      <c r="AJ21" s="41">
        <f>VLOOKUP(A:A,Sheet1!A:AD,19,FALSE)</f>
        <v>0</v>
      </c>
      <c r="AK21" s="42">
        <f t="shared" si="8"/>
        <v>0</v>
      </c>
      <c r="AL21" s="40">
        <v>0</v>
      </c>
      <c r="AM21" s="40">
        <v>0</v>
      </c>
      <c r="AN21" s="40">
        <v>0</v>
      </c>
      <c r="AO21" s="40">
        <v>0</v>
      </c>
      <c r="AP21" s="40">
        <v>0</v>
      </c>
      <c r="AQ21" s="40">
        <v>0</v>
      </c>
      <c r="AR21" s="40">
        <v>0</v>
      </c>
      <c r="AS21" s="40">
        <v>0</v>
      </c>
      <c r="AT21" s="40">
        <v>0</v>
      </c>
      <c r="AU21" s="40">
        <v>0</v>
      </c>
      <c r="AV21" s="43">
        <f>VLOOKUP(A:A,Sheet1!A:AD,30,FALSE)</f>
        <v>0.61000000000000121</v>
      </c>
      <c r="AW21" s="43">
        <f>AI21+AF21+AC21+Z21+W21+T21+I21+F21+C21</f>
        <v>0.61666699999999997</v>
      </c>
      <c r="AX21" s="43">
        <f t="shared" si="9"/>
        <v>6.6669999999987573E-3</v>
      </c>
    </row>
    <row r="22" spans="1:50" x14ac:dyDescent="0.25">
      <c r="A22" s="40" t="s">
        <v>69</v>
      </c>
      <c r="B22" s="40" t="s">
        <v>70</v>
      </c>
      <c r="C22" s="43">
        <v>8.85</v>
      </c>
      <c r="D22" s="43">
        <f>VLOOKUP(A:A,Sheet1!A:AD,3,FALSE)</f>
        <v>12.33</v>
      </c>
      <c r="E22" s="43">
        <f t="shared" si="0"/>
        <v>3.4800000000000004</v>
      </c>
      <c r="F22" s="40">
        <v>8</v>
      </c>
      <c r="G22" s="41">
        <f>VLOOKUP(A:A,Sheet1!A:AD,4,FALSE)</f>
        <v>8</v>
      </c>
      <c r="H22" s="42">
        <f t="shared" si="1"/>
        <v>0</v>
      </c>
      <c r="I22" s="40">
        <v>2.233333</v>
      </c>
      <c r="J22" s="41">
        <f>VLOOKUP(A:A,Sheet1!A:AD,5,FALSE)</f>
        <v>2.23</v>
      </c>
      <c r="K22" s="42">
        <f t="shared" si="2"/>
        <v>-3.3330000000000304E-3</v>
      </c>
      <c r="L22" s="40">
        <v>0</v>
      </c>
      <c r="M22" s="40">
        <v>0</v>
      </c>
      <c r="N22" s="40">
        <v>0</v>
      </c>
      <c r="O22" s="40">
        <v>0</v>
      </c>
      <c r="P22" s="40">
        <v>0</v>
      </c>
      <c r="Q22" s="40">
        <v>0</v>
      </c>
      <c r="R22" s="40">
        <v>0</v>
      </c>
      <c r="S22" s="40">
        <v>0</v>
      </c>
      <c r="T22" s="43">
        <v>0</v>
      </c>
      <c r="U22" s="43">
        <f>VLOOKUP(A:A,Sheet1!A:AD,14,FALSE)</f>
        <v>-0.45000000000000018</v>
      </c>
      <c r="V22" s="43">
        <f t="shared" si="3"/>
        <v>-0.45000000000000018</v>
      </c>
      <c r="W22" s="43">
        <v>8</v>
      </c>
      <c r="X22" s="43">
        <f>VLOOKUP(A:A,Sheet1!A:AD,15,FALSE)</f>
        <v>7.3800000000000026</v>
      </c>
      <c r="Y22" s="43">
        <f t="shared" si="4"/>
        <v>-0.61999999999999744</v>
      </c>
      <c r="Z22" s="40">
        <v>0</v>
      </c>
      <c r="AA22" s="41">
        <f>VLOOKUP(A:A,Sheet1!A:AD,16,FALSE)</f>
        <v>0</v>
      </c>
      <c r="AB22" s="42">
        <f t="shared" si="5"/>
        <v>0</v>
      </c>
      <c r="AC22" s="40">
        <v>0</v>
      </c>
      <c r="AD22" s="45">
        <f>VLOOKUP(A:A,Sheet1!A:AD,17,FALSE)</f>
        <v>0.62</v>
      </c>
      <c r="AE22" s="45">
        <f t="shared" si="6"/>
        <v>0.62</v>
      </c>
      <c r="AF22" s="43">
        <v>0.6</v>
      </c>
      <c r="AG22" s="43">
        <f>VLOOKUP(A:A,Sheet1!A:AD,18,FALSE)</f>
        <v>0.6</v>
      </c>
      <c r="AH22" s="42">
        <f t="shared" si="7"/>
        <v>0</v>
      </c>
      <c r="AI22" s="40">
        <v>0</v>
      </c>
      <c r="AJ22" s="41">
        <f>VLOOKUP(A:A,Sheet1!A:AD,19,FALSE)</f>
        <v>0</v>
      </c>
      <c r="AK22" s="42">
        <f t="shared" si="8"/>
        <v>0</v>
      </c>
      <c r="AL22" s="40">
        <v>0</v>
      </c>
      <c r="AM22" s="40">
        <v>0</v>
      </c>
      <c r="AN22" s="40">
        <v>0</v>
      </c>
      <c r="AO22" s="40">
        <v>0</v>
      </c>
      <c r="AP22" s="40">
        <v>0</v>
      </c>
      <c r="AQ22" s="40">
        <v>0</v>
      </c>
      <c r="AR22" s="40">
        <v>0</v>
      </c>
      <c r="AS22" s="40">
        <v>0</v>
      </c>
      <c r="AT22" s="40">
        <v>0</v>
      </c>
      <c r="AU22" s="40">
        <v>0</v>
      </c>
      <c r="AV22" s="44">
        <f>VLOOKUP(A:A,Sheet1!A:AD,30,FALSE)</f>
        <v>30.710000000000004</v>
      </c>
      <c r="AW22" s="44">
        <f>AI22+AF22+AC22+Z22+W22+T22+I22+F22+C22</f>
        <v>27.683332999999998</v>
      </c>
      <c r="AX22" s="44">
        <f t="shared" si="9"/>
        <v>-3.0266670000000069</v>
      </c>
    </row>
    <row r="23" spans="1:50" hidden="1" x14ac:dyDescent="0.25">
      <c r="A23" s="40" t="s">
        <v>71</v>
      </c>
      <c r="B23" s="40" t="s">
        <v>72</v>
      </c>
      <c r="C23" s="40">
        <v>4</v>
      </c>
      <c r="D23" s="41">
        <f>VLOOKUP(A:A,Sheet1!A:AD,3,FALSE)</f>
        <v>4</v>
      </c>
      <c r="E23" s="42">
        <f t="shared" si="0"/>
        <v>0</v>
      </c>
      <c r="F23" s="40">
        <v>0</v>
      </c>
      <c r="G23" s="41">
        <f>VLOOKUP(A:A,Sheet1!A:AD,4,FALSE)</f>
        <v>0</v>
      </c>
      <c r="H23" s="42">
        <f t="shared" si="1"/>
        <v>0</v>
      </c>
      <c r="I23" s="40">
        <v>0</v>
      </c>
      <c r="J23" s="41">
        <f>VLOOKUP(A:A,Sheet1!A:AD,5,FALSE)</f>
        <v>0</v>
      </c>
      <c r="K23" s="42">
        <f t="shared" si="2"/>
        <v>0</v>
      </c>
      <c r="L23" s="40">
        <v>0</v>
      </c>
      <c r="M23" s="40">
        <v>0</v>
      </c>
      <c r="N23" s="40">
        <v>0</v>
      </c>
      <c r="O23" s="40">
        <v>0</v>
      </c>
      <c r="P23" s="40">
        <v>0</v>
      </c>
      <c r="Q23" s="40">
        <v>0</v>
      </c>
      <c r="R23" s="40">
        <v>0</v>
      </c>
      <c r="S23" s="40">
        <v>0</v>
      </c>
      <c r="T23" s="40">
        <v>0</v>
      </c>
      <c r="U23" s="41">
        <f>VLOOKUP(A:A,Sheet1!A:AD,14,FALSE)</f>
        <v>0</v>
      </c>
      <c r="V23" s="42">
        <f t="shared" si="3"/>
        <v>0</v>
      </c>
      <c r="W23" s="40">
        <v>0</v>
      </c>
      <c r="X23" s="41">
        <f>VLOOKUP(A:A,Sheet1!A:AD,15,FALSE)</f>
        <v>0</v>
      </c>
      <c r="Y23" s="42">
        <f t="shared" si="4"/>
        <v>0</v>
      </c>
      <c r="Z23" s="40">
        <v>4</v>
      </c>
      <c r="AA23" s="41">
        <f>VLOOKUP(A:A,Sheet1!A:AD,16,FALSE)</f>
        <v>4</v>
      </c>
      <c r="AB23" s="42">
        <f t="shared" si="5"/>
        <v>0</v>
      </c>
      <c r="AC23" s="40">
        <v>0</v>
      </c>
      <c r="AD23" s="41">
        <f>VLOOKUP(A:A,Sheet1!A:AD,17,FALSE)</f>
        <v>0</v>
      </c>
      <c r="AE23" s="42">
        <f t="shared" si="6"/>
        <v>0</v>
      </c>
      <c r="AF23" s="40">
        <v>0</v>
      </c>
      <c r="AG23" s="41">
        <f>VLOOKUP(A:A,Sheet1!A:AD,18,FALSE)</f>
        <v>0</v>
      </c>
      <c r="AH23" s="42">
        <f t="shared" si="7"/>
        <v>0</v>
      </c>
      <c r="AI23" s="40">
        <v>0</v>
      </c>
      <c r="AJ23" s="41">
        <f>VLOOKUP(A:A,Sheet1!A:AD,19,FALSE)</f>
        <v>0</v>
      </c>
      <c r="AK23" s="42">
        <f t="shared" si="8"/>
        <v>0</v>
      </c>
      <c r="AL23" s="40">
        <v>0</v>
      </c>
      <c r="AM23" s="40">
        <v>0</v>
      </c>
      <c r="AN23" s="40">
        <v>0</v>
      </c>
      <c r="AO23" s="40">
        <v>0</v>
      </c>
      <c r="AP23" s="40">
        <v>0</v>
      </c>
      <c r="AQ23" s="40">
        <v>0</v>
      </c>
      <c r="AR23" s="40">
        <v>0</v>
      </c>
      <c r="AS23" s="40">
        <v>0</v>
      </c>
      <c r="AT23" s="40">
        <v>0</v>
      </c>
      <c r="AU23" s="40">
        <v>0</v>
      </c>
      <c r="AV23" s="43">
        <f>VLOOKUP(A:A,Sheet1!A:AD,30,FALSE)</f>
        <v>8</v>
      </c>
      <c r="AW23" s="43">
        <f>AI23+AF23+AC23+Z23+W23+T23+I23+F23+C23</f>
        <v>8</v>
      </c>
      <c r="AX23" s="43">
        <f t="shared" si="9"/>
        <v>0</v>
      </c>
    </row>
    <row r="24" spans="1:50" hidden="1" x14ac:dyDescent="0.25">
      <c r="A24" s="40" t="s">
        <v>73</v>
      </c>
      <c r="B24" s="40" t="s">
        <v>74</v>
      </c>
      <c r="C24" s="40">
        <v>3</v>
      </c>
      <c r="D24" s="41">
        <f>VLOOKUP(A:A,Sheet1!A:AD,3,FALSE)</f>
        <v>3</v>
      </c>
      <c r="E24" s="42">
        <f t="shared" si="0"/>
        <v>0</v>
      </c>
      <c r="F24" s="40">
        <v>0</v>
      </c>
      <c r="G24" s="41">
        <f>VLOOKUP(A:A,Sheet1!A:AD,4,FALSE)</f>
        <v>0</v>
      </c>
      <c r="H24" s="42">
        <f t="shared" si="1"/>
        <v>0</v>
      </c>
      <c r="I24" s="40">
        <v>0</v>
      </c>
      <c r="J24" s="41">
        <f>VLOOKUP(A:A,Sheet1!A:AD,5,FALSE)</f>
        <v>0</v>
      </c>
      <c r="K24" s="42">
        <f t="shared" si="2"/>
        <v>0</v>
      </c>
      <c r="L24" s="40">
        <v>0</v>
      </c>
      <c r="M24" s="40">
        <v>0</v>
      </c>
      <c r="N24" s="40">
        <v>0</v>
      </c>
      <c r="O24" s="40">
        <v>0</v>
      </c>
      <c r="P24" s="40">
        <v>0</v>
      </c>
      <c r="Q24" s="40">
        <v>0</v>
      </c>
      <c r="R24" s="40">
        <v>0</v>
      </c>
      <c r="S24" s="40">
        <v>0</v>
      </c>
      <c r="T24" s="40">
        <v>0</v>
      </c>
      <c r="U24" s="41">
        <f>VLOOKUP(A:A,Sheet1!A:AD,14,FALSE)</f>
        <v>0</v>
      </c>
      <c r="V24" s="42">
        <f t="shared" si="3"/>
        <v>0</v>
      </c>
      <c r="W24" s="40">
        <v>0</v>
      </c>
      <c r="X24" s="41">
        <f>VLOOKUP(A:A,Sheet1!A:AD,15,FALSE)</f>
        <v>0</v>
      </c>
      <c r="Y24" s="42">
        <f t="shared" si="4"/>
        <v>0</v>
      </c>
      <c r="Z24" s="40">
        <v>2</v>
      </c>
      <c r="AA24" s="41">
        <f>VLOOKUP(A:A,Sheet1!A:AD,16,FALSE)</f>
        <v>1.9999999999999996</v>
      </c>
      <c r="AB24" s="42">
        <f t="shared" si="5"/>
        <v>0</v>
      </c>
      <c r="AC24" s="40">
        <v>0</v>
      </c>
      <c r="AD24" s="41">
        <f>VLOOKUP(A:A,Sheet1!A:AD,17,FALSE)</f>
        <v>0</v>
      </c>
      <c r="AE24" s="42">
        <f t="shared" si="6"/>
        <v>0</v>
      </c>
      <c r="AF24" s="40">
        <v>0</v>
      </c>
      <c r="AG24" s="41">
        <f>VLOOKUP(A:A,Sheet1!A:AD,18,FALSE)</f>
        <v>0</v>
      </c>
      <c r="AH24" s="42">
        <f t="shared" si="7"/>
        <v>0</v>
      </c>
      <c r="AI24" s="40">
        <v>0</v>
      </c>
      <c r="AJ24" s="41">
        <f>VLOOKUP(A:A,Sheet1!A:AD,19,FALSE)</f>
        <v>0</v>
      </c>
      <c r="AK24" s="42">
        <f t="shared" si="8"/>
        <v>0</v>
      </c>
      <c r="AL24" s="40">
        <v>0</v>
      </c>
      <c r="AM24" s="40">
        <v>0</v>
      </c>
      <c r="AN24" s="40">
        <v>0</v>
      </c>
      <c r="AO24" s="40">
        <v>0</v>
      </c>
      <c r="AP24" s="40">
        <v>0</v>
      </c>
      <c r="AQ24" s="40">
        <v>0</v>
      </c>
      <c r="AR24" s="40">
        <v>0</v>
      </c>
      <c r="AS24" s="40">
        <v>0</v>
      </c>
      <c r="AT24" s="40">
        <v>0</v>
      </c>
      <c r="AU24" s="40">
        <v>0</v>
      </c>
      <c r="AV24" s="43">
        <f>VLOOKUP(A:A,Sheet1!A:AD,30,FALSE)</f>
        <v>5</v>
      </c>
      <c r="AW24" s="43">
        <f>AI24+AF24+AC24+Z24+W24+T24+I24+F24+C24</f>
        <v>5</v>
      </c>
      <c r="AX24" s="43">
        <f t="shared" si="9"/>
        <v>0</v>
      </c>
    </row>
    <row r="25" spans="1:50" hidden="1" x14ac:dyDescent="0.25">
      <c r="A25" s="40" t="s">
        <v>75</v>
      </c>
      <c r="B25" s="40" t="s">
        <v>76</v>
      </c>
      <c r="C25" s="40">
        <v>4</v>
      </c>
      <c r="D25" s="41">
        <f>VLOOKUP(A:A,Sheet1!A:AD,3,FALSE)</f>
        <v>4</v>
      </c>
      <c r="E25" s="42">
        <f t="shared" si="0"/>
        <v>0</v>
      </c>
      <c r="F25" s="40">
        <v>0</v>
      </c>
      <c r="G25" s="41">
        <f>VLOOKUP(A:A,Sheet1!A:AD,4,FALSE)</f>
        <v>0</v>
      </c>
      <c r="H25" s="42">
        <f t="shared" si="1"/>
        <v>0</v>
      </c>
      <c r="I25" s="40">
        <v>0</v>
      </c>
      <c r="J25" s="41">
        <f>VLOOKUP(A:A,Sheet1!A:AD,5,FALSE)</f>
        <v>0</v>
      </c>
      <c r="K25" s="42">
        <f t="shared" si="2"/>
        <v>0</v>
      </c>
      <c r="L25" s="40">
        <v>0</v>
      </c>
      <c r="M25" s="40">
        <v>0</v>
      </c>
      <c r="N25" s="40">
        <v>0</v>
      </c>
      <c r="O25" s="40">
        <v>0</v>
      </c>
      <c r="P25" s="40">
        <v>0</v>
      </c>
      <c r="Q25" s="40">
        <v>0</v>
      </c>
      <c r="R25" s="40">
        <v>0</v>
      </c>
      <c r="S25" s="40">
        <v>0</v>
      </c>
      <c r="T25" s="40">
        <v>0</v>
      </c>
      <c r="U25" s="41">
        <f>VLOOKUP(A:A,Sheet1!A:AD,14,FALSE)</f>
        <v>0</v>
      </c>
      <c r="V25" s="42">
        <f t="shared" si="3"/>
        <v>0</v>
      </c>
      <c r="W25" s="40">
        <v>8</v>
      </c>
      <c r="X25" s="41">
        <f>VLOOKUP(A:A,Sheet1!A:AD,15,FALSE)</f>
        <v>8</v>
      </c>
      <c r="Y25" s="42">
        <f t="shared" si="4"/>
        <v>0</v>
      </c>
      <c r="Z25" s="40">
        <v>4</v>
      </c>
      <c r="AA25" s="41">
        <f>VLOOKUP(A:A,Sheet1!A:AD,16,FALSE)</f>
        <v>4</v>
      </c>
      <c r="AB25" s="42">
        <f t="shared" si="5"/>
        <v>0</v>
      </c>
      <c r="AC25" s="40">
        <v>0</v>
      </c>
      <c r="AD25" s="41">
        <f>VLOOKUP(A:A,Sheet1!A:AD,17,FALSE)</f>
        <v>0</v>
      </c>
      <c r="AE25" s="42">
        <f t="shared" si="6"/>
        <v>0</v>
      </c>
      <c r="AF25" s="40">
        <v>0</v>
      </c>
      <c r="AG25" s="41">
        <f>VLOOKUP(A:A,Sheet1!A:AD,18,FALSE)</f>
        <v>0</v>
      </c>
      <c r="AH25" s="42">
        <f t="shared" si="7"/>
        <v>0</v>
      </c>
      <c r="AI25" s="40">
        <v>0</v>
      </c>
      <c r="AJ25" s="41">
        <f>VLOOKUP(A:A,Sheet1!A:AD,19,FALSE)</f>
        <v>0</v>
      </c>
      <c r="AK25" s="42">
        <f t="shared" si="8"/>
        <v>0</v>
      </c>
      <c r="AL25" s="40">
        <v>0</v>
      </c>
      <c r="AM25" s="40">
        <v>0</v>
      </c>
      <c r="AN25" s="40">
        <v>0</v>
      </c>
      <c r="AO25" s="40">
        <v>0</v>
      </c>
      <c r="AP25" s="40">
        <v>0</v>
      </c>
      <c r="AQ25" s="40">
        <v>0</v>
      </c>
      <c r="AR25" s="40">
        <v>0</v>
      </c>
      <c r="AS25" s="40">
        <v>0</v>
      </c>
      <c r="AT25" s="40">
        <v>0</v>
      </c>
      <c r="AU25" s="40">
        <v>0</v>
      </c>
      <c r="AV25" s="43">
        <f>VLOOKUP(A:A,Sheet1!A:AD,30,FALSE)</f>
        <v>16</v>
      </c>
      <c r="AW25" s="43">
        <f>AI25+AF25+AC25+Z25+W25+T25+I25+F25+C25</f>
        <v>16</v>
      </c>
      <c r="AX25" s="43">
        <f t="shared" si="9"/>
        <v>0</v>
      </c>
    </row>
    <row r="26" spans="1:50" x14ac:dyDescent="0.25">
      <c r="A26" s="40" t="s">
        <v>77</v>
      </c>
      <c r="B26" s="40" t="s">
        <v>78</v>
      </c>
      <c r="C26" s="40">
        <v>3.45</v>
      </c>
      <c r="D26" s="41">
        <f>VLOOKUP(A:A,Sheet1!A:AD,3,FALSE)</f>
        <v>3.4499999999999993</v>
      </c>
      <c r="E26" s="42">
        <f t="shared" si="0"/>
        <v>0</v>
      </c>
      <c r="F26" s="40">
        <v>0</v>
      </c>
      <c r="G26" s="41">
        <f>VLOOKUP(A:A,Sheet1!A:AD,4,FALSE)</f>
        <v>0</v>
      </c>
      <c r="H26" s="42">
        <f t="shared" si="1"/>
        <v>0</v>
      </c>
      <c r="I26" s="40">
        <v>0</v>
      </c>
      <c r="J26" s="41">
        <f>VLOOKUP(A:A,Sheet1!A:AD,5,FALSE)</f>
        <v>0</v>
      </c>
      <c r="K26" s="42">
        <f t="shared" si="2"/>
        <v>0</v>
      </c>
      <c r="L26" s="40">
        <v>0</v>
      </c>
      <c r="M26" s="40">
        <v>0</v>
      </c>
      <c r="N26" s="40">
        <v>0</v>
      </c>
      <c r="O26" s="40">
        <v>0</v>
      </c>
      <c r="P26" s="40">
        <v>0</v>
      </c>
      <c r="Q26" s="40">
        <v>0</v>
      </c>
      <c r="R26" s="40">
        <v>0</v>
      </c>
      <c r="S26" s="40">
        <v>0</v>
      </c>
      <c r="T26" s="40">
        <v>0</v>
      </c>
      <c r="U26" s="41">
        <f>VLOOKUP(A:A,Sheet1!A:AD,14,FALSE)</f>
        <v>0</v>
      </c>
      <c r="V26" s="42">
        <f t="shared" si="3"/>
        <v>0</v>
      </c>
      <c r="W26" s="40">
        <v>0</v>
      </c>
      <c r="X26" s="41">
        <f>VLOOKUP(A:A,Sheet1!A:AD,15,FALSE)</f>
        <v>0</v>
      </c>
      <c r="Y26" s="42">
        <f t="shared" si="4"/>
        <v>0</v>
      </c>
      <c r="Z26" s="43">
        <v>0.2</v>
      </c>
      <c r="AA26" s="43">
        <f>VLOOKUP(A:A,Sheet1!A:AD,16,FALSE)</f>
        <v>0</v>
      </c>
      <c r="AB26" s="43">
        <f t="shared" si="5"/>
        <v>-0.2</v>
      </c>
      <c r="AC26" s="40">
        <v>0</v>
      </c>
      <c r="AD26" s="41">
        <f>VLOOKUP(A:A,Sheet1!A:AD,17,FALSE)</f>
        <v>0</v>
      </c>
      <c r="AE26" s="42">
        <f t="shared" si="6"/>
        <v>0</v>
      </c>
      <c r="AF26" s="40">
        <v>0</v>
      </c>
      <c r="AG26" s="41">
        <f>VLOOKUP(A:A,Sheet1!A:AD,18,FALSE)</f>
        <v>0</v>
      </c>
      <c r="AH26" s="42">
        <f t="shared" si="7"/>
        <v>0</v>
      </c>
      <c r="AI26" s="40">
        <v>0</v>
      </c>
      <c r="AJ26" s="41">
        <f>VLOOKUP(A:A,Sheet1!A:AD,19,FALSE)</f>
        <v>0</v>
      </c>
      <c r="AK26" s="42">
        <f t="shared" si="8"/>
        <v>0</v>
      </c>
      <c r="AL26" s="40">
        <v>0</v>
      </c>
      <c r="AM26" s="40">
        <v>0</v>
      </c>
      <c r="AN26" s="40">
        <v>0</v>
      </c>
      <c r="AO26" s="40">
        <v>0</v>
      </c>
      <c r="AP26" s="40">
        <v>0</v>
      </c>
      <c r="AQ26" s="40">
        <v>0</v>
      </c>
      <c r="AR26" s="40">
        <v>0</v>
      </c>
      <c r="AS26" s="40">
        <v>0</v>
      </c>
      <c r="AT26" s="40">
        <v>0</v>
      </c>
      <c r="AU26" s="40">
        <v>0</v>
      </c>
      <c r="AV26" s="44">
        <f>VLOOKUP(A:A,Sheet1!A:AD,30,FALSE)</f>
        <v>3.4499999999999993</v>
      </c>
      <c r="AW26" s="44">
        <f>AI26+AF26+AC26+Z26+W26+T26+I26+F26+C26</f>
        <v>3.6500000000000004</v>
      </c>
      <c r="AX26" s="43">
        <f t="shared" si="9"/>
        <v>0.20000000000000107</v>
      </c>
    </row>
    <row r="27" spans="1:50" x14ac:dyDescent="0.25">
      <c r="A27" s="40" t="s">
        <v>79</v>
      </c>
      <c r="B27" s="40" t="s">
        <v>80</v>
      </c>
      <c r="C27" s="40">
        <v>0</v>
      </c>
      <c r="D27" s="41">
        <f>VLOOKUP(A:A,Sheet1!A:AD,3,FALSE)</f>
        <v>0</v>
      </c>
      <c r="E27" s="42">
        <f t="shared" si="0"/>
        <v>0</v>
      </c>
      <c r="F27" s="40">
        <v>8</v>
      </c>
      <c r="G27" s="41">
        <f>VLOOKUP(A:A,Sheet1!A:AD,4,FALSE)</f>
        <v>8</v>
      </c>
      <c r="H27" s="42">
        <f t="shared" si="1"/>
        <v>0</v>
      </c>
      <c r="I27" s="43">
        <v>0.183333</v>
      </c>
      <c r="J27" s="43">
        <f>VLOOKUP(A:A,Sheet1!A:AD,5,FALSE)</f>
        <v>0</v>
      </c>
      <c r="K27" s="43">
        <f t="shared" si="2"/>
        <v>-0.183333</v>
      </c>
      <c r="L27" s="40">
        <v>0</v>
      </c>
      <c r="M27" s="40">
        <v>0</v>
      </c>
      <c r="N27" s="40">
        <v>0</v>
      </c>
      <c r="O27" s="40">
        <v>0</v>
      </c>
      <c r="P27" s="40">
        <v>0</v>
      </c>
      <c r="Q27" s="40">
        <v>0</v>
      </c>
      <c r="R27" s="40">
        <v>0</v>
      </c>
      <c r="S27" s="40">
        <v>0</v>
      </c>
      <c r="T27" s="40">
        <v>0</v>
      </c>
      <c r="U27" s="41">
        <f>VLOOKUP(A:A,Sheet1!A:AD,14,FALSE)</f>
        <v>0</v>
      </c>
      <c r="V27" s="42">
        <f t="shared" si="3"/>
        <v>0</v>
      </c>
      <c r="W27" s="40">
        <v>0</v>
      </c>
      <c r="X27" s="41">
        <f>VLOOKUP(A:A,Sheet1!A:AD,15,FALSE)</f>
        <v>0</v>
      </c>
      <c r="Y27" s="42">
        <f t="shared" si="4"/>
        <v>0</v>
      </c>
      <c r="Z27" s="40">
        <v>0</v>
      </c>
      <c r="AA27" s="41">
        <f>VLOOKUP(A:A,Sheet1!A:AD,16,FALSE)</f>
        <v>0</v>
      </c>
      <c r="AB27" s="42">
        <f t="shared" si="5"/>
        <v>0</v>
      </c>
      <c r="AC27" s="40">
        <v>0</v>
      </c>
      <c r="AD27" s="41">
        <f>VLOOKUP(A:A,Sheet1!A:AD,17,FALSE)</f>
        <v>0</v>
      </c>
      <c r="AE27" s="42">
        <f t="shared" si="6"/>
        <v>0</v>
      </c>
      <c r="AF27" s="40">
        <v>0.13333300000000001</v>
      </c>
      <c r="AG27" s="41">
        <f>VLOOKUP(A:A,Sheet1!A:AD,18,FALSE)</f>
        <v>0.13</v>
      </c>
      <c r="AH27" s="42">
        <f t="shared" si="7"/>
        <v>-3.3330000000000026E-3</v>
      </c>
      <c r="AI27" s="40">
        <v>8</v>
      </c>
      <c r="AJ27" s="41">
        <f>VLOOKUP(A:A,Sheet1!A:AD,19,FALSE)</f>
        <v>8</v>
      </c>
      <c r="AK27" s="42">
        <f t="shared" si="8"/>
        <v>0</v>
      </c>
      <c r="AL27" s="40">
        <v>0</v>
      </c>
      <c r="AM27" s="40">
        <v>0</v>
      </c>
      <c r="AN27" s="40">
        <v>0</v>
      </c>
      <c r="AO27" s="40">
        <v>0</v>
      </c>
      <c r="AP27" s="40">
        <v>0</v>
      </c>
      <c r="AQ27" s="40">
        <v>0</v>
      </c>
      <c r="AR27" s="40">
        <v>0</v>
      </c>
      <c r="AS27" s="40">
        <v>0</v>
      </c>
      <c r="AT27" s="40">
        <v>0</v>
      </c>
      <c r="AU27" s="40">
        <v>0</v>
      </c>
      <c r="AV27" s="44">
        <f>VLOOKUP(A:A,Sheet1!A:AD,30,FALSE)</f>
        <v>16.130000000000003</v>
      </c>
      <c r="AW27" s="44">
        <f>AI27+AF27+AC27+Z27+W27+T27+I27+F27+C27</f>
        <v>16.316665999999998</v>
      </c>
      <c r="AX27" s="44">
        <f t="shared" si="9"/>
        <v>0.18666599999999534</v>
      </c>
    </row>
    <row r="28" spans="1:50" x14ac:dyDescent="0.25">
      <c r="A28" s="40" t="s">
        <v>81</v>
      </c>
      <c r="B28" s="40" t="s">
        <v>82</v>
      </c>
      <c r="C28" s="40">
        <v>31.216667000000001</v>
      </c>
      <c r="D28" s="41">
        <f>VLOOKUP(A:A,Sheet1!A:AD,3,FALSE)</f>
        <v>31.22</v>
      </c>
      <c r="E28" s="42">
        <f t="shared" si="0"/>
        <v>3.3329999999978099E-3</v>
      </c>
      <c r="F28" s="40">
        <v>0</v>
      </c>
      <c r="G28" s="41">
        <f>VLOOKUP(A:A,Sheet1!A:AD,4,FALSE)</f>
        <v>0</v>
      </c>
      <c r="H28" s="42">
        <f t="shared" si="1"/>
        <v>0</v>
      </c>
      <c r="I28" s="40">
        <v>0</v>
      </c>
      <c r="J28" s="41">
        <f>VLOOKUP(A:A,Sheet1!A:AD,5,FALSE)</f>
        <v>0</v>
      </c>
      <c r="K28" s="42">
        <f t="shared" si="2"/>
        <v>0</v>
      </c>
      <c r="L28" s="40">
        <v>0</v>
      </c>
      <c r="M28" s="40">
        <v>0</v>
      </c>
      <c r="N28" s="40">
        <v>0</v>
      </c>
      <c r="O28" s="40">
        <v>0</v>
      </c>
      <c r="P28" s="40">
        <v>0</v>
      </c>
      <c r="Q28" s="40">
        <v>0</v>
      </c>
      <c r="R28" s="40">
        <v>0</v>
      </c>
      <c r="S28" s="40">
        <v>0</v>
      </c>
      <c r="T28" s="40">
        <v>0</v>
      </c>
      <c r="U28" s="41">
        <f>VLOOKUP(A:A,Sheet1!A:AD,14,FALSE)</f>
        <v>0</v>
      </c>
      <c r="V28" s="42">
        <f t="shared" si="3"/>
        <v>0</v>
      </c>
      <c r="W28" s="40">
        <v>0</v>
      </c>
      <c r="X28" s="41">
        <f>VLOOKUP(A:A,Sheet1!A:AD,15,FALSE)</f>
        <v>0</v>
      </c>
      <c r="Y28" s="42">
        <f t="shared" si="4"/>
        <v>0</v>
      </c>
      <c r="Z28" s="43">
        <v>8.1999999999999993</v>
      </c>
      <c r="AA28" s="43">
        <f>VLOOKUP(A:A,Sheet1!A:AD,16,FALSE)</f>
        <v>8</v>
      </c>
      <c r="AB28" s="43">
        <f t="shared" si="5"/>
        <v>-0.19999999999999929</v>
      </c>
      <c r="AC28" s="40">
        <v>0</v>
      </c>
      <c r="AD28" s="41">
        <f>VLOOKUP(A:A,Sheet1!A:AD,17,FALSE)</f>
        <v>0</v>
      </c>
      <c r="AE28" s="42">
        <f t="shared" si="6"/>
        <v>0</v>
      </c>
      <c r="AF28" s="40">
        <v>0</v>
      </c>
      <c r="AG28" s="41">
        <f>VLOOKUP(A:A,Sheet1!A:AD,18,FALSE)</f>
        <v>0</v>
      </c>
      <c r="AH28" s="42">
        <f t="shared" si="7"/>
        <v>0</v>
      </c>
      <c r="AI28" s="40">
        <v>0</v>
      </c>
      <c r="AJ28" s="41">
        <f>VLOOKUP(A:A,Sheet1!A:AD,19,FALSE)</f>
        <v>0</v>
      </c>
      <c r="AK28" s="42">
        <f t="shared" si="8"/>
        <v>0</v>
      </c>
      <c r="AL28" s="40">
        <v>0</v>
      </c>
      <c r="AM28" s="40">
        <v>0</v>
      </c>
      <c r="AN28" s="40">
        <v>0</v>
      </c>
      <c r="AO28" s="40">
        <v>0</v>
      </c>
      <c r="AP28" s="40">
        <v>0</v>
      </c>
      <c r="AQ28" s="40">
        <v>0</v>
      </c>
      <c r="AR28" s="40">
        <v>0</v>
      </c>
      <c r="AS28" s="40">
        <v>0</v>
      </c>
      <c r="AT28" s="40">
        <v>0</v>
      </c>
      <c r="AU28" s="40">
        <v>0</v>
      </c>
      <c r="AV28" s="44">
        <f>VLOOKUP(A:A,Sheet1!A:AD,30,FALSE)</f>
        <v>39.22</v>
      </c>
      <c r="AW28" s="44">
        <f>AI28+AF28+AC28+Z28+W28+T28+I28+F28+C28</f>
        <v>39.416667000000004</v>
      </c>
      <c r="AX28" s="44">
        <f t="shared" si="9"/>
        <v>0.19666700000000503</v>
      </c>
    </row>
    <row r="29" spans="1:50" hidden="1" x14ac:dyDescent="0.25">
      <c r="A29" s="40" t="s">
        <v>83</v>
      </c>
      <c r="B29" s="40" t="s">
        <v>84</v>
      </c>
      <c r="C29" s="40">
        <v>0</v>
      </c>
      <c r="D29" s="41">
        <f>VLOOKUP(A:A,Sheet1!A:AD,3,FALSE)</f>
        <v>0</v>
      </c>
      <c r="E29" s="42">
        <f t="shared" si="0"/>
        <v>0</v>
      </c>
      <c r="F29" s="40">
        <v>8</v>
      </c>
      <c r="G29" s="41">
        <f>VLOOKUP(A:A,Sheet1!A:AD,4,FALSE)</f>
        <v>8</v>
      </c>
      <c r="H29" s="42">
        <f t="shared" si="1"/>
        <v>0</v>
      </c>
      <c r="I29" s="40">
        <v>0</v>
      </c>
      <c r="J29" s="41">
        <f>VLOOKUP(A:A,Sheet1!A:AD,5,FALSE)</f>
        <v>0</v>
      </c>
      <c r="K29" s="42">
        <f t="shared" si="2"/>
        <v>0</v>
      </c>
      <c r="L29" s="40">
        <v>0</v>
      </c>
      <c r="M29" s="40">
        <v>0</v>
      </c>
      <c r="N29" s="40">
        <v>0</v>
      </c>
      <c r="O29" s="40">
        <v>0</v>
      </c>
      <c r="P29" s="40">
        <v>0</v>
      </c>
      <c r="Q29" s="40">
        <v>0</v>
      </c>
      <c r="R29" s="40">
        <v>0</v>
      </c>
      <c r="S29" s="40">
        <v>0</v>
      </c>
      <c r="T29" s="40">
        <v>0</v>
      </c>
      <c r="U29" s="41">
        <f>VLOOKUP(A:A,Sheet1!A:AD,14,FALSE)</f>
        <v>0</v>
      </c>
      <c r="V29" s="42">
        <f t="shared" si="3"/>
        <v>0</v>
      </c>
      <c r="W29" s="40">
        <v>0</v>
      </c>
      <c r="X29" s="41">
        <f>VLOOKUP(A:A,Sheet1!A:AD,15,FALSE)</f>
        <v>0</v>
      </c>
      <c r="Y29" s="42">
        <f t="shared" si="4"/>
        <v>0</v>
      </c>
      <c r="Z29" s="40">
        <v>0</v>
      </c>
      <c r="AA29" s="41">
        <f>VLOOKUP(A:A,Sheet1!A:AD,16,FALSE)</f>
        <v>0</v>
      </c>
      <c r="AB29" s="42">
        <f t="shared" si="5"/>
        <v>0</v>
      </c>
      <c r="AC29" s="40">
        <v>0</v>
      </c>
      <c r="AD29" s="41">
        <f>VLOOKUP(A:A,Sheet1!A:AD,17,FALSE)</f>
        <v>0</v>
      </c>
      <c r="AE29" s="42">
        <f t="shared" si="6"/>
        <v>0</v>
      </c>
      <c r="AF29" s="40">
        <v>0</v>
      </c>
      <c r="AG29" s="41">
        <f>VLOOKUP(A:A,Sheet1!A:AD,18,FALSE)</f>
        <v>0</v>
      </c>
      <c r="AH29" s="42">
        <f t="shared" si="7"/>
        <v>0</v>
      </c>
      <c r="AI29" s="40">
        <v>8</v>
      </c>
      <c r="AJ29" s="41">
        <f>VLOOKUP(A:A,Sheet1!A:AD,19,FALSE)</f>
        <v>8</v>
      </c>
      <c r="AK29" s="42">
        <f t="shared" si="8"/>
        <v>0</v>
      </c>
      <c r="AL29" s="40">
        <v>0</v>
      </c>
      <c r="AM29" s="40">
        <v>0</v>
      </c>
      <c r="AN29" s="40">
        <v>0</v>
      </c>
      <c r="AO29" s="40">
        <v>0</v>
      </c>
      <c r="AP29" s="40">
        <v>0</v>
      </c>
      <c r="AQ29" s="40">
        <v>0</v>
      </c>
      <c r="AR29" s="40">
        <v>0</v>
      </c>
      <c r="AS29" s="40">
        <v>0</v>
      </c>
      <c r="AT29" s="40">
        <v>0</v>
      </c>
      <c r="AU29" s="40">
        <v>0</v>
      </c>
      <c r="AV29" s="43">
        <f>VLOOKUP(A:A,Sheet1!A:AD,30,FALSE)</f>
        <v>16</v>
      </c>
      <c r="AW29" s="43">
        <f>AI29+AF29+AC29+Z29+W29+T29+I29+F29+C29</f>
        <v>16</v>
      </c>
      <c r="AX29" s="43">
        <f t="shared" si="9"/>
        <v>0</v>
      </c>
    </row>
    <row r="30" spans="1:50" x14ac:dyDescent="0.25">
      <c r="A30" s="40" t="s">
        <v>85</v>
      </c>
      <c r="B30" s="40" t="s">
        <v>86</v>
      </c>
      <c r="C30" s="40">
        <v>9.8166670000000007</v>
      </c>
      <c r="D30" s="41">
        <f>VLOOKUP(A:A,Sheet1!A:AD,3,FALSE)</f>
        <v>0</v>
      </c>
      <c r="E30" s="42">
        <f t="shared" si="0"/>
        <v>-9.8166670000000007</v>
      </c>
      <c r="F30" s="40">
        <v>15.45</v>
      </c>
      <c r="G30" s="41">
        <f>VLOOKUP(A:A,Sheet1!A:AD,4,FALSE)</f>
        <v>7.45</v>
      </c>
      <c r="H30" s="42">
        <f t="shared" si="1"/>
        <v>-7.9999999999999991</v>
      </c>
      <c r="I30" s="40">
        <v>10.416667</v>
      </c>
      <c r="J30" s="41">
        <f>VLOOKUP(A:A,Sheet1!A:AD,5,FALSE)</f>
        <v>0</v>
      </c>
      <c r="K30" s="42">
        <f t="shared" si="2"/>
        <v>-10.416667</v>
      </c>
      <c r="L30" s="40">
        <v>0</v>
      </c>
      <c r="M30" s="40">
        <v>0</v>
      </c>
      <c r="N30" s="40">
        <v>0</v>
      </c>
      <c r="O30" s="40">
        <v>0</v>
      </c>
      <c r="P30" s="40">
        <v>0</v>
      </c>
      <c r="Q30" s="40">
        <v>0</v>
      </c>
      <c r="R30" s="40">
        <v>0</v>
      </c>
      <c r="S30" s="40">
        <v>0</v>
      </c>
      <c r="T30" s="43">
        <v>9.25</v>
      </c>
      <c r="U30" s="43">
        <f>VLOOKUP(A:A,Sheet1!A:AD,14,FALSE)</f>
        <v>9.25</v>
      </c>
      <c r="V30" s="43">
        <f t="shared" si="3"/>
        <v>0</v>
      </c>
      <c r="W30" s="43">
        <v>1</v>
      </c>
      <c r="X30" s="41">
        <f>VLOOKUP(A:A,Sheet1!A:AD,15,FALSE)</f>
        <v>1</v>
      </c>
      <c r="Y30" s="42">
        <f t="shared" si="4"/>
        <v>0</v>
      </c>
      <c r="Z30" s="40">
        <v>8.4</v>
      </c>
      <c r="AA30" s="41">
        <f>VLOOKUP(A:A,Sheet1!A:AD,16,FALSE)</f>
        <v>0</v>
      </c>
      <c r="AB30" s="42">
        <f t="shared" si="5"/>
        <v>-8.4</v>
      </c>
      <c r="AC30" s="40">
        <v>1.4166669999999999</v>
      </c>
      <c r="AD30" s="41">
        <f>VLOOKUP(A:A,Sheet1!A:AD,17,FALSE)</f>
        <v>0</v>
      </c>
      <c r="AE30" s="42">
        <f t="shared" si="6"/>
        <v>-1.4166669999999999</v>
      </c>
      <c r="AF30" s="40">
        <v>4</v>
      </c>
      <c r="AG30" s="41">
        <f>VLOOKUP(A:A,Sheet1!A:AD,18,FALSE)</f>
        <v>0</v>
      </c>
      <c r="AH30" s="42">
        <f t="shared" si="7"/>
        <v>-4</v>
      </c>
      <c r="AI30" s="40">
        <v>7.6</v>
      </c>
      <c r="AJ30" s="41">
        <f>VLOOKUP(A:A,Sheet1!A:AD,19,FALSE)</f>
        <v>0</v>
      </c>
      <c r="AK30" s="42">
        <f t="shared" si="8"/>
        <v>-7.6</v>
      </c>
      <c r="AL30" s="40">
        <v>0</v>
      </c>
      <c r="AM30" s="40">
        <v>0</v>
      </c>
      <c r="AN30" s="40">
        <v>0</v>
      </c>
      <c r="AO30" s="40">
        <v>0</v>
      </c>
      <c r="AP30" s="40">
        <v>0</v>
      </c>
      <c r="AQ30" s="40">
        <v>0</v>
      </c>
      <c r="AR30" s="40">
        <v>0</v>
      </c>
      <c r="AS30" s="40">
        <v>0</v>
      </c>
      <c r="AT30" s="40">
        <v>0</v>
      </c>
      <c r="AU30" s="40">
        <v>0</v>
      </c>
      <c r="AV30" s="44">
        <f>VLOOKUP(A:A,Sheet1!A:AD,30,FALSE)</f>
        <v>17.7</v>
      </c>
      <c r="AW30" s="44">
        <f>AI30+AF30+AC30+Z30+W30+T30+I30+F30+C30</f>
        <v>67.350000999999992</v>
      </c>
      <c r="AX30" s="43">
        <f t="shared" si="9"/>
        <v>49.650000999999989</v>
      </c>
    </row>
    <row r="31" spans="1:50" x14ac:dyDescent="0.25">
      <c r="A31" s="40" t="s">
        <v>87</v>
      </c>
      <c r="B31" s="40" t="s">
        <v>88</v>
      </c>
      <c r="C31" s="40">
        <v>4.7166670000000002</v>
      </c>
      <c r="D31" s="41">
        <f>VLOOKUP(A:A,Sheet1!A:AD,3,FALSE)</f>
        <v>11.98</v>
      </c>
      <c r="E31" s="42">
        <f t="shared" si="0"/>
        <v>7.2633330000000003</v>
      </c>
      <c r="F31" s="40">
        <v>0</v>
      </c>
      <c r="G31" s="41">
        <f>VLOOKUP(A:A,Sheet1!A:AD,4,FALSE)</f>
        <v>0</v>
      </c>
      <c r="H31" s="42">
        <f t="shared" si="1"/>
        <v>0</v>
      </c>
      <c r="I31" s="40">
        <v>0</v>
      </c>
      <c r="J31" s="41">
        <f>VLOOKUP(A:A,Sheet1!A:AD,5,FALSE)</f>
        <v>0</v>
      </c>
      <c r="K31" s="42">
        <f t="shared" si="2"/>
        <v>0</v>
      </c>
      <c r="L31" s="40">
        <v>0</v>
      </c>
      <c r="M31" s="40">
        <v>0</v>
      </c>
      <c r="N31" s="40">
        <v>0</v>
      </c>
      <c r="O31" s="40">
        <v>0</v>
      </c>
      <c r="P31" s="40">
        <v>0</v>
      </c>
      <c r="Q31" s="40">
        <v>0</v>
      </c>
      <c r="R31" s="40">
        <v>0</v>
      </c>
      <c r="S31" s="40">
        <v>0</v>
      </c>
      <c r="T31" s="40">
        <v>3.9666670000000002</v>
      </c>
      <c r="U31" s="41">
        <f>VLOOKUP(A:A,Sheet1!A:AD,14,FALSE)</f>
        <v>10.98</v>
      </c>
      <c r="V31" s="42">
        <f t="shared" si="3"/>
        <v>7.0133330000000003</v>
      </c>
      <c r="W31" s="40">
        <v>0</v>
      </c>
      <c r="X31" s="41">
        <f>VLOOKUP(A:A,Sheet1!A:AD,15,FALSE)</f>
        <v>0</v>
      </c>
      <c r="Y31" s="42">
        <f t="shared" si="4"/>
        <v>0</v>
      </c>
      <c r="Z31" s="45">
        <v>3.7166670000000002</v>
      </c>
      <c r="AA31" s="45">
        <f>VLOOKUP(A:A,Sheet1!A:AD,16,FALSE)</f>
        <v>0</v>
      </c>
      <c r="AB31" s="45">
        <f t="shared" si="5"/>
        <v>-3.7166670000000002</v>
      </c>
      <c r="AC31" s="40">
        <v>0</v>
      </c>
      <c r="AD31" s="41">
        <f>VLOOKUP(A:A,Sheet1!A:AD,17,FALSE)</f>
        <v>0</v>
      </c>
      <c r="AE31" s="42">
        <f t="shared" si="6"/>
        <v>0</v>
      </c>
      <c r="AF31" s="40">
        <v>0</v>
      </c>
      <c r="AG31" s="41">
        <f>VLOOKUP(A:A,Sheet1!A:AD,18,FALSE)</f>
        <v>0</v>
      </c>
      <c r="AH31" s="42">
        <f t="shared" si="7"/>
        <v>0</v>
      </c>
      <c r="AI31" s="40">
        <v>0</v>
      </c>
      <c r="AJ31" s="41">
        <f>VLOOKUP(A:A,Sheet1!A:AD,19,FALSE)</f>
        <v>0</v>
      </c>
      <c r="AK31" s="42">
        <f t="shared" si="8"/>
        <v>0</v>
      </c>
      <c r="AL31" s="40">
        <v>0</v>
      </c>
      <c r="AM31" s="40">
        <v>0</v>
      </c>
      <c r="AN31" s="40">
        <v>0</v>
      </c>
      <c r="AO31" s="40">
        <v>0</v>
      </c>
      <c r="AP31" s="40">
        <v>0</v>
      </c>
      <c r="AQ31" s="40">
        <v>0</v>
      </c>
      <c r="AR31" s="40">
        <v>0</v>
      </c>
      <c r="AS31" s="40">
        <v>0</v>
      </c>
      <c r="AT31" s="40">
        <v>0</v>
      </c>
      <c r="AU31" s="40">
        <v>0</v>
      </c>
      <c r="AV31" s="44">
        <f>VLOOKUP(A:A,Sheet1!A:AD,30,FALSE)</f>
        <v>22.96</v>
      </c>
      <c r="AW31" s="44">
        <f>AI31+AF31+AC31+Z31+W31+T31+I31+F31+C31</f>
        <v>12.400001</v>
      </c>
      <c r="AX31" s="43">
        <f t="shared" si="9"/>
        <v>-10.559999000000001</v>
      </c>
    </row>
    <row r="32" spans="1:50" hidden="1" x14ac:dyDescent="0.25">
      <c r="A32" s="40" t="s">
        <v>89</v>
      </c>
      <c r="B32" s="40" t="s">
        <v>90</v>
      </c>
      <c r="C32" s="40">
        <v>2</v>
      </c>
      <c r="D32" s="41">
        <f>VLOOKUP(A:A,Sheet1!A:AD,3,FALSE)</f>
        <v>2</v>
      </c>
      <c r="E32" s="42">
        <f t="shared" si="0"/>
        <v>0</v>
      </c>
      <c r="F32" s="40">
        <v>0</v>
      </c>
      <c r="G32" s="41">
        <f>VLOOKUP(A:A,Sheet1!A:AD,4,FALSE)</f>
        <v>0</v>
      </c>
      <c r="H32" s="42">
        <f t="shared" si="1"/>
        <v>0</v>
      </c>
      <c r="I32" s="40">
        <v>0</v>
      </c>
      <c r="J32" s="41">
        <f>VLOOKUP(A:A,Sheet1!A:AD,5,FALSE)</f>
        <v>0</v>
      </c>
      <c r="K32" s="42">
        <f t="shared" si="2"/>
        <v>0</v>
      </c>
      <c r="L32" s="40">
        <v>0</v>
      </c>
      <c r="M32" s="40">
        <v>0</v>
      </c>
      <c r="N32" s="40">
        <v>0</v>
      </c>
      <c r="O32" s="40">
        <v>0</v>
      </c>
      <c r="P32" s="40">
        <v>0</v>
      </c>
      <c r="Q32" s="40">
        <v>0</v>
      </c>
      <c r="R32" s="40">
        <v>0</v>
      </c>
      <c r="S32" s="40">
        <v>0</v>
      </c>
      <c r="T32" s="40">
        <v>2</v>
      </c>
      <c r="U32" s="41">
        <f>VLOOKUP(A:A,Sheet1!A:AD,14,FALSE)</f>
        <v>2.0000000000000009</v>
      </c>
      <c r="V32" s="42">
        <f t="shared" si="3"/>
        <v>0</v>
      </c>
      <c r="W32" s="40">
        <v>0</v>
      </c>
      <c r="X32" s="41">
        <f>VLOOKUP(A:A,Sheet1!A:AD,15,FALSE)</f>
        <v>0</v>
      </c>
      <c r="Y32" s="42">
        <f t="shared" si="4"/>
        <v>0</v>
      </c>
      <c r="Z32" s="40">
        <v>2</v>
      </c>
      <c r="AA32" s="41">
        <f>VLOOKUP(A:A,Sheet1!A:AD,16,FALSE)</f>
        <v>2</v>
      </c>
      <c r="AB32" s="42">
        <f t="shared" si="5"/>
        <v>0</v>
      </c>
      <c r="AC32" s="40">
        <v>0</v>
      </c>
      <c r="AD32" s="41">
        <f>VLOOKUP(A:A,Sheet1!A:AD,17,FALSE)</f>
        <v>0</v>
      </c>
      <c r="AE32" s="42">
        <f t="shared" si="6"/>
        <v>0</v>
      </c>
      <c r="AF32" s="40">
        <v>0</v>
      </c>
      <c r="AG32" s="41">
        <f>VLOOKUP(A:A,Sheet1!A:AD,18,FALSE)</f>
        <v>0</v>
      </c>
      <c r="AH32" s="42">
        <f t="shared" si="7"/>
        <v>0</v>
      </c>
      <c r="AI32" s="40">
        <v>0</v>
      </c>
      <c r="AJ32" s="41">
        <f>VLOOKUP(A:A,Sheet1!A:AD,19,FALSE)</f>
        <v>0</v>
      </c>
      <c r="AK32" s="42">
        <f t="shared" si="8"/>
        <v>0</v>
      </c>
      <c r="AL32" s="40">
        <v>0</v>
      </c>
      <c r="AM32" s="40">
        <v>0</v>
      </c>
      <c r="AN32" s="40">
        <v>0</v>
      </c>
      <c r="AO32" s="40">
        <v>0</v>
      </c>
      <c r="AP32" s="40">
        <v>0</v>
      </c>
      <c r="AQ32" s="40">
        <v>0</v>
      </c>
      <c r="AR32" s="40">
        <v>0</v>
      </c>
      <c r="AS32" s="40">
        <v>0</v>
      </c>
      <c r="AT32" s="40">
        <v>0</v>
      </c>
      <c r="AU32" s="40">
        <v>0</v>
      </c>
      <c r="AV32" s="43">
        <f>VLOOKUP(A:A,Sheet1!A:AD,30,FALSE)</f>
        <v>6.0000000000000009</v>
      </c>
      <c r="AW32" s="43">
        <f>AI32+AF32+AC32+Z32+W32+T32+I32+F32+C32</f>
        <v>6</v>
      </c>
      <c r="AX32" s="43">
        <f t="shared" si="9"/>
        <v>0</v>
      </c>
    </row>
    <row r="33" spans="1:50" hidden="1" x14ac:dyDescent="0.25">
      <c r="A33" s="40" t="s">
        <v>91</v>
      </c>
      <c r="D33" s="41">
        <f>VLOOKUP(A:A,Sheet1!A:AD,3,FALSE)</f>
        <v>174.33999999999997</v>
      </c>
      <c r="E33" s="42">
        <f t="shared" si="0"/>
        <v>174.33999999999997</v>
      </c>
      <c r="G33" s="41">
        <f>VLOOKUP(A:A,Sheet1!A:AD,4,FALSE)</f>
        <v>79.45</v>
      </c>
      <c r="H33" s="42">
        <f t="shared" si="1"/>
        <v>79.45</v>
      </c>
      <c r="K33" s="42">
        <f t="shared" si="2"/>
        <v>0</v>
      </c>
      <c r="V33" s="42">
        <f t="shared" si="3"/>
        <v>0</v>
      </c>
      <c r="Y33" s="42">
        <f t="shared" si="4"/>
        <v>0</v>
      </c>
      <c r="AB33" s="42">
        <f t="shared" si="5"/>
        <v>0</v>
      </c>
      <c r="AE33" s="42">
        <f t="shared" si="6"/>
        <v>0</v>
      </c>
      <c r="AH33" s="42">
        <f t="shared" si="7"/>
        <v>0</v>
      </c>
      <c r="AK33" s="42">
        <f t="shared" si="8"/>
        <v>0</v>
      </c>
      <c r="AV33" s="43"/>
      <c r="AW33" s="43">
        <f>AI33+AF33+AC33+Z33+W33+T33+I33+F33+C33</f>
        <v>0</v>
      </c>
      <c r="AX33" s="43">
        <f t="shared" si="9"/>
        <v>0</v>
      </c>
    </row>
    <row r="35" spans="1:50" x14ac:dyDescent="0.25">
      <c r="B35" s="42" t="s">
        <v>168</v>
      </c>
      <c r="C35" s="44"/>
    </row>
    <row r="36" spans="1:50" x14ac:dyDescent="0.25">
      <c r="B36" s="41" t="s">
        <v>169</v>
      </c>
    </row>
    <row r="37" spans="1:50" x14ac:dyDescent="0.25">
      <c r="B37" s="40" t="s">
        <v>170</v>
      </c>
    </row>
  </sheetData>
  <autoFilter ref="A1:AX33" xr:uid="{00000000-0001-0000-0000-000000000000}">
    <filterColumn colId="49">
      <filters>
        <filter val="0.19"/>
        <filter val="0.20"/>
        <filter val="-10.56"/>
        <filter val="10.97"/>
        <filter val="20.17"/>
        <filter val="-23.67"/>
        <filter val="-3.03"/>
        <filter val="49.65"/>
      </filters>
    </filterColumn>
  </autoFilter>
  <pageMargins left="0.75" right="0.75" top="1" bottom="1" header="0.5" footer="0.5"/>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DF12C6-544B-432C-B925-F7FF591BD44D}">
  <dimension ref="A1:AH51"/>
  <sheetViews>
    <sheetView topLeftCell="I4" workbookViewId="0">
      <selection activeCell="M13" sqref="M13"/>
    </sheetView>
  </sheetViews>
  <sheetFormatPr defaultRowHeight="15" x14ac:dyDescent="0.25"/>
  <cols>
    <col min="2" max="2" width="16.140625" customWidth="1"/>
    <col min="4" max="4" width="18.5703125" customWidth="1"/>
    <col min="6" max="6" width="15.5703125" customWidth="1"/>
    <col min="8" max="8" width="14.7109375" customWidth="1"/>
    <col min="10" max="10" width="16" customWidth="1"/>
    <col min="12" max="12" width="14.85546875" customWidth="1"/>
    <col min="14" max="14" width="20.140625" customWidth="1"/>
    <col min="21" max="22" width="14.5703125" customWidth="1"/>
    <col min="25" max="25" width="14.7109375" customWidth="1"/>
    <col min="26" max="26" width="17.5703125" customWidth="1"/>
    <col min="30" max="30" width="11.28515625" customWidth="1"/>
  </cols>
  <sheetData>
    <row r="1" spans="1:34" x14ac:dyDescent="0.25">
      <c r="A1" s="1" t="s">
        <v>92</v>
      </c>
      <c r="C1" s="2"/>
      <c r="D1" s="2"/>
      <c r="E1" s="2"/>
      <c r="F1" s="2"/>
      <c r="G1" s="2"/>
      <c r="H1" s="2"/>
      <c r="I1" s="2"/>
      <c r="J1" s="2"/>
      <c r="K1" s="2"/>
      <c r="L1" s="2"/>
      <c r="M1" s="2"/>
      <c r="N1" s="2"/>
      <c r="O1" s="2"/>
      <c r="P1" s="2"/>
      <c r="Q1" s="2"/>
      <c r="R1" s="2"/>
      <c r="S1" s="2"/>
      <c r="T1" s="2"/>
      <c r="U1" s="2"/>
      <c r="V1" s="2"/>
      <c r="W1" s="2"/>
      <c r="X1" s="2"/>
      <c r="Y1" s="2"/>
      <c r="Z1" s="2"/>
      <c r="AA1" s="2"/>
      <c r="AB1" s="2"/>
      <c r="AC1" s="2"/>
    </row>
    <row r="2" spans="1:34" x14ac:dyDescent="0.25">
      <c r="A2" s="1" t="s">
        <v>93</v>
      </c>
      <c r="C2" s="2"/>
      <c r="D2" s="2"/>
      <c r="E2" s="2"/>
      <c r="F2" s="2"/>
      <c r="G2" s="2"/>
      <c r="H2" s="2"/>
      <c r="I2" s="2"/>
      <c r="J2" s="2"/>
      <c r="K2" s="2"/>
      <c r="L2" s="2"/>
      <c r="M2" s="2"/>
      <c r="N2" s="2"/>
      <c r="O2" s="2"/>
      <c r="P2" s="2"/>
      <c r="Q2" s="2"/>
      <c r="R2" s="2"/>
      <c r="S2" s="2"/>
      <c r="T2" s="2"/>
      <c r="U2" s="2"/>
      <c r="V2" s="2"/>
      <c r="W2" s="2"/>
      <c r="X2" s="2"/>
      <c r="Y2" s="2"/>
      <c r="Z2" s="2"/>
      <c r="AA2" s="2"/>
      <c r="AB2" s="2"/>
      <c r="AC2" s="2"/>
    </row>
    <row r="3" spans="1:34" x14ac:dyDescent="0.25">
      <c r="A3" s="1" t="s">
        <v>94</v>
      </c>
      <c r="C3" s="2"/>
      <c r="D3" s="2"/>
      <c r="E3" s="2"/>
      <c r="F3" s="2"/>
      <c r="G3" s="2"/>
      <c r="H3" s="2"/>
      <c r="I3" s="2"/>
      <c r="J3" s="2"/>
      <c r="K3" s="2"/>
      <c r="L3" s="2"/>
      <c r="M3" s="2"/>
      <c r="N3" s="2"/>
      <c r="O3" s="2"/>
      <c r="P3" s="2"/>
      <c r="Q3" s="2"/>
      <c r="R3" s="2"/>
      <c r="S3" s="2"/>
      <c r="T3" s="2"/>
      <c r="U3" s="2"/>
      <c r="V3" s="2"/>
      <c r="W3" s="2"/>
      <c r="X3" s="2"/>
      <c r="Y3" s="2"/>
      <c r="Z3" s="2"/>
      <c r="AA3" s="2"/>
      <c r="AB3" s="2"/>
      <c r="AC3" s="2"/>
    </row>
    <row r="4" spans="1:34" ht="15.75" thickBot="1" x14ac:dyDescent="0.3">
      <c r="C4" s="2"/>
      <c r="D4" s="2"/>
      <c r="E4" s="2"/>
      <c r="F4" s="2"/>
      <c r="G4" s="2"/>
      <c r="H4" s="2"/>
      <c r="I4" s="2"/>
      <c r="J4" s="2"/>
      <c r="K4" s="2"/>
      <c r="L4" s="2"/>
      <c r="M4" s="2"/>
      <c r="N4" s="2"/>
      <c r="O4" s="2"/>
      <c r="P4" s="2"/>
      <c r="Q4" s="2"/>
      <c r="R4" s="2"/>
      <c r="S4" s="2"/>
      <c r="T4" s="2"/>
      <c r="U4" s="2"/>
      <c r="V4" s="2"/>
      <c r="W4" s="2"/>
      <c r="X4" s="2"/>
      <c r="Y4" s="2"/>
      <c r="Z4" s="2"/>
      <c r="AA4" s="2"/>
      <c r="AB4" s="2"/>
      <c r="AC4" s="2"/>
    </row>
    <row r="5" spans="1:34" x14ac:dyDescent="0.25">
      <c r="A5" s="3"/>
      <c r="B5" s="4"/>
      <c r="C5" s="5" t="s">
        <v>95</v>
      </c>
      <c r="D5" s="5"/>
      <c r="E5" s="5"/>
      <c r="F5" s="5"/>
      <c r="G5" s="5"/>
      <c r="H5" s="5"/>
      <c r="I5" s="5"/>
      <c r="J5" s="5"/>
      <c r="K5" s="5"/>
      <c r="L5" s="5"/>
      <c r="M5" s="5"/>
      <c r="N5" s="6" t="s">
        <v>96</v>
      </c>
      <c r="O5" s="6"/>
      <c r="P5" s="5" t="s">
        <v>97</v>
      </c>
      <c r="Q5" s="5"/>
      <c r="R5" s="5"/>
      <c r="S5" s="5"/>
      <c r="T5" s="5"/>
      <c r="U5" s="5"/>
      <c r="V5" s="5"/>
      <c r="W5" s="5"/>
      <c r="X5" s="5"/>
      <c r="Y5" s="5"/>
      <c r="Z5" s="5"/>
      <c r="AA5" s="5"/>
      <c r="AB5" s="5"/>
      <c r="AC5" s="5"/>
      <c r="AD5" s="7" t="s">
        <v>98</v>
      </c>
      <c r="AE5" s="8"/>
      <c r="AF5" s="8"/>
      <c r="AG5" s="8"/>
      <c r="AH5" s="8"/>
    </row>
    <row r="6" spans="1:34" x14ac:dyDescent="0.25">
      <c r="A6" s="9"/>
      <c r="B6" s="10"/>
      <c r="C6" s="11" t="s">
        <v>99</v>
      </c>
      <c r="D6" s="11" t="s">
        <v>100</v>
      </c>
      <c r="E6" s="11"/>
      <c r="F6" s="11" t="s">
        <v>101</v>
      </c>
      <c r="G6" s="11"/>
      <c r="H6" s="11" t="s">
        <v>102</v>
      </c>
      <c r="I6" s="11"/>
      <c r="J6" s="11" t="s">
        <v>103</v>
      </c>
      <c r="K6" s="11"/>
      <c r="L6" s="11" t="s">
        <v>104</v>
      </c>
      <c r="M6" s="11"/>
      <c r="N6" s="12"/>
      <c r="O6" s="12"/>
      <c r="P6" s="13" t="s">
        <v>105</v>
      </c>
      <c r="Q6" s="13"/>
      <c r="R6" s="13" t="s">
        <v>100</v>
      </c>
      <c r="S6" s="13"/>
      <c r="T6" s="13" t="s">
        <v>101</v>
      </c>
      <c r="U6" s="13"/>
      <c r="V6" s="13" t="s">
        <v>102</v>
      </c>
      <c r="W6" s="13"/>
      <c r="X6" s="13" t="s">
        <v>103</v>
      </c>
      <c r="Y6" s="13"/>
      <c r="Z6" s="13" t="s">
        <v>104</v>
      </c>
      <c r="AA6" s="13"/>
      <c r="AB6" s="13" t="s">
        <v>106</v>
      </c>
      <c r="AC6" s="13"/>
      <c r="AD6" s="14"/>
      <c r="AE6" s="8"/>
      <c r="AF6" s="8"/>
      <c r="AG6" s="8"/>
      <c r="AH6" s="8"/>
    </row>
    <row r="7" spans="1:34" ht="15.75" thickBot="1" x14ac:dyDescent="0.3">
      <c r="A7" s="15" t="s">
        <v>107</v>
      </c>
      <c r="B7" s="16" t="s">
        <v>108</v>
      </c>
      <c r="C7" s="17"/>
      <c r="D7" s="18" t="s">
        <v>109</v>
      </c>
      <c r="E7" s="18" t="s">
        <v>110</v>
      </c>
      <c r="F7" s="18" t="s">
        <v>109</v>
      </c>
      <c r="G7" s="18" t="s">
        <v>110</v>
      </c>
      <c r="H7" s="18" t="s">
        <v>109</v>
      </c>
      <c r="I7" s="18" t="s">
        <v>110</v>
      </c>
      <c r="J7" s="18" t="s">
        <v>109</v>
      </c>
      <c r="K7" s="18" t="s">
        <v>110</v>
      </c>
      <c r="L7" s="18" t="s">
        <v>109</v>
      </c>
      <c r="M7" s="18" t="s">
        <v>110</v>
      </c>
      <c r="N7" s="19" t="s">
        <v>111</v>
      </c>
      <c r="O7" s="19" t="s">
        <v>112</v>
      </c>
      <c r="P7" s="20" t="s">
        <v>111</v>
      </c>
      <c r="Q7" s="20" t="s">
        <v>112</v>
      </c>
      <c r="R7" s="20" t="s">
        <v>111</v>
      </c>
      <c r="S7" s="20" t="s">
        <v>112</v>
      </c>
      <c r="T7" s="20" t="s">
        <v>111</v>
      </c>
      <c r="U7" s="20" t="s">
        <v>112</v>
      </c>
      <c r="V7" s="20" t="s">
        <v>111</v>
      </c>
      <c r="W7" s="20" t="s">
        <v>112</v>
      </c>
      <c r="X7" s="20" t="s">
        <v>111</v>
      </c>
      <c r="Y7" s="20" t="s">
        <v>112</v>
      </c>
      <c r="Z7" s="20" t="s">
        <v>111</v>
      </c>
      <c r="AA7" s="20" t="s">
        <v>112</v>
      </c>
      <c r="AB7" s="20" t="s">
        <v>113</v>
      </c>
      <c r="AC7" s="20" t="s">
        <v>114</v>
      </c>
      <c r="AD7" s="21"/>
      <c r="AE7" s="8"/>
      <c r="AF7" s="8"/>
      <c r="AG7" s="8"/>
      <c r="AH7" s="8"/>
    </row>
    <row r="8" spans="1:34" x14ac:dyDescent="0.25">
      <c r="A8" s="22" t="s">
        <v>115</v>
      </c>
      <c r="B8" s="22" t="s">
        <v>108</v>
      </c>
      <c r="C8" s="23" t="s">
        <v>116</v>
      </c>
      <c r="D8" s="23" t="s">
        <v>117</v>
      </c>
      <c r="E8" s="23" t="s">
        <v>118</v>
      </c>
      <c r="F8" s="23" t="s">
        <v>119</v>
      </c>
      <c r="G8" s="23" t="s">
        <v>120</v>
      </c>
      <c r="H8" s="23" t="s">
        <v>121</v>
      </c>
      <c r="I8" s="23" t="s">
        <v>122</v>
      </c>
      <c r="J8" s="23" t="s">
        <v>123</v>
      </c>
      <c r="K8" s="23" t="s">
        <v>124</v>
      </c>
      <c r="L8" s="23" t="s">
        <v>125</v>
      </c>
      <c r="M8" s="23" t="s">
        <v>126</v>
      </c>
      <c r="N8" s="23" t="s">
        <v>127</v>
      </c>
      <c r="O8" s="23" t="s">
        <v>128</v>
      </c>
      <c r="P8" s="23" t="s">
        <v>129</v>
      </c>
      <c r="Q8" s="23" t="s">
        <v>130</v>
      </c>
      <c r="R8" s="23" t="s">
        <v>131</v>
      </c>
      <c r="S8" s="23" t="s">
        <v>132</v>
      </c>
      <c r="T8" s="23" t="s">
        <v>133</v>
      </c>
      <c r="U8" s="23" t="s">
        <v>134</v>
      </c>
      <c r="V8" s="23" t="s">
        <v>135</v>
      </c>
      <c r="W8" s="23" t="s">
        <v>136</v>
      </c>
      <c r="X8" s="23" t="s">
        <v>137</v>
      </c>
      <c r="Y8" s="23" t="s">
        <v>138</v>
      </c>
      <c r="Z8" s="23" t="s">
        <v>139</v>
      </c>
      <c r="AA8" s="23" t="s">
        <v>140</v>
      </c>
      <c r="AB8" s="23" t="s">
        <v>141</v>
      </c>
      <c r="AC8" s="23" t="s">
        <v>142</v>
      </c>
      <c r="AD8" s="24" t="s">
        <v>98</v>
      </c>
      <c r="AE8" s="1"/>
      <c r="AF8" s="1"/>
      <c r="AG8" s="1"/>
      <c r="AH8" s="1"/>
    </row>
    <row r="9" spans="1:34" x14ac:dyDescent="0.25">
      <c r="A9" s="25" t="s">
        <v>143</v>
      </c>
      <c r="B9" s="26"/>
      <c r="C9" s="27"/>
      <c r="D9" s="27"/>
      <c r="E9" s="27"/>
      <c r="F9" s="27"/>
      <c r="G9" s="27"/>
      <c r="H9" s="27"/>
      <c r="I9" s="27"/>
      <c r="J9" s="27"/>
      <c r="K9" s="27"/>
      <c r="L9" s="27"/>
      <c r="M9" s="27"/>
      <c r="N9" s="27"/>
      <c r="O9" s="27"/>
      <c r="P9" s="27"/>
      <c r="Q9" s="27"/>
      <c r="R9" s="27"/>
      <c r="S9" s="27"/>
      <c r="T9" s="27"/>
      <c r="U9" s="27"/>
      <c r="V9" s="27"/>
      <c r="W9" s="27"/>
      <c r="X9" s="27"/>
      <c r="Y9" s="27"/>
      <c r="Z9" s="27"/>
      <c r="AA9" s="27"/>
      <c r="AB9" s="27"/>
      <c r="AC9" s="27"/>
      <c r="AD9" s="26"/>
    </row>
    <row r="10" spans="1:34" x14ac:dyDescent="0.25">
      <c r="A10" s="28" t="s">
        <v>144</v>
      </c>
      <c r="B10" s="28" t="s">
        <v>145</v>
      </c>
      <c r="C10" s="29"/>
      <c r="D10" s="29"/>
      <c r="E10" s="29"/>
      <c r="F10" s="30">
        <v>8</v>
      </c>
      <c r="G10" s="30">
        <v>0.2</v>
      </c>
      <c r="H10" s="29"/>
      <c r="I10" s="29"/>
      <c r="J10" s="29"/>
      <c r="K10" s="29"/>
      <c r="L10" s="29"/>
      <c r="M10" s="29"/>
      <c r="N10" s="29"/>
      <c r="O10" s="29"/>
      <c r="P10" s="29"/>
      <c r="Q10" s="29"/>
      <c r="R10" s="29"/>
      <c r="S10" s="29"/>
      <c r="T10" s="29"/>
      <c r="U10" s="29"/>
      <c r="V10" s="29"/>
      <c r="W10" s="29"/>
      <c r="X10" s="29"/>
      <c r="Y10" s="29"/>
      <c r="Z10" s="29"/>
      <c r="AA10" s="29"/>
      <c r="AB10" s="31"/>
      <c r="AC10" s="31"/>
      <c r="AD10" s="32">
        <f>SUM(C10:AC10)</f>
        <v>8.1999999999999993</v>
      </c>
      <c r="AE10" s="33" t="s">
        <v>146</v>
      </c>
      <c r="AF10" s="34"/>
      <c r="AG10" s="31"/>
      <c r="AH10" s="31"/>
    </row>
    <row r="11" spans="1:34" x14ac:dyDescent="0.25">
      <c r="A11" s="28" t="s">
        <v>87</v>
      </c>
      <c r="B11" s="28" t="s">
        <v>88</v>
      </c>
      <c r="C11" s="30">
        <v>11.98</v>
      </c>
      <c r="D11" s="29"/>
      <c r="E11" s="29"/>
      <c r="F11" s="29"/>
      <c r="G11" s="29"/>
      <c r="H11" s="29"/>
      <c r="I11" s="29"/>
      <c r="J11" s="29"/>
      <c r="K11" s="29"/>
      <c r="L11" s="29"/>
      <c r="M11" s="29"/>
      <c r="N11" s="30">
        <v>10.98</v>
      </c>
      <c r="O11" s="30">
        <v>0</v>
      </c>
      <c r="P11" s="30">
        <v>0</v>
      </c>
      <c r="Q11" s="29"/>
      <c r="R11" s="29"/>
      <c r="S11" s="29"/>
      <c r="T11" s="29"/>
      <c r="U11" s="29"/>
      <c r="V11" s="29"/>
      <c r="W11" s="29"/>
      <c r="X11" s="29"/>
      <c r="Y11" s="29"/>
      <c r="Z11" s="29"/>
      <c r="AA11" s="29"/>
      <c r="AB11" s="31"/>
      <c r="AC11" s="31"/>
      <c r="AD11" s="32">
        <f t="shared" ref="AD11:AD50" si="0">SUM(C11:AC11)</f>
        <v>22.96</v>
      </c>
      <c r="AE11" s="33" t="s">
        <v>147</v>
      </c>
      <c r="AF11" s="31"/>
      <c r="AG11" s="31"/>
      <c r="AH11" s="31"/>
    </row>
    <row r="12" spans="1:34" x14ac:dyDescent="0.25">
      <c r="A12" s="28" t="s">
        <v>65</v>
      </c>
      <c r="B12" s="28" t="s">
        <v>66</v>
      </c>
      <c r="C12" s="30">
        <v>3.5</v>
      </c>
      <c r="D12" s="29"/>
      <c r="E12" s="29"/>
      <c r="F12" s="29"/>
      <c r="G12" s="29"/>
      <c r="H12" s="29"/>
      <c r="I12" s="29"/>
      <c r="J12" s="29"/>
      <c r="K12" s="29"/>
      <c r="L12" s="29"/>
      <c r="M12" s="29"/>
      <c r="N12" s="30">
        <v>0</v>
      </c>
      <c r="O12" s="30">
        <v>0</v>
      </c>
      <c r="P12" s="30">
        <v>1.5000000000000018</v>
      </c>
      <c r="Q12" s="29"/>
      <c r="R12" s="29"/>
      <c r="S12" s="29"/>
      <c r="T12" s="29"/>
      <c r="U12" s="29"/>
      <c r="V12" s="29"/>
      <c r="W12" s="29"/>
      <c r="X12" s="29"/>
      <c r="Y12" s="29"/>
      <c r="Z12" s="29"/>
      <c r="AA12" s="29"/>
      <c r="AB12" s="31"/>
      <c r="AC12" s="31"/>
      <c r="AD12" s="32">
        <f t="shared" si="0"/>
        <v>5.0000000000000018</v>
      </c>
      <c r="AE12" s="33" t="s">
        <v>147</v>
      </c>
      <c r="AF12" s="31"/>
      <c r="AG12" s="31"/>
      <c r="AH12" s="31"/>
    </row>
    <row r="13" spans="1:34" x14ac:dyDescent="0.25">
      <c r="A13" s="28" t="s">
        <v>31</v>
      </c>
      <c r="B13" s="28" t="s">
        <v>32</v>
      </c>
      <c r="C13" s="30">
        <v>0</v>
      </c>
      <c r="D13" s="29"/>
      <c r="E13" s="29"/>
      <c r="F13" s="29"/>
      <c r="G13" s="29"/>
      <c r="H13" s="29"/>
      <c r="I13" s="29"/>
      <c r="J13" s="29"/>
      <c r="K13" s="29"/>
      <c r="L13" s="29"/>
      <c r="M13" s="29"/>
      <c r="N13" s="30">
        <v>0</v>
      </c>
      <c r="O13" s="30">
        <v>7.9499999999999993</v>
      </c>
      <c r="P13" s="29"/>
      <c r="Q13" s="29"/>
      <c r="R13" s="29"/>
      <c r="S13" s="29"/>
      <c r="T13" s="29"/>
      <c r="U13" s="29"/>
      <c r="V13" s="29"/>
      <c r="W13" s="29"/>
      <c r="X13" s="29"/>
      <c r="Y13" s="29"/>
      <c r="Z13" s="29"/>
      <c r="AA13" s="29"/>
      <c r="AB13" s="31"/>
      <c r="AC13" s="31"/>
      <c r="AD13" s="32">
        <f t="shared" si="0"/>
        <v>7.9499999999999993</v>
      </c>
      <c r="AE13" s="33" t="s">
        <v>147</v>
      </c>
      <c r="AF13" s="31"/>
      <c r="AG13" s="31"/>
      <c r="AH13" s="31"/>
    </row>
    <row r="14" spans="1:34" x14ac:dyDescent="0.25">
      <c r="A14" s="28" t="s">
        <v>148</v>
      </c>
      <c r="B14" s="28" t="s">
        <v>149</v>
      </c>
      <c r="C14" s="30">
        <v>0</v>
      </c>
      <c r="D14" s="30">
        <v>0</v>
      </c>
      <c r="E14" s="30">
        <v>0</v>
      </c>
      <c r="F14" s="29"/>
      <c r="G14" s="29"/>
      <c r="H14" s="29"/>
      <c r="I14" s="29"/>
      <c r="J14" s="29"/>
      <c r="K14" s="29"/>
      <c r="L14" s="29"/>
      <c r="M14" s="29"/>
      <c r="N14" s="30">
        <v>0</v>
      </c>
      <c r="O14" s="30">
        <v>8</v>
      </c>
      <c r="P14" s="30">
        <v>0</v>
      </c>
      <c r="Q14" s="30">
        <v>0</v>
      </c>
      <c r="R14" s="30">
        <v>0</v>
      </c>
      <c r="S14" s="30">
        <v>0</v>
      </c>
      <c r="T14" s="29"/>
      <c r="U14" s="29"/>
      <c r="V14" s="29"/>
      <c r="W14" s="29"/>
      <c r="X14" s="29"/>
      <c r="Y14" s="29"/>
      <c r="Z14" s="29"/>
      <c r="AA14" s="29"/>
      <c r="AB14" s="31"/>
      <c r="AC14" s="31"/>
      <c r="AD14" s="32">
        <f t="shared" si="0"/>
        <v>8</v>
      </c>
      <c r="AE14" s="33" t="s">
        <v>150</v>
      </c>
      <c r="AF14" s="31"/>
      <c r="AG14" s="31"/>
      <c r="AH14" s="31"/>
    </row>
    <row r="15" spans="1:34" x14ac:dyDescent="0.25">
      <c r="A15" s="28" t="s">
        <v>151</v>
      </c>
      <c r="B15" s="28" t="s">
        <v>152</v>
      </c>
      <c r="C15" s="30">
        <v>0</v>
      </c>
      <c r="D15" s="30">
        <v>0</v>
      </c>
      <c r="E15" s="30">
        <v>0</v>
      </c>
      <c r="F15" s="29"/>
      <c r="G15" s="29"/>
      <c r="H15" s="29"/>
      <c r="I15" s="29"/>
      <c r="J15" s="29"/>
      <c r="K15" s="29"/>
      <c r="L15" s="29"/>
      <c r="M15" s="29"/>
      <c r="N15" s="30">
        <v>4</v>
      </c>
      <c r="O15" s="30">
        <v>0</v>
      </c>
      <c r="P15" s="30">
        <v>0</v>
      </c>
      <c r="Q15" s="30">
        <v>0</v>
      </c>
      <c r="R15" s="30">
        <v>0</v>
      </c>
      <c r="S15" s="30">
        <v>0</v>
      </c>
      <c r="T15" s="29"/>
      <c r="U15" s="29"/>
      <c r="V15" s="29"/>
      <c r="W15" s="29"/>
      <c r="X15" s="29"/>
      <c r="Y15" s="29"/>
      <c r="Z15" s="29"/>
      <c r="AA15" s="29"/>
      <c r="AB15" s="31"/>
      <c r="AC15" s="31"/>
      <c r="AD15" s="32">
        <f t="shared" si="0"/>
        <v>4</v>
      </c>
      <c r="AE15" s="33" t="s">
        <v>150</v>
      </c>
      <c r="AF15" s="31"/>
      <c r="AG15" s="31"/>
      <c r="AH15" s="31"/>
    </row>
    <row r="16" spans="1:34" x14ac:dyDescent="0.25">
      <c r="A16" s="28" t="s">
        <v>43</v>
      </c>
      <c r="B16" s="28" t="s">
        <v>44</v>
      </c>
      <c r="C16" s="30">
        <v>2</v>
      </c>
      <c r="D16" s="30">
        <v>8</v>
      </c>
      <c r="E16" s="30">
        <v>0</v>
      </c>
      <c r="F16" s="29"/>
      <c r="G16" s="29"/>
      <c r="H16" s="29"/>
      <c r="I16" s="29"/>
      <c r="J16" s="29"/>
      <c r="K16" s="29"/>
      <c r="L16" s="29"/>
      <c r="M16" s="29"/>
      <c r="N16" s="30">
        <v>0</v>
      </c>
      <c r="O16" s="30">
        <v>0</v>
      </c>
      <c r="P16" s="30">
        <v>0</v>
      </c>
      <c r="Q16" s="30">
        <v>0</v>
      </c>
      <c r="R16" s="30">
        <v>0</v>
      </c>
      <c r="S16" s="30">
        <v>8</v>
      </c>
      <c r="T16" s="29"/>
      <c r="U16" s="29"/>
      <c r="V16" s="29"/>
      <c r="W16" s="29"/>
      <c r="X16" s="29"/>
      <c r="Y16" s="29"/>
      <c r="Z16" s="29"/>
      <c r="AA16" s="29"/>
      <c r="AB16" s="31"/>
      <c r="AC16" s="31"/>
      <c r="AD16" s="32">
        <f t="shared" si="0"/>
        <v>18</v>
      </c>
      <c r="AE16" s="33" t="s">
        <v>150</v>
      </c>
      <c r="AF16" s="31"/>
      <c r="AG16" s="31"/>
      <c r="AH16" s="31"/>
    </row>
    <row r="17" spans="1:34" x14ac:dyDescent="0.25">
      <c r="A17" s="28" t="s">
        <v>153</v>
      </c>
      <c r="B17" s="28" t="s">
        <v>154</v>
      </c>
      <c r="C17" s="30">
        <v>39.5</v>
      </c>
      <c r="D17" s="30">
        <v>0</v>
      </c>
      <c r="E17" s="30">
        <v>0</v>
      </c>
      <c r="F17" s="29"/>
      <c r="G17" s="29"/>
      <c r="H17" s="29"/>
      <c r="I17" s="29"/>
      <c r="J17" s="29"/>
      <c r="K17" s="29"/>
      <c r="L17" s="29"/>
      <c r="M17" s="29"/>
      <c r="N17" s="30">
        <v>0</v>
      </c>
      <c r="O17" s="30">
        <v>0</v>
      </c>
      <c r="P17" s="30">
        <v>0</v>
      </c>
      <c r="Q17" s="30">
        <v>0</v>
      </c>
      <c r="R17" s="30">
        <v>0</v>
      </c>
      <c r="S17" s="30">
        <v>0</v>
      </c>
      <c r="T17" s="29"/>
      <c r="U17" s="29"/>
      <c r="V17" s="29"/>
      <c r="W17" s="29"/>
      <c r="X17" s="29"/>
      <c r="Y17" s="29"/>
      <c r="Z17" s="29"/>
      <c r="AA17" s="29"/>
      <c r="AB17" s="31"/>
      <c r="AC17" s="31"/>
      <c r="AD17" s="32">
        <f t="shared" si="0"/>
        <v>39.5</v>
      </c>
      <c r="AE17" s="33" t="s">
        <v>150</v>
      </c>
      <c r="AF17" s="31"/>
      <c r="AG17" s="31"/>
      <c r="AH17" s="31"/>
    </row>
    <row r="18" spans="1:34" x14ac:dyDescent="0.25">
      <c r="A18" s="28" t="s">
        <v>47</v>
      </c>
      <c r="B18" s="28" t="s">
        <v>48</v>
      </c>
      <c r="C18" s="30">
        <v>7.5</v>
      </c>
      <c r="D18" s="30">
        <v>0</v>
      </c>
      <c r="E18" s="30">
        <v>0</v>
      </c>
      <c r="F18" s="29"/>
      <c r="G18" s="29"/>
      <c r="H18" s="29"/>
      <c r="I18" s="29"/>
      <c r="J18" s="29"/>
      <c r="K18" s="29"/>
      <c r="L18" s="29"/>
      <c r="M18" s="29"/>
      <c r="N18" s="30">
        <v>0</v>
      </c>
      <c r="O18" s="30">
        <v>0</v>
      </c>
      <c r="P18" s="30">
        <v>0</v>
      </c>
      <c r="Q18" s="30">
        <v>7.5</v>
      </c>
      <c r="R18" s="30">
        <v>0</v>
      </c>
      <c r="S18" s="30">
        <v>0</v>
      </c>
      <c r="T18" s="29"/>
      <c r="U18" s="29"/>
      <c r="V18" s="29"/>
      <c r="W18" s="29"/>
      <c r="X18" s="29"/>
      <c r="Y18" s="29"/>
      <c r="Z18" s="29"/>
      <c r="AA18" s="29"/>
      <c r="AB18" s="31"/>
      <c r="AC18" s="31"/>
      <c r="AD18" s="32">
        <f t="shared" si="0"/>
        <v>15</v>
      </c>
      <c r="AE18" s="33" t="s">
        <v>150</v>
      </c>
      <c r="AF18" s="31"/>
      <c r="AG18" s="31"/>
      <c r="AH18" s="31"/>
    </row>
    <row r="19" spans="1:34" x14ac:dyDescent="0.25">
      <c r="A19" s="28" t="s">
        <v>155</v>
      </c>
      <c r="B19" s="28" t="s">
        <v>156</v>
      </c>
      <c r="C19" s="30">
        <v>0</v>
      </c>
      <c r="D19" s="30">
        <v>0</v>
      </c>
      <c r="E19" s="30">
        <v>0</v>
      </c>
      <c r="F19" s="29"/>
      <c r="G19" s="29"/>
      <c r="H19" s="29"/>
      <c r="I19" s="29"/>
      <c r="J19" s="29"/>
      <c r="K19" s="29"/>
      <c r="L19" s="29"/>
      <c r="M19" s="29"/>
      <c r="N19" s="30">
        <v>4</v>
      </c>
      <c r="O19" s="30">
        <v>0</v>
      </c>
      <c r="P19" s="30">
        <v>0</v>
      </c>
      <c r="Q19" s="30">
        <v>0</v>
      </c>
      <c r="R19" s="30">
        <v>0</v>
      </c>
      <c r="S19" s="30">
        <v>0</v>
      </c>
      <c r="T19" s="29"/>
      <c r="U19" s="29"/>
      <c r="V19" s="29"/>
      <c r="W19" s="29"/>
      <c r="X19" s="29"/>
      <c r="Y19" s="29"/>
      <c r="Z19" s="29"/>
      <c r="AA19" s="29"/>
      <c r="AB19" s="31"/>
      <c r="AC19" s="31"/>
      <c r="AD19" s="32">
        <f t="shared" si="0"/>
        <v>4</v>
      </c>
      <c r="AE19" s="33" t="s">
        <v>150</v>
      </c>
      <c r="AF19" s="31"/>
      <c r="AG19" s="31"/>
      <c r="AH19" s="31"/>
    </row>
    <row r="20" spans="1:34" x14ac:dyDescent="0.25">
      <c r="A20" s="28" t="s">
        <v>89</v>
      </c>
      <c r="B20" s="28" t="s">
        <v>90</v>
      </c>
      <c r="C20" s="30">
        <v>2</v>
      </c>
      <c r="D20" s="30">
        <v>0</v>
      </c>
      <c r="E20" s="30">
        <v>0</v>
      </c>
      <c r="F20" s="29"/>
      <c r="G20" s="29"/>
      <c r="H20" s="29"/>
      <c r="I20" s="29"/>
      <c r="J20" s="29"/>
      <c r="K20" s="29"/>
      <c r="L20" s="29"/>
      <c r="M20" s="29"/>
      <c r="N20" s="30">
        <v>2.0000000000000009</v>
      </c>
      <c r="O20" s="30">
        <v>0</v>
      </c>
      <c r="P20" s="30">
        <v>2</v>
      </c>
      <c r="Q20" s="30">
        <v>0</v>
      </c>
      <c r="R20" s="30">
        <v>0</v>
      </c>
      <c r="S20" s="30">
        <v>0</v>
      </c>
      <c r="T20" s="29"/>
      <c r="U20" s="29"/>
      <c r="V20" s="29"/>
      <c r="W20" s="29"/>
      <c r="X20" s="29"/>
      <c r="Y20" s="29"/>
      <c r="Z20" s="29"/>
      <c r="AA20" s="29"/>
      <c r="AB20" s="31"/>
      <c r="AC20" s="31"/>
      <c r="AD20" s="32">
        <f t="shared" si="0"/>
        <v>6.0000000000000009</v>
      </c>
      <c r="AE20" s="33" t="s">
        <v>150</v>
      </c>
      <c r="AF20" s="31"/>
      <c r="AG20" s="31"/>
      <c r="AH20" s="31"/>
    </row>
    <row r="21" spans="1:34" x14ac:dyDescent="0.25">
      <c r="A21" s="28" t="s">
        <v>61</v>
      </c>
      <c r="B21" s="28" t="s">
        <v>62</v>
      </c>
      <c r="C21" s="30">
        <v>2.25</v>
      </c>
      <c r="D21" s="30">
        <v>0</v>
      </c>
      <c r="E21" s="30">
        <v>0</v>
      </c>
      <c r="F21" s="29"/>
      <c r="G21" s="29"/>
      <c r="H21" s="29"/>
      <c r="I21" s="29"/>
      <c r="J21" s="29"/>
      <c r="K21" s="29"/>
      <c r="L21" s="29"/>
      <c r="M21" s="29"/>
      <c r="N21" s="30">
        <v>0</v>
      </c>
      <c r="O21" s="30">
        <v>0</v>
      </c>
      <c r="P21" s="30">
        <v>0</v>
      </c>
      <c r="Q21" s="30">
        <v>0</v>
      </c>
      <c r="R21" s="30">
        <v>0</v>
      </c>
      <c r="S21" s="30">
        <v>0</v>
      </c>
      <c r="T21" s="29"/>
      <c r="U21" s="29"/>
      <c r="V21" s="29"/>
      <c r="W21" s="29"/>
      <c r="X21" s="29"/>
      <c r="Y21" s="29"/>
      <c r="Z21" s="29"/>
      <c r="AA21" s="29"/>
      <c r="AB21" s="31"/>
      <c r="AC21" s="31"/>
      <c r="AD21" s="32">
        <f t="shared" si="0"/>
        <v>2.25</v>
      </c>
      <c r="AE21" s="33" t="s">
        <v>150</v>
      </c>
      <c r="AF21" s="31"/>
      <c r="AG21" s="31"/>
      <c r="AH21" s="31"/>
    </row>
    <row r="22" spans="1:34" x14ac:dyDescent="0.25">
      <c r="A22" s="28" t="s">
        <v>81</v>
      </c>
      <c r="B22" s="28" t="s">
        <v>82</v>
      </c>
      <c r="C22" s="30">
        <v>31.22</v>
      </c>
      <c r="D22" s="30">
        <v>0</v>
      </c>
      <c r="E22" s="30">
        <v>0</v>
      </c>
      <c r="F22" s="29"/>
      <c r="G22" s="29"/>
      <c r="H22" s="29"/>
      <c r="I22" s="29"/>
      <c r="J22" s="29"/>
      <c r="K22" s="29"/>
      <c r="L22" s="29"/>
      <c r="M22" s="29"/>
      <c r="N22" s="30">
        <v>0</v>
      </c>
      <c r="O22" s="30">
        <v>0</v>
      </c>
      <c r="P22" s="30">
        <v>8</v>
      </c>
      <c r="Q22" s="30">
        <v>0</v>
      </c>
      <c r="R22" s="30">
        <v>0</v>
      </c>
      <c r="S22" s="30">
        <v>0</v>
      </c>
      <c r="T22" s="29"/>
      <c r="U22" s="29"/>
      <c r="V22" s="29"/>
      <c r="W22" s="29"/>
      <c r="X22" s="29"/>
      <c r="Y22" s="29"/>
      <c r="Z22" s="29"/>
      <c r="AA22" s="29"/>
      <c r="AB22" s="31"/>
      <c r="AC22" s="31"/>
      <c r="AD22" s="32">
        <f t="shared" si="0"/>
        <v>39.22</v>
      </c>
      <c r="AE22" s="33" t="s">
        <v>150</v>
      </c>
      <c r="AF22" s="31"/>
      <c r="AG22" s="31"/>
      <c r="AH22" s="31"/>
    </row>
    <row r="23" spans="1:34" x14ac:dyDescent="0.25">
      <c r="A23" s="28" t="s">
        <v>35</v>
      </c>
      <c r="B23" s="28" t="s">
        <v>36</v>
      </c>
      <c r="C23" s="30">
        <v>3</v>
      </c>
      <c r="D23" s="30">
        <v>0</v>
      </c>
      <c r="E23" s="30">
        <v>0</v>
      </c>
      <c r="F23" s="29"/>
      <c r="G23" s="29"/>
      <c r="H23" s="29"/>
      <c r="I23" s="29"/>
      <c r="J23" s="29"/>
      <c r="K23" s="29"/>
      <c r="L23" s="29"/>
      <c r="M23" s="29"/>
      <c r="N23" s="30">
        <v>0</v>
      </c>
      <c r="O23" s="30">
        <v>0</v>
      </c>
      <c r="P23" s="30">
        <v>0</v>
      </c>
      <c r="Q23" s="30">
        <v>0</v>
      </c>
      <c r="R23" s="30">
        <v>0</v>
      </c>
      <c r="S23" s="30">
        <v>0</v>
      </c>
      <c r="T23" s="29"/>
      <c r="U23" s="29"/>
      <c r="V23" s="29"/>
      <c r="W23" s="29"/>
      <c r="X23" s="29"/>
      <c r="Y23" s="29"/>
      <c r="Z23" s="29"/>
      <c r="AA23" s="29"/>
      <c r="AB23" s="31"/>
      <c r="AC23" s="31"/>
      <c r="AD23" s="32">
        <f t="shared" si="0"/>
        <v>3</v>
      </c>
      <c r="AE23" s="33" t="s">
        <v>150</v>
      </c>
      <c r="AF23" s="31"/>
      <c r="AG23" s="31"/>
      <c r="AH23" s="31"/>
    </row>
    <row r="24" spans="1:34" x14ac:dyDescent="0.25">
      <c r="A24" s="28" t="s">
        <v>41</v>
      </c>
      <c r="B24" s="28" t="s">
        <v>42</v>
      </c>
      <c r="C24" s="30">
        <v>2</v>
      </c>
      <c r="D24" s="30">
        <v>0</v>
      </c>
      <c r="E24" s="30">
        <v>0</v>
      </c>
      <c r="F24" s="29"/>
      <c r="G24" s="29"/>
      <c r="H24" s="29"/>
      <c r="I24" s="29"/>
      <c r="J24" s="29"/>
      <c r="K24" s="29"/>
      <c r="L24" s="29"/>
      <c r="M24" s="29"/>
      <c r="N24" s="30">
        <v>0</v>
      </c>
      <c r="O24" s="30">
        <v>8</v>
      </c>
      <c r="P24" s="30">
        <v>2.0000000000000018</v>
      </c>
      <c r="Q24" s="30">
        <v>0</v>
      </c>
      <c r="R24" s="30">
        <v>0</v>
      </c>
      <c r="S24" s="30">
        <v>0</v>
      </c>
      <c r="T24" s="29"/>
      <c r="U24" s="29"/>
      <c r="V24" s="29"/>
      <c r="W24" s="29"/>
      <c r="X24" s="29"/>
      <c r="Y24" s="29"/>
      <c r="Z24" s="29"/>
      <c r="AA24" s="29"/>
      <c r="AB24" s="31"/>
      <c r="AC24" s="31"/>
      <c r="AD24" s="32">
        <f t="shared" si="0"/>
        <v>12.000000000000002</v>
      </c>
      <c r="AE24" s="33" t="s">
        <v>150</v>
      </c>
      <c r="AF24" s="31"/>
      <c r="AG24" s="31"/>
      <c r="AH24" s="31"/>
    </row>
    <row r="25" spans="1:34" x14ac:dyDescent="0.25">
      <c r="A25" s="28" t="s">
        <v>69</v>
      </c>
      <c r="B25" s="28" t="s">
        <v>70</v>
      </c>
      <c r="C25" s="30">
        <v>12.33</v>
      </c>
      <c r="D25" s="30">
        <v>8</v>
      </c>
      <c r="E25" s="30">
        <v>2.23</v>
      </c>
      <c r="F25" s="29"/>
      <c r="G25" s="29"/>
      <c r="H25" s="29"/>
      <c r="I25" s="29"/>
      <c r="J25" s="29"/>
      <c r="K25" s="29"/>
      <c r="L25" s="29"/>
      <c r="M25" s="29"/>
      <c r="N25" s="30">
        <v>-0.45000000000000018</v>
      </c>
      <c r="O25" s="30">
        <v>7.3800000000000026</v>
      </c>
      <c r="P25" s="30">
        <v>0</v>
      </c>
      <c r="Q25" s="30">
        <v>0.62</v>
      </c>
      <c r="R25" s="30">
        <v>0.6</v>
      </c>
      <c r="S25" s="30">
        <v>0</v>
      </c>
      <c r="T25" s="29"/>
      <c r="U25" s="29"/>
      <c r="V25" s="29"/>
      <c r="W25" s="29"/>
      <c r="X25" s="29"/>
      <c r="Y25" s="29"/>
      <c r="Z25" s="29"/>
      <c r="AA25" s="29"/>
      <c r="AB25" s="31"/>
      <c r="AC25" s="31"/>
      <c r="AD25" s="32">
        <f t="shared" si="0"/>
        <v>30.710000000000004</v>
      </c>
      <c r="AE25" s="33" t="s">
        <v>150</v>
      </c>
      <c r="AF25" s="31"/>
      <c r="AG25" s="31"/>
      <c r="AH25" s="31"/>
    </row>
    <row r="26" spans="1:34" x14ac:dyDescent="0.25">
      <c r="A26" s="28" t="s">
        <v>49</v>
      </c>
      <c r="B26" s="28" t="s">
        <v>50</v>
      </c>
      <c r="C26" s="30">
        <v>1</v>
      </c>
      <c r="D26" s="30">
        <v>0</v>
      </c>
      <c r="E26" s="30">
        <v>0</v>
      </c>
      <c r="F26" s="29"/>
      <c r="G26" s="29"/>
      <c r="H26" s="29"/>
      <c r="I26" s="29"/>
      <c r="J26" s="29"/>
      <c r="K26" s="29"/>
      <c r="L26" s="29"/>
      <c r="M26" s="29"/>
      <c r="N26" s="30">
        <v>0</v>
      </c>
      <c r="O26" s="30">
        <v>0</v>
      </c>
      <c r="P26" s="30">
        <v>0</v>
      </c>
      <c r="Q26" s="30">
        <v>0</v>
      </c>
      <c r="R26" s="30">
        <v>0</v>
      </c>
      <c r="S26" s="30">
        <v>0</v>
      </c>
      <c r="T26" s="29"/>
      <c r="U26" s="29"/>
      <c r="V26" s="29"/>
      <c r="W26" s="29"/>
      <c r="X26" s="29"/>
      <c r="Y26" s="29"/>
      <c r="Z26" s="29"/>
      <c r="AA26" s="29"/>
      <c r="AB26" s="31"/>
      <c r="AC26" s="31"/>
      <c r="AD26" s="32">
        <f t="shared" si="0"/>
        <v>1</v>
      </c>
      <c r="AE26" s="33" t="s">
        <v>150</v>
      </c>
      <c r="AF26" s="31"/>
      <c r="AG26" s="31"/>
      <c r="AH26" s="31"/>
    </row>
    <row r="27" spans="1:34" x14ac:dyDescent="0.25">
      <c r="A27" s="28" t="s">
        <v>33</v>
      </c>
      <c r="B27" s="28" t="s">
        <v>34</v>
      </c>
      <c r="C27" s="30">
        <v>0</v>
      </c>
      <c r="D27" s="30">
        <v>8</v>
      </c>
      <c r="E27" s="30">
        <v>0</v>
      </c>
      <c r="F27" s="29"/>
      <c r="G27" s="29"/>
      <c r="H27" s="29"/>
      <c r="I27" s="29"/>
      <c r="J27" s="29"/>
      <c r="K27" s="29"/>
      <c r="L27" s="29"/>
      <c r="M27" s="29"/>
      <c r="N27" s="30">
        <v>0</v>
      </c>
      <c r="O27" s="30">
        <v>0</v>
      </c>
      <c r="P27" s="30">
        <v>0</v>
      </c>
      <c r="Q27" s="30">
        <v>0</v>
      </c>
      <c r="R27" s="30">
        <v>0</v>
      </c>
      <c r="S27" s="30">
        <v>8</v>
      </c>
      <c r="T27" s="29"/>
      <c r="U27" s="29"/>
      <c r="V27" s="29"/>
      <c r="W27" s="29"/>
      <c r="X27" s="29"/>
      <c r="Y27" s="29"/>
      <c r="Z27" s="29"/>
      <c r="AA27" s="29"/>
      <c r="AB27" s="31"/>
      <c r="AC27" s="31"/>
      <c r="AD27" s="32">
        <f t="shared" si="0"/>
        <v>16</v>
      </c>
      <c r="AE27" s="33" t="s">
        <v>150</v>
      </c>
      <c r="AF27" s="31"/>
      <c r="AG27" s="31"/>
      <c r="AH27" s="31"/>
    </row>
    <row r="28" spans="1:34" x14ac:dyDescent="0.25">
      <c r="A28" s="28" t="s">
        <v>67</v>
      </c>
      <c r="B28" s="28" t="s">
        <v>68</v>
      </c>
      <c r="C28" s="30">
        <v>0.61000000000000121</v>
      </c>
      <c r="D28" s="30">
        <v>0</v>
      </c>
      <c r="E28" s="30">
        <v>0</v>
      </c>
      <c r="F28" s="29"/>
      <c r="G28" s="29"/>
      <c r="H28" s="29"/>
      <c r="I28" s="29"/>
      <c r="J28" s="29"/>
      <c r="K28" s="29"/>
      <c r="L28" s="29"/>
      <c r="M28" s="29"/>
      <c r="N28" s="30">
        <v>0</v>
      </c>
      <c r="O28" s="30">
        <v>0</v>
      </c>
      <c r="P28" s="30">
        <v>0</v>
      </c>
      <c r="Q28" s="30">
        <v>0</v>
      </c>
      <c r="R28" s="30">
        <v>0</v>
      </c>
      <c r="S28" s="30">
        <v>0</v>
      </c>
      <c r="T28" s="29"/>
      <c r="U28" s="29"/>
      <c r="V28" s="29"/>
      <c r="W28" s="29"/>
      <c r="X28" s="29"/>
      <c r="Y28" s="29"/>
      <c r="Z28" s="29"/>
      <c r="AA28" s="29"/>
      <c r="AB28" s="31"/>
      <c r="AC28" s="31"/>
      <c r="AD28" s="32">
        <f t="shared" si="0"/>
        <v>0.61000000000000121</v>
      </c>
      <c r="AE28" s="33" t="s">
        <v>150</v>
      </c>
      <c r="AF28" s="31"/>
      <c r="AG28" s="31"/>
      <c r="AH28" s="31"/>
    </row>
    <row r="29" spans="1:34" x14ac:dyDescent="0.25">
      <c r="A29" s="28" t="s">
        <v>75</v>
      </c>
      <c r="B29" s="28" t="s">
        <v>76</v>
      </c>
      <c r="C29" s="30">
        <v>4</v>
      </c>
      <c r="D29" s="30">
        <v>0</v>
      </c>
      <c r="E29" s="30">
        <v>0</v>
      </c>
      <c r="F29" s="29"/>
      <c r="G29" s="29"/>
      <c r="H29" s="29"/>
      <c r="I29" s="29"/>
      <c r="J29" s="29"/>
      <c r="K29" s="29"/>
      <c r="L29" s="29"/>
      <c r="M29" s="29"/>
      <c r="N29" s="30">
        <v>0</v>
      </c>
      <c r="O29" s="30">
        <v>8</v>
      </c>
      <c r="P29" s="30">
        <v>4</v>
      </c>
      <c r="Q29" s="30">
        <v>0</v>
      </c>
      <c r="R29" s="30">
        <v>0</v>
      </c>
      <c r="S29" s="30">
        <v>0</v>
      </c>
      <c r="T29" s="29"/>
      <c r="U29" s="29"/>
      <c r="V29" s="29"/>
      <c r="W29" s="29"/>
      <c r="X29" s="29"/>
      <c r="Y29" s="29"/>
      <c r="Z29" s="29"/>
      <c r="AA29" s="29"/>
      <c r="AB29" s="31"/>
      <c r="AC29" s="31"/>
      <c r="AD29" s="32">
        <f t="shared" si="0"/>
        <v>16</v>
      </c>
      <c r="AE29" s="33" t="s">
        <v>150</v>
      </c>
      <c r="AF29" s="31"/>
      <c r="AG29" s="31"/>
      <c r="AH29" s="31"/>
    </row>
    <row r="30" spans="1:34" x14ac:dyDescent="0.25">
      <c r="A30" s="28" t="s">
        <v>83</v>
      </c>
      <c r="B30" s="28" t="s">
        <v>84</v>
      </c>
      <c r="C30" s="30">
        <v>0</v>
      </c>
      <c r="D30" s="30">
        <v>8</v>
      </c>
      <c r="E30" s="30">
        <v>0</v>
      </c>
      <c r="F30" s="29"/>
      <c r="G30" s="29"/>
      <c r="H30" s="29"/>
      <c r="I30" s="29"/>
      <c r="J30" s="29"/>
      <c r="K30" s="29"/>
      <c r="L30" s="29"/>
      <c r="M30" s="29"/>
      <c r="N30" s="30">
        <v>0</v>
      </c>
      <c r="O30" s="30">
        <v>0</v>
      </c>
      <c r="P30" s="30">
        <v>0</v>
      </c>
      <c r="Q30" s="30">
        <v>0</v>
      </c>
      <c r="R30" s="30">
        <v>0</v>
      </c>
      <c r="S30" s="30">
        <v>8</v>
      </c>
      <c r="T30" s="29"/>
      <c r="U30" s="29"/>
      <c r="V30" s="29"/>
      <c r="W30" s="29"/>
      <c r="X30" s="29"/>
      <c r="Y30" s="29"/>
      <c r="Z30" s="29"/>
      <c r="AA30" s="29"/>
      <c r="AB30" s="31"/>
      <c r="AC30" s="31"/>
      <c r="AD30" s="32">
        <f t="shared" si="0"/>
        <v>16</v>
      </c>
      <c r="AE30" s="33" t="s">
        <v>150</v>
      </c>
      <c r="AF30" s="31"/>
      <c r="AG30" s="31"/>
      <c r="AH30" s="31"/>
    </row>
    <row r="31" spans="1:34" x14ac:dyDescent="0.25">
      <c r="A31" s="28" t="s">
        <v>157</v>
      </c>
      <c r="B31" s="28" t="s">
        <v>158</v>
      </c>
      <c r="C31" s="30">
        <v>0</v>
      </c>
      <c r="D31" s="30">
        <v>0</v>
      </c>
      <c r="E31" s="30">
        <v>0</v>
      </c>
      <c r="F31" s="29"/>
      <c r="G31" s="29"/>
      <c r="H31" s="29"/>
      <c r="I31" s="29"/>
      <c r="J31" s="29"/>
      <c r="K31" s="29"/>
      <c r="L31" s="29"/>
      <c r="M31" s="29"/>
      <c r="N31" s="30">
        <v>0</v>
      </c>
      <c r="O31" s="30">
        <v>8</v>
      </c>
      <c r="P31" s="30">
        <v>0</v>
      </c>
      <c r="Q31" s="30">
        <v>0</v>
      </c>
      <c r="R31" s="30">
        <v>0</v>
      </c>
      <c r="S31" s="30">
        <v>0</v>
      </c>
      <c r="T31" s="29"/>
      <c r="U31" s="29"/>
      <c r="V31" s="29"/>
      <c r="W31" s="29"/>
      <c r="X31" s="29"/>
      <c r="Y31" s="29"/>
      <c r="Z31" s="29"/>
      <c r="AA31" s="29"/>
      <c r="AB31" s="31"/>
      <c r="AC31" s="31"/>
      <c r="AD31" s="32">
        <f t="shared" si="0"/>
        <v>8</v>
      </c>
      <c r="AE31" s="33" t="s">
        <v>150</v>
      </c>
      <c r="AF31" s="31"/>
      <c r="AG31" s="31"/>
      <c r="AH31" s="31"/>
    </row>
    <row r="32" spans="1:34" x14ac:dyDescent="0.25">
      <c r="A32" s="28" t="s">
        <v>29</v>
      </c>
      <c r="B32" s="28" t="s">
        <v>30</v>
      </c>
      <c r="C32" s="30">
        <v>0</v>
      </c>
      <c r="D32" s="30">
        <v>8</v>
      </c>
      <c r="E32" s="30">
        <v>0</v>
      </c>
      <c r="F32" s="29"/>
      <c r="G32" s="29"/>
      <c r="H32" s="29"/>
      <c r="I32" s="29"/>
      <c r="J32" s="29"/>
      <c r="K32" s="29"/>
      <c r="L32" s="29"/>
      <c r="M32" s="29"/>
      <c r="N32" s="30">
        <v>0</v>
      </c>
      <c r="O32" s="30">
        <v>0</v>
      </c>
      <c r="P32" s="30">
        <v>0</v>
      </c>
      <c r="Q32" s="30">
        <v>0</v>
      </c>
      <c r="R32" s="30">
        <v>0</v>
      </c>
      <c r="S32" s="30">
        <v>8</v>
      </c>
      <c r="T32" s="29"/>
      <c r="U32" s="29"/>
      <c r="V32" s="29"/>
      <c r="W32" s="29"/>
      <c r="X32" s="29"/>
      <c r="Y32" s="29"/>
      <c r="Z32" s="29"/>
      <c r="AA32" s="29"/>
      <c r="AB32" s="31"/>
      <c r="AC32" s="31"/>
      <c r="AD32" s="32">
        <f t="shared" si="0"/>
        <v>16</v>
      </c>
      <c r="AE32" s="33" t="s">
        <v>150</v>
      </c>
      <c r="AF32" s="31"/>
      <c r="AG32" s="31"/>
      <c r="AH32" s="31"/>
    </row>
    <row r="33" spans="1:34" x14ac:dyDescent="0.25">
      <c r="A33" s="28" t="s">
        <v>51</v>
      </c>
      <c r="B33" s="28" t="s">
        <v>52</v>
      </c>
      <c r="C33" s="30">
        <v>5</v>
      </c>
      <c r="D33" s="30">
        <v>0</v>
      </c>
      <c r="E33" s="30">
        <v>0</v>
      </c>
      <c r="F33" s="29"/>
      <c r="G33" s="29"/>
      <c r="H33" s="29"/>
      <c r="I33" s="29"/>
      <c r="J33" s="29"/>
      <c r="K33" s="29"/>
      <c r="L33" s="29"/>
      <c r="M33" s="29"/>
      <c r="N33" s="30">
        <v>0</v>
      </c>
      <c r="O33" s="30">
        <v>0</v>
      </c>
      <c r="P33" s="30">
        <v>0.99999999999999822</v>
      </c>
      <c r="Q33" s="30">
        <v>0</v>
      </c>
      <c r="R33" s="30">
        <v>0</v>
      </c>
      <c r="S33" s="30">
        <v>0</v>
      </c>
      <c r="T33" s="29"/>
      <c r="U33" s="29"/>
      <c r="V33" s="29"/>
      <c r="W33" s="29"/>
      <c r="X33" s="29"/>
      <c r="Y33" s="29"/>
      <c r="Z33" s="29"/>
      <c r="AA33" s="29"/>
      <c r="AB33" s="31"/>
      <c r="AC33" s="31"/>
      <c r="AD33" s="32">
        <f t="shared" si="0"/>
        <v>5.9999999999999982</v>
      </c>
      <c r="AE33" s="33" t="s">
        <v>150</v>
      </c>
      <c r="AF33" s="31"/>
      <c r="AG33" s="31"/>
      <c r="AH33" s="31"/>
    </row>
    <row r="34" spans="1:34" x14ac:dyDescent="0.25">
      <c r="A34" s="28" t="s">
        <v>55</v>
      </c>
      <c r="B34" s="28" t="s">
        <v>56</v>
      </c>
      <c r="C34" s="30">
        <v>7.5</v>
      </c>
      <c r="D34" s="30">
        <v>0</v>
      </c>
      <c r="E34" s="30">
        <v>0</v>
      </c>
      <c r="F34" s="29"/>
      <c r="G34" s="29"/>
      <c r="H34" s="29"/>
      <c r="I34" s="29"/>
      <c r="J34" s="29"/>
      <c r="K34" s="29"/>
      <c r="L34" s="29"/>
      <c r="M34" s="29"/>
      <c r="N34" s="30">
        <v>0</v>
      </c>
      <c r="O34" s="30">
        <v>0</v>
      </c>
      <c r="P34" s="30">
        <v>3.5</v>
      </c>
      <c r="Q34" s="30">
        <v>0</v>
      </c>
      <c r="R34" s="30">
        <v>0</v>
      </c>
      <c r="S34" s="30">
        <v>0</v>
      </c>
      <c r="T34" s="29"/>
      <c r="U34" s="29"/>
      <c r="V34" s="29"/>
      <c r="W34" s="29"/>
      <c r="X34" s="29"/>
      <c r="Y34" s="29"/>
      <c r="Z34" s="29"/>
      <c r="AA34" s="29"/>
      <c r="AB34" s="31"/>
      <c r="AC34" s="31"/>
      <c r="AD34" s="32">
        <f t="shared" si="0"/>
        <v>11</v>
      </c>
      <c r="AE34" s="33" t="s">
        <v>150</v>
      </c>
      <c r="AF34" s="31"/>
      <c r="AG34" s="31"/>
      <c r="AH34" s="31"/>
    </row>
    <row r="35" spans="1:34" x14ac:dyDescent="0.25">
      <c r="A35" s="28" t="s">
        <v>71</v>
      </c>
      <c r="B35" s="28" t="s">
        <v>159</v>
      </c>
      <c r="C35" s="30">
        <v>4</v>
      </c>
      <c r="D35" s="30">
        <v>0</v>
      </c>
      <c r="E35" s="30">
        <v>0</v>
      </c>
      <c r="F35" s="29"/>
      <c r="G35" s="29"/>
      <c r="H35" s="29"/>
      <c r="I35" s="29"/>
      <c r="J35" s="29"/>
      <c r="K35" s="29"/>
      <c r="L35" s="29"/>
      <c r="M35" s="29"/>
      <c r="N35" s="30">
        <v>0</v>
      </c>
      <c r="O35" s="30">
        <v>0</v>
      </c>
      <c r="P35" s="30">
        <v>4</v>
      </c>
      <c r="Q35" s="30">
        <v>0</v>
      </c>
      <c r="R35" s="30">
        <v>0</v>
      </c>
      <c r="S35" s="30">
        <v>0</v>
      </c>
      <c r="T35" s="29"/>
      <c r="U35" s="29"/>
      <c r="V35" s="29"/>
      <c r="W35" s="29"/>
      <c r="X35" s="29"/>
      <c r="Y35" s="29"/>
      <c r="Z35" s="29"/>
      <c r="AA35" s="29"/>
      <c r="AB35" s="31"/>
      <c r="AC35" s="31"/>
      <c r="AD35" s="32">
        <f t="shared" si="0"/>
        <v>8</v>
      </c>
      <c r="AE35" s="33" t="s">
        <v>150</v>
      </c>
      <c r="AF35" s="31"/>
      <c r="AG35" s="31"/>
      <c r="AH35" s="31"/>
    </row>
    <row r="36" spans="1:34" x14ac:dyDescent="0.25">
      <c r="A36" s="28" t="s">
        <v>73</v>
      </c>
      <c r="B36" s="28" t="s">
        <v>74</v>
      </c>
      <c r="C36" s="30">
        <v>3</v>
      </c>
      <c r="D36" s="30">
        <v>0</v>
      </c>
      <c r="E36" s="30">
        <v>0</v>
      </c>
      <c r="F36" s="29"/>
      <c r="G36" s="29"/>
      <c r="H36" s="29"/>
      <c r="I36" s="29"/>
      <c r="J36" s="29"/>
      <c r="K36" s="29"/>
      <c r="L36" s="29"/>
      <c r="M36" s="29"/>
      <c r="N36" s="30">
        <v>0</v>
      </c>
      <c r="O36" s="30">
        <v>0</v>
      </c>
      <c r="P36" s="30">
        <v>1.9999999999999996</v>
      </c>
      <c r="Q36" s="30">
        <v>0</v>
      </c>
      <c r="R36" s="30">
        <v>0</v>
      </c>
      <c r="S36" s="30">
        <v>0</v>
      </c>
      <c r="T36" s="29"/>
      <c r="U36" s="29"/>
      <c r="V36" s="29"/>
      <c r="W36" s="29"/>
      <c r="X36" s="29"/>
      <c r="Y36" s="29"/>
      <c r="Z36" s="29"/>
      <c r="AA36" s="29"/>
      <c r="AB36" s="31"/>
      <c r="AC36" s="31"/>
      <c r="AD36" s="32">
        <f t="shared" si="0"/>
        <v>5</v>
      </c>
      <c r="AE36" s="33" t="s">
        <v>150</v>
      </c>
      <c r="AF36" s="31"/>
      <c r="AG36" s="31"/>
      <c r="AH36" s="31"/>
    </row>
    <row r="37" spans="1:34" x14ac:dyDescent="0.25">
      <c r="A37" s="28" t="s">
        <v>45</v>
      </c>
      <c r="B37" s="28" t="s">
        <v>46</v>
      </c>
      <c r="C37" s="30">
        <v>7</v>
      </c>
      <c r="D37" s="30">
        <v>0</v>
      </c>
      <c r="E37" s="30">
        <v>0</v>
      </c>
      <c r="F37" s="29"/>
      <c r="G37" s="29"/>
      <c r="H37" s="29"/>
      <c r="I37" s="29"/>
      <c r="J37" s="29"/>
      <c r="K37" s="29"/>
      <c r="L37" s="29"/>
      <c r="M37" s="29"/>
      <c r="N37" s="30">
        <v>0</v>
      </c>
      <c r="O37" s="30">
        <v>32</v>
      </c>
      <c r="P37" s="30">
        <v>7</v>
      </c>
      <c r="Q37" s="30">
        <v>0</v>
      </c>
      <c r="R37" s="30">
        <v>0</v>
      </c>
      <c r="S37" s="30">
        <v>0</v>
      </c>
      <c r="T37" s="29"/>
      <c r="U37" s="29"/>
      <c r="V37" s="29"/>
      <c r="W37" s="29"/>
      <c r="X37" s="29"/>
      <c r="Y37" s="29"/>
      <c r="Z37" s="29"/>
      <c r="AA37" s="29"/>
      <c r="AB37" s="31"/>
      <c r="AC37" s="31"/>
      <c r="AD37" s="32">
        <f t="shared" si="0"/>
        <v>46</v>
      </c>
      <c r="AE37" s="33" t="s">
        <v>150</v>
      </c>
      <c r="AF37" s="31"/>
      <c r="AG37" s="31"/>
      <c r="AH37" s="31"/>
    </row>
    <row r="38" spans="1:34" x14ac:dyDescent="0.25">
      <c r="A38" s="28" t="s">
        <v>63</v>
      </c>
      <c r="B38" s="28" t="s">
        <v>64</v>
      </c>
      <c r="C38" s="30">
        <v>7.6300000000000008</v>
      </c>
      <c r="D38" s="30">
        <v>0</v>
      </c>
      <c r="E38" s="30">
        <v>0</v>
      </c>
      <c r="F38" s="29"/>
      <c r="G38" s="29"/>
      <c r="H38" s="29"/>
      <c r="I38" s="29"/>
      <c r="J38" s="29"/>
      <c r="K38" s="29"/>
      <c r="L38" s="29"/>
      <c r="M38" s="29"/>
      <c r="N38" s="30">
        <v>0</v>
      </c>
      <c r="O38" s="30">
        <v>0</v>
      </c>
      <c r="P38" s="30">
        <v>7.63</v>
      </c>
      <c r="Q38" s="30">
        <v>0</v>
      </c>
      <c r="R38" s="30">
        <v>0</v>
      </c>
      <c r="S38" s="30">
        <v>0</v>
      </c>
      <c r="T38" s="29"/>
      <c r="U38" s="29"/>
      <c r="V38" s="29"/>
      <c r="W38" s="29"/>
      <c r="X38" s="29"/>
      <c r="Y38" s="29"/>
      <c r="Z38" s="29"/>
      <c r="AA38" s="29"/>
      <c r="AB38" s="31"/>
      <c r="AC38" s="31"/>
      <c r="AD38" s="32">
        <f t="shared" si="0"/>
        <v>15.260000000000002</v>
      </c>
      <c r="AE38" s="33" t="s">
        <v>150</v>
      </c>
      <c r="AF38" s="31"/>
      <c r="AG38" s="31"/>
      <c r="AH38" s="31"/>
    </row>
    <row r="39" spans="1:34" x14ac:dyDescent="0.25">
      <c r="A39" s="28" t="s">
        <v>87</v>
      </c>
      <c r="B39" s="28" t="s">
        <v>88</v>
      </c>
      <c r="C39" s="30">
        <v>2</v>
      </c>
      <c r="D39" s="30">
        <v>0</v>
      </c>
      <c r="E39" s="30">
        <v>0</v>
      </c>
      <c r="F39" s="29"/>
      <c r="G39" s="29"/>
      <c r="H39" s="29"/>
      <c r="I39" s="29"/>
      <c r="J39" s="29"/>
      <c r="K39" s="29"/>
      <c r="L39" s="29"/>
      <c r="M39" s="29"/>
      <c r="N39" s="30">
        <v>1</v>
      </c>
      <c r="O39" s="30">
        <v>0</v>
      </c>
      <c r="P39" s="30">
        <v>0.99999999999999956</v>
      </c>
      <c r="Q39" s="30">
        <v>0</v>
      </c>
      <c r="R39" s="30">
        <v>0</v>
      </c>
      <c r="S39" s="30">
        <v>0</v>
      </c>
      <c r="T39" s="29"/>
      <c r="U39" s="29"/>
      <c r="V39" s="29"/>
      <c r="W39" s="29"/>
      <c r="X39" s="29"/>
      <c r="Y39" s="29"/>
      <c r="Z39" s="29"/>
      <c r="AA39" s="29"/>
      <c r="AB39" s="31"/>
      <c r="AC39" s="31"/>
      <c r="AD39" s="32">
        <f t="shared" si="0"/>
        <v>3.9999999999999996</v>
      </c>
      <c r="AE39" s="33" t="s">
        <v>150</v>
      </c>
      <c r="AF39" s="31"/>
      <c r="AG39" s="31"/>
      <c r="AH39" s="31"/>
    </row>
    <row r="40" spans="1:34" x14ac:dyDescent="0.25">
      <c r="A40" s="28" t="s">
        <v>53</v>
      </c>
      <c r="B40" s="28" t="s">
        <v>54</v>
      </c>
      <c r="C40" s="30">
        <v>8</v>
      </c>
      <c r="D40" s="30">
        <v>0</v>
      </c>
      <c r="E40" s="30">
        <v>0</v>
      </c>
      <c r="F40" s="29"/>
      <c r="G40" s="29"/>
      <c r="H40" s="29"/>
      <c r="I40" s="29"/>
      <c r="J40" s="29"/>
      <c r="K40" s="29"/>
      <c r="L40" s="29"/>
      <c r="M40" s="29"/>
      <c r="N40" s="30">
        <v>0</v>
      </c>
      <c r="O40" s="30">
        <v>0</v>
      </c>
      <c r="P40" s="30">
        <v>4</v>
      </c>
      <c r="Q40" s="30">
        <v>0</v>
      </c>
      <c r="R40" s="30">
        <v>0</v>
      </c>
      <c r="S40" s="30">
        <v>0</v>
      </c>
      <c r="T40" s="29"/>
      <c r="U40" s="29"/>
      <c r="V40" s="29"/>
      <c r="W40" s="29"/>
      <c r="X40" s="29"/>
      <c r="Y40" s="29"/>
      <c r="Z40" s="29"/>
      <c r="AA40" s="29"/>
      <c r="AB40" s="31"/>
      <c r="AC40" s="31"/>
      <c r="AD40" s="32">
        <f t="shared" si="0"/>
        <v>12</v>
      </c>
      <c r="AE40" s="33" t="s">
        <v>150</v>
      </c>
      <c r="AF40" s="31"/>
      <c r="AG40" s="31"/>
      <c r="AH40" s="31"/>
    </row>
    <row r="41" spans="1:34" x14ac:dyDescent="0.25">
      <c r="A41" s="28" t="s">
        <v>85</v>
      </c>
      <c r="B41" s="28" t="s">
        <v>86</v>
      </c>
      <c r="C41" s="30">
        <v>0</v>
      </c>
      <c r="D41" s="30">
        <v>7.45</v>
      </c>
      <c r="E41" s="30">
        <v>0</v>
      </c>
      <c r="F41" s="29"/>
      <c r="G41" s="29"/>
      <c r="H41" s="29"/>
      <c r="I41" s="29"/>
      <c r="J41" s="29"/>
      <c r="K41" s="29"/>
      <c r="L41" s="29"/>
      <c r="M41" s="29"/>
      <c r="N41" s="30">
        <v>9.25</v>
      </c>
      <c r="O41" s="30">
        <v>1</v>
      </c>
      <c r="P41" s="30">
        <v>0</v>
      </c>
      <c r="Q41" s="30">
        <v>0</v>
      </c>
      <c r="R41" s="30">
        <v>0</v>
      </c>
      <c r="S41" s="30">
        <v>0</v>
      </c>
      <c r="T41" s="29"/>
      <c r="U41" s="29"/>
      <c r="V41" s="29"/>
      <c r="W41" s="29"/>
      <c r="X41" s="29"/>
      <c r="Y41" s="29"/>
      <c r="Z41" s="29"/>
      <c r="AA41" s="29"/>
      <c r="AB41" s="31"/>
      <c r="AC41" s="31"/>
      <c r="AD41" s="32">
        <f t="shared" si="0"/>
        <v>17.7</v>
      </c>
      <c r="AE41" s="33" t="s">
        <v>150</v>
      </c>
      <c r="AF41" s="31"/>
      <c r="AG41" s="31"/>
      <c r="AH41" s="31"/>
    </row>
    <row r="42" spans="1:34" x14ac:dyDescent="0.25">
      <c r="A42" s="28" t="s">
        <v>79</v>
      </c>
      <c r="B42" s="28" t="s">
        <v>160</v>
      </c>
      <c r="C42" s="30">
        <v>0</v>
      </c>
      <c r="D42" s="30">
        <v>8</v>
      </c>
      <c r="E42" s="30">
        <v>0</v>
      </c>
      <c r="F42" s="29"/>
      <c r="G42" s="29"/>
      <c r="H42" s="29"/>
      <c r="I42" s="29"/>
      <c r="J42" s="29"/>
      <c r="K42" s="29"/>
      <c r="L42" s="29"/>
      <c r="M42" s="29"/>
      <c r="N42" s="30">
        <v>0</v>
      </c>
      <c r="O42" s="30">
        <v>0</v>
      </c>
      <c r="P42" s="30">
        <v>0</v>
      </c>
      <c r="Q42" s="30">
        <v>0</v>
      </c>
      <c r="R42" s="30">
        <v>0.13</v>
      </c>
      <c r="S42" s="30">
        <v>8</v>
      </c>
      <c r="T42" s="29"/>
      <c r="U42" s="29"/>
      <c r="V42" s="29"/>
      <c r="W42" s="29"/>
      <c r="X42" s="29"/>
      <c r="Y42" s="29"/>
      <c r="Z42" s="29"/>
      <c r="AA42" s="29"/>
      <c r="AB42" s="31"/>
      <c r="AC42" s="31"/>
      <c r="AD42" s="32">
        <f t="shared" si="0"/>
        <v>16.130000000000003</v>
      </c>
      <c r="AE42" s="33" t="s">
        <v>150</v>
      </c>
      <c r="AF42" s="31"/>
      <c r="AG42" s="31"/>
      <c r="AH42" s="31"/>
    </row>
    <row r="43" spans="1:34" x14ac:dyDescent="0.25">
      <c r="A43" s="28" t="s">
        <v>161</v>
      </c>
      <c r="B43" s="28" t="s">
        <v>162</v>
      </c>
      <c r="C43" s="30">
        <v>0</v>
      </c>
      <c r="D43" s="30">
        <v>0</v>
      </c>
      <c r="E43" s="30">
        <v>0</v>
      </c>
      <c r="F43" s="29"/>
      <c r="G43" s="29"/>
      <c r="H43" s="29"/>
      <c r="I43" s="29"/>
      <c r="J43" s="29"/>
      <c r="K43" s="29"/>
      <c r="L43" s="29"/>
      <c r="M43" s="29"/>
      <c r="N43" s="30">
        <v>0</v>
      </c>
      <c r="O43" s="30">
        <v>24</v>
      </c>
      <c r="P43" s="30">
        <v>0</v>
      </c>
      <c r="Q43" s="30">
        <v>0</v>
      </c>
      <c r="R43" s="30">
        <v>0</v>
      </c>
      <c r="S43" s="30">
        <v>0</v>
      </c>
      <c r="T43" s="29"/>
      <c r="U43" s="29"/>
      <c r="V43" s="29"/>
      <c r="W43" s="29"/>
      <c r="X43" s="29"/>
      <c r="Y43" s="29"/>
      <c r="Z43" s="29"/>
      <c r="AA43" s="29"/>
      <c r="AB43" s="31"/>
      <c r="AC43" s="31"/>
      <c r="AD43" s="32">
        <f t="shared" si="0"/>
        <v>24</v>
      </c>
      <c r="AE43" s="33" t="s">
        <v>150</v>
      </c>
      <c r="AF43" s="31"/>
      <c r="AG43" s="31"/>
      <c r="AH43" s="31"/>
    </row>
    <row r="44" spans="1:34" x14ac:dyDescent="0.25">
      <c r="A44" s="28" t="s">
        <v>77</v>
      </c>
      <c r="B44" s="28" t="s">
        <v>78</v>
      </c>
      <c r="C44" s="30">
        <v>3.4499999999999993</v>
      </c>
      <c r="D44" s="30">
        <v>0</v>
      </c>
      <c r="E44" s="30">
        <v>0</v>
      </c>
      <c r="F44" s="29"/>
      <c r="G44" s="29"/>
      <c r="H44" s="29"/>
      <c r="I44" s="29"/>
      <c r="J44" s="29"/>
      <c r="K44" s="29"/>
      <c r="L44" s="29"/>
      <c r="M44" s="29"/>
      <c r="N44" s="30">
        <v>0</v>
      </c>
      <c r="O44" s="30">
        <v>0</v>
      </c>
      <c r="P44" s="30">
        <v>0</v>
      </c>
      <c r="Q44" s="30">
        <v>0</v>
      </c>
      <c r="R44" s="30">
        <v>0</v>
      </c>
      <c r="S44" s="30">
        <v>0</v>
      </c>
      <c r="T44" s="29"/>
      <c r="U44" s="29"/>
      <c r="V44" s="29"/>
      <c r="W44" s="29"/>
      <c r="X44" s="29"/>
      <c r="Y44" s="29"/>
      <c r="Z44" s="29"/>
      <c r="AA44" s="29"/>
      <c r="AB44" s="31"/>
      <c r="AC44" s="31"/>
      <c r="AD44" s="32">
        <f t="shared" si="0"/>
        <v>3.4499999999999993</v>
      </c>
      <c r="AE44" s="33" t="s">
        <v>150</v>
      </c>
      <c r="AF44" s="31"/>
      <c r="AG44" s="31"/>
      <c r="AH44" s="31"/>
    </row>
    <row r="45" spans="1:34" x14ac:dyDescent="0.25">
      <c r="A45" s="28" t="s">
        <v>59</v>
      </c>
      <c r="B45" s="28" t="s">
        <v>60</v>
      </c>
      <c r="C45" s="30">
        <v>0</v>
      </c>
      <c r="D45" s="30">
        <v>8</v>
      </c>
      <c r="E45" s="30">
        <v>4</v>
      </c>
      <c r="F45" s="29"/>
      <c r="G45" s="29"/>
      <c r="H45" s="29"/>
      <c r="I45" s="29"/>
      <c r="J45" s="29"/>
      <c r="K45" s="29"/>
      <c r="L45" s="29"/>
      <c r="M45" s="29"/>
      <c r="N45" s="30">
        <v>0</v>
      </c>
      <c r="O45" s="30">
        <v>0</v>
      </c>
      <c r="P45" s="30">
        <v>0</v>
      </c>
      <c r="Q45" s="30">
        <v>0</v>
      </c>
      <c r="R45" s="30">
        <v>4</v>
      </c>
      <c r="S45" s="30">
        <v>8</v>
      </c>
      <c r="T45" s="29"/>
      <c r="U45" s="29"/>
      <c r="V45" s="29"/>
      <c r="W45" s="29"/>
      <c r="X45" s="29"/>
      <c r="Y45" s="29"/>
      <c r="Z45" s="29"/>
      <c r="AA45" s="29"/>
      <c r="AB45" s="31"/>
      <c r="AC45" s="31"/>
      <c r="AD45" s="32">
        <f t="shared" si="0"/>
        <v>24</v>
      </c>
      <c r="AE45" s="33" t="s">
        <v>150</v>
      </c>
      <c r="AF45" s="31"/>
      <c r="AG45" s="31"/>
      <c r="AH45" s="31"/>
    </row>
    <row r="46" spans="1:34" x14ac:dyDescent="0.25">
      <c r="A46" s="28" t="s">
        <v>37</v>
      </c>
      <c r="B46" s="28" t="s">
        <v>38</v>
      </c>
      <c r="C46" s="30">
        <v>0</v>
      </c>
      <c r="D46" s="30">
        <v>0</v>
      </c>
      <c r="E46" s="30">
        <v>0</v>
      </c>
      <c r="F46" s="29"/>
      <c r="G46" s="29"/>
      <c r="H46" s="29"/>
      <c r="I46" s="29"/>
      <c r="J46" s="29"/>
      <c r="K46" s="29"/>
      <c r="L46" s="29"/>
      <c r="M46" s="29"/>
      <c r="N46" s="30">
        <v>0</v>
      </c>
      <c r="O46" s="30">
        <v>39.92</v>
      </c>
      <c r="P46" s="30">
        <v>0</v>
      </c>
      <c r="Q46" s="30">
        <v>0</v>
      </c>
      <c r="R46" s="30">
        <v>0</v>
      </c>
      <c r="S46" s="30">
        <v>0</v>
      </c>
      <c r="T46" s="29"/>
      <c r="U46" s="29"/>
      <c r="V46" s="29"/>
      <c r="W46" s="29"/>
      <c r="X46" s="29"/>
      <c r="Y46" s="29"/>
      <c r="Z46" s="29"/>
      <c r="AA46" s="29"/>
      <c r="AB46" s="31"/>
      <c r="AC46" s="31"/>
      <c r="AD46" s="32">
        <f t="shared" si="0"/>
        <v>39.92</v>
      </c>
      <c r="AE46" s="33" t="s">
        <v>150</v>
      </c>
      <c r="AF46" s="31"/>
      <c r="AG46" s="31"/>
      <c r="AH46" s="31"/>
    </row>
    <row r="47" spans="1:34" x14ac:dyDescent="0.25">
      <c r="A47" s="28" t="s">
        <v>31</v>
      </c>
      <c r="B47" s="28" t="s">
        <v>32</v>
      </c>
      <c r="C47" s="30">
        <v>0</v>
      </c>
      <c r="D47" s="30">
        <v>8</v>
      </c>
      <c r="E47" s="30">
        <v>8.1199999999999992</v>
      </c>
      <c r="F47" s="29"/>
      <c r="G47" s="29"/>
      <c r="H47" s="29"/>
      <c r="I47" s="29"/>
      <c r="J47" s="29"/>
      <c r="K47" s="29"/>
      <c r="L47" s="29"/>
      <c r="M47" s="29"/>
      <c r="N47" s="30">
        <v>4</v>
      </c>
      <c r="O47" s="30">
        <v>0</v>
      </c>
      <c r="P47" s="30">
        <v>0</v>
      </c>
      <c r="Q47" s="30">
        <v>0</v>
      </c>
      <c r="R47" s="30">
        <v>4</v>
      </c>
      <c r="S47" s="30">
        <v>8</v>
      </c>
      <c r="T47" s="29"/>
      <c r="U47" s="29"/>
      <c r="V47" s="29"/>
      <c r="W47" s="29"/>
      <c r="X47" s="29"/>
      <c r="Y47" s="29"/>
      <c r="Z47" s="29"/>
      <c r="AA47" s="29"/>
      <c r="AB47" s="31"/>
      <c r="AC47" s="31"/>
      <c r="AD47" s="32">
        <f t="shared" si="0"/>
        <v>32.119999999999997</v>
      </c>
      <c r="AE47" s="33" t="s">
        <v>150</v>
      </c>
      <c r="AF47" s="31"/>
      <c r="AG47" s="31"/>
      <c r="AH47" s="31"/>
    </row>
    <row r="48" spans="1:34" x14ac:dyDescent="0.25">
      <c r="A48" s="28" t="s">
        <v>163</v>
      </c>
      <c r="B48" s="28" t="s">
        <v>164</v>
      </c>
      <c r="C48" s="30">
        <v>0</v>
      </c>
      <c r="D48" s="30">
        <v>0</v>
      </c>
      <c r="E48" s="30">
        <v>0</v>
      </c>
      <c r="F48" s="29"/>
      <c r="G48" s="29"/>
      <c r="H48" s="29"/>
      <c r="I48" s="29"/>
      <c r="J48" s="29"/>
      <c r="K48" s="29"/>
      <c r="L48" s="29"/>
      <c r="M48" s="29"/>
      <c r="N48" s="30">
        <v>0</v>
      </c>
      <c r="O48" s="30">
        <v>16</v>
      </c>
      <c r="P48" s="30">
        <v>0</v>
      </c>
      <c r="Q48" s="30">
        <v>0</v>
      </c>
      <c r="R48" s="29"/>
      <c r="S48" s="29"/>
      <c r="T48" s="29"/>
      <c r="U48" s="29"/>
      <c r="V48" s="29"/>
      <c r="W48" s="29"/>
      <c r="X48" s="29"/>
      <c r="Y48" s="29"/>
      <c r="Z48" s="29"/>
      <c r="AA48" s="29"/>
      <c r="AB48" s="31"/>
      <c r="AC48" s="31"/>
      <c r="AD48" s="32">
        <f t="shared" si="0"/>
        <v>16</v>
      </c>
      <c r="AE48" s="33" t="s">
        <v>150</v>
      </c>
      <c r="AF48" s="31"/>
      <c r="AG48" s="31"/>
      <c r="AH48" s="31"/>
    </row>
    <row r="49" spans="1:34" x14ac:dyDescent="0.25">
      <c r="A49" s="28" t="s">
        <v>57</v>
      </c>
      <c r="B49" s="28" t="s">
        <v>58</v>
      </c>
      <c r="C49" s="30">
        <v>0</v>
      </c>
      <c r="D49" s="30">
        <v>8</v>
      </c>
      <c r="E49" s="30">
        <v>0.97</v>
      </c>
      <c r="F49" s="29"/>
      <c r="G49" s="29"/>
      <c r="H49" s="29"/>
      <c r="I49" s="29"/>
      <c r="J49" s="29"/>
      <c r="K49" s="29"/>
      <c r="L49" s="29"/>
      <c r="M49" s="29"/>
      <c r="N49" s="30">
        <v>0</v>
      </c>
      <c r="O49" s="30">
        <v>0</v>
      </c>
      <c r="P49" s="30">
        <v>0</v>
      </c>
      <c r="Q49" s="30">
        <v>0</v>
      </c>
      <c r="R49" s="29"/>
      <c r="S49" s="29"/>
      <c r="T49" s="29"/>
      <c r="U49" s="29"/>
      <c r="V49" s="29"/>
      <c r="W49" s="29"/>
      <c r="X49" s="29"/>
      <c r="Y49" s="29"/>
      <c r="Z49" s="29"/>
      <c r="AA49" s="29"/>
      <c r="AB49" s="31"/>
      <c r="AC49" s="31"/>
      <c r="AD49" s="32">
        <f t="shared" si="0"/>
        <v>8.9700000000000006</v>
      </c>
      <c r="AE49" s="33" t="s">
        <v>150</v>
      </c>
      <c r="AF49" s="31"/>
      <c r="AG49" s="31"/>
      <c r="AH49" s="31"/>
    </row>
    <row r="50" spans="1:34" x14ac:dyDescent="0.25">
      <c r="A50" s="28" t="s">
        <v>39</v>
      </c>
      <c r="B50" s="28" t="s">
        <v>40</v>
      </c>
      <c r="C50" s="30">
        <v>3.87</v>
      </c>
      <c r="D50" s="30">
        <v>0</v>
      </c>
      <c r="E50" s="30">
        <v>0</v>
      </c>
      <c r="F50" s="29"/>
      <c r="G50" s="29"/>
      <c r="H50" s="29"/>
      <c r="I50" s="29"/>
      <c r="J50" s="29"/>
      <c r="K50" s="29"/>
      <c r="L50" s="29"/>
      <c r="M50" s="29"/>
      <c r="N50" s="30">
        <v>0</v>
      </c>
      <c r="O50" s="30">
        <v>0</v>
      </c>
      <c r="P50" s="30">
        <v>3.87</v>
      </c>
      <c r="Q50" s="30">
        <v>0</v>
      </c>
      <c r="R50" s="29"/>
      <c r="S50" s="29"/>
      <c r="T50" s="29"/>
      <c r="U50" s="29"/>
      <c r="V50" s="29"/>
      <c r="W50" s="29"/>
      <c r="X50" s="29"/>
      <c r="Y50" s="29"/>
      <c r="Z50" s="29"/>
      <c r="AA50" s="29"/>
      <c r="AB50" s="31"/>
      <c r="AC50" s="31"/>
      <c r="AD50" s="32">
        <f t="shared" si="0"/>
        <v>7.74</v>
      </c>
      <c r="AE50" s="33" t="s">
        <v>150</v>
      </c>
      <c r="AF50" s="31"/>
      <c r="AG50" s="31"/>
      <c r="AH50" s="31"/>
    </row>
    <row r="51" spans="1:34" x14ac:dyDescent="0.25">
      <c r="A51" s="33" t="s">
        <v>91</v>
      </c>
      <c r="B51" s="33"/>
      <c r="C51" s="35">
        <f t="shared" ref="C51:AC51" si="1">SUM(C10:C50)</f>
        <v>174.33999999999997</v>
      </c>
      <c r="D51" s="35">
        <f t="shared" si="1"/>
        <v>79.45</v>
      </c>
      <c r="E51" s="35">
        <f t="shared" si="1"/>
        <v>15.32</v>
      </c>
      <c r="F51" s="35">
        <f t="shared" si="1"/>
        <v>8</v>
      </c>
      <c r="G51" s="35">
        <f t="shared" si="1"/>
        <v>0.2</v>
      </c>
      <c r="H51" s="35">
        <f t="shared" si="1"/>
        <v>0</v>
      </c>
      <c r="I51" s="35">
        <f t="shared" si="1"/>
        <v>0</v>
      </c>
      <c r="J51" s="35">
        <f t="shared" si="1"/>
        <v>0</v>
      </c>
      <c r="K51" s="35">
        <f t="shared" si="1"/>
        <v>0</v>
      </c>
      <c r="L51" s="35">
        <f t="shared" si="1"/>
        <v>0</v>
      </c>
      <c r="M51" s="35">
        <f t="shared" si="1"/>
        <v>0</v>
      </c>
      <c r="N51" s="35">
        <f t="shared" si="1"/>
        <v>34.78</v>
      </c>
      <c r="O51" s="35">
        <f t="shared" si="1"/>
        <v>160.25</v>
      </c>
      <c r="P51" s="35">
        <f t="shared" si="1"/>
        <v>51.5</v>
      </c>
      <c r="Q51" s="35">
        <f t="shared" si="1"/>
        <v>8.1199999999999992</v>
      </c>
      <c r="R51" s="35">
        <f t="shared" si="1"/>
        <v>8.73</v>
      </c>
      <c r="S51" s="35">
        <f t="shared" si="1"/>
        <v>56</v>
      </c>
      <c r="T51" s="35">
        <f t="shared" si="1"/>
        <v>0</v>
      </c>
      <c r="U51" s="35">
        <f t="shared" si="1"/>
        <v>0</v>
      </c>
      <c r="V51" s="35">
        <f t="shared" si="1"/>
        <v>0</v>
      </c>
      <c r="W51" s="35">
        <f t="shared" si="1"/>
        <v>0</v>
      </c>
      <c r="X51" s="35">
        <f t="shared" si="1"/>
        <v>0</v>
      </c>
      <c r="Y51" s="35">
        <f t="shared" si="1"/>
        <v>0</v>
      </c>
      <c r="Z51" s="35">
        <f t="shared" si="1"/>
        <v>0</v>
      </c>
      <c r="AA51" s="35">
        <f t="shared" si="1"/>
        <v>0</v>
      </c>
      <c r="AB51" s="35">
        <f t="shared" si="1"/>
        <v>0</v>
      </c>
      <c r="AC51" s="35">
        <f t="shared" si="1"/>
        <v>0</v>
      </c>
      <c r="AD51" s="35">
        <f>SUM(AD10:AD50)</f>
        <v>596.69000000000005</v>
      </c>
      <c r="AE51" s="33"/>
      <c r="AF51" s="33"/>
      <c r="AG51" s="33"/>
      <c r="AH51" s="33"/>
    </row>
  </sheetData>
  <mergeCells count="17">
    <mergeCell ref="AB6:AC6"/>
    <mergeCell ref="P6:Q6"/>
    <mergeCell ref="R6:S6"/>
    <mergeCell ref="T6:U6"/>
    <mergeCell ref="V6:W6"/>
    <mergeCell ref="X6:Y6"/>
    <mergeCell ref="Z6:AA6"/>
    <mergeCell ref="C5:M5"/>
    <mergeCell ref="N5:O6"/>
    <mergeCell ref="P5:AC5"/>
    <mergeCell ref="AD5:AD7"/>
    <mergeCell ref="C6:C7"/>
    <mergeCell ref="D6:E6"/>
    <mergeCell ref="F6:G6"/>
    <mergeCell ref="H6:I6"/>
    <mergeCell ref="J6:K6"/>
    <mergeCell ref="L6:M6"/>
  </mergeCell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Query Report</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Janella Rosales</cp:lastModifiedBy>
  <dcterms:created xsi:type="dcterms:W3CDTF">2024-12-06T00:53:58Z</dcterms:created>
  <dcterms:modified xsi:type="dcterms:W3CDTF">2024-12-09T14:22:55Z</dcterms:modified>
</cp:coreProperties>
</file>