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-LAP-0142\Desktop\Nathan\AMC\2025 Adjustment Processing Validation\"/>
    </mc:Choice>
  </mc:AlternateContent>
  <xr:revisionPtr revIDLastSave="0" documentId="13_ncr:1_{D3427D26-8F4A-4245-97E4-B746A13587E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vertime" sheetId="1" r:id="rId1"/>
    <sheet name="LA &amp; ABS" sheetId="4" r:id="rId2"/>
    <sheet name="Late &amp; Absences Adjustment" sheetId="3" state="hidden" r:id="rId3"/>
    <sheet name="Overtime Adjustment" sheetId="2" state="hidden" r:id="rId4"/>
  </sheets>
  <definedNames>
    <definedName name="_xlnm._FilterDatabase" localSheetId="1" hidden="1">'LA &amp; ABS'!$R$2:$R$35</definedName>
    <definedName name="_xlnm._FilterDatabase" localSheetId="0" hidden="1">Overtime!$A$1:$BI$23</definedName>
  </definedNames>
  <calcPr calcId="191029"/>
</workbook>
</file>

<file path=xl/calcChain.xml><?xml version="1.0" encoding="utf-8"?>
<calcChain xmlns="http://schemas.openxmlformats.org/spreadsheetml/2006/main">
  <c r="R2" i="4" l="1"/>
  <c r="M2" i="4"/>
  <c r="L3" i="4"/>
  <c r="M3" i="4" s="1"/>
  <c r="L4" i="4"/>
  <c r="M4" i="4" s="1"/>
  <c r="L5" i="4"/>
  <c r="L6" i="4"/>
  <c r="L7" i="4"/>
  <c r="L8" i="4"/>
  <c r="M8" i="4" s="1"/>
  <c r="L9" i="4"/>
  <c r="M9" i="4" s="1"/>
  <c r="L10" i="4"/>
  <c r="M10" i="4" s="1"/>
  <c r="L11" i="4"/>
  <c r="L12" i="4"/>
  <c r="M12" i="4" s="1"/>
  <c r="L13" i="4"/>
  <c r="M13" i="4" s="1"/>
  <c r="L14" i="4"/>
  <c r="M14" i="4" s="1"/>
  <c r="L15" i="4"/>
  <c r="M15" i="4" s="1"/>
  <c r="L16" i="4"/>
  <c r="M16" i="4" s="1"/>
  <c r="L17" i="4"/>
  <c r="M17" i="4" s="1"/>
  <c r="L18" i="4"/>
  <c r="M18" i="4" s="1"/>
  <c r="L19" i="4"/>
  <c r="M19" i="4" s="1"/>
  <c r="L20" i="4"/>
  <c r="M20" i="4" s="1"/>
  <c r="L21" i="4"/>
  <c r="M21" i="4" s="1"/>
  <c r="L22" i="4"/>
  <c r="M22" i="4" s="1"/>
  <c r="L23" i="4"/>
  <c r="M23" i="4" s="1"/>
  <c r="L24" i="4"/>
  <c r="M24" i="4" s="1"/>
  <c r="L25" i="4"/>
  <c r="M25" i="4" s="1"/>
  <c r="L26" i="4"/>
  <c r="M26" i="4" s="1"/>
  <c r="L27" i="4"/>
  <c r="M27" i="4" s="1"/>
  <c r="L28" i="4"/>
  <c r="M28" i="4" s="1"/>
  <c r="L29" i="4"/>
  <c r="M29" i="4" s="1"/>
  <c r="L30" i="4"/>
  <c r="M30" i="4" s="1"/>
  <c r="L31" i="4"/>
  <c r="M31" i="4" s="1"/>
  <c r="L32" i="4"/>
  <c r="M32" i="4" s="1"/>
  <c r="L33" i="4"/>
  <c r="M33" i="4" s="1"/>
  <c r="L34" i="4"/>
  <c r="M34" i="4" s="1"/>
  <c r="L35" i="4"/>
  <c r="M35" i="4" s="1"/>
  <c r="L2" i="4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2" i="4"/>
  <c r="I2" i="4" s="1"/>
  <c r="E3" i="4"/>
  <c r="E4" i="4"/>
  <c r="E5" i="4"/>
  <c r="F5" i="4" s="1"/>
  <c r="E6" i="4"/>
  <c r="E7" i="4"/>
  <c r="F7" i="4" s="1"/>
  <c r="E8" i="4"/>
  <c r="F8" i="4" s="1"/>
  <c r="E9" i="4"/>
  <c r="F9" i="4" s="1"/>
  <c r="E10" i="4"/>
  <c r="E11" i="4"/>
  <c r="F11" i="4" s="1"/>
  <c r="E12" i="4"/>
  <c r="F12" i="4" s="1"/>
  <c r="E13" i="4"/>
  <c r="F13" i="4" s="1"/>
  <c r="E14" i="4"/>
  <c r="E15" i="4"/>
  <c r="F15" i="4" s="1"/>
  <c r="E16" i="4"/>
  <c r="E17" i="4"/>
  <c r="F17" i="4" s="1"/>
  <c r="E18" i="4"/>
  <c r="E19" i="4"/>
  <c r="E20" i="4"/>
  <c r="F20" i="4" s="1"/>
  <c r="E21" i="4"/>
  <c r="E22" i="4"/>
  <c r="E23" i="4"/>
  <c r="F23" i="4" s="1"/>
  <c r="E24" i="4"/>
  <c r="E25" i="4"/>
  <c r="E26" i="4"/>
  <c r="F26" i="4" s="1"/>
  <c r="E27" i="4"/>
  <c r="E28" i="4"/>
  <c r="F28" i="4" s="1"/>
  <c r="E29" i="4"/>
  <c r="F29" i="4" s="1"/>
  <c r="E30" i="4"/>
  <c r="E31" i="4"/>
  <c r="F31" i="4" s="1"/>
  <c r="E32" i="4"/>
  <c r="E33" i="4"/>
  <c r="E34" i="4"/>
  <c r="E35" i="4"/>
  <c r="E2" i="4"/>
  <c r="F2" i="4" s="1"/>
  <c r="R32" i="4" l="1"/>
  <c r="R16" i="4"/>
  <c r="R13" i="4"/>
  <c r="R26" i="4"/>
  <c r="R10" i="4"/>
  <c r="R25" i="4"/>
  <c r="R9" i="4"/>
  <c r="R33" i="4"/>
  <c r="R27" i="4"/>
  <c r="R11" i="4"/>
  <c r="R24" i="4"/>
  <c r="R8" i="4"/>
  <c r="R23" i="4"/>
  <c r="R7" i="4"/>
  <c r="R22" i="4"/>
  <c r="R6" i="4"/>
  <c r="R21" i="4"/>
  <c r="R5" i="4"/>
  <c r="R20" i="4"/>
  <c r="R4" i="4"/>
  <c r="R35" i="4"/>
  <c r="R19" i="4"/>
  <c r="R3" i="4"/>
  <c r="R34" i="4"/>
  <c r="R18" i="4"/>
  <c r="R17" i="4"/>
  <c r="R31" i="4"/>
  <c r="R15" i="4"/>
  <c r="R30" i="4"/>
  <c r="R14" i="4"/>
  <c r="R28" i="4"/>
  <c r="R12" i="4"/>
  <c r="R29" i="4"/>
  <c r="W19" i="1" l="1"/>
  <c r="X19" i="1" s="1"/>
  <c r="W20" i="1"/>
  <c r="W21" i="1"/>
  <c r="W22" i="1"/>
  <c r="W23" i="1"/>
  <c r="W2" i="1"/>
  <c r="X2" i="1" s="1"/>
  <c r="W3" i="1"/>
  <c r="X3" i="1" s="1"/>
  <c r="W4" i="1"/>
  <c r="X4" i="1" s="1"/>
  <c r="W5" i="1"/>
  <c r="W6" i="1"/>
  <c r="X6" i="1" s="1"/>
  <c r="W7" i="1"/>
  <c r="W8" i="1"/>
  <c r="X8" i="1" s="1"/>
  <c r="W9" i="1"/>
  <c r="X9" i="1" s="1"/>
  <c r="W10" i="1"/>
  <c r="X10" i="1" s="1"/>
  <c r="W11" i="1"/>
  <c r="X11" i="1" s="1"/>
  <c r="W12" i="1"/>
  <c r="W13" i="1"/>
  <c r="X13" i="1" s="1"/>
  <c r="W14" i="1"/>
  <c r="X14" i="1" s="1"/>
  <c r="W15" i="1"/>
  <c r="W16" i="1"/>
  <c r="X16" i="1" s="1"/>
  <c r="W17" i="1"/>
  <c r="W18" i="1"/>
  <c r="X18" i="1" s="1"/>
  <c r="P19" i="1"/>
  <c r="P20" i="1"/>
  <c r="P21" i="1"/>
  <c r="P22" i="1"/>
  <c r="P2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BC3" i="1"/>
  <c r="BD3" i="1" s="1"/>
  <c r="BC4" i="1"/>
  <c r="BD4" i="1" s="1"/>
  <c r="BC5" i="1"/>
  <c r="BD5" i="1" s="1"/>
  <c r="BC6" i="1"/>
  <c r="BC7" i="1"/>
  <c r="BD7" i="1" s="1"/>
  <c r="BC8" i="1"/>
  <c r="BD8" i="1" s="1"/>
  <c r="BC9" i="1"/>
  <c r="BD9" i="1" s="1"/>
  <c r="BC10" i="1"/>
  <c r="BD10" i="1" s="1"/>
  <c r="BC11" i="1"/>
  <c r="BD11" i="1" s="1"/>
  <c r="BC12" i="1"/>
  <c r="BD12" i="1" s="1"/>
  <c r="BC13" i="1"/>
  <c r="BD13" i="1" s="1"/>
  <c r="BC14" i="1"/>
  <c r="BD14" i="1" s="1"/>
  <c r="BC15" i="1"/>
  <c r="BD15" i="1" s="1"/>
  <c r="BC16" i="1"/>
  <c r="BD16" i="1" s="1"/>
  <c r="BC17" i="1"/>
  <c r="BD17" i="1" s="1"/>
  <c r="BC18" i="1"/>
  <c r="BD18" i="1" s="1"/>
  <c r="BC19" i="1"/>
  <c r="BD19" i="1" s="1"/>
  <c r="BC20" i="1"/>
  <c r="BD20" i="1" s="1"/>
  <c r="BC21" i="1"/>
  <c r="BD21" i="1" s="1"/>
  <c r="BC22" i="1"/>
  <c r="BD22" i="1" s="1"/>
  <c r="BC23" i="1"/>
  <c r="BD23" i="1" s="1"/>
  <c r="AT3" i="1"/>
  <c r="AU3" i="1" s="1"/>
  <c r="AT4" i="1"/>
  <c r="AU4" i="1" s="1"/>
  <c r="AT5" i="1"/>
  <c r="AU5" i="1" s="1"/>
  <c r="AT6" i="1"/>
  <c r="AU6" i="1" s="1"/>
  <c r="AT7" i="1"/>
  <c r="AU7" i="1" s="1"/>
  <c r="AT8" i="1"/>
  <c r="AU8" i="1" s="1"/>
  <c r="AT9" i="1"/>
  <c r="AU9" i="1" s="1"/>
  <c r="AT10" i="1"/>
  <c r="AU10" i="1" s="1"/>
  <c r="AT11" i="1"/>
  <c r="AU11" i="1" s="1"/>
  <c r="AT12" i="1"/>
  <c r="AU12" i="1" s="1"/>
  <c r="AT13" i="1"/>
  <c r="AU13" i="1" s="1"/>
  <c r="AT14" i="1"/>
  <c r="AU14" i="1" s="1"/>
  <c r="AT15" i="1"/>
  <c r="AU15" i="1" s="1"/>
  <c r="AT16" i="1"/>
  <c r="AU16" i="1" s="1"/>
  <c r="AT17" i="1"/>
  <c r="AU17" i="1" s="1"/>
  <c r="AT18" i="1"/>
  <c r="AU18" i="1" s="1"/>
  <c r="AT19" i="1"/>
  <c r="AU19" i="1" s="1"/>
  <c r="AT20" i="1"/>
  <c r="AU20" i="1" s="1"/>
  <c r="AT21" i="1"/>
  <c r="AU21" i="1" s="1"/>
  <c r="AT22" i="1"/>
  <c r="AU22" i="1" s="1"/>
  <c r="AT23" i="1"/>
  <c r="AU23" i="1" s="1"/>
  <c r="BC2" i="1"/>
  <c r="AT2" i="1"/>
  <c r="AU2" i="1" s="1"/>
  <c r="AQ3" i="1"/>
  <c r="AR3" i="1" s="1"/>
  <c r="AQ4" i="1"/>
  <c r="AR4" i="1" s="1"/>
  <c r="AQ5" i="1"/>
  <c r="AR5" i="1" s="1"/>
  <c r="AQ6" i="1"/>
  <c r="AR6" i="1" s="1"/>
  <c r="AQ7" i="1"/>
  <c r="AR7" i="1" s="1"/>
  <c r="AQ8" i="1"/>
  <c r="AR8" i="1" s="1"/>
  <c r="AQ9" i="1"/>
  <c r="AR9" i="1" s="1"/>
  <c r="AQ10" i="1"/>
  <c r="AR10" i="1" s="1"/>
  <c r="AQ11" i="1"/>
  <c r="AR11" i="1" s="1"/>
  <c r="AQ12" i="1"/>
  <c r="AR12" i="1" s="1"/>
  <c r="AQ13" i="1"/>
  <c r="AR13" i="1" s="1"/>
  <c r="AQ14" i="1"/>
  <c r="AR14" i="1" s="1"/>
  <c r="AQ15" i="1"/>
  <c r="AR15" i="1" s="1"/>
  <c r="AQ16" i="1"/>
  <c r="AR16" i="1" s="1"/>
  <c r="AQ17" i="1"/>
  <c r="AR17" i="1" s="1"/>
  <c r="AQ18" i="1"/>
  <c r="AR18" i="1" s="1"/>
  <c r="AQ19" i="1"/>
  <c r="AR19" i="1" s="1"/>
  <c r="AQ20" i="1"/>
  <c r="AR20" i="1" s="1"/>
  <c r="AQ21" i="1"/>
  <c r="AR21" i="1" s="1"/>
  <c r="AQ22" i="1"/>
  <c r="AR22" i="1" s="1"/>
  <c r="AQ23" i="1"/>
  <c r="AR23" i="1" s="1"/>
  <c r="AQ2" i="1"/>
  <c r="AR2" i="1" s="1"/>
  <c r="AL3" i="1"/>
  <c r="AM3" i="1" s="1"/>
  <c r="AL4" i="1"/>
  <c r="AM4" i="1" s="1"/>
  <c r="AL5" i="1"/>
  <c r="AM5" i="1" s="1"/>
  <c r="AL6" i="1"/>
  <c r="AM6" i="1" s="1"/>
  <c r="AL7" i="1"/>
  <c r="AM7" i="1" s="1"/>
  <c r="AL8" i="1"/>
  <c r="AM8" i="1" s="1"/>
  <c r="AL9" i="1"/>
  <c r="AM9" i="1" s="1"/>
  <c r="AL10" i="1"/>
  <c r="AM10" i="1" s="1"/>
  <c r="AL11" i="1"/>
  <c r="AM11" i="1" s="1"/>
  <c r="AL12" i="1"/>
  <c r="AM12" i="1" s="1"/>
  <c r="AL13" i="1"/>
  <c r="AM13" i="1" s="1"/>
  <c r="AL14" i="1"/>
  <c r="AM14" i="1" s="1"/>
  <c r="AL15" i="1"/>
  <c r="AM15" i="1" s="1"/>
  <c r="AL16" i="1"/>
  <c r="AM16" i="1" s="1"/>
  <c r="AL17" i="1"/>
  <c r="AM17" i="1" s="1"/>
  <c r="AL18" i="1"/>
  <c r="AM18" i="1" s="1"/>
  <c r="AL19" i="1"/>
  <c r="AM19" i="1" s="1"/>
  <c r="AL20" i="1"/>
  <c r="AM20" i="1" s="1"/>
  <c r="AL21" i="1"/>
  <c r="AM21" i="1" s="1"/>
  <c r="AL22" i="1"/>
  <c r="AM22" i="1" s="1"/>
  <c r="AL23" i="1"/>
  <c r="AM23" i="1" s="1"/>
  <c r="AL2" i="1"/>
  <c r="AM2" i="1" s="1"/>
  <c r="AI3" i="1"/>
  <c r="AJ3" i="1" s="1"/>
  <c r="AI4" i="1"/>
  <c r="AJ4" i="1" s="1"/>
  <c r="AI5" i="1"/>
  <c r="AJ5" i="1" s="1"/>
  <c r="AI6" i="1"/>
  <c r="AJ6" i="1" s="1"/>
  <c r="AI7" i="1"/>
  <c r="AJ7" i="1" s="1"/>
  <c r="AI8" i="1"/>
  <c r="AJ8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J15" i="1" s="1"/>
  <c r="AI16" i="1"/>
  <c r="AJ16" i="1" s="1"/>
  <c r="AI17" i="1"/>
  <c r="AJ17" i="1" s="1"/>
  <c r="AI18" i="1"/>
  <c r="AJ18" i="1" s="1"/>
  <c r="AI19" i="1"/>
  <c r="AJ19" i="1" s="1"/>
  <c r="AI20" i="1"/>
  <c r="AJ20" i="1" s="1"/>
  <c r="AI21" i="1"/>
  <c r="AJ21" i="1" s="1"/>
  <c r="AI22" i="1"/>
  <c r="AJ22" i="1" s="1"/>
  <c r="AI23" i="1"/>
  <c r="AJ23" i="1" s="1"/>
  <c r="AI2" i="1"/>
  <c r="AJ2" i="1" s="1"/>
  <c r="AF3" i="1"/>
  <c r="AG3" i="1" s="1"/>
  <c r="AF4" i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F19" i="1"/>
  <c r="AG19" i="1" s="1"/>
  <c r="AF20" i="1"/>
  <c r="AG20" i="1" s="1"/>
  <c r="AF21" i="1"/>
  <c r="AG21" i="1" s="1"/>
  <c r="AF22" i="1"/>
  <c r="AG22" i="1" s="1"/>
  <c r="AF23" i="1"/>
  <c r="AG23" i="1" s="1"/>
  <c r="AF2" i="1"/>
  <c r="AG2" i="1" s="1"/>
  <c r="AC3" i="1"/>
  <c r="AD3" i="1" s="1"/>
  <c r="AC4" i="1"/>
  <c r="AD4" i="1" s="1"/>
  <c r="AC5" i="1"/>
  <c r="AD5" i="1" s="1"/>
  <c r="AC6" i="1"/>
  <c r="AD6" i="1" s="1"/>
  <c r="AC7" i="1"/>
  <c r="AD7" i="1" s="1"/>
  <c r="AC8" i="1"/>
  <c r="AD8" i="1" s="1"/>
  <c r="AC9" i="1"/>
  <c r="AD9" i="1" s="1"/>
  <c r="AC10" i="1"/>
  <c r="AD10" i="1" s="1"/>
  <c r="AC11" i="1"/>
  <c r="AD11" i="1" s="1"/>
  <c r="AC12" i="1"/>
  <c r="AD12" i="1" s="1"/>
  <c r="AC13" i="1"/>
  <c r="AD13" i="1" s="1"/>
  <c r="AC14" i="1"/>
  <c r="AD14" i="1" s="1"/>
  <c r="AC15" i="1"/>
  <c r="AD15" i="1" s="1"/>
  <c r="AC16" i="1"/>
  <c r="AD16" i="1" s="1"/>
  <c r="AC17" i="1"/>
  <c r="AD17" i="1" s="1"/>
  <c r="AC18" i="1"/>
  <c r="AD18" i="1" s="1"/>
  <c r="AC19" i="1"/>
  <c r="AD19" i="1" s="1"/>
  <c r="AC20" i="1"/>
  <c r="AD20" i="1" s="1"/>
  <c r="AC21" i="1"/>
  <c r="AD21" i="1" s="1"/>
  <c r="AC22" i="1"/>
  <c r="AD22" i="1" s="1"/>
  <c r="AC23" i="1"/>
  <c r="AD23" i="1" s="1"/>
  <c r="AC2" i="1"/>
  <c r="AD2" i="1" s="1"/>
  <c r="Z3" i="1"/>
  <c r="AA3" i="1" s="1"/>
  <c r="Z4" i="1"/>
  <c r="AA4" i="1" s="1"/>
  <c r="Z5" i="1"/>
  <c r="AA5" i="1" s="1"/>
  <c r="Z6" i="1"/>
  <c r="AA6" i="1" s="1"/>
  <c r="Z7" i="1"/>
  <c r="AA7" i="1" s="1"/>
  <c r="Z8" i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16" i="1"/>
  <c r="AA16" i="1" s="1"/>
  <c r="Z17" i="1"/>
  <c r="AA17" i="1" s="1"/>
  <c r="Z18" i="1"/>
  <c r="AA18" i="1" s="1"/>
  <c r="Z19" i="1"/>
  <c r="AA19" i="1" s="1"/>
  <c r="Z20" i="1"/>
  <c r="AA20" i="1" s="1"/>
  <c r="Z21" i="1"/>
  <c r="AA21" i="1" s="1"/>
  <c r="Z22" i="1"/>
  <c r="AA22" i="1" s="1"/>
  <c r="Z23" i="1"/>
  <c r="AA23" i="1" s="1"/>
  <c r="Z2" i="1"/>
  <c r="AA2" i="1" s="1"/>
  <c r="X5" i="1"/>
  <c r="X7" i="1"/>
  <c r="X20" i="1"/>
  <c r="X21" i="1"/>
  <c r="X22" i="1"/>
  <c r="X23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" i="1"/>
  <c r="N2" i="1" s="1"/>
  <c r="H2" i="1"/>
  <c r="I2" i="1" s="1"/>
  <c r="BD2" i="1" l="1"/>
  <c r="BD6" i="1"/>
  <c r="X12" i="1"/>
  <c r="X17" i="1"/>
  <c r="X15" i="1"/>
  <c r="H3" i="1" l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E2" i="1"/>
  <c r="E3" i="1"/>
  <c r="F3" i="1" s="1"/>
  <c r="E4" i="1"/>
  <c r="F4" i="1" s="1"/>
  <c r="E5" i="1"/>
  <c r="F5" i="1" s="1"/>
  <c r="E6" i="1"/>
  <c r="F6" i="1" s="1"/>
  <c r="F7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E22" i="1"/>
  <c r="F22" i="1" s="1"/>
  <c r="E23" i="1"/>
  <c r="F23" i="1" s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" i="1"/>
  <c r="I15" i="1" l="1"/>
  <c r="BH15" i="1"/>
  <c r="I18" i="1"/>
  <c r="BH18" i="1"/>
  <c r="I13" i="1"/>
  <c r="BH13" i="1"/>
  <c r="I12" i="1"/>
  <c r="BH12" i="1"/>
  <c r="I16" i="1"/>
  <c r="BH16" i="1"/>
  <c r="I11" i="1"/>
  <c r="BH11" i="1"/>
  <c r="I10" i="1"/>
  <c r="BH10" i="1"/>
  <c r="I9" i="1"/>
  <c r="BH9" i="1"/>
  <c r="F2" i="1"/>
  <c r="BH2" i="1"/>
  <c r="I8" i="1"/>
  <c r="BH8" i="1"/>
  <c r="I14" i="1"/>
  <c r="BH14" i="1"/>
  <c r="I23" i="1"/>
  <c r="BH23" i="1"/>
  <c r="I7" i="1"/>
  <c r="BH7" i="1"/>
  <c r="I17" i="1"/>
  <c r="BH17" i="1"/>
  <c r="I22" i="1"/>
  <c r="BH22" i="1"/>
  <c r="I6" i="1"/>
  <c r="BH6" i="1"/>
  <c r="I21" i="1"/>
  <c r="BH21" i="1"/>
  <c r="I5" i="1"/>
  <c r="BH5" i="1"/>
  <c r="I20" i="1"/>
  <c r="BH20" i="1"/>
  <c r="I4" i="1"/>
  <c r="BH4" i="1"/>
  <c r="I19" i="1"/>
  <c r="BH19" i="1"/>
  <c r="I3" i="1"/>
  <c r="BH3" i="1"/>
  <c r="Q22" i="1"/>
  <c r="BI22" i="1"/>
  <c r="Q16" i="1"/>
  <c r="BI16" i="1"/>
  <c r="BI15" i="1"/>
  <c r="Q15" i="1"/>
  <c r="Q6" i="1"/>
  <c r="BI6" i="1"/>
  <c r="Q4" i="1"/>
  <c r="BI4" i="1"/>
  <c r="BI2" i="1"/>
  <c r="Q2" i="1"/>
  <c r="BI18" i="1"/>
  <c r="Q18" i="1"/>
  <c r="BI10" i="1"/>
  <c r="Q10" i="1"/>
  <c r="Q19" i="1"/>
  <c r="BI19" i="1"/>
  <c r="BI7" i="1"/>
  <c r="Q7" i="1"/>
  <c r="Q3" i="1"/>
  <c r="BI3" i="1"/>
  <c r="Q5" i="1"/>
  <c r="BI5" i="1"/>
  <c r="BI17" i="1"/>
  <c r="Q17" i="1"/>
  <c r="BI11" i="1"/>
  <c r="Q11" i="1"/>
  <c r="Q14" i="1"/>
  <c r="BI14" i="1"/>
  <c r="BI21" i="1"/>
  <c r="Q21" i="1"/>
  <c r="Q9" i="1"/>
  <c r="BI9" i="1"/>
  <c r="BI23" i="1"/>
  <c r="Q23" i="1"/>
  <c r="Q12" i="1"/>
  <c r="BI12" i="1"/>
  <c r="Q8" i="1"/>
  <c r="BI8" i="1"/>
  <c r="BI20" i="1"/>
  <c r="Q20" i="1"/>
  <c r="BI13" i="1"/>
  <c r="Q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Janella Rosales</author>
  </authors>
  <commentList>
    <comment ref="F6" authorId="0" shapeId="0" xr:uid="{D3B3B6C9-E3A8-4421-AE15-A8B99831A6B0}">
      <text>
        <r>
          <rPr>
            <b/>
            <sz val="9"/>
            <color indexed="81"/>
            <rFont val="Tahoma"/>
            <family val="2"/>
          </rPr>
          <t xml:space="preserve">The OT not deducted to Late
</t>
        </r>
      </text>
    </comment>
    <comment ref="M7" authorId="0" shapeId="0" xr:uid="{71DD3012-A2A3-41E5-B42A-770A4846DFAF}">
      <text>
        <r>
          <rPr>
            <b/>
            <sz val="9"/>
            <color indexed="81"/>
            <rFont val="Tahoma"/>
            <family val="2"/>
          </rPr>
          <t xml:space="preserve">Should have 0.43 restday over
on Dec 15
</t>
        </r>
      </text>
    </comment>
    <comment ref="AG7" authorId="0" shapeId="0" xr:uid="{4E088CA9-521F-4A73-B29A-188BC91B2AB6}">
      <text>
        <r>
          <rPr>
            <b/>
            <sz val="9"/>
            <color indexed="81"/>
            <rFont val="Tahoma"/>
            <family val="2"/>
          </rPr>
          <t>Dec 12 4.58 from previous. After show adjusted 0</t>
        </r>
      </text>
    </comment>
    <comment ref="AM7" authorId="0" shapeId="0" xr:uid="{AD9F9936-97E9-49B8-B8C6-ED8A32E13D8D}">
      <text>
        <r>
          <rPr>
            <b/>
            <sz val="9"/>
            <color indexed="81"/>
            <rFont val="Tahoma"/>
            <family val="2"/>
          </rPr>
          <t>OT RD on Dec 15</t>
        </r>
      </text>
    </comment>
    <comment ref="AR7" authorId="0" shapeId="0" xr:uid="{E4773ED4-9762-446C-826F-8075E523C516}">
      <text>
        <r>
          <rPr>
            <b/>
            <sz val="9"/>
            <color indexed="81"/>
            <rFont val="Tahoma"/>
            <family val="2"/>
          </rPr>
          <t>OT RD on Dec 15</t>
        </r>
      </text>
    </comment>
    <comment ref="AB9" authorId="0" shapeId="0" xr:uid="{75CCC04E-B9AE-4E4D-9C8C-A0A34E06923D}">
      <text>
        <r>
          <rPr>
            <b/>
            <sz val="9"/>
            <color indexed="81"/>
            <rFont val="Tahoma"/>
            <family val="2"/>
          </rPr>
          <t>2 Period Dec11 Dec25 &amp; Dec 26 Jan10</t>
        </r>
      </text>
    </comment>
    <comment ref="D13" authorId="0" shapeId="0" xr:uid="{8BB998B8-5A64-481C-8617-5260249DD33D}">
      <text>
        <r>
          <rPr>
            <b/>
            <sz val="9"/>
            <color indexed="81"/>
            <rFont val="Tahoma"/>
            <family val="2"/>
          </rPr>
          <t>Change Schedule form no work to 8AM - 4PM but time in 9:17 and time out 5:30, that’s why the late deducted to OT</t>
        </r>
      </text>
    </comment>
    <comment ref="E13" authorId="0" shapeId="0" xr:uid="{9B904856-11FB-42A2-9EC1-A07CB2A99D85}">
      <text>
        <r>
          <rPr>
            <b/>
            <sz val="9"/>
            <color indexed="81"/>
            <rFont val="Tahoma"/>
            <family val="2"/>
          </rPr>
          <t>Attendance summary no reflected late
manual discrepancies</t>
        </r>
      </text>
    </comment>
    <comment ref="D14" authorId="0" shapeId="0" xr:uid="{676FC589-3F14-46B4-B8DF-2EA855184E5A}">
      <text>
        <r>
          <rPr>
            <b/>
            <sz val="9"/>
            <color indexed="81"/>
            <rFont val="Tahoma"/>
            <family val="2"/>
          </rPr>
          <t>Report Discrepancies
when check to Overtime adjustment list there's only 2h but in report output is 4h</t>
        </r>
      </text>
    </comment>
    <comment ref="D16" authorId="0" shapeId="0" xr:uid="{64D185CA-58F8-4480-B216-38CF64FCCF76}">
      <text>
        <r>
          <rPr>
            <b/>
            <sz val="9"/>
            <color indexed="81"/>
            <rFont val="Tahoma"/>
            <family val="2"/>
          </rPr>
          <t>Late not deducted in overtime on Dec 17</t>
        </r>
      </text>
    </comment>
    <comment ref="E18" authorId="0" shapeId="0" xr:uid="{CA48AA9D-C82C-4BE3-A12B-A5319B6D401E}">
      <text>
        <r>
          <rPr>
            <b/>
            <sz val="9"/>
            <color indexed="81"/>
            <rFont val="Tahoma"/>
            <family val="2"/>
          </rPr>
          <t xml:space="preserve">Final adjustment discrepancies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Janella Rosales</author>
  </authors>
  <commentList>
    <comment ref="M2" authorId="0" shapeId="0" xr:uid="{5DCEBCAE-9235-4627-9698-E2F259D2490D}">
      <text>
        <r>
          <rPr>
            <b/>
            <sz val="9"/>
            <color indexed="81"/>
            <rFont val="Tahoma"/>
            <family val="2"/>
          </rPr>
          <t>Change Schedule on Dec 9 period of Dec 11 Dec25</t>
        </r>
      </text>
    </comment>
    <comment ref="E12" authorId="0" shapeId="0" xr:uid="{DACDFF27-482A-4692-821B-D8FC13DC4920}">
      <text>
        <r>
          <rPr>
            <b/>
            <sz val="9"/>
            <color indexed="81"/>
            <rFont val="Tahoma"/>
            <family val="2"/>
          </rPr>
          <t xml:space="preserve">2 period
</t>
        </r>
      </text>
    </comment>
    <comment ref="M19" authorId="0" shapeId="0" xr:uid="{D0095B08-0E55-4A84-96CC-F8446F7C55A1}">
      <text>
        <r>
          <rPr>
            <b/>
            <sz val="9"/>
            <color indexed="81"/>
            <rFont val="Tahoma"/>
            <family val="2"/>
          </rPr>
          <t xml:space="preserve">No tagging of late from Attendance summary but based on his/ her time in/ous should have lates of 1.5h
</t>
        </r>
      </text>
    </comment>
    <comment ref="K23" authorId="0" shapeId="0" xr:uid="{CBF106FC-B1F5-4B79-9FA2-2FC1530488CC}">
      <text>
        <r>
          <rPr>
            <b/>
            <sz val="9"/>
            <color indexed="81"/>
            <rFont val="Tahoma"/>
            <family val="2"/>
          </rPr>
          <t>Late Deducted from OT</t>
        </r>
      </text>
    </comment>
    <comment ref="E26" authorId="0" shapeId="0" xr:uid="{12C148B2-E59A-4504-841A-372523023A25}">
      <text>
        <r>
          <rPr>
            <b/>
            <sz val="9"/>
            <color indexed="81"/>
            <rFont val="Tahoma"/>
            <family val="2"/>
          </rPr>
          <t xml:space="preserve">2 period
</t>
        </r>
      </text>
    </comment>
    <comment ref="L26" authorId="0" shapeId="0" xr:uid="{4D9A3B3E-7131-49B9-A2C4-5E2185CABDFD}">
      <text>
        <r>
          <rPr>
            <b/>
            <sz val="9"/>
            <color indexed="81"/>
            <rFont val="Tahoma"/>
            <family val="2"/>
          </rPr>
          <t xml:space="preserve">2 period
</t>
        </r>
      </text>
    </comment>
    <comment ref="E28" authorId="0" shapeId="0" xr:uid="{EC5E1F46-23DD-4F05-AB99-4BAF73042BEC}">
      <text>
        <r>
          <rPr>
            <b/>
            <sz val="9"/>
            <color indexed="81"/>
            <rFont val="Tahoma"/>
            <family val="2"/>
          </rPr>
          <t>Manual Discrepancies</t>
        </r>
      </text>
    </comment>
    <comment ref="E31" authorId="0" shapeId="0" xr:uid="{D2902EAA-7486-42D9-AC56-38DB0C1433A7}">
      <text>
        <r>
          <rPr>
            <b/>
            <sz val="9"/>
            <color indexed="81"/>
            <rFont val="Tahoma"/>
            <family val="2"/>
          </rPr>
          <t xml:space="preserve">2 period
</t>
        </r>
      </text>
    </comment>
    <comment ref="L31" authorId="0" shapeId="0" xr:uid="{BB2B8C58-AA02-4177-9905-37F2A2318FE1}">
      <text>
        <r>
          <rPr>
            <b/>
            <sz val="9"/>
            <color indexed="81"/>
            <rFont val="Tahoma"/>
            <family val="2"/>
          </rPr>
          <t>2 period</t>
        </r>
      </text>
    </comment>
  </commentList>
</comments>
</file>

<file path=xl/sharedStrings.xml><?xml version="1.0" encoding="utf-8"?>
<sst xmlns="http://schemas.openxmlformats.org/spreadsheetml/2006/main" count="582" uniqueCount="238">
  <si>
    <t>employee</t>
  </si>
  <si>
    <t>employee_name</t>
  </si>
  <si>
    <t>payroll_period</t>
  </si>
  <si>
    <t>regular_day</t>
  </si>
  <si>
    <t>rest_day_8</t>
  </si>
  <si>
    <t>rest_day_over</t>
  </si>
  <si>
    <t>special_holiday_8</t>
  </si>
  <si>
    <t>special_holiday_over</t>
  </si>
  <si>
    <t>special_holiday_rest_day_8</t>
  </si>
  <si>
    <t>special_holiday_rest_day_over</t>
  </si>
  <si>
    <t>regular_holiday_8</t>
  </si>
  <si>
    <t>regular_holiday_over</t>
  </si>
  <si>
    <t>regular_holiday_rest_day8</t>
  </si>
  <si>
    <t>regular_holiday_rest_day_over</t>
  </si>
  <si>
    <t>ordinary_nd_1</t>
  </si>
  <si>
    <t>ordinary_nd_2</t>
  </si>
  <si>
    <t>regular_ot_nd_1</t>
  </si>
  <si>
    <t>regular_ot_nd_2</t>
  </si>
  <si>
    <t>rest_day_ot_nd_1</t>
  </si>
  <si>
    <t>rest_day_ot_nd_2</t>
  </si>
  <si>
    <t>special_holiday_ot_nd_1</t>
  </si>
  <si>
    <t>special_holiday_ot_nd_2</t>
  </si>
  <si>
    <t>special_holiday_rest_day_ot_nd_1</t>
  </si>
  <si>
    <t>special_holiday_rest_day_ot_nd_2</t>
  </si>
  <si>
    <t>regular_holiday_ot_nd_1</t>
  </si>
  <si>
    <t>regular_holiday_ot_nd_2</t>
  </si>
  <si>
    <t>regular_holiday_rest_day_ot_nd_1</t>
  </si>
  <si>
    <t>regular_holiday_rest_day_ot_nd_2</t>
  </si>
  <si>
    <t>hazard_pay_day</t>
  </si>
  <si>
    <t>hazard_pay_hour</t>
  </si>
  <si>
    <t>08-0202</t>
  </si>
  <si>
    <t>Barcelona, Darwin Tracy Salanga</t>
  </si>
  <si>
    <t>Jan11 Jan25 - AMC2025</t>
  </si>
  <si>
    <t>09-0021</t>
  </si>
  <si>
    <t>Casipit, Niño Paterno Quintos</t>
  </si>
  <si>
    <t>10-0003</t>
  </si>
  <si>
    <t>Ramos, Adrian Manalo</t>
  </si>
  <si>
    <t>11-0138</t>
  </si>
  <si>
    <t>Camasosa, Jerico Berroya</t>
  </si>
  <si>
    <t>14-0025</t>
  </si>
  <si>
    <t>Rodrigueza Jr., Rodolfo Inopia</t>
  </si>
  <si>
    <t>16-0048</t>
  </si>
  <si>
    <t>Pedracio, Allan PABINES</t>
  </si>
  <si>
    <t>16-0165</t>
  </si>
  <si>
    <t>Reyes, Ronalyn Oliver</t>
  </si>
  <si>
    <t>17-0099</t>
  </si>
  <si>
    <t>Ramento, Sherwin ILAGAN</t>
  </si>
  <si>
    <t>17-0111</t>
  </si>
  <si>
    <t>Sinalubong, Abner PARJAN</t>
  </si>
  <si>
    <t>17-0128</t>
  </si>
  <si>
    <t>Paigan, Joy CORTEZ</t>
  </si>
  <si>
    <t>17-0184</t>
  </si>
  <si>
    <t>Olipano, Jr., Sinando ABERIA</t>
  </si>
  <si>
    <t>17-0220</t>
  </si>
  <si>
    <t>Sanchez, Sonny CARILLO</t>
  </si>
  <si>
    <t>17-0221</t>
  </si>
  <si>
    <t>Aragon, Louie CLOSA</t>
  </si>
  <si>
    <t>17-0238</t>
  </si>
  <si>
    <t>Celestial, Vann Erolle SARAZA</t>
  </si>
  <si>
    <t>17-0333</t>
  </si>
  <si>
    <t>Baldonado, Vanessa Marie Orense</t>
  </si>
  <si>
    <t>18-0034</t>
  </si>
  <si>
    <t>Patino, Jonas Samaniego</t>
  </si>
  <si>
    <t>18-0128</t>
  </si>
  <si>
    <t>Magdasal, Venerando Rag</t>
  </si>
  <si>
    <t>19-0029</t>
  </si>
  <si>
    <t>Sablada, Elica Cesar</t>
  </si>
  <si>
    <t>19-0069</t>
  </si>
  <si>
    <t>Peñaflor, Jay-Ar Buave</t>
  </si>
  <si>
    <t>22-0062</t>
  </si>
  <si>
    <t>Bermillo, Rochelle Barrameda</t>
  </si>
  <si>
    <t>23-0001</t>
  </si>
  <si>
    <t>Lopez, Rusty Ang</t>
  </si>
  <si>
    <t>24-0007</t>
  </si>
  <si>
    <t>Payade, Rosemarie Sotaso</t>
  </si>
  <si>
    <t>Total</t>
  </si>
  <si>
    <t>ALASKA MILK CORPORATION</t>
  </si>
  <si>
    <t>OVERTIME</t>
  </si>
  <si>
    <t>Pay Period: Jan11 Jan25 - AMC2025</t>
  </si>
  <si>
    <t>OVERTIME HOURS</t>
  </si>
  <si>
    <t>ORDINARY NIGHTDIFF HOURS</t>
  </si>
  <si>
    <t>OVERTIME NIGHT DIFFERENTIAL HOURS</t>
  </si>
  <si>
    <t>REMARKS</t>
  </si>
  <si>
    <t>REG DAY</t>
  </si>
  <si>
    <t>REST DAY</t>
  </si>
  <si>
    <t>SPECIAL HOLIDAY</t>
  </si>
  <si>
    <t>SPECIAL HOLIDAY &amp; RD</t>
  </si>
  <si>
    <t>REGULAR HOLIDAY</t>
  </si>
  <si>
    <t>REGULAR HOLIDAY &amp; RD</t>
  </si>
  <si>
    <t>REGULAR</t>
  </si>
  <si>
    <t>HAZARD PAY</t>
  </si>
  <si>
    <t>Empoyee Number</t>
  </si>
  <si>
    <t>Employee Name</t>
  </si>
  <si>
    <t>1ST 8 Hours</t>
  </si>
  <si>
    <t>OVER</t>
  </si>
  <si>
    <t>TYPE 1</t>
  </si>
  <si>
    <t>TYPE 2</t>
  </si>
  <si>
    <t>PER DAY</t>
  </si>
  <si>
    <t>PER HOUR</t>
  </si>
  <si>
    <t>Employee ID</t>
  </si>
  <si>
    <t>REG DAY OT</t>
  </si>
  <si>
    <t>REST DAY OT 1st 8 Hrs</t>
  </si>
  <si>
    <t>REST DAY OT OVER</t>
  </si>
  <si>
    <t>SPECIAL HOLIDAY OT 1st 8 Hrs</t>
  </si>
  <si>
    <t>SPECIAL HOLIDAY OT OVER</t>
  </si>
  <si>
    <t>SPECIAL HOLIDAY &amp; RD OT 1st 8 Hrs</t>
  </si>
  <si>
    <t>SPECIAL HOLIDAY &amp; RD OT OVER</t>
  </si>
  <si>
    <t>REGULAR HOLIDAY OT 1st 8 Hrs</t>
  </si>
  <si>
    <t>REGULAR HOLIDAY OT OVER</t>
  </si>
  <si>
    <t>REGULAR HOLIDAY &amp; RD OT 1st 8 Hrs</t>
  </si>
  <si>
    <t>REGULAR HOLIDAY &amp; RD OT OVER</t>
  </si>
  <si>
    <t>ORDINARY ND TYPE 1</t>
  </si>
  <si>
    <t>ORDINARY ND TYPE 2</t>
  </si>
  <si>
    <t>REGULAR ND TYPE 1</t>
  </si>
  <si>
    <t>REGULAR ND TYPE 2</t>
  </si>
  <si>
    <t>REST DAY ND TYPE 1</t>
  </si>
  <si>
    <t>REST DAY ND TYPE 2</t>
  </si>
  <si>
    <t>SPECIAL HOLIDAY ND TYPE 1</t>
  </si>
  <si>
    <t>SPECIAL HOLIDAY ND TYPE 2</t>
  </si>
  <si>
    <t>SPECIAL HOLIDAY &amp; RD ND TYPE 1</t>
  </si>
  <si>
    <t>SPECIAL HOLIDAY &amp; RD ND TYPE 2</t>
  </si>
  <si>
    <t>REGULAR HOLIDAY ND TYPE 1</t>
  </si>
  <si>
    <t>REGULAR HOLIDAY ND TYPE 2</t>
  </si>
  <si>
    <t>REGULAR HOLIDAY &amp; RD ND TYPE 1</t>
  </si>
  <si>
    <t>REGULAR HOLIDAY &amp; RD ND TYPE 2</t>
  </si>
  <si>
    <t>HAZARD PAY PER DAY</t>
  </si>
  <si>
    <t>HAZARD PAY PER HOUR</t>
  </si>
  <si>
    <t>Adjustment</t>
  </si>
  <si>
    <t>23-0020</t>
  </si>
  <si>
    <t>Amador, Marta Angelica Tamayo</t>
  </si>
  <si>
    <t>Pay Period: Dec11 Dec25 - AMC2024</t>
  </si>
  <si>
    <t>11-0127</t>
  </si>
  <si>
    <t>Yambao, Eduardo Jr. Grasparil</t>
  </si>
  <si>
    <t>Pay Period: Dec26 Jan10 - AMC2025</t>
  </si>
  <si>
    <t>24-0008</t>
  </si>
  <si>
    <t>Cay, Angella Pauline Constantino</t>
  </si>
  <si>
    <t>LATES AND ABSENCES</t>
  </si>
  <si>
    <t>Reversal (in days)</t>
  </si>
  <si>
    <t>Absent (in days)</t>
  </si>
  <si>
    <t>Unpaid Dates</t>
  </si>
  <si>
    <t>Undertime(in hours)</t>
  </si>
  <si>
    <t>Remarks</t>
  </si>
  <si>
    <t>15-0088</t>
  </si>
  <si>
    <t>Medina, Ellen Rose Santos</t>
  </si>
  <si>
    <t>19-0034</t>
  </si>
  <si>
    <t>Canlas, Ma. Suzanne Grezelda Pagaduan</t>
  </si>
  <si>
    <t>17-0139</t>
  </si>
  <si>
    <t>Gaitos, Gemver AMAGO</t>
  </si>
  <si>
    <t>17-0144</t>
  </si>
  <si>
    <t>Navoa, Mhelbert PETATE</t>
  </si>
  <si>
    <t>05-0336</t>
  </si>
  <si>
    <t>Posada, Joey Yago</t>
  </si>
  <si>
    <t>19-0030</t>
  </si>
  <si>
    <t>Atiga, Danjo Antonio</t>
  </si>
  <si>
    <t>15-0101</t>
  </si>
  <si>
    <t>Balsote, Eric John MANLANGIT</t>
  </si>
  <si>
    <t>23-0081</t>
  </si>
  <si>
    <t>Bautista, Ryan James Panday</t>
  </si>
  <si>
    <t>19-0058</t>
  </si>
  <si>
    <t>CACNIO, DUNN KEVIN GALLARDO</t>
  </si>
  <si>
    <t>99-0270</t>
  </si>
  <si>
    <t>Co, Joseph Aballe</t>
  </si>
  <si>
    <t>11-0148</t>
  </si>
  <si>
    <t>Delos Santos, Geron Graboso</t>
  </si>
  <si>
    <t>24-0039</t>
  </si>
  <si>
    <t>Distor, Jason Jan Yap</t>
  </si>
  <si>
    <t>17-0266</t>
  </si>
  <si>
    <t>Esguerra, Monica Atienza</t>
  </si>
  <si>
    <t>06-0395</t>
  </si>
  <si>
    <t>Gaba, Eileen Seprado</t>
  </si>
  <si>
    <t>11-0048</t>
  </si>
  <si>
    <t>Lim, Sarah Jane Cena</t>
  </si>
  <si>
    <t>16-0130</t>
  </si>
  <si>
    <t>Lodrono, Gari Nicolas</t>
  </si>
  <si>
    <t>15-0062</t>
  </si>
  <si>
    <t>Marcos, Sandie SANDAGON</t>
  </si>
  <si>
    <t>17-0251</t>
  </si>
  <si>
    <t>Medina, Mary Ann Palomar</t>
  </si>
  <si>
    <t>17-0224</t>
  </si>
  <si>
    <t>Meliton, Dannie D</t>
  </si>
  <si>
    <t>15-0079</t>
  </si>
  <si>
    <t>Miranda, Gilbert GUTIERREZ</t>
  </si>
  <si>
    <t>17-0125</t>
  </si>
  <si>
    <t>Morales, Doriecar LAUZ</t>
  </si>
  <si>
    <t>22-0021</t>
  </si>
  <si>
    <t>Perez, Jan Deliso</t>
  </si>
  <si>
    <t>18-0098</t>
  </si>
  <si>
    <t>Portugal, Jerald Opena</t>
  </si>
  <si>
    <t>10-0027</t>
  </si>
  <si>
    <t>Rañada, Jonathan Salen</t>
  </si>
  <si>
    <t>16-0127</t>
  </si>
  <si>
    <t>Reyes, Direck Aguilar</t>
  </si>
  <si>
    <t>19-0114</t>
  </si>
  <si>
    <t>Ruiz Jr., Cesar BIDIONES</t>
  </si>
  <si>
    <t>24-0042</t>
  </si>
  <si>
    <t>Salazar, Janica Santos</t>
  </si>
  <si>
    <t>17-0145</t>
  </si>
  <si>
    <t>Sapla, Rolly PATALAY</t>
  </si>
  <si>
    <t>17-0132</t>
  </si>
  <si>
    <t>Sunga, Alding BISMAR</t>
  </si>
  <si>
    <t>22-0037</t>
  </si>
  <si>
    <t>Tirao, Rene Breboneria</t>
  </si>
  <si>
    <t>16-0042</t>
  </si>
  <si>
    <t>Unay, Sheryl Pagayunan</t>
  </si>
  <si>
    <t>Payroll Period</t>
  </si>
  <si>
    <t>Reversal In Days</t>
  </si>
  <si>
    <t>Absent In Days</t>
  </si>
  <si>
    <t>Undertime In Hours</t>
  </si>
  <si>
    <t>2024-12-09</t>
  </si>
  <si>
    <t>Dec11 Dec25 - AMC2024</t>
  </si>
  <si>
    <t>2024-12-13</t>
  </si>
  <si>
    <t>Dec26 Jan10 - AMC2025</t>
  </si>
  <si>
    <t xml:space="preserve">2024-12-14, </t>
  </si>
  <si>
    <t>2024-12-18,2024-12-16,2024-12-17</t>
  </si>
  <si>
    <t>2024-12-16,2024-12-12,2024-12-13,2024-12-18</t>
  </si>
  <si>
    <t xml:space="preserve">2024-12-17,2024-12-18, </t>
  </si>
  <si>
    <t xml:space="preserve">2024-12-13, </t>
  </si>
  <si>
    <t>Dec26 Jan10 - AMC2025, Dec11 Dec25 - AMC2024</t>
  </si>
  <si>
    <t>2024-12-18</t>
  </si>
  <si>
    <t>2024-12-16,2024-12-17,2024-12-18</t>
  </si>
  <si>
    <t>2024-12-12,2024-12-09,2024-12-17,2024-12-16,2024-12-13,2024-12-11</t>
  </si>
  <si>
    <t>Dec11 Dec25 - AMC2024, Dec26 Jan10 - AMC2025</t>
  </si>
  <si>
    <t>2024-12-11</t>
  </si>
  <si>
    <t xml:space="preserve">2024-12-03, </t>
  </si>
  <si>
    <t>2024-12-10</t>
  </si>
  <si>
    <t>2024-12-17</t>
  </si>
  <si>
    <t>2024-11-26</t>
  </si>
  <si>
    <t xml:space="preserve">2024-12-13,2024-12-14,2024-12-12, </t>
  </si>
  <si>
    <t>2024-12-04,2024-12-03,2024-12-16</t>
  </si>
  <si>
    <t xml:space="preserve">2024-12-17, </t>
  </si>
  <si>
    <t>2024-12-13,2024-12-12,2024-12-05,2024-12-11,2024-12-06,2024-12-16,2024-12-03,2024-12-17,2024-12-09,2024-12-02,2024-12-04,2024-12-10,2024-12-18</t>
  </si>
  <si>
    <t>20-0033</t>
  </si>
  <si>
    <t>Nave, Ma. Regina Sabater</t>
  </si>
  <si>
    <t>2024-10-30</t>
  </si>
  <si>
    <t>Nov11 Nov25 - AMC2024</t>
  </si>
  <si>
    <t>2024-12-02,2024-12-04</t>
  </si>
  <si>
    <t xml:space="preserve">2024-12-16,2024-12-10,2024-12-14,2024-12-06,2024-11-29,2024-12-02,2024-12-07,2024-12-05,2024-12-04, </t>
  </si>
  <si>
    <t xml:space="preserve">2024-12-12,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</si>
</sst>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m/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0"/>
      <name val="Tahoma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0" applyFont="1"/>
    <xf numFmtId="2" fontId="0" fillId="0" borderId="0" xfId="0" applyNumberFormat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2" fontId="6" fillId="6" borderId="11" xfId="0" applyNumberFormat="1" applyFont="1" applyFill="1" applyBorder="1" applyAlignment="1">
      <alignment horizontal="center" vertical="center"/>
    </xf>
    <xf numFmtId="2" fontId="5" fillId="5" borderId="11" xfId="0" applyNumberFormat="1" applyFont="1" applyFill="1" applyBorder="1" applyAlignment="1">
      <alignment horizontal="center" vertical="center"/>
    </xf>
    <xf numFmtId="2" fontId="6" fillId="7" borderId="1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2" fontId="4" fillId="0" borderId="13" xfId="0" applyNumberFormat="1" applyFont="1" applyBorder="1"/>
    <xf numFmtId="0" fontId="4" fillId="0" borderId="13" xfId="0" applyFont="1" applyBorder="1"/>
    <xf numFmtId="0" fontId="2" fillId="0" borderId="7" xfId="0" applyFont="1" applyBorder="1"/>
    <xf numFmtId="0" fontId="0" fillId="0" borderId="7" xfId="0" applyBorder="1"/>
    <xf numFmtId="2" fontId="0" fillId="0" borderId="7" xfId="0" applyNumberFormat="1" applyBorder="1"/>
    <xf numFmtId="43" fontId="0" fillId="0" borderId="7" xfId="1" applyFont="1" applyBorder="1"/>
    <xf numFmtId="2" fontId="2" fillId="0" borderId="7" xfId="0" applyNumberFormat="1" applyFont="1" applyBorder="1"/>
    <xf numFmtId="0" fontId="2" fillId="0" borderId="0" xfId="0" applyFont="1"/>
    <xf numFmtId="0" fontId="0" fillId="8" borderId="7" xfId="0" applyFill="1" applyBorder="1"/>
    <xf numFmtId="2" fontId="0" fillId="8" borderId="7" xfId="0" applyNumberFormat="1" applyFill="1" applyBorder="1"/>
    <xf numFmtId="0" fontId="0" fillId="8" borderId="0" xfId="0" applyFill="1"/>
    <xf numFmtId="43" fontId="0" fillId="0" borderId="0" xfId="1" applyFont="1"/>
    <xf numFmtId="43" fontId="0" fillId="2" borderId="0" xfId="1" applyFont="1" applyFill="1"/>
    <xf numFmtId="43" fontId="0" fillId="3" borderId="0" xfId="1" applyFont="1" applyFill="1"/>
    <xf numFmtId="43" fontId="0" fillId="9" borderId="0" xfId="1" applyFont="1" applyFill="1"/>
    <xf numFmtId="0" fontId="4" fillId="0" borderId="0" xfId="2" applyFont="1"/>
    <xf numFmtId="0" fontId="1" fillId="0" borderId="0" xfId="2"/>
    <xf numFmtId="2" fontId="1" fillId="0" borderId="0" xfId="2" applyNumberFormat="1"/>
    <xf numFmtId="164" fontId="0" fillId="0" borderId="0" xfId="3" applyFont="1"/>
    <xf numFmtId="0" fontId="6" fillId="6" borderId="14" xfId="2" applyFont="1" applyFill="1" applyBorder="1" applyAlignment="1">
      <alignment horizontal="center" vertical="center" wrapText="1"/>
    </xf>
    <xf numFmtId="0" fontId="6" fillId="6" borderId="15" xfId="2" applyFont="1" applyFill="1" applyBorder="1" applyAlignment="1">
      <alignment horizontal="center" vertical="center" wrapText="1"/>
    </xf>
    <xf numFmtId="2" fontId="6" fillId="6" borderId="15" xfId="2" applyNumberFormat="1" applyFont="1" applyFill="1" applyBorder="1" applyAlignment="1">
      <alignment horizontal="center" vertical="center" wrapText="1"/>
    </xf>
    <xf numFmtId="164" fontId="6" fillId="6" borderId="15" xfId="3" applyFont="1" applyFill="1" applyBorder="1" applyAlignment="1">
      <alignment horizontal="center" vertical="center" wrapText="1"/>
    </xf>
    <xf numFmtId="164" fontId="6" fillId="6" borderId="16" xfId="3" applyFont="1" applyFill="1" applyBorder="1" applyAlignment="1">
      <alignment horizontal="center" vertical="center" wrapText="1"/>
    </xf>
    <xf numFmtId="0" fontId="1" fillId="0" borderId="0" xfId="2" applyAlignment="1">
      <alignment wrapText="1"/>
    </xf>
    <xf numFmtId="0" fontId="2" fillId="0" borderId="7" xfId="2" applyFont="1" applyBorder="1"/>
    <xf numFmtId="0" fontId="1" fillId="0" borderId="7" xfId="2" applyBorder="1"/>
    <xf numFmtId="2" fontId="1" fillId="0" borderId="7" xfId="2" applyNumberFormat="1" applyBorder="1"/>
    <xf numFmtId="164" fontId="0" fillId="0" borderId="7" xfId="3" applyFont="1" applyBorder="1"/>
    <xf numFmtId="164" fontId="0" fillId="0" borderId="7" xfId="4" applyFont="1" applyBorder="1"/>
    <xf numFmtId="165" fontId="1" fillId="0" borderId="7" xfId="2" applyNumberFormat="1" applyBorder="1" applyAlignment="1">
      <alignment horizontal="left"/>
    </xf>
    <xf numFmtId="0" fontId="1" fillId="8" borderId="7" xfId="2" applyFill="1" applyBorder="1"/>
    <xf numFmtId="2" fontId="1" fillId="8" borderId="7" xfId="2" applyNumberFormat="1" applyFill="1" applyBorder="1"/>
    <xf numFmtId="164" fontId="0" fillId="8" borderId="7" xfId="3" applyFont="1" applyFill="1" applyBorder="1"/>
    <xf numFmtId="0" fontId="1" fillId="8" borderId="0" xfId="2" applyFill="1"/>
    <xf numFmtId="43" fontId="10" fillId="0" borderId="0" xfId="1" applyFont="1"/>
    <xf numFmtId="43" fontId="10" fillId="2" borderId="0" xfId="1" applyFont="1" applyFill="1"/>
    <xf numFmtId="43" fontId="10" fillId="3" borderId="0" xfId="1" applyFont="1" applyFill="1"/>
    <xf numFmtId="43" fontId="3" fillId="0" borderId="0" xfId="1" applyFont="1"/>
    <xf numFmtId="43" fontId="3" fillId="11" borderId="0" xfId="1" applyFont="1" applyFill="1"/>
    <xf numFmtId="43" fontId="3" fillId="12" borderId="0" xfId="1" applyFont="1" applyFill="1"/>
    <xf numFmtId="43" fontId="0" fillId="11" borderId="0" xfId="1" applyFont="1" applyFill="1"/>
    <xf numFmtId="43" fontId="0" fillId="12" borderId="0" xfId="1" applyFont="1" applyFill="1"/>
    <xf numFmtId="43" fontId="0" fillId="10" borderId="0" xfId="1" applyFont="1" applyFill="1"/>
    <xf numFmtId="43" fontId="0" fillId="13" borderId="0" xfId="1" applyFont="1" applyFill="1"/>
    <xf numFmtId="43" fontId="9" fillId="0" borderId="0" xfId="1" applyFont="1"/>
    <xf numFmtId="2" fontId="6" fillId="7" borderId="7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2" fontId="5" fillId="5" borderId="3" xfId="0" applyNumberFormat="1" applyFont="1" applyFill="1" applyBorder="1" applyAlignment="1">
      <alignment horizontal="center" vertical="center"/>
    </xf>
    <xf numFmtId="2" fontId="5" fillId="5" borderId="7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2" fontId="6" fillId="6" borderId="7" xfId="0" applyNumberFormat="1" applyFont="1" applyFill="1" applyBorder="1" applyAlignment="1">
      <alignment horizontal="center" vertical="center"/>
    </xf>
    <xf numFmtId="2" fontId="6" fillId="6" borderId="11" xfId="0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3" xr:uid="{538D2481-69BF-4B12-B387-DB6B6E2B4961}"/>
    <cellStyle name="Comma 3" xfId="4" xr:uid="{0FE4AE27-D7FC-4705-926C-CA682A4147A1}"/>
    <cellStyle name="Normal" xfId="0" builtinId="0"/>
    <cellStyle name="Normal 2" xfId="2" xr:uid="{5659DE12-9899-4A92-A51C-7B44BA83AE5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BI23"/>
  <sheetViews>
    <sheetView topLeftCell="AE1" workbookViewId="0">
      <selection activeCell="H18" sqref="H18"/>
    </sheetView>
  </sheetViews>
  <sheetFormatPr defaultRowHeight="15" x14ac:dyDescent="0.25"/>
  <cols>
    <col min="1" max="1" width="9.140625" style="25"/>
    <col min="2" max="2" width="30.7109375" style="25" customWidth="1"/>
    <col min="3" max="3" width="21.140625" style="25" bestFit="1" customWidth="1"/>
    <col min="4" max="4" width="13.7109375" style="25" bestFit="1" customWidth="1"/>
    <col min="5" max="5" width="9.140625" style="26"/>
    <col min="6" max="6" width="12.7109375" style="27" bestFit="1" customWidth="1"/>
    <col min="7" max="7" width="14" style="25" bestFit="1" customWidth="1"/>
    <col min="8" max="8" width="9.140625" style="26"/>
    <col min="9" max="9" width="9.140625" style="27"/>
    <col min="10" max="10" width="16" style="25" bestFit="1" customWidth="1"/>
    <col min="11" max="12" width="0" style="25" hidden="1" customWidth="1"/>
    <col min="13" max="13" width="9.140625" style="26"/>
    <col min="14" max="14" width="9.140625" style="27"/>
    <col min="15" max="15" width="30.7109375" style="25" bestFit="1" customWidth="1"/>
    <col min="16" max="16" width="9.140625" style="26"/>
    <col min="17" max="17" width="9.140625" style="27"/>
    <col min="18" max="18" width="9.140625" style="25"/>
    <col min="19" max="22" width="0" style="25" hidden="1" customWidth="1"/>
    <col min="23" max="23" width="9.140625" style="26"/>
    <col min="24" max="24" width="9.140625" style="27"/>
    <col min="25" max="25" width="17.85546875" style="25" bestFit="1" customWidth="1"/>
    <col min="26" max="26" width="9.140625" style="26"/>
    <col min="27" max="27" width="9.140625" style="27"/>
    <col min="28" max="28" width="19.28515625" style="25" bestFit="1" customWidth="1"/>
    <col min="29" max="29" width="9.140625" style="26"/>
    <col min="30" max="30" width="9.140625" style="27"/>
    <col min="31" max="31" width="19.85546875" style="25" bestFit="1" customWidth="1"/>
    <col min="32" max="32" width="9.140625" style="26"/>
    <col min="33" max="33" width="9.140625" style="27"/>
    <col min="34" max="34" width="9.140625" style="25"/>
    <col min="35" max="35" width="9.140625" style="26"/>
    <col min="36" max="36" width="9.140625" style="27"/>
    <col min="37" max="37" width="21.28515625" style="25" bestFit="1" customWidth="1"/>
    <col min="38" max="38" width="9.140625" style="26"/>
    <col min="39" max="39" width="9.140625" style="27"/>
    <col min="40" max="40" width="9.140625" style="25"/>
    <col min="41" max="42" width="0" style="25" hidden="1" customWidth="1"/>
    <col min="43" max="43" width="9.140625" style="26"/>
    <col min="44" max="44" width="9.140625" style="27"/>
    <col min="45" max="45" width="9.140625" style="25"/>
    <col min="46" max="46" width="9.140625" style="26"/>
    <col min="47" max="47" width="9.140625" style="27"/>
    <col min="48" max="48" width="9.140625" style="25"/>
    <col min="49" max="53" width="0" style="25" hidden="1" customWidth="1"/>
    <col min="54" max="54" width="8.85546875" style="25" hidden="1" customWidth="1"/>
    <col min="55" max="55" width="8.85546875" style="26" customWidth="1"/>
    <col min="56" max="56" width="8.85546875" style="27" customWidth="1"/>
    <col min="57" max="59" width="9.140625" style="25"/>
    <col min="60" max="60" width="9.140625" style="55"/>
    <col min="61" max="61" width="9.140625" style="56"/>
    <col min="62" max="16384" width="9.140625" style="25"/>
  </cols>
  <sheetData>
    <row r="1" spans="1:61" s="52" customFormat="1" ht="15.75" x14ac:dyDescent="0.25">
      <c r="A1" s="49" t="s">
        <v>0</v>
      </c>
      <c r="B1" s="49" t="s">
        <v>1</v>
      </c>
      <c r="C1" s="49" t="s">
        <v>2</v>
      </c>
      <c r="D1" s="49" t="s">
        <v>3</v>
      </c>
      <c r="E1" s="50"/>
      <c r="F1" s="51"/>
      <c r="G1" s="49" t="s">
        <v>4</v>
      </c>
      <c r="H1" s="50"/>
      <c r="I1" s="51"/>
      <c r="J1" s="49" t="s">
        <v>5</v>
      </c>
      <c r="K1" s="49" t="s">
        <v>6</v>
      </c>
      <c r="L1" s="49" t="s">
        <v>7</v>
      </c>
      <c r="M1" s="50"/>
      <c r="N1" s="51"/>
      <c r="O1" s="49" t="s">
        <v>8</v>
      </c>
      <c r="P1" s="50"/>
      <c r="Q1" s="51"/>
      <c r="R1" s="49" t="s">
        <v>9</v>
      </c>
      <c r="S1" s="49" t="s">
        <v>10</v>
      </c>
      <c r="T1" s="49" t="s">
        <v>11</v>
      </c>
      <c r="U1" s="49" t="s">
        <v>12</v>
      </c>
      <c r="V1" s="49" t="s">
        <v>13</v>
      </c>
      <c r="W1" s="50"/>
      <c r="X1" s="51"/>
      <c r="Y1" s="49" t="s">
        <v>14</v>
      </c>
      <c r="Z1" s="50"/>
      <c r="AA1" s="51"/>
      <c r="AB1" s="49" t="s">
        <v>15</v>
      </c>
      <c r="AC1" s="50"/>
      <c r="AD1" s="51"/>
      <c r="AE1" s="49" t="s">
        <v>16</v>
      </c>
      <c r="AF1" s="50"/>
      <c r="AG1" s="51"/>
      <c r="AH1" s="49" t="s">
        <v>17</v>
      </c>
      <c r="AI1" s="50"/>
      <c r="AJ1" s="51"/>
      <c r="AK1" s="49" t="s">
        <v>18</v>
      </c>
      <c r="AL1" s="50"/>
      <c r="AM1" s="51"/>
      <c r="AN1" s="49" t="s">
        <v>19</v>
      </c>
      <c r="AO1" s="49" t="s">
        <v>20</v>
      </c>
      <c r="AP1" s="49" t="s">
        <v>21</v>
      </c>
      <c r="AQ1" s="50"/>
      <c r="AR1" s="51"/>
      <c r="AS1" s="49" t="s">
        <v>22</v>
      </c>
      <c r="AT1" s="50"/>
      <c r="AU1" s="51"/>
      <c r="AV1" s="49" t="s">
        <v>23</v>
      </c>
      <c r="AW1" s="49" t="s">
        <v>24</v>
      </c>
      <c r="AX1" s="49" t="s">
        <v>25</v>
      </c>
      <c r="AY1" s="49" t="s">
        <v>26</v>
      </c>
      <c r="AZ1" s="49" t="s">
        <v>27</v>
      </c>
      <c r="BA1" s="49" t="s">
        <v>28</v>
      </c>
      <c r="BB1" s="49" t="s">
        <v>29</v>
      </c>
      <c r="BC1" s="50"/>
      <c r="BD1" s="51"/>
      <c r="BG1" s="52" t="s">
        <v>75</v>
      </c>
      <c r="BH1" s="53"/>
      <c r="BI1" s="54"/>
    </row>
    <row r="2" spans="1:61" hidden="1" x14ac:dyDescent="0.25">
      <c r="A2" s="25" t="s">
        <v>30</v>
      </c>
      <c r="B2" s="25" t="s">
        <v>31</v>
      </c>
      <c r="C2" s="25" t="s">
        <v>32</v>
      </c>
      <c r="D2" s="25">
        <v>9.5</v>
      </c>
      <c r="E2" s="26">
        <f>VLOOKUP(A:A,'Overtime Adjustment'!A:AE,3,FALSE)</f>
        <v>9.5</v>
      </c>
      <c r="F2" s="27">
        <f>D2-E2</f>
        <v>0</v>
      </c>
      <c r="G2" s="25">
        <v>0</v>
      </c>
      <c r="H2" s="26">
        <f>VLOOKUP(A:A,'Overtime Adjustment'!A:AE,4,FALSE)</f>
        <v>0</v>
      </c>
      <c r="I2" s="27">
        <f>G2-H2</f>
        <v>0</v>
      </c>
      <c r="J2" s="25">
        <v>0</v>
      </c>
      <c r="K2" s="25">
        <v>0</v>
      </c>
      <c r="L2" s="25">
        <v>0</v>
      </c>
      <c r="M2" s="26">
        <f>VLOOKUP(A:A,'Overtime Adjustment'!A:AE,5,FALSE)</f>
        <v>0</v>
      </c>
      <c r="N2" s="27">
        <f>J2-M2</f>
        <v>0</v>
      </c>
      <c r="O2" s="25">
        <v>0</v>
      </c>
      <c r="P2" s="26">
        <f>VLOOKUP(A:A,'Overtime Adjustment'!A:AE,8,FALSE)</f>
        <v>0</v>
      </c>
      <c r="Q2" s="27">
        <f ca="1">Q2-P2</f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6">
        <f>VLOOKUP(A:A,'Overtime Adjustment'!A:AE,9,FALSE)</f>
        <v>0</v>
      </c>
      <c r="X2" s="27">
        <f>W2-R2</f>
        <v>0</v>
      </c>
      <c r="Y2" s="25">
        <v>0</v>
      </c>
      <c r="Z2" s="26">
        <f>VLOOKUP(A:A,'Overtime Adjustment'!A:AE,14,FALSE)</f>
        <v>0</v>
      </c>
      <c r="AA2" s="27">
        <f>Z2-Y2</f>
        <v>0</v>
      </c>
      <c r="AB2" s="25">
        <v>8</v>
      </c>
      <c r="AC2" s="26">
        <f>VLOOKUP(A:A,'Overtime Adjustment'!A:AE,15,FALSE)</f>
        <v>8</v>
      </c>
      <c r="AD2" s="27">
        <f>AC2-AB2</f>
        <v>0</v>
      </c>
      <c r="AE2" s="25">
        <v>0</v>
      </c>
      <c r="AF2" s="26">
        <f>VLOOKUP(A:A,'Overtime Adjustment'!A:AE,16,FALSE)</f>
        <v>0</v>
      </c>
      <c r="AG2" s="27">
        <f>AF2-AE2</f>
        <v>0</v>
      </c>
      <c r="AH2" s="25">
        <v>0</v>
      </c>
      <c r="AI2" s="26">
        <f>VLOOKUP(A:A,'Overtime Adjustment'!A:AE,17,FALSE)</f>
        <v>0</v>
      </c>
      <c r="AJ2" s="27">
        <f>AI2-AH2</f>
        <v>0</v>
      </c>
      <c r="AK2" s="25">
        <v>0</v>
      </c>
      <c r="AL2" s="26">
        <f>VLOOKUP(A:A,'Overtime Adjustment'!A:AE,18,FALSE)</f>
        <v>0</v>
      </c>
      <c r="AM2" s="27">
        <f>AL2-AK2</f>
        <v>0</v>
      </c>
      <c r="AN2" s="25">
        <v>0</v>
      </c>
      <c r="AO2" s="25">
        <v>0</v>
      </c>
      <c r="AP2" s="25">
        <v>0</v>
      </c>
      <c r="AQ2" s="26">
        <f>VLOOKUP(A:A,'Overtime Adjustment'!A:AE,19,FALSE)</f>
        <v>0</v>
      </c>
      <c r="AR2" s="27">
        <f>AQ2-AN2</f>
        <v>0</v>
      </c>
      <c r="AS2" s="25">
        <v>0</v>
      </c>
      <c r="AT2" s="26">
        <f>VLOOKUP(A:A,'Overtime Adjustment'!A:AE,20,FALSE)</f>
        <v>0</v>
      </c>
      <c r="AU2" s="27">
        <f>AT2-AS2</f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6">
        <f>VLOOKUP(A:A,'Overtime Adjustment'!A:AE,21,FALSE)</f>
        <v>0</v>
      </c>
      <c r="BD2" s="27">
        <f>BC2-AV2</f>
        <v>0</v>
      </c>
      <c r="BG2" s="25">
        <f>AV2+AS2+AN2+AK2+AH2+AE2+AB2+Y2+R2+O2+J2+G2+D2</f>
        <v>17.5</v>
      </c>
      <c r="BH2" s="55">
        <f>BC2+AT2+AQ2+AL2+AI2+AF2+AC2+Z2+W2+P2+M2+H2+E2</f>
        <v>17.5</v>
      </c>
      <c r="BI2" s="56">
        <f ca="1">BD2+AU2+AR2+AM2+AJ2+AG2+AD2+AA2+X2+Q2+N2+I2+F2</f>
        <v>0</v>
      </c>
    </row>
    <row r="3" spans="1:61" hidden="1" x14ac:dyDescent="0.25">
      <c r="A3" s="25" t="s">
        <v>33</v>
      </c>
      <c r="B3" s="25" t="s">
        <v>34</v>
      </c>
      <c r="C3" s="25" t="s">
        <v>32</v>
      </c>
      <c r="D3" s="25">
        <v>2</v>
      </c>
      <c r="E3" s="26">
        <f>VLOOKUP(A:A,'Overtime Adjustment'!A:AE,3,FALSE)</f>
        <v>2.0000000000000004</v>
      </c>
      <c r="F3" s="27">
        <f t="shared" ref="F3:F23" si="0">D3-E3</f>
        <v>0</v>
      </c>
      <c r="G3" s="25">
        <v>0</v>
      </c>
      <c r="H3" s="26">
        <f>VLOOKUP(A:A,'Overtime Adjustment'!A:AE,4,FALSE)</f>
        <v>0</v>
      </c>
      <c r="I3" s="27">
        <f t="shared" ref="I3:I23" si="1">G3-H3</f>
        <v>0</v>
      </c>
      <c r="J3" s="25">
        <v>0</v>
      </c>
      <c r="K3" s="25">
        <v>0</v>
      </c>
      <c r="L3" s="25">
        <v>0</v>
      </c>
      <c r="M3" s="26">
        <f>VLOOKUP(A:A,'Overtime Adjustment'!A:AE,5,FALSE)</f>
        <v>0</v>
      </c>
      <c r="N3" s="27">
        <f t="shared" ref="N3:N23" si="2">J3-M3</f>
        <v>0</v>
      </c>
      <c r="O3" s="25">
        <v>0</v>
      </c>
      <c r="P3" s="26">
        <f>VLOOKUP(A:A,'Overtime Adjustment'!A:AE,8,FALSE)</f>
        <v>0</v>
      </c>
      <c r="Q3" s="27">
        <f t="shared" ref="Q3:Q23" ca="1" si="3">Q3-P3</f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6">
        <f>VLOOKUP(A:A,'Overtime Adjustment'!A:AE,9,FALSE)</f>
        <v>0</v>
      </c>
      <c r="X3" s="27">
        <f t="shared" ref="X3:X23" si="4">W3-R3</f>
        <v>0</v>
      </c>
      <c r="Y3" s="25">
        <v>0</v>
      </c>
      <c r="Z3" s="26">
        <f>VLOOKUP(A:A,'Overtime Adjustment'!A:AE,14,FALSE)</f>
        <v>0</v>
      </c>
      <c r="AA3" s="27">
        <f t="shared" ref="AA3:AA23" si="5">Z3-Y3</f>
        <v>0</v>
      </c>
      <c r="AB3" s="25">
        <v>0</v>
      </c>
      <c r="AC3" s="26">
        <f>VLOOKUP(A:A,'Overtime Adjustment'!A:AE,15,FALSE)</f>
        <v>0</v>
      </c>
      <c r="AD3" s="27">
        <f t="shared" ref="AD3:AD23" si="6">AC3-AB3</f>
        <v>0</v>
      </c>
      <c r="AE3" s="25">
        <v>0</v>
      </c>
      <c r="AF3" s="26">
        <f>VLOOKUP(A:A,'Overtime Adjustment'!A:AE,16,FALSE)</f>
        <v>0</v>
      </c>
      <c r="AG3" s="27">
        <f t="shared" ref="AG3:AG23" si="7">AF3-AE3</f>
        <v>0</v>
      </c>
      <c r="AH3" s="25">
        <v>0</v>
      </c>
      <c r="AI3" s="26">
        <f>VLOOKUP(A:A,'Overtime Adjustment'!A:AE,17,FALSE)</f>
        <v>0</v>
      </c>
      <c r="AJ3" s="27">
        <f t="shared" ref="AJ3:AJ23" si="8">AI3-AH3</f>
        <v>0</v>
      </c>
      <c r="AK3" s="25">
        <v>0</v>
      </c>
      <c r="AL3" s="26">
        <f>VLOOKUP(A:A,'Overtime Adjustment'!A:AE,18,FALSE)</f>
        <v>0</v>
      </c>
      <c r="AM3" s="27">
        <f t="shared" ref="AM3:AM23" si="9">AL3-AK3</f>
        <v>0</v>
      </c>
      <c r="AN3" s="25">
        <v>0</v>
      </c>
      <c r="AO3" s="25">
        <v>0</v>
      </c>
      <c r="AP3" s="25">
        <v>0</v>
      </c>
      <c r="AQ3" s="26">
        <f>VLOOKUP(A:A,'Overtime Adjustment'!A:AE,19,FALSE)</f>
        <v>0</v>
      </c>
      <c r="AR3" s="27">
        <f t="shared" ref="AR3:AR23" si="10">AQ3-AN3</f>
        <v>0</v>
      </c>
      <c r="AS3" s="25">
        <v>0</v>
      </c>
      <c r="AT3" s="26">
        <f>VLOOKUP(A:A,'Overtime Adjustment'!A:AE,20,FALSE)</f>
        <v>0</v>
      </c>
      <c r="AU3" s="27">
        <f t="shared" ref="AU3:AU23" si="11">AT3-AS3</f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6">
        <f>VLOOKUP(A:A,'Overtime Adjustment'!A:AE,21,FALSE)</f>
        <v>0</v>
      </c>
      <c r="BD3" s="27">
        <f t="shared" ref="BD3:BD23" si="12">BC3-AV3</f>
        <v>0</v>
      </c>
      <c r="BG3" s="25">
        <f t="shared" ref="BG3:BG23" si="13">AV3+AS3+AN3+AK3+AH3+AE3+AB3+Y3+R3+O3+J3+G3+D3</f>
        <v>2</v>
      </c>
      <c r="BH3" s="55">
        <f t="shared" ref="BH3:BH23" si="14">BC3+AT3+AQ3+AL3+AI3+AF3+AC3+Z3+W3+P3+M3+H3+E3</f>
        <v>2.0000000000000004</v>
      </c>
      <c r="BI3" s="56">
        <f t="shared" ref="BI3:BI23" ca="1" si="15">BD3+AU3+AR3+AM3+AJ3+AG3+AD3+AA3+X3+Q3+N3+I3+F3</f>
        <v>0</v>
      </c>
    </row>
    <row r="4" spans="1:61" hidden="1" x14ac:dyDescent="0.25">
      <c r="A4" s="25" t="s">
        <v>35</v>
      </c>
      <c r="B4" s="25" t="s">
        <v>36</v>
      </c>
      <c r="C4" s="25" t="s">
        <v>32</v>
      </c>
      <c r="D4" s="25">
        <v>4</v>
      </c>
      <c r="E4" s="26">
        <f>VLOOKUP(A:A,'Overtime Adjustment'!A:AE,3,FALSE)</f>
        <v>4</v>
      </c>
      <c r="F4" s="27">
        <f t="shared" si="0"/>
        <v>0</v>
      </c>
      <c r="G4" s="25">
        <v>0</v>
      </c>
      <c r="H4" s="26">
        <f>VLOOKUP(A:A,'Overtime Adjustment'!A:AE,4,FALSE)</f>
        <v>0</v>
      </c>
      <c r="I4" s="27">
        <f t="shared" si="1"/>
        <v>0</v>
      </c>
      <c r="J4" s="25">
        <v>0</v>
      </c>
      <c r="K4" s="25">
        <v>0</v>
      </c>
      <c r="L4" s="25">
        <v>0</v>
      </c>
      <c r="M4" s="26">
        <f>VLOOKUP(A:A,'Overtime Adjustment'!A:AE,5,FALSE)</f>
        <v>0</v>
      </c>
      <c r="N4" s="27">
        <f t="shared" si="2"/>
        <v>0</v>
      </c>
      <c r="O4" s="25">
        <v>0</v>
      </c>
      <c r="P4" s="26">
        <f>VLOOKUP(A:A,'Overtime Adjustment'!A:AE,8,FALSE)</f>
        <v>0</v>
      </c>
      <c r="Q4" s="27">
        <f t="shared" ca="1" si="3"/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6">
        <f>VLOOKUP(A:A,'Overtime Adjustment'!A:AE,9,FALSE)</f>
        <v>0</v>
      </c>
      <c r="X4" s="27">
        <f t="shared" si="4"/>
        <v>0</v>
      </c>
      <c r="Y4" s="25">
        <v>0</v>
      </c>
      <c r="Z4" s="26">
        <f>VLOOKUP(A:A,'Overtime Adjustment'!A:AE,14,FALSE)</f>
        <v>0</v>
      </c>
      <c r="AA4" s="27">
        <f t="shared" si="5"/>
        <v>0</v>
      </c>
      <c r="AB4" s="25">
        <v>0</v>
      </c>
      <c r="AC4" s="26">
        <f>VLOOKUP(A:A,'Overtime Adjustment'!A:AE,15,FALSE)</f>
        <v>0</v>
      </c>
      <c r="AD4" s="27">
        <f t="shared" si="6"/>
        <v>0</v>
      </c>
      <c r="AE4" s="25">
        <v>0</v>
      </c>
      <c r="AF4" s="26">
        <f>VLOOKUP(A:A,'Overtime Adjustment'!A:AE,16,FALSE)</f>
        <v>0</v>
      </c>
      <c r="AG4" s="27">
        <f t="shared" si="7"/>
        <v>0</v>
      </c>
      <c r="AH4" s="25">
        <v>0</v>
      </c>
      <c r="AI4" s="26">
        <f>VLOOKUP(A:A,'Overtime Adjustment'!A:AE,17,FALSE)</f>
        <v>0</v>
      </c>
      <c r="AJ4" s="27">
        <f t="shared" si="8"/>
        <v>0</v>
      </c>
      <c r="AK4" s="25">
        <v>0</v>
      </c>
      <c r="AL4" s="26">
        <f>VLOOKUP(A:A,'Overtime Adjustment'!A:AE,18,FALSE)</f>
        <v>0</v>
      </c>
      <c r="AM4" s="27">
        <f t="shared" si="9"/>
        <v>0</v>
      </c>
      <c r="AN4" s="25">
        <v>0</v>
      </c>
      <c r="AO4" s="25">
        <v>0</v>
      </c>
      <c r="AP4" s="25">
        <v>0</v>
      </c>
      <c r="AQ4" s="26">
        <f>VLOOKUP(A:A,'Overtime Adjustment'!A:AE,19,FALSE)</f>
        <v>0</v>
      </c>
      <c r="AR4" s="27">
        <f t="shared" si="10"/>
        <v>0</v>
      </c>
      <c r="AS4" s="25">
        <v>0</v>
      </c>
      <c r="AT4" s="26">
        <f>VLOOKUP(A:A,'Overtime Adjustment'!A:AE,20,FALSE)</f>
        <v>0</v>
      </c>
      <c r="AU4" s="27">
        <f t="shared" si="11"/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6">
        <f>VLOOKUP(A:A,'Overtime Adjustment'!A:AE,21,FALSE)</f>
        <v>0</v>
      </c>
      <c r="BD4" s="27">
        <f t="shared" si="12"/>
        <v>0</v>
      </c>
      <c r="BG4" s="25">
        <f t="shared" si="13"/>
        <v>4</v>
      </c>
      <c r="BH4" s="55">
        <f t="shared" si="14"/>
        <v>4</v>
      </c>
      <c r="BI4" s="56">
        <f t="shared" ca="1" si="15"/>
        <v>0</v>
      </c>
    </row>
    <row r="5" spans="1:61" hidden="1" x14ac:dyDescent="0.25">
      <c r="A5" s="25" t="s">
        <v>37</v>
      </c>
      <c r="B5" s="25" t="s">
        <v>38</v>
      </c>
      <c r="C5" s="25" t="s">
        <v>32</v>
      </c>
      <c r="D5" s="25">
        <v>6</v>
      </c>
      <c r="E5" s="26">
        <f>VLOOKUP(A:A,'Overtime Adjustment'!A:AE,3,FALSE)</f>
        <v>6</v>
      </c>
      <c r="F5" s="27">
        <f t="shared" si="0"/>
        <v>0</v>
      </c>
      <c r="G5" s="25">
        <v>0</v>
      </c>
      <c r="H5" s="26">
        <f>VLOOKUP(A:A,'Overtime Adjustment'!A:AE,4,FALSE)</f>
        <v>0</v>
      </c>
      <c r="I5" s="27">
        <f t="shared" si="1"/>
        <v>0</v>
      </c>
      <c r="J5" s="25">
        <v>0</v>
      </c>
      <c r="K5" s="25">
        <v>0</v>
      </c>
      <c r="L5" s="25">
        <v>0</v>
      </c>
      <c r="M5" s="26">
        <f>VLOOKUP(A:A,'Overtime Adjustment'!A:AE,5,FALSE)</f>
        <v>0</v>
      </c>
      <c r="N5" s="27">
        <f t="shared" si="2"/>
        <v>0</v>
      </c>
      <c r="O5" s="25">
        <v>0</v>
      </c>
      <c r="P5" s="26">
        <f>VLOOKUP(A:A,'Overtime Adjustment'!A:AE,8,FALSE)</f>
        <v>0</v>
      </c>
      <c r="Q5" s="27">
        <f t="shared" ca="1" si="3"/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6">
        <f>VLOOKUP(A:A,'Overtime Adjustment'!A:AE,9,FALSE)</f>
        <v>0</v>
      </c>
      <c r="X5" s="27">
        <f t="shared" si="4"/>
        <v>0</v>
      </c>
      <c r="Y5" s="25">
        <v>0</v>
      </c>
      <c r="Z5" s="26">
        <f>VLOOKUP(A:A,'Overtime Adjustment'!A:AE,14,FALSE)</f>
        <v>0</v>
      </c>
      <c r="AA5" s="27">
        <f t="shared" si="5"/>
        <v>0</v>
      </c>
      <c r="AB5" s="25">
        <v>0</v>
      </c>
      <c r="AC5" s="26">
        <f>VLOOKUP(A:A,'Overtime Adjustment'!A:AE,15,FALSE)</f>
        <v>0</v>
      </c>
      <c r="AD5" s="27">
        <f t="shared" si="6"/>
        <v>0</v>
      </c>
      <c r="AE5" s="25">
        <v>4</v>
      </c>
      <c r="AF5" s="26">
        <f>VLOOKUP(A:A,'Overtime Adjustment'!A:AE,16,FALSE)</f>
        <v>4</v>
      </c>
      <c r="AG5" s="27">
        <f t="shared" si="7"/>
        <v>0</v>
      </c>
      <c r="AH5" s="25">
        <v>0</v>
      </c>
      <c r="AI5" s="26">
        <f>VLOOKUP(A:A,'Overtime Adjustment'!A:AE,17,FALSE)</f>
        <v>0</v>
      </c>
      <c r="AJ5" s="27">
        <f t="shared" si="8"/>
        <v>0</v>
      </c>
      <c r="AK5" s="25">
        <v>0</v>
      </c>
      <c r="AL5" s="26">
        <f>VLOOKUP(A:A,'Overtime Adjustment'!A:AE,18,FALSE)</f>
        <v>0</v>
      </c>
      <c r="AM5" s="27">
        <f t="shared" si="9"/>
        <v>0</v>
      </c>
      <c r="AN5" s="25">
        <v>0</v>
      </c>
      <c r="AO5" s="25">
        <v>0</v>
      </c>
      <c r="AP5" s="25">
        <v>0</v>
      </c>
      <c r="AQ5" s="26">
        <f>VLOOKUP(A:A,'Overtime Adjustment'!A:AE,19,FALSE)</f>
        <v>0</v>
      </c>
      <c r="AR5" s="27">
        <f t="shared" si="10"/>
        <v>0</v>
      </c>
      <c r="AS5" s="25">
        <v>0</v>
      </c>
      <c r="AT5" s="26">
        <f>VLOOKUP(A:A,'Overtime Adjustment'!A:AE,20,FALSE)</f>
        <v>0</v>
      </c>
      <c r="AU5" s="27">
        <f t="shared" si="11"/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6">
        <f>VLOOKUP(A:A,'Overtime Adjustment'!A:AE,21,FALSE)</f>
        <v>0</v>
      </c>
      <c r="BD5" s="27">
        <f t="shared" si="12"/>
        <v>0</v>
      </c>
      <c r="BG5" s="25">
        <f t="shared" si="13"/>
        <v>10</v>
      </c>
      <c r="BH5" s="55">
        <f t="shared" si="14"/>
        <v>10</v>
      </c>
      <c r="BI5" s="56">
        <f t="shared" ca="1" si="15"/>
        <v>0</v>
      </c>
    </row>
    <row r="6" spans="1:61" x14ac:dyDescent="0.25">
      <c r="A6" s="28" t="s">
        <v>39</v>
      </c>
      <c r="B6" s="28" t="s">
        <v>40</v>
      </c>
      <c r="C6" s="25" t="s">
        <v>32</v>
      </c>
      <c r="D6" s="25">
        <v>1.08</v>
      </c>
      <c r="E6" s="26">
        <f>VLOOKUP(A:A,'Overtime Adjustment'!A:AE,3,FALSE)</f>
        <v>0</v>
      </c>
      <c r="F6" s="27">
        <f t="shared" si="0"/>
        <v>1.08</v>
      </c>
      <c r="G6" s="25">
        <v>8</v>
      </c>
      <c r="H6" s="26">
        <f>VLOOKUP(A:A,'Overtime Adjustment'!A:AE,4,FALSE)</f>
        <v>8</v>
      </c>
      <c r="I6" s="27">
        <f t="shared" si="1"/>
        <v>0</v>
      </c>
      <c r="J6" s="25">
        <v>0.18</v>
      </c>
      <c r="K6" s="25">
        <v>0</v>
      </c>
      <c r="L6" s="25">
        <v>0</v>
      </c>
      <c r="M6" s="26">
        <f>VLOOKUP(A:A,'Overtime Adjustment'!A:AE,5,FALSE)</f>
        <v>0</v>
      </c>
      <c r="N6" s="27">
        <f t="shared" si="2"/>
        <v>0.18</v>
      </c>
      <c r="O6" s="25">
        <v>0</v>
      </c>
      <c r="P6" s="26">
        <f>VLOOKUP(A:A,'Overtime Adjustment'!A:AE,8,FALSE)</f>
        <v>0</v>
      </c>
      <c r="Q6" s="27">
        <f t="shared" ca="1" si="3"/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6">
        <f>VLOOKUP(A:A,'Overtime Adjustment'!A:AE,9,FALSE)</f>
        <v>0</v>
      </c>
      <c r="X6" s="27">
        <f t="shared" si="4"/>
        <v>0</v>
      </c>
      <c r="Y6" s="25">
        <v>0</v>
      </c>
      <c r="Z6" s="26">
        <f>VLOOKUP(A:A,'Overtime Adjustment'!A:AE,14,FALSE)</f>
        <v>0</v>
      </c>
      <c r="AA6" s="27">
        <f t="shared" si="5"/>
        <v>0</v>
      </c>
      <c r="AB6" s="25">
        <v>0</v>
      </c>
      <c r="AC6" s="26">
        <f>VLOOKUP(A:A,'Overtime Adjustment'!A:AE,15,FALSE)</f>
        <v>0</v>
      </c>
      <c r="AD6" s="27">
        <f t="shared" si="6"/>
        <v>0</v>
      </c>
      <c r="AE6" s="25">
        <v>0</v>
      </c>
      <c r="AF6" s="26">
        <f>VLOOKUP(A:A,'Overtime Adjustment'!A:AE,16,FALSE)</f>
        <v>0</v>
      </c>
      <c r="AG6" s="27">
        <f t="shared" si="7"/>
        <v>0</v>
      </c>
      <c r="AH6" s="25">
        <v>0</v>
      </c>
      <c r="AI6" s="26">
        <f>VLOOKUP(A:A,'Overtime Adjustment'!A:AE,17,FALSE)</f>
        <v>0</v>
      </c>
      <c r="AJ6" s="27">
        <f t="shared" si="8"/>
        <v>0</v>
      </c>
      <c r="AK6" s="25">
        <v>0</v>
      </c>
      <c r="AL6" s="26">
        <f>VLOOKUP(A:A,'Overtime Adjustment'!A:AE,18,FALSE)</f>
        <v>0</v>
      </c>
      <c r="AM6" s="27">
        <f t="shared" si="9"/>
        <v>0</v>
      </c>
      <c r="AN6" s="25">
        <v>0</v>
      </c>
      <c r="AO6" s="25">
        <v>0</v>
      </c>
      <c r="AP6" s="25">
        <v>0</v>
      </c>
      <c r="AQ6" s="26">
        <f>VLOOKUP(A:A,'Overtime Adjustment'!A:AE,19,FALSE)</f>
        <v>0</v>
      </c>
      <c r="AR6" s="27">
        <f t="shared" si="10"/>
        <v>0</v>
      </c>
      <c r="AS6" s="25">
        <v>0</v>
      </c>
      <c r="AT6" s="26">
        <f>VLOOKUP(A:A,'Overtime Adjustment'!A:AE,20,FALSE)</f>
        <v>0</v>
      </c>
      <c r="AU6" s="27">
        <f t="shared" si="11"/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6">
        <f>VLOOKUP(A:A,'Overtime Adjustment'!A:AE,21,FALSE)</f>
        <v>0</v>
      </c>
      <c r="BD6" s="27">
        <f t="shared" si="12"/>
        <v>0</v>
      </c>
      <c r="BG6" s="25">
        <f t="shared" si="13"/>
        <v>9.26</v>
      </c>
      <c r="BH6" s="55">
        <f t="shared" si="14"/>
        <v>8</v>
      </c>
      <c r="BI6" s="56">
        <f t="shared" ca="1" si="15"/>
        <v>1.26</v>
      </c>
    </row>
    <row r="7" spans="1:61" x14ac:dyDescent="0.25">
      <c r="A7" s="25" t="s">
        <v>41</v>
      </c>
      <c r="B7" s="25" t="s">
        <v>42</v>
      </c>
      <c r="C7" s="25" t="s">
        <v>32</v>
      </c>
      <c r="D7" s="25">
        <v>6.58</v>
      </c>
      <c r="E7" s="26">
        <v>6.58</v>
      </c>
      <c r="F7" s="27">
        <f t="shared" si="0"/>
        <v>0</v>
      </c>
      <c r="G7" s="25">
        <v>8</v>
      </c>
      <c r="H7" s="26">
        <v>8</v>
      </c>
      <c r="I7" s="27">
        <f t="shared" si="1"/>
        <v>0</v>
      </c>
      <c r="J7" s="25">
        <v>0.43</v>
      </c>
      <c r="K7" s="25">
        <v>0</v>
      </c>
      <c r="L7" s="25">
        <v>0</v>
      </c>
      <c r="M7" s="26">
        <f>VLOOKUP(A:A,'Overtime Adjustment'!A:AE,5,FALSE)</f>
        <v>0</v>
      </c>
      <c r="N7" s="27">
        <f t="shared" si="2"/>
        <v>0.43</v>
      </c>
      <c r="O7" s="25">
        <v>0</v>
      </c>
      <c r="P7" s="26">
        <f>VLOOKUP(A:A,'Overtime Adjustment'!A:AE,8,FALSE)</f>
        <v>0</v>
      </c>
      <c r="Q7" s="27">
        <f t="shared" ca="1" si="3"/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6">
        <f>VLOOKUP(A:A,'Overtime Adjustment'!A:AE,9,FALSE)</f>
        <v>0</v>
      </c>
      <c r="X7" s="27">
        <f t="shared" si="4"/>
        <v>0</v>
      </c>
      <c r="Y7" s="28">
        <v>-12</v>
      </c>
      <c r="Z7" s="28">
        <f>VLOOKUP(A:A,'Overtime Adjustment'!A:AE,14,FALSE)</f>
        <v>-8</v>
      </c>
      <c r="AA7" s="28">
        <f t="shared" si="5"/>
        <v>4</v>
      </c>
      <c r="AB7" s="25">
        <v>-2.77</v>
      </c>
      <c r="AC7" s="26">
        <f>VLOOKUP(A:A,'Overtime Adjustment'!A:AE,15,FALSE)</f>
        <v>-2.7</v>
      </c>
      <c r="AD7" s="27">
        <f t="shared" si="6"/>
        <v>6.999999999999984E-2</v>
      </c>
      <c r="AE7" s="25">
        <v>4.58</v>
      </c>
      <c r="AF7" s="26">
        <f>VLOOKUP(A:A,'Overtime Adjustment'!A:AE,16,FALSE)</f>
        <v>0</v>
      </c>
      <c r="AG7" s="27">
        <f t="shared" si="7"/>
        <v>-4.58</v>
      </c>
      <c r="AH7" s="25">
        <v>0</v>
      </c>
      <c r="AI7" s="26">
        <f>VLOOKUP(A:A,'Overtime Adjustment'!A:AE,17,FALSE)</f>
        <v>0</v>
      </c>
      <c r="AJ7" s="27">
        <f t="shared" si="8"/>
        <v>0</v>
      </c>
      <c r="AK7" s="25">
        <v>4</v>
      </c>
      <c r="AL7" s="26">
        <f>VLOOKUP(A:A,'Overtime Adjustment'!A:AE,18,FALSE)</f>
        <v>0</v>
      </c>
      <c r="AM7" s="27">
        <f t="shared" si="9"/>
        <v>-4</v>
      </c>
      <c r="AN7" s="25">
        <v>1.6</v>
      </c>
      <c r="AO7" s="25">
        <v>0</v>
      </c>
      <c r="AP7" s="25">
        <v>0</v>
      </c>
      <c r="AQ7" s="26">
        <f>VLOOKUP(A:A,'Overtime Adjustment'!A:AE,19,FALSE)</f>
        <v>0</v>
      </c>
      <c r="AR7" s="27">
        <f t="shared" si="10"/>
        <v>-1.6</v>
      </c>
      <c r="AS7" s="25">
        <v>0</v>
      </c>
      <c r="AT7" s="26">
        <f>VLOOKUP(A:A,'Overtime Adjustment'!A:AE,20,FALSE)</f>
        <v>0</v>
      </c>
      <c r="AU7" s="27">
        <f t="shared" si="11"/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6">
        <f>VLOOKUP(A:A,'Overtime Adjustment'!A:AE,21,FALSE)</f>
        <v>0</v>
      </c>
      <c r="BD7" s="27">
        <f t="shared" si="12"/>
        <v>0</v>
      </c>
      <c r="BG7" s="25">
        <f t="shared" si="13"/>
        <v>10.42</v>
      </c>
      <c r="BH7" s="55">
        <f t="shared" si="14"/>
        <v>3.8800000000000008</v>
      </c>
      <c r="BI7" s="56">
        <f t="shared" ca="1" si="15"/>
        <v>8.9</v>
      </c>
    </row>
    <row r="8" spans="1:61" hidden="1" x14ac:dyDescent="0.25">
      <c r="A8" s="25" t="s">
        <v>43</v>
      </c>
      <c r="B8" s="25" t="s">
        <v>44</v>
      </c>
      <c r="C8" s="25" t="s">
        <v>32</v>
      </c>
      <c r="D8" s="25">
        <v>8</v>
      </c>
      <c r="E8" s="26">
        <f>VLOOKUP(A:A,'Overtime Adjustment'!A:AE,3,FALSE)</f>
        <v>8</v>
      </c>
      <c r="F8" s="27">
        <f t="shared" si="0"/>
        <v>0</v>
      </c>
      <c r="G8" s="25">
        <v>0</v>
      </c>
      <c r="H8" s="26">
        <f>VLOOKUP(A:A,'Overtime Adjustment'!A:AE,4,FALSE)</f>
        <v>0</v>
      </c>
      <c r="I8" s="27">
        <f t="shared" si="1"/>
        <v>0</v>
      </c>
      <c r="J8" s="25">
        <v>0</v>
      </c>
      <c r="K8" s="25">
        <v>0</v>
      </c>
      <c r="L8" s="25">
        <v>0</v>
      </c>
      <c r="M8" s="26">
        <f>VLOOKUP(A:A,'Overtime Adjustment'!A:AE,5,FALSE)</f>
        <v>0</v>
      </c>
      <c r="N8" s="27">
        <f t="shared" si="2"/>
        <v>0</v>
      </c>
      <c r="O8" s="25">
        <v>0</v>
      </c>
      <c r="P8" s="26">
        <f>VLOOKUP(A:A,'Overtime Adjustment'!A:AE,8,FALSE)</f>
        <v>0</v>
      </c>
      <c r="Q8" s="27">
        <f t="shared" ca="1" si="3"/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6">
        <f>VLOOKUP(A:A,'Overtime Adjustment'!A:AE,9,FALSE)</f>
        <v>0</v>
      </c>
      <c r="X8" s="27">
        <f t="shared" si="4"/>
        <v>0</v>
      </c>
      <c r="Y8" s="25">
        <v>0</v>
      </c>
      <c r="Z8" s="26">
        <f>VLOOKUP(A:A,'Overtime Adjustment'!A:AE,14,FALSE)</f>
        <v>0</v>
      </c>
      <c r="AA8" s="27">
        <f t="shared" si="5"/>
        <v>0</v>
      </c>
      <c r="AB8" s="25">
        <v>0</v>
      </c>
      <c r="AC8" s="26">
        <f>VLOOKUP(A:A,'Overtime Adjustment'!A:AE,15,FALSE)</f>
        <v>0</v>
      </c>
      <c r="AD8" s="27">
        <f t="shared" si="6"/>
        <v>0</v>
      </c>
      <c r="AE8" s="25">
        <v>0</v>
      </c>
      <c r="AF8" s="26">
        <f>VLOOKUP(A:A,'Overtime Adjustment'!A:AE,16,FALSE)</f>
        <v>0</v>
      </c>
      <c r="AG8" s="27">
        <f t="shared" si="7"/>
        <v>0</v>
      </c>
      <c r="AH8" s="25">
        <v>0</v>
      </c>
      <c r="AI8" s="26">
        <f>VLOOKUP(A:A,'Overtime Adjustment'!A:AE,17,FALSE)</f>
        <v>0</v>
      </c>
      <c r="AJ8" s="27">
        <f t="shared" si="8"/>
        <v>0</v>
      </c>
      <c r="AK8" s="25">
        <v>0</v>
      </c>
      <c r="AL8" s="26">
        <f>VLOOKUP(A:A,'Overtime Adjustment'!A:AE,18,FALSE)</f>
        <v>0</v>
      </c>
      <c r="AM8" s="27">
        <f t="shared" si="9"/>
        <v>0</v>
      </c>
      <c r="AN8" s="25">
        <v>0</v>
      </c>
      <c r="AO8" s="25">
        <v>0</v>
      </c>
      <c r="AP8" s="25">
        <v>0</v>
      </c>
      <c r="AQ8" s="26">
        <f>VLOOKUP(A:A,'Overtime Adjustment'!A:AE,19,FALSE)</f>
        <v>0</v>
      </c>
      <c r="AR8" s="27">
        <f t="shared" si="10"/>
        <v>0</v>
      </c>
      <c r="AS8" s="25">
        <v>0</v>
      </c>
      <c r="AT8" s="26">
        <f>VLOOKUP(A:A,'Overtime Adjustment'!A:AE,20,FALSE)</f>
        <v>0</v>
      </c>
      <c r="AU8" s="27">
        <f t="shared" si="11"/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6">
        <f>VLOOKUP(A:A,'Overtime Adjustment'!A:AE,21,FALSE)</f>
        <v>0</v>
      </c>
      <c r="BD8" s="27">
        <f t="shared" si="12"/>
        <v>0</v>
      </c>
      <c r="BG8" s="25">
        <f t="shared" si="13"/>
        <v>8</v>
      </c>
      <c r="BH8" s="55">
        <f t="shared" si="14"/>
        <v>8</v>
      </c>
      <c r="BI8" s="56">
        <f t="shared" ca="1" si="15"/>
        <v>0</v>
      </c>
    </row>
    <row r="9" spans="1:61" x14ac:dyDescent="0.25">
      <c r="A9" s="58" t="s">
        <v>45</v>
      </c>
      <c r="B9" s="58" t="s">
        <v>46</v>
      </c>
      <c r="C9" s="58" t="s">
        <v>32</v>
      </c>
      <c r="D9" s="25">
        <v>0</v>
      </c>
      <c r="E9" s="26">
        <f>VLOOKUP(A:A,'Overtime Adjustment'!A:AE,3,FALSE)</f>
        <v>0</v>
      </c>
      <c r="F9" s="27">
        <f t="shared" si="0"/>
        <v>0</v>
      </c>
      <c r="G9" s="25">
        <v>0</v>
      </c>
      <c r="H9" s="26">
        <f>VLOOKUP(A:A,'Overtime Adjustment'!A:AE,4,FALSE)</f>
        <v>0</v>
      </c>
      <c r="I9" s="27">
        <f t="shared" si="1"/>
        <v>0</v>
      </c>
      <c r="J9" s="25">
        <v>0</v>
      </c>
      <c r="K9" s="25">
        <v>0</v>
      </c>
      <c r="L9" s="25">
        <v>0</v>
      </c>
      <c r="M9" s="26">
        <f>VLOOKUP(A:A,'Overtime Adjustment'!A:AE,5,FALSE)</f>
        <v>0</v>
      </c>
      <c r="N9" s="27">
        <f t="shared" si="2"/>
        <v>0</v>
      </c>
      <c r="O9" s="25">
        <v>0</v>
      </c>
      <c r="P9" s="26">
        <f>VLOOKUP(A:A,'Overtime Adjustment'!A:AE,8,FALSE)</f>
        <v>0</v>
      </c>
      <c r="Q9" s="27">
        <f t="shared" ca="1" si="3"/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6">
        <f>VLOOKUP(A:A,'Overtime Adjustment'!A:AE,9,FALSE)</f>
        <v>0</v>
      </c>
      <c r="X9" s="27">
        <f t="shared" si="4"/>
        <v>0</v>
      </c>
      <c r="Y9" s="25">
        <v>0</v>
      </c>
      <c r="Z9" s="26">
        <f>VLOOKUP(A:A,'Overtime Adjustment'!A:AE,14,FALSE)</f>
        <v>0</v>
      </c>
      <c r="AA9" s="27">
        <f t="shared" si="5"/>
        <v>0</v>
      </c>
      <c r="AB9" s="25">
        <v>32</v>
      </c>
      <c r="AC9" s="26">
        <f>VLOOKUP(A:A,'Overtime Adjustment'!A:AE,15,FALSE)</f>
        <v>8</v>
      </c>
      <c r="AD9" s="27">
        <f t="shared" si="6"/>
        <v>-24</v>
      </c>
      <c r="AE9" s="25">
        <v>0</v>
      </c>
      <c r="AF9" s="26">
        <f>VLOOKUP(A:A,'Overtime Adjustment'!A:AE,16,FALSE)</f>
        <v>0</v>
      </c>
      <c r="AG9" s="27">
        <f t="shared" si="7"/>
        <v>0</v>
      </c>
      <c r="AH9" s="25">
        <v>0</v>
      </c>
      <c r="AI9" s="26">
        <f>VLOOKUP(A:A,'Overtime Adjustment'!A:AE,17,FALSE)</f>
        <v>0</v>
      </c>
      <c r="AJ9" s="27">
        <f t="shared" si="8"/>
        <v>0</v>
      </c>
      <c r="AK9" s="25">
        <v>0</v>
      </c>
      <c r="AL9" s="26">
        <f>VLOOKUP(A:A,'Overtime Adjustment'!A:AE,18,FALSE)</f>
        <v>0</v>
      </c>
      <c r="AM9" s="27">
        <f t="shared" si="9"/>
        <v>0</v>
      </c>
      <c r="AN9" s="25">
        <v>0</v>
      </c>
      <c r="AO9" s="25">
        <v>0</v>
      </c>
      <c r="AP9" s="25">
        <v>0</v>
      </c>
      <c r="AQ9" s="26">
        <f>VLOOKUP(A:A,'Overtime Adjustment'!A:AE,19,FALSE)</f>
        <v>0</v>
      </c>
      <c r="AR9" s="27">
        <f t="shared" si="10"/>
        <v>0</v>
      </c>
      <c r="AS9" s="25">
        <v>0</v>
      </c>
      <c r="AT9" s="26">
        <f>VLOOKUP(A:A,'Overtime Adjustment'!A:AE,20,FALSE)</f>
        <v>0</v>
      </c>
      <c r="AU9" s="27">
        <f t="shared" si="11"/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6">
        <f>VLOOKUP(A:A,'Overtime Adjustment'!A:AE,21,FALSE)</f>
        <v>0</v>
      </c>
      <c r="BD9" s="27">
        <f t="shared" si="12"/>
        <v>0</v>
      </c>
      <c r="BG9" s="25">
        <f t="shared" si="13"/>
        <v>32</v>
      </c>
      <c r="BH9" s="55">
        <f t="shared" si="14"/>
        <v>8</v>
      </c>
      <c r="BI9" s="56">
        <f t="shared" ca="1" si="15"/>
        <v>-24</v>
      </c>
    </row>
    <row r="10" spans="1:61" hidden="1" x14ac:dyDescent="0.25">
      <c r="A10" s="25" t="s">
        <v>47</v>
      </c>
      <c r="B10" s="25" t="s">
        <v>48</v>
      </c>
      <c r="C10" s="25" t="s">
        <v>32</v>
      </c>
      <c r="D10" s="25">
        <v>14.13</v>
      </c>
      <c r="E10" s="26">
        <f>VLOOKUP(A:A,'Overtime Adjustment'!A:AE,3,FALSE)</f>
        <v>14.13</v>
      </c>
      <c r="F10" s="27">
        <f t="shared" si="0"/>
        <v>0</v>
      </c>
      <c r="G10" s="25">
        <v>0</v>
      </c>
      <c r="H10" s="26">
        <f>VLOOKUP(A:A,'Overtime Adjustment'!A:AE,4,FALSE)</f>
        <v>0</v>
      </c>
      <c r="I10" s="27">
        <f t="shared" si="1"/>
        <v>0</v>
      </c>
      <c r="J10" s="25">
        <v>0</v>
      </c>
      <c r="K10" s="25">
        <v>0</v>
      </c>
      <c r="L10" s="25">
        <v>0</v>
      </c>
      <c r="M10" s="26">
        <f>VLOOKUP(A:A,'Overtime Adjustment'!A:AE,5,FALSE)</f>
        <v>0</v>
      </c>
      <c r="N10" s="27">
        <f t="shared" si="2"/>
        <v>0</v>
      </c>
      <c r="O10" s="25">
        <v>0</v>
      </c>
      <c r="P10" s="26">
        <f>VLOOKUP(A:A,'Overtime Adjustment'!A:AE,8,FALSE)</f>
        <v>0</v>
      </c>
      <c r="Q10" s="27">
        <f t="shared" ca="1" si="3"/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6">
        <f>VLOOKUP(A:A,'Overtime Adjustment'!A:AE,9,FALSE)</f>
        <v>0</v>
      </c>
      <c r="X10" s="27">
        <f t="shared" si="4"/>
        <v>0</v>
      </c>
      <c r="Y10" s="25">
        <v>0</v>
      </c>
      <c r="Z10" s="26">
        <f>VLOOKUP(A:A,'Overtime Adjustment'!A:AE,14,FALSE)</f>
        <v>0</v>
      </c>
      <c r="AA10" s="27">
        <f t="shared" si="5"/>
        <v>0</v>
      </c>
      <c r="AB10" s="25">
        <v>0</v>
      </c>
      <c r="AC10" s="26">
        <f>VLOOKUP(A:A,'Overtime Adjustment'!A:AE,15,FALSE)</f>
        <v>0</v>
      </c>
      <c r="AD10" s="27">
        <f t="shared" si="6"/>
        <v>0</v>
      </c>
      <c r="AE10" s="25">
        <v>12</v>
      </c>
      <c r="AF10" s="26">
        <f>VLOOKUP(A:A,'Overtime Adjustment'!A:AE,16,FALSE)</f>
        <v>12</v>
      </c>
      <c r="AG10" s="27">
        <f t="shared" si="7"/>
        <v>0</v>
      </c>
      <c r="AH10" s="25">
        <v>0</v>
      </c>
      <c r="AI10" s="26">
        <f>VLOOKUP(A:A,'Overtime Adjustment'!A:AE,17,FALSE)</f>
        <v>0</v>
      </c>
      <c r="AJ10" s="27">
        <f t="shared" si="8"/>
        <v>0</v>
      </c>
      <c r="AK10" s="25">
        <v>0</v>
      </c>
      <c r="AL10" s="26">
        <f>VLOOKUP(A:A,'Overtime Adjustment'!A:AE,18,FALSE)</f>
        <v>0</v>
      </c>
      <c r="AM10" s="27">
        <f t="shared" si="9"/>
        <v>0</v>
      </c>
      <c r="AN10" s="25">
        <v>0</v>
      </c>
      <c r="AO10" s="25">
        <v>0</v>
      </c>
      <c r="AP10" s="25">
        <v>0</v>
      </c>
      <c r="AQ10" s="26">
        <f>VLOOKUP(A:A,'Overtime Adjustment'!A:AE,19,FALSE)</f>
        <v>0</v>
      </c>
      <c r="AR10" s="27">
        <f t="shared" si="10"/>
        <v>0</v>
      </c>
      <c r="AS10" s="25">
        <v>0</v>
      </c>
      <c r="AT10" s="26">
        <f>VLOOKUP(A:A,'Overtime Adjustment'!A:AE,20,FALSE)</f>
        <v>0</v>
      </c>
      <c r="AU10" s="27">
        <f t="shared" si="11"/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6">
        <f>VLOOKUP(A:A,'Overtime Adjustment'!A:AE,21,FALSE)</f>
        <v>0</v>
      </c>
      <c r="BD10" s="27">
        <f t="shared" si="12"/>
        <v>0</v>
      </c>
      <c r="BG10" s="25">
        <f t="shared" si="13"/>
        <v>26.130000000000003</v>
      </c>
      <c r="BH10" s="55">
        <f t="shared" si="14"/>
        <v>26.130000000000003</v>
      </c>
      <c r="BI10" s="56">
        <f t="shared" ca="1" si="15"/>
        <v>0</v>
      </c>
    </row>
    <row r="11" spans="1:61" hidden="1" x14ac:dyDescent="0.25">
      <c r="A11" s="25" t="s">
        <v>49</v>
      </c>
      <c r="B11" s="25" t="s">
        <v>50</v>
      </c>
      <c r="C11" s="25" t="s">
        <v>32</v>
      </c>
      <c r="D11" s="25">
        <v>2</v>
      </c>
      <c r="E11" s="26">
        <f>VLOOKUP(A:A,'Overtime Adjustment'!A:AE,3,FALSE)</f>
        <v>2</v>
      </c>
      <c r="F11" s="27">
        <f t="shared" si="0"/>
        <v>0</v>
      </c>
      <c r="G11" s="25">
        <v>0</v>
      </c>
      <c r="H11" s="26">
        <f>VLOOKUP(A:A,'Overtime Adjustment'!A:AE,4,FALSE)</f>
        <v>0</v>
      </c>
      <c r="I11" s="27">
        <f t="shared" si="1"/>
        <v>0</v>
      </c>
      <c r="J11" s="25">
        <v>0</v>
      </c>
      <c r="K11" s="25">
        <v>0</v>
      </c>
      <c r="L11" s="25">
        <v>0</v>
      </c>
      <c r="M11" s="26">
        <f>VLOOKUP(A:A,'Overtime Adjustment'!A:AE,5,FALSE)</f>
        <v>0</v>
      </c>
      <c r="N11" s="27">
        <f t="shared" si="2"/>
        <v>0</v>
      </c>
      <c r="O11" s="25">
        <v>0</v>
      </c>
      <c r="P11" s="26">
        <f>VLOOKUP(A:A,'Overtime Adjustment'!A:AE,8,FALSE)</f>
        <v>0</v>
      </c>
      <c r="Q11" s="27">
        <f t="shared" ca="1" si="3"/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6">
        <f>VLOOKUP(A:A,'Overtime Adjustment'!A:AE,9,FALSE)</f>
        <v>0</v>
      </c>
      <c r="X11" s="27">
        <f t="shared" si="4"/>
        <v>0</v>
      </c>
      <c r="Y11" s="25">
        <v>0</v>
      </c>
      <c r="Z11" s="26">
        <f>VLOOKUP(A:A,'Overtime Adjustment'!A:AE,14,FALSE)</f>
        <v>0</v>
      </c>
      <c r="AA11" s="27">
        <f t="shared" si="5"/>
        <v>0</v>
      </c>
      <c r="AB11" s="25">
        <v>0</v>
      </c>
      <c r="AC11" s="26">
        <f>VLOOKUP(A:A,'Overtime Adjustment'!A:AE,15,FALSE)</f>
        <v>0</v>
      </c>
      <c r="AD11" s="27">
        <f t="shared" si="6"/>
        <v>0</v>
      </c>
      <c r="AE11" s="25">
        <v>0</v>
      </c>
      <c r="AF11" s="26">
        <f>VLOOKUP(A:A,'Overtime Adjustment'!A:AE,16,FALSE)</f>
        <v>0</v>
      </c>
      <c r="AG11" s="27">
        <f t="shared" si="7"/>
        <v>0</v>
      </c>
      <c r="AH11" s="25">
        <v>0</v>
      </c>
      <c r="AI11" s="26">
        <f>VLOOKUP(A:A,'Overtime Adjustment'!A:AE,17,FALSE)</f>
        <v>0</v>
      </c>
      <c r="AJ11" s="27">
        <f t="shared" si="8"/>
        <v>0</v>
      </c>
      <c r="AK11" s="25">
        <v>0</v>
      </c>
      <c r="AL11" s="26">
        <f>VLOOKUP(A:A,'Overtime Adjustment'!A:AE,18,FALSE)</f>
        <v>0</v>
      </c>
      <c r="AM11" s="27">
        <f t="shared" si="9"/>
        <v>0</v>
      </c>
      <c r="AN11" s="25">
        <v>0</v>
      </c>
      <c r="AO11" s="25">
        <v>0</v>
      </c>
      <c r="AP11" s="25">
        <v>0</v>
      </c>
      <c r="AQ11" s="26">
        <f>VLOOKUP(A:A,'Overtime Adjustment'!A:AE,19,FALSE)</f>
        <v>0</v>
      </c>
      <c r="AR11" s="27">
        <f t="shared" si="10"/>
        <v>0</v>
      </c>
      <c r="AS11" s="25">
        <v>0</v>
      </c>
      <c r="AT11" s="26">
        <f>VLOOKUP(A:A,'Overtime Adjustment'!A:AE,20,FALSE)</f>
        <v>0</v>
      </c>
      <c r="AU11" s="27">
        <f t="shared" si="11"/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6">
        <f>VLOOKUP(A:A,'Overtime Adjustment'!A:AE,21,FALSE)</f>
        <v>0</v>
      </c>
      <c r="BD11" s="27">
        <f t="shared" si="12"/>
        <v>0</v>
      </c>
      <c r="BG11" s="25">
        <f t="shared" si="13"/>
        <v>2</v>
      </c>
      <c r="BH11" s="55">
        <f t="shared" si="14"/>
        <v>2</v>
      </c>
      <c r="BI11" s="56">
        <f t="shared" ca="1" si="15"/>
        <v>0</v>
      </c>
    </row>
    <row r="12" spans="1:61" hidden="1" x14ac:dyDescent="0.25">
      <c r="A12" s="25" t="s">
        <v>51</v>
      </c>
      <c r="B12" s="25" t="s">
        <v>52</v>
      </c>
      <c r="C12" s="25" t="s">
        <v>32</v>
      </c>
      <c r="D12" s="25">
        <v>0</v>
      </c>
      <c r="E12" s="26">
        <f>VLOOKUP(A:A,'Overtime Adjustment'!A:AE,3,FALSE)</f>
        <v>0</v>
      </c>
      <c r="F12" s="27">
        <f t="shared" si="0"/>
        <v>0</v>
      </c>
      <c r="G12" s="25">
        <v>0</v>
      </c>
      <c r="H12" s="26">
        <f>VLOOKUP(A:A,'Overtime Adjustment'!A:AE,4,FALSE)</f>
        <v>0</v>
      </c>
      <c r="I12" s="27">
        <f t="shared" si="1"/>
        <v>0</v>
      </c>
      <c r="J12" s="25">
        <v>0</v>
      </c>
      <c r="K12" s="25">
        <v>0</v>
      </c>
      <c r="L12" s="25">
        <v>0</v>
      </c>
      <c r="M12" s="26">
        <f>VLOOKUP(A:A,'Overtime Adjustment'!A:AE,5,FALSE)</f>
        <v>0</v>
      </c>
      <c r="N12" s="27">
        <f t="shared" si="2"/>
        <v>0</v>
      </c>
      <c r="O12" s="25">
        <v>0</v>
      </c>
      <c r="P12" s="26">
        <f>VLOOKUP(A:A,'Overtime Adjustment'!A:AE,8,FALSE)</f>
        <v>0</v>
      </c>
      <c r="Q12" s="27">
        <f t="shared" ca="1" si="3"/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6">
        <f>VLOOKUP(A:A,'Overtime Adjustment'!A:AE,9,FALSE)</f>
        <v>0</v>
      </c>
      <c r="X12" s="27">
        <f t="shared" si="4"/>
        <v>0</v>
      </c>
      <c r="Y12" s="25">
        <v>0</v>
      </c>
      <c r="Z12" s="26">
        <f>VLOOKUP(A:A,'Overtime Adjustment'!A:AE,14,FALSE)</f>
        <v>0</v>
      </c>
      <c r="AA12" s="27">
        <f t="shared" si="5"/>
        <v>0</v>
      </c>
      <c r="AB12" s="25">
        <v>8</v>
      </c>
      <c r="AC12" s="26">
        <f>VLOOKUP(A:A,'Overtime Adjustment'!A:AE,15,FALSE)</f>
        <v>8</v>
      </c>
      <c r="AD12" s="27">
        <f t="shared" si="6"/>
        <v>0</v>
      </c>
      <c r="AE12" s="25">
        <v>0</v>
      </c>
      <c r="AF12" s="26">
        <f>VLOOKUP(A:A,'Overtime Adjustment'!A:AE,16,FALSE)</f>
        <v>0</v>
      </c>
      <c r="AG12" s="27">
        <f t="shared" si="7"/>
        <v>0</v>
      </c>
      <c r="AH12" s="25">
        <v>0</v>
      </c>
      <c r="AI12" s="26">
        <f>VLOOKUP(A:A,'Overtime Adjustment'!A:AE,17,FALSE)</f>
        <v>0</v>
      </c>
      <c r="AJ12" s="27">
        <f t="shared" si="8"/>
        <v>0</v>
      </c>
      <c r="AK12" s="25">
        <v>0</v>
      </c>
      <c r="AL12" s="26">
        <f>VLOOKUP(A:A,'Overtime Adjustment'!A:AE,18,FALSE)</f>
        <v>0</v>
      </c>
      <c r="AM12" s="27">
        <f t="shared" si="9"/>
        <v>0</v>
      </c>
      <c r="AN12" s="25">
        <v>0</v>
      </c>
      <c r="AO12" s="25">
        <v>0</v>
      </c>
      <c r="AP12" s="25">
        <v>0</v>
      </c>
      <c r="AQ12" s="26">
        <f>VLOOKUP(A:A,'Overtime Adjustment'!A:AE,19,FALSE)</f>
        <v>0</v>
      </c>
      <c r="AR12" s="27">
        <f t="shared" si="10"/>
        <v>0</v>
      </c>
      <c r="AS12" s="25">
        <v>0</v>
      </c>
      <c r="AT12" s="26">
        <f>VLOOKUP(A:A,'Overtime Adjustment'!A:AE,20,FALSE)</f>
        <v>0</v>
      </c>
      <c r="AU12" s="27">
        <f t="shared" si="11"/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6">
        <f>VLOOKUP(A:A,'Overtime Adjustment'!A:AE,21,FALSE)</f>
        <v>0</v>
      </c>
      <c r="BD12" s="27">
        <f t="shared" si="12"/>
        <v>0</v>
      </c>
      <c r="BG12" s="25">
        <f t="shared" si="13"/>
        <v>8</v>
      </c>
      <c r="BH12" s="55">
        <f t="shared" si="14"/>
        <v>8</v>
      </c>
      <c r="BI12" s="56">
        <f t="shared" ca="1" si="15"/>
        <v>0</v>
      </c>
    </row>
    <row r="13" spans="1:61" s="57" customFormat="1" x14ac:dyDescent="0.25">
      <c r="A13" s="57" t="s">
        <v>53</v>
      </c>
      <c r="B13" s="57" t="s">
        <v>54</v>
      </c>
      <c r="C13" s="57" t="s">
        <v>32</v>
      </c>
      <c r="D13" s="57">
        <v>8.9499999999999993</v>
      </c>
      <c r="E13" s="57">
        <f>VLOOKUP(A:A,'Overtime Adjustment'!A:AE,3,FALSE)</f>
        <v>9.9499999999999993</v>
      </c>
      <c r="F13" s="57">
        <f t="shared" si="0"/>
        <v>-1</v>
      </c>
      <c r="G13" s="57">
        <v>0</v>
      </c>
      <c r="H13" s="57">
        <f>VLOOKUP(A:A,'Overtime Adjustment'!A:AE,4,FALSE)</f>
        <v>0</v>
      </c>
      <c r="I13" s="57">
        <f t="shared" si="1"/>
        <v>0</v>
      </c>
      <c r="J13" s="57">
        <v>0</v>
      </c>
      <c r="K13" s="57">
        <v>0</v>
      </c>
      <c r="L13" s="57">
        <v>0</v>
      </c>
      <c r="M13" s="57">
        <f>VLOOKUP(A:A,'Overtime Adjustment'!A:AE,5,FALSE)</f>
        <v>0</v>
      </c>
      <c r="N13" s="57">
        <f t="shared" si="2"/>
        <v>0</v>
      </c>
      <c r="O13" s="57">
        <v>0</v>
      </c>
      <c r="P13" s="57">
        <f>VLOOKUP(A:A,'Overtime Adjustment'!A:AE,8,FALSE)</f>
        <v>0</v>
      </c>
      <c r="Q13" s="57">
        <f t="shared" ca="1" si="3"/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f>VLOOKUP(A:A,'Overtime Adjustment'!A:AE,9,FALSE)</f>
        <v>0</v>
      </c>
      <c r="X13" s="57">
        <f t="shared" si="4"/>
        <v>0</v>
      </c>
      <c r="Y13" s="57">
        <v>-0.08</v>
      </c>
      <c r="Z13" s="57">
        <f>VLOOKUP(A:A,'Overtime Adjustment'!A:AE,14,FALSE)</f>
        <v>0</v>
      </c>
      <c r="AA13" s="57">
        <f t="shared" si="5"/>
        <v>0.08</v>
      </c>
      <c r="AB13" s="57">
        <v>0</v>
      </c>
      <c r="AC13" s="57">
        <f>VLOOKUP(A:A,'Overtime Adjustment'!A:AE,15,FALSE)</f>
        <v>0</v>
      </c>
      <c r="AD13" s="57">
        <f t="shared" si="6"/>
        <v>0</v>
      </c>
      <c r="AE13" s="57">
        <v>7.28</v>
      </c>
      <c r="AF13" s="57">
        <f>VLOOKUP(A:A,'Overtime Adjustment'!A:AE,16,FALSE)</f>
        <v>8</v>
      </c>
      <c r="AG13" s="57">
        <f t="shared" si="7"/>
        <v>0.71999999999999975</v>
      </c>
      <c r="AH13" s="57">
        <v>0.33</v>
      </c>
      <c r="AI13" s="57">
        <f>VLOOKUP(A:A,'Overtime Adjustment'!A:AE,17,FALSE)</f>
        <v>0.62</v>
      </c>
      <c r="AJ13" s="57">
        <f t="shared" si="8"/>
        <v>0.28999999999999998</v>
      </c>
      <c r="AK13" s="57">
        <v>0</v>
      </c>
      <c r="AL13" s="57">
        <f>VLOOKUP(A:A,'Overtime Adjustment'!A:AE,18,FALSE)</f>
        <v>0</v>
      </c>
      <c r="AM13" s="57">
        <f t="shared" si="9"/>
        <v>0</v>
      </c>
      <c r="AN13" s="57">
        <v>0</v>
      </c>
      <c r="AO13" s="57">
        <v>0</v>
      </c>
      <c r="AP13" s="57">
        <v>0</v>
      </c>
      <c r="AQ13" s="57">
        <f>VLOOKUP(A:A,'Overtime Adjustment'!A:AE,19,FALSE)</f>
        <v>0</v>
      </c>
      <c r="AR13" s="57">
        <f t="shared" si="10"/>
        <v>0</v>
      </c>
      <c r="AS13" s="57">
        <v>0</v>
      </c>
      <c r="AT13" s="57">
        <f>VLOOKUP(A:A,'Overtime Adjustment'!A:AE,20,FALSE)</f>
        <v>0</v>
      </c>
      <c r="AU13" s="57">
        <f t="shared" si="11"/>
        <v>0</v>
      </c>
      <c r="AV13" s="57">
        <v>0</v>
      </c>
      <c r="AW13" s="57">
        <v>0</v>
      </c>
      <c r="AX13" s="57">
        <v>0</v>
      </c>
      <c r="AY13" s="57">
        <v>0</v>
      </c>
      <c r="AZ13" s="57">
        <v>0</v>
      </c>
      <c r="BA13" s="57">
        <v>0</v>
      </c>
      <c r="BB13" s="57">
        <v>0</v>
      </c>
      <c r="BC13" s="57">
        <f>VLOOKUP(A:A,'Overtime Adjustment'!A:AE,21,FALSE)</f>
        <v>0</v>
      </c>
      <c r="BD13" s="57">
        <f t="shared" si="12"/>
        <v>0</v>
      </c>
      <c r="BG13" s="57">
        <f t="shared" si="13"/>
        <v>16.48</v>
      </c>
      <c r="BH13" s="57">
        <f t="shared" si="14"/>
        <v>18.57</v>
      </c>
      <c r="BI13" s="57">
        <f t="shared" ca="1" si="15"/>
        <v>8.9999999999999858E-2</v>
      </c>
    </row>
    <row r="14" spans="1:61" x14ac:dyDescent="0.25">
      <c r="A14" s="57" t="s">
        <v>55</v>
      </c>
      <c r="B14" s="57" t="s">
        <v>56</v>
      </c>
      <c r="C14" s="25" t="s">
        <v>32</v>
      </c>
      <c r="D14" s="25">
        <v>4</v>
      </c>
      <c r="E14" s="26">
        <f>VLOOKUP(A:A,'Overtime Adjustment'!A:AE,3,FALSE)</f>
        <v>2</v>
      </c>
      <c r="F14" s="27">
        <f t="shared" si="0"/>
        <v>2</v>
      </c>
      <c r="G14" s="25">
        <v>0</v>
      </c>
      <c r="H14" s="26">
        <f>VLOOKUP(A:A,'Overtime Adjustment'!A:AE,4,FALSE)</f>
        <v>0</v>
      </c>
      <c r="I14" s="27">
        <f t="shared" si="1"/>
        <v>0</v>
      </c>
      <c r="J14" s="25">
        <v>0</v>
      </c>
      <c r="K14" s="25">
        <v>0</v>
      </c>
      <c r="L14" s="25">
        <v>0</v>
      </c>
      <c r="M14" s="26">
        <f>VLOOKUP(A:A,'Overtime Adjustment'!A:AE,5,FALSE)</f>
        <v>0</v>
      </c>
      <c r="N14" s="27">
        <f t="shared" si="2"/>
        <v>0</v>
      </c>
      <c r="O14" s="25">
        <v>0</v>
      </c>
      <c r="P14" s="26">
        <f>VLOOKUP(A:A,'Overtime Adjustment'!A:AE,8,FALSE)</f>
        <v>0</v>
      </c>
      <c r="Q14" s="27">
        <f t="shared" ca="1" si="3"/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6">
        <f>VLOOKUP(A:A,'Overtime Adjustment'!A:AE,9,FALSE)</f>
        <v>0</v>
      </c>
      <c r="X14" s="27">
        <f t="shared" si="4"/>
        <v>0</v>
      </c>
      <c r="Y14" s="25">
        <v>0</v>
      </c>
      <c r="Z14" s="26">
        <f>VLOOKUP(A:A,'Overtime Adjustment'!A:AE,14,FALSE)</f>
        <v>0</v>
      </c>
      <c r="AA14" s="27">
        <f t="shared" si="5"/>
        <v>0</v>
      </c>
      <c r="AB14" s="25">
        <v>0</v>
      </c>
      <c r="AC14" s="26">
        <f>VLOOKUP(A:A,'Overtime Adjustment'!A:AE,15,FALSE)</f>
        <v>0</v>
      </c>
      <c r="AD14" s="27">
        <f t="shared" si="6"/>
        <v>0</v>
      </c>
      <c r="AE14" s="25">
        <v>0</v>
      </c>
      <c r="AF14" s="26">
        <f>VLOOKUP(A:A,'Overtime Adjustment'!A:AE,16,FALSE)</f>
        <v>0</v>
      </c>
      <c r="AG14" s="27">
        <f t="shared" si="7"/>
        <v>0</v>
      </c>
      <c r="AH14" s="25">
        <v>0</v>
      </c>
      <c r="AI14" s="26">
        <f>VLOOKUP(A:A,'Overtime Adjustment'!A:AE,17,FALSE)</f>
        <v>0</v>
      </c>
      <c r="AJ14" s="27">
        <f t="shared" si="8"/>
        <v>0</v>
      </c>
      <c r="AK14" s="25">
        <v>0</v>
      </c>
      <c r="AL14" s="26">
        <f>VLOOKUP(A:A,'Overtime Adjustment'!A:AE,18,FALSE)</f>
        <v>0</v>
      </c>
      <c r="AM14" s="27">
        <f t="shared" si="9"/>
        <v>0</v>
      </c>
      <c r="AN14" s="25">
        <v>0</v>
      </c>
      <c r="AO14" s="25">
        <v>0</v>
      </c>
      <c r="AP14" s="25">
        <v>0</v>
      </c>
      <c r="AQ14" s="26">
        <f>VLOOKUP(A:A,'Overtime Adjustment'!A:AE,19,FALSE)</f>
        <v>0</v>
      </c>
      <c r="AR14" s="27">
        <f t="shared" si="10"/>
        <v>0</v>
      </c>
      <c r="AS14" s="25">
        <v>0</v>
      </c>
      <c r="AT14" s="26">
        <f>VLOOKUP(A:A,'Overtime Adjustment'!A:AE,20,FALSE)</f>
        <v>0</v>
      </c>
      <c r="AU14" s="27">
        <f t="shared" si="11"/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6">
        <f>VLOOKUP(A:A,'Overtime Adjustment'!A:AE,21,FALSE)</f>
        <v>0</v>
      </c>
      <c r="BD14" s="27">
        <f t="shared" si="12"/>
        <v>0</v>
      </c>
      <c r="BG14" s="25">
        <f t="shared" si="13"/>
        <v>4</v>
      </c>
      <c r="BH14" s="55">
        <f t="shared" si="14"/>
        <v>2</v>
      </c>
      <c r="BI14" s="56">
        <f t="shared" ca="1" si="15"/>
        <v>2</v>
      </c>
    </row>
    <row r="15" spans="1:61" hidden="1" x14ac:dyDescent="0.25">
      <c r="A15" s="25" t="s">
        <v>57</v>
      </c>
      <c r="B15" s="25" t="s">
        <v>58</v>
      </c>
      <c r="C15" s="25" t="s">
        <v>32</v>
      </c>
      <c r="D15" s="25">
        <v>3</v>
      </c>
      <c r="E15" s="26">
        <f>VLOOKUP(A:A,'Overtime Adjustment'!A:AE,3,FALSE)</f>
        <v>3</v>
      </c>
      <c r="F15" s="27">
        <f t="shared" si="0"/>
        <v>0</v>
      </c>
      <c r="G15" s="25">
        <v>0</v>
      </c>
      <c r="H15" s="26">
        <f>VLOOKUP(A:A,'Overtime Adjustment'!A:AE,4,FALSE)</f>
        <v>0</v>
      </c>
      <c r="I15" s="27">
        <f t="shared" si="1"/>
        <v>0</v>
      </c>
      <c r="J15" s="25">
        <v>0</v>
      </c>
      <c r="K15" s="25">
        <v>0</v>
      </c>
      <c r="L15" s="25">
        <v>0</v>
      </c>
      <c r="M15" s="26">
        <f>VLOOKUP(A:A,'Overtime Adjustment'!A:AE,5,FALSE)</f>
        <v>0</v>
      </c>
      <c r="N15" s="27">
        <f t="shared" si="2"/>
        <v>0</v>
      </c>
      <c r="O15" s="25">
        <v>0</v>
      </c>
      <c r="P15" s="26">
        <f>VLOOKUP(A:A,'Overtime Adjustment'!A:AE,8,FALSE)</f>
        <v>0</v>
      </c>
      <c r="Q15" s="27">
        <f t="shared" ca="1" si="3"/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6">
        <f>VLOOKUP(A:A,'Overtime Adjustment'!A:AE,9,FALSE)</f>
        <v>0</v>
      </c>
      <c r="X15" s="27">
        <f t="shared" si="4"/>
        <v>0</v>
      </c>
      <c r="Y15" s="25">
        <v>0</v>
      </c>
      <c r="Z15" s="26">
        <f>VLOOKUP(A:A,'Overtime Adjustment'!A:AE,14,FALSE)</f>
        <v>0</v>
      </c>
      <c r="AA15" s="27">
        <f t="shared" si="5"/>
        <v>0</v>
      </c>
      <c r="AB15" s="25">
        <v>0</v>
      </c>
      <c r="AC15" s="26">
        <f>VLOOKUP(A:A,'Overtime Adjustment'!A:AE,15,FALSE)</f>
        <v>0</v>
      </c>
      <c r="AD15" s="27">
        <f t="shared" si="6"/>
        <v>0</v>
      </c>
      <c r="AE15" s="25">
        <v>0</v>
      </c>
      <c r="AF15" s="26">
        <f>VLOOKUP(A:A,'Overtime Adjustment'!A:AE,16,FALSE)</f>
        <v>0</v>
      </c>
      <c r="AG15" s="27">
        <f t="shared" si="7"/>
        <v>0</v>
      </c>
      <c r="AH15" s="25">
        <v>0</v>
      </c>
      <c r="AI15" s="26">
        <f>VLOOKUP(A:A,'Overtime Adjustment'!A:AE,17,FALSE)</f>
        <v>0</v>
      </c>
      <c r="AJ15" s="27">
        <f t="shared" si="8"/>
        <v>0</v>
      </c>
      <c r="AK15" s="25">
        <v>0</v>
      </c>
      <c r="AL15" s="26">
        <f>VLOOKUP(A:A,'Overtime Adjustment'!A:AE,18,FALSE)</f>
        <v>0</v>
      </c>
      <c r="AM15" s="27">
        <f t="shared" si="9"/>
        <v>0</v>
      </c>
      <c r="AN15" s="25">
        <v>0</v>
      </c>
      <c r="AO15" s="25">
        <v>0</v>
      </c>
      <c r="AP15" s="25">
        <v>0</v>
      </c>
      <c r="AQ15" s="26">
        <f>VLOOKUP(A:A,'Overtime Adjustment'!A:AE,19,FALSE)</f>
        <v>0</v>
      </c>
      <c r="AR15" s="27">
        <f t="shared" si="10"/>
        <v>0</v>
      </c>
      <c r="AS15" s="25">
        <v>0</v>
      </c>
      <c r="AT15" s="26">
        <f>VLOOKUP(A:A,'Overtime Adjustment'!A:AE,20,FALSE)</f>
        <v>0</v>
      </c>
      <c r="AU15" s="27">
        <f t="shared" si="11"/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6">
        <f>VLOOKUP(A:A,'Overtime Adjustment'!A:AE,21,FALSE)</f>
        <v>0</v>
      </c>
      <c r="BD15" s="27">
        <f t="shared" si="12"/>
        <v>0</v>
      </c>
      <c r="BG15" s="25">
        <f t="shared" si="13"/>
        <v>3</v>
      </c>
      <c r="BH15" s="55">
        <f t="shared" si="14"/>
        <v>3</v>
      </c>
      <c r="BI15" s="56">
        <f t="shared" ca="1" si="15"/>
        <v>0</v>
      </c>
    </row>
    <row r="16" spans="1:61" hidden="1" x14ac:dyDescent="0.25">
      <c r="A16" s="28" t="s">
        <v>59</v>
      </c>
      <c r="B16" s="28" t="s">
        <v>60</v>
      </c>
      <c r="C16" s="25" t="s">
        <v>32</v>
      </c>
      <c r="D16" s="25">
        <v>9</v>
      </c>
      <c r="E16" s="26">
        <f>VLOOKUP(A:A,'Overtime Adjustment'!A:AE,3,FALSE)</f>
        <v>8.5</v>
      </c>
      <c r="F16" s="27">
        <f t="shared" si="0"/>
        <v>0.5</v>
      </c>
      <c r="G16" s="25">
        <v>0</v>
      </c>
      <c r="H16" s="26">
        <f>VLOOKUP(A:A,'Overtime Adjustment'!A:AE,4,FALSE)</f>
        <v>0</v>
      </c>
      <c r="I16" s="27">
        <f t="shared" si="1"/>
        <v>0</v>
      </c>
      <c r="J16" s="25">
        <v>0</v>
      </c>
      <c r="K16" s="25">
        <v>0</v>
      </c>
      <c r="L16" s="25">
        <v>0</v>
      </c>
      <c r="M16" s="26">
        <f>VLOOKUP(A:A,'Overtime Adjustment'!A:AE,5,FALSE)</f>
        <v>0</v>
      </c>
      <c r="N16" s="27">
        <f t="shared" si="2"/>
        <v>0</v>
      </c>
      <c r="O16" s="25">
        <v>0</v>
      </c>
      <c r="P16" s="26">
        <f>VLOOKUP(A:A,'Overtime Adjustment'!A:AE,8,FALSE)</f>
        <v>0</v>
      </c>
      <c r="Q16" s="27">
        <f t="shared" ca="1" si="3"/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6">
        <f>VLOOKUP(A:A,'Overtime Adjustment'!A:AE,9,FALSE)</f>
        <v>0</v>
      </c>
      <c r="X16" s="27">
        <f t="shared" si="4"/>
        <v>0</v>
      </c>
      <c r="Y16" s="25">
        <v>0</v>
      </c>
      <c r="Z16" s="26">
        <f>VLOOKUP(A:A,'Overtime Adjustment'!A:AE,14,FALSE)</f>
        <v>0</v>
      </c>
      <c r="AA16" s="27">
        <f t="shared" si="5"/>
        <v>0</v>
      </c>
      <c r="AB16" s="25">
        <v>0</v>
      </c>
      <c r="AC16" s="26">
        <f>VLOOKUP(A:A,'Overtime Adjustment'!A:AE,15,FALSE)</f>
        <v>0</v>
      </c>
      <c r="AD16" s="27">
        <f t="shared" si="6"/>
        <v>0</v>
      </c>
      <c r="AE16" s="25">
        <v>6</v>
      </c>
      <c r="AF16" s="26">
        <f>VLOOKUP(A:A,'Overtime Adjustment'!A:AE,16,FALSE)</f>
        <v>5.5</v>
      </c>
      <c r="AG16" s="27">
        <f t="shared" si="7"/>
        <v>-0.5</v>
      </c>
      <c r="AH16" s="25">
        <v>0</v>
      </c>
      <c r="AI16" s="26">
        <f>VLOOKUP(A:A,'Overtime Adjustment'!A:AE,17,FALSE)</f>
        <v>0</v>
      </c>
      <c r="AJ16" s="27">
        <f t="shared" si="8"/>
        <v>0</v>
      </c>
      <c r="AK16" s="25">
        <v>0</v>
      </c>
      <c r="AL16" s="26">
        <f>VLOOKUP(A:A,'Overtime Adjustment'!A:AE,18,FALSE)</f>
        <v>0</v>
      </c>
      <c r="AM16" s="27">
        <f t="shared" si="9"/>
        <v>0</v>
      </c>
      <c r="AN16" s="25">
        <v>0</v>
      </c>
      <c r="AO16" s="25">
        <v>0</v>
      </c>
      <c r="AP16" s="25">
        <v>0</v>
      </c>
      <c r="AQ16" s="26">
        <f>VLOOKUP(A:A,'Overtime Adjustment'!A:AE,19,FALSE)</f>
        <v>0</v>
      </c>
      <c r="AR16" s="27">
        <f t="shared" si="10"/>
        <v>0</v>
      </c>
      <c r="AS16" s="25">
        <v>0</v>
      </c>
      <c r="AT16" s="26">
        <f>VLOOKUP(A:A,'Overtime Adjustment'!A:AE,20,FALSE)</f>
        <v>0</v>
      </c>
      <c r="AU16" s="27">
        <f t="shared" si="11"/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6">
        <f>VLOOKUP(A:A,'Overtime Adjustment'!A:AE,21,FALSE)</f>
        <v>0</v>
      </c>
      <c r="BD16" s="27">
        <f t="shared" si="12"/>
        <v>0</v>
      </c>
      <c r="BG16" s="25">
        <f t="shared" si="13"/>
        <v>15</v>
      </c>
      <c r="BH16" s="55">
        <f t="shared" si="14"/>
        <v>14</v>
      </c>
      <c r="BI16" s="56">
        <f t="shared" ca="1" si="15"/>
        <v>0</v>
      </c>
    </row>
    <row r="17" spans="1:61" hidden="1" x14ac:dyDescent="0.25">
      <c r="A17" s="25" t="s">
        <v>61</v>
      </c>
      <c r="B17" s="25" t="s">
        <v>62</v>
      </c>
      <c r="C17" s="25" t="s">
        <v>32</v>
      </c>
      <c r="D17" s="25">
        <v>2</v>
      </c>
      <c r="E17" s="26">
        <f>VLOOKUP(A:A,'Overtime Adjustment'!A:AE,3,FALSE)</f>
        <v>2</v>
      </c>
      <c r="F17" s="27">
        <f t="shared" si="0"/>
        <v>0</v>
      </c>
      <c r="G17" s="25">
        <v>0</v>
      </c>
      <c r="H17" s="26">
        <f>VLOOKUP(A:A,'Overtime Adjustment'!A:AE,4,FALSE)</f>
        <v>0</v>
      </c>
      <c r="I17" s="27">
        <f t="shared" si="1"/>
        <v>0</v>
      </c>
      <c r="J17" s="25">
        <v>0</v>
      </c>
      <c r="K17" s="25">
        <v>0</v>
      </c>
      <c r="L17" s="25">
        <v>0</v>
      </c>
      <c r="M17" s="26">
        <f>VLOOKUP(A:A,'Overtime Adjustment'!A:AE,5,FALSE)</f>
        <v>0</v>
      </c>
      <c r="N17" s="27">
        <f t="shared" si="2"/>
        <v>0</v>
      </c>
      <c r="O17" s="25">
        <v>0</v>
      </c>
      <c r="P17" s="26">
        <f>VLOOKUP(A:A,'Overtime Adjustment'!A:AE,8,FALSE)</f>
        <v>0</v>
      </c>
      <c r="Q17" s="27">
        <f t="shared" ca="1" si="3"/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6">
        <f>VLOOKUP(A:A,'Overtime Adjustment'!A:AE,9,FALSE)</f>
        <v>0</v>
      </c>
      <c r="X17" s="27">
        <f t="shared" si="4"/>
        <v>0</v>
      </c>
      <c r="Y17" s="25">
        <v>0</v>
      </c>
      <c r="Z17" s="26">
        <f>VLOOKUP(A:A,'Overtime Adjustment'!A:AE,14,FALSE)</f>
        <v>0</v>
      </c>
      <c r="AA17" s="27">
        <f t="shared" si="5"/>
        <v>0</v>
      </c>
      <c r="AB17" s="25">
        <v>0</v>
      </c>
      <c r="AC17" s="26">
        <f>VLOOKUP(A:A,'Overtime Adjustment'!A:AE,15,FALSE)</f>
        <v>0</v>
      </c>
      <c r="AD17" s="27">
        <f t="shared" si="6"/>
        <v>0</v>
      </c>
      <c r="AE17" s="25">
        <v>0</v>
      </c>
      <c r="AF17" s="26">
        <f>VLOOKUP(A:A,'Overtime Adjustment'!A:AE,16,FALSE)</f>
        <v>0</v>
      </c>
      <c r="AG17" s="27">
        <f t="shared" si="7"/>
        <v>0</v>
      </c>
      <c r="AH17" s="25">
        <v>0</v>
      </c>
      <c r="AI17" s="26">
        <f>VLOOKUP(A:A,'Overtime Adjustment'!A:AE,17,FALSE)</f>
        <v>0</v>
      </c>
      <c r="AJ17" s="27">
        <f t="shared" si="8"/>
        <v>0</v>
      </c>
      <c r="AK17" s="25">
        <v>0</v>
      </c>
      <c r="AL17" s="26">
        <f>VLOOKUP(A:A,'Overtime Adjustment'!A:AE,18,FALSE)</f>
        <v>0</v>
      </c>
      <c r="AM17" s="27">
        <f t="shared" si="9"/>
        <v>0</v>
      </c>
      <c r="AN17" s="25">
        <v>0</v>
      </c>
      <c r="AO17" s="25">
        <v>0</v>
      </c>
      <c r="AP17" s="25">
        <v>0</v>
      </c>
      <c r="AQ17" s="26">
        <f>VLOOKUP(A:A,'Overtime Adjustment'!A:AE,19,FALSE)</f>
        <v>0</v>
      </c>
      <c r="AR17" s="27">
        <f t="shared" si="10"/>
        <v>0</v>
      </c>
      <c r="AS17" s="25">
        <v>0</v>
      </c>
      <c r="AT17" s="26">
        <f>VLOOKUP(A:A,'Overtime Adjustment'!A:AE,20,FALSE)</f>
        <v>0</v>
      </c>
      <c r="AU17" s="27">
        <f t="shared" si="11"/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6">
        <f>VLOOKUP(A:A,'Overtime Adjustment'!A:AE,21,FALSE)</f>
        <v>0</v>
      </c>
      <c r="BD17" s="27">
        <f t="shared" si="12"/>
        <v>0</v>
      </c>
      <c r="BG17" s="25">
        <f t="shared" si="13"/>
        <v>2</v>
      </c>
      <c r="BH17" s="55">
        <f t="shared" si="14"/>
        <v>2</v>
      </c>
      <c r="BI17" s="56">
        <f t="shared" ca="1" si="15"/>
        <v>0</v>
      </c>
    </row>
    <row r="18" spans="1:61" x14ac:dyDescent="0.25">
      <c r="A18" s="25" t="s">
        <v>63</v>
      </c>
      <c r="B18" s="25" t="s">
        <v>64</v>
      </c>
      <c r="C18" s="25" t="s">
        <v>32</v>
      </c>
      <c r="D18" s="25">
        <v>3</v>
      </c>
      <c r="E18" s="28">
        <f>VLOOKUP(A:A,'Overtime Adjustment'!A:AE,3,FALSE)</f>
        <v>7</v>
      </c>
      <c r="F18" s="28">
        <f t="shared" si="0"/>
        <v>-4</v>
      </c>
      <c r="G18" s="25">
        <v>4</v>
      </c>
      <c r="H18" s="28">
        <f>VLOOKUP(A:A,'Overtime Adjustment'!A:AE,4,FALSE)</f>
        <v>0</v>
      </c>
      <c r="I18" s="28">
        <f t="shared" si="1"/>
        <v>4</v>
      </c>
      <c r="J18" s="25">
        <v>0</v>
      </c>
      <c r="K18" s="25">
        <v>0</v>
      </c>
      <c r="L18" s="25">
        <v>0</v>
      </c>
      <c r="M18" s="26">
        <f>VLOOKUP(A:A,'Overtime Adjustment'!A:AE,5,FALSE)</f>
        <v>0</v>
      </c>
      <c r="N18" s="27">
        <f t="shared" si="2"/>
        <v>0</v>
      </c>
      <c r="O18" s="25">
        <v>8</v>
      </c>
      <c r="P18" s="26">
        <f>VLOOKUP(A:A,'Overtime Adjustment'!A:AE,8,FALSE)</f>
        <v>8</v>
      </c>
      <c r="Q18" s="27">
        <f t="shared" ca="1" si="3"/>
        <v>0</v>
      </c>
      <c r="R18" s="25">
        <v>4.07</v>
      </c>
      <c r="S18" s="25">
        <v>0</v>
      </c>
      <c r="T18" s="25">
        <v>0</v>
      </c>
      <c r="U18" s="25">
        <v>0</v>
      </c>
      <c r="V18" s="25">
        <v>0</v>
      </c>
      <c r="W18" s="26">
        <f>VLOOKUP(A:A,'Overtime Adjustment'!A:AE,9,FALSE)</f>
        <v>4.07</v>
      </c>
      <c r="X18" s="27">
        <f t="shared" si="4"/>
        <v>0</v>
      </c>
      <c r="Y18" s="25">
        <v>0</v>
      </c>
      <c r="Z18" s="26">
        <f>VLOOKUP(A:A,'Overtime Adjustment'!A:AE,14,FALSE)</f>
        <v>0</v>
      </c>
      <c r="AA18" s="27">
        <f t="shared" si="5"/>
        <v>0</v>
      </c>
      <c r="AB18" s="25">
        <v>0</v>
      </c>
      <c r="AC18" s="26">
        <f>VLOOKUP(A:A,'Overtime Adjustment'!A:AE,15,FALSE)</f>
        <v>0</v>
      </c>
      <c r="AD18" s="27">
        <f t="shared" si="6"/>
        <v>0</v>
      </c>
      <c r="AE18" s="25">
        <v>0</v>
      </c>
      <c r="AF18" s="26">
        <f>VLOOKUP(A:A,'Overtime Adjustment'!A:AE,16,FALSE)</f>
        <v>4</v>
      </c>
      <c r="AG18" s="27">
        <f t="shared" si="7"/>
        <v>4</v>
      </c>
      <c r="AH18" s="25">
        <v>0</v>
      </c>
      <c r="AI18" s="26">
        <f>VLOOKUP(A:A,'Overtime Adjustment'!A:AE,17,FALSE)</f>
        <v>0</v>
      </c>
      <c r="AJ18" s="27">
        <f t="shared" si="8"/>
        <v>0</v>
      </c>
      <c r="AK18" s="25">
        <v>4</v>
      </c>
      <c r="AL18" s="28">
        <f>VLOOKUP(A:A,'Overtime Adjustment'!A:AE,18,FALSE)</f>
        <v>0</v>
      </c>
      <c r="AM18" s="28">
        <f t="shared" si="9"/>
        <v>-4</v>
      </c>
      <c r="AN18" s="25">
        <v>0</v>
      </c>
      <c r="AO18" s="25">
        <v>0</v>
      </c>
      <c r="AP18" s="25">
        <v>0</v>
      </c>
      <c r="AQ18" s="26">
        <f>VLOOKUP(A:A,'Overtime Adjustment'!A:AE,19,FALSE)</f>
        <v>0</v>
      </c>
      <c r="AR18" s="27">
        <f t="shared" si="10"/>
        <v>0</v>
      </c>
      <c r="AS18" s="25">
        <v>4</v>
      </c>
      <c r="AT18" s="28">
        <f>VLOOKUP(A:A,'Overtime Adjustment'!A:AE,20,FALSE)</f>
        <v>0</v>
      </c>
      <c r="AU18" s="28">
        <f t="shared" si="11"/>
        <v>-4</v>
      </c>
      <c r="AV18" s="25">
        <v>8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8">
        <f>VLOOKUP(A:A,'Overtime Adjustment'!A:AE,21,FALSE)</f>
        <v>0</v>
      </c>
      <c r="BD18" s="28">
        <f t="shared" si="12"/>
        <v>-8</v>
      </c>
      <c r="BG18" s="25">
        <f t="shared" si="13"/>
        <v>35.07</v>
      </c>
      <c r="BH18" s="55">
        <f t="shared" si="14"/>
        <v>23.07</v>
      </c>
      <c r="BI18" s="56">
        <f t="shared" ca="1" si="15"/>
        <v>-24.07</v>
      </c>
    </row>
    <row r="19" spans="1:61" hidden="1" x14ac:dyDescent="0.25">
      <c r="A19" s="25" t="s">
        <v>65</v>
      </c>
      <c r="B19" s="25" t="s">
        <v>66</v>
      </c>
      <c r="C19" s="25" t="s">
        <v>32</v>
      </c>
      <c r="D19" s="25">
        <v>2</v>
      </c>
      <c r="E19" s="26">
        <f>VLOOKUP(A:A,'Overtime Adjustment'!A:AE,3,FALSE)</f>
        <v>2</v>
      </c>
      <c r="F19" s="27">
        <f t="shared" si="0"/>
        <v>0</v>
      </c>
      <c r="G19" s="25">
        <v>0</v>
      </c>
      <c r="H19" s="26">
        <f>VLOOKUP(A:A,'Overtime Adjustment'!A:AE,4,FALSE)</f>
        <v>0</v>
      </c>
      <c r="I19" s="27">
        <f t="shared" si="1"/>
        <v>0</v>
      </c>
      <c r="J19" s="25">
        <v>0</v>
      </c>
      <c r="K19" s="25">
        <v>0</v>
      </c>
      <c r="L19" s="25">
        <v>0</v>
      </c>
      <c r="M19" s="26">
        <f>VLOOKUP(A:A,'Overtime Adjustment'!A:AE,5,FALSE)</f>
        <v>0</v>
      </c>
      <c r="N19" s="27">
        <f t="shared" si="2"/>
        <v>0</v>
      </c>
      <c r="O19" s="25">
        <v>0</v>
      </c>
      <c r="P19" s="26">
        <f>VLOOKUP(A:A,'Overtime Adjustment'!A:AE,8,FALSE)</f>
        <v>0</v>
      </c>
      <c r="Q19" s="27">
        <f t="shared" ca="1" si="3"/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6">
        <f>VLOOKUP(A:A,'Overtime Adjustment'!A:AE,9,FALSE)</f>
        <v>0</v>
      </c>
      <c r="X19" s="27">
        <f t="shared" si="4"/>
        <v>0</v>
      </c>
      <c r="Y19" s="25">
        <v>0</v>
      </c>
      <c r="Z19" s="26">
        <f>VLOOKUP(A:A,'Overtime Adjustment'!A:AE,14,FALSE)</f>
        <v>0</v>
      </c>
      <c r="AA19" s="27">
        <f t="shared" si="5"/>
        <v>0</v>
      </c>
      <c r="AB19" s="25">
        <v>0</v>
      </c>
      <c r="AC19" s="26">
        <f>VLOOKUP(A:A,'Overtime Adjustment'!A:AE,15,FALSE)</f>
        <v>0</v>
      </c>
      <c r="AD19" s="27">
        <f t="shared" si="6"/>
        <v>0</v>
      </c>
      <c r="AE19" s="25">
        <v>0</v>
      </c>
      <c r="AF19" s="26">
        <f>VLOOKUP(A:A,'Overtime Adjustment'!A:AE,16,FALSE)</f>
        <v>0</v>
      </c>
      <c r="AG19" s="27">
        <f t="shared" si="7"/>
        <v>0</v>
      </c>
      <c r="AH19" s="25">
        <v>0</v>
      </c>
      <c r="AI19" s="26">
        <f>VLOOKUP(A:A,'Overtime Adjustment'!A:AE,17,FALSE)</f>
        <v>0</v>
      </c>
      <c r="AJ19" s="27">
        <f t="shared" si="8"/>
        <v>0</v>
      </c>
      <c r="AK19" s="25">
        <v>0</v>
      </c>
      <c r="AL19" s="26">
        <f>VLOOKUP(A:A,'Overtime Adjustment'!A:AE,18,FALSE)</f>
        <v>0</v>
      </c>
      <c r="AM19" s="27">
        <f t="shared" si="9"/>
        <v>0</v>
      </c>
      <c r="AN19" s="25">
        <v>0</v>
      </c>
      <c r="AO19" s="25">
        <v>0</v>
      </c>
      <c r="AP19" s="25">
        <v>0</v>
      </c>
      <c r="AQ19" s="26">
        <f>VLOOKUP(A:A,'Overtime Adjustment'!A:AE,19,FALSE)</f>
        <v>0</v>
      </c>
      <c r="AR19" s="27">
        <f t="shared" si="10"/>
        <v>0</v>
      </c>
      <c r="AS19" s="25">
        <v>0</v>
      </c>
      <c r="AT19" s="26">
        <f>VLOOKUP(A:A,'Overtime Adjustment'!A:AE,20,FALSE)</f>
        <v>0</v>
      </c>
      <c r="AU19" s="27">
        <f t="shared" si="11"/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6">
        <f>VLOOKUP(A:A,'Overtime Adjustment'!A:AE,21,FALSE)</f>
        <v>0</v>
      </c>
      <c r="BD19" s="27">
        <f t="shared" si="12"/>
        <v>0</v>
      </c>
      <c r="BG19" s="25">
        <f t="shared" si="13"/>
        <v>2</v>
      </c>
      <c r="BH19" s="55">
        <f t="shared" si="14"/>
        <v>2</v>
      </c>
      <c r="BI19" s="56">
        <f t="shared" ca="1" si="15"/>
        <v>0</v>
      </c>
    </row>
    <row r="20" spans="1:61" hidden="1" x14ac:dyDescent="0.25">
      <c r="A20" s="25" t="s">
        <v>67</v>
      </c>
      <c r="B20" s="25" t="s">
        <v>68</v>
      </c>
      <c r="C20" s="25" t="s">
        <v>32</v>
      </c>
      <c r="D20" s="25">
        <v>4</v>
      </c>
      <c r="E20" s="26">
        <f>VLOOKUP(A:A,'Overtime Adjustment'!A:AE,3,FALSE)</f>
        <v>4</v>
      </c>
      <c r="F20" s="27">
        <f t="shared" si="0"/>
        <v>0</v>
      </c>
      <c r="G20" s="25">
        <v>0</v>
      </c>
      <c r="H20" s="26">
        <f>VLOOKUP(A:A,'Overtime Adjustment'!A:AE,4,FALSE)</f>
        <v>0</v>
      </c>
      <c r="I20" s="27">
        <f t="shared" si="1"/>
        <v>0</v>
      </c>
      <c r="J20" s="25">
        <v>0</v>
      </c>
      <c r="K20" s="25">
        <v>0</v>
      </c>
      <c r="L20" s="25">
        <v>0</v>
      </c>
      <c r="M20" s="26">
        <f>VLOOKUP(A:A,'Overtime Adjustment'!A:AE,5,FALSE)</f>
        <v>0</v>
      </c>
      <c r="N20" s="27">
        <f t="shared" si="2"/>
        <v>0</v>
      </c>
      <c r="O20" s="25">
        <v>0</v>
      </c>
      <c r="P20" s="26">
        <f>VLOOKUP(A:A,'Overtime Adjustment'!A:AE,8,FALSE)</f>
        <v>0</v>
      </c>
      <c r="Q20" s="27">
        <f t="shared" ca="1" si="3"/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6">
        <f>VLOOKUP(A:A,'Overtime Adjustment'!A:AE,9,FALSE)</f>
        <v>0</v>
      </c>
      <c r="X20" s="27">
        <f t="shared" si="4"/>
        <v>0</v>
      </c>
      <c r="Y20" s="25">
        <v>0</v>
      </c>
      <c r="Z20" s="26">
        <f>VLOOKUP(A:A,'Overtime Adjustment'!A:AE,14,FALSE)</f>
        <v>0</v>
      </c>
      <c r="AA20" s="27">
        <f t="shared" si="5"/>
        <v>0</v>
      </c>
      <c r="AB20" s="25">
        <v>0</v>
      </c>
      <c r="AC20" s="26">
        <f>VLOOKUP(A:A,'Overtime Adjustment'!A:AE,15,FALSE)</f>
        <v>0</v>
      </c>
      <c r="AD20" s="27">
        <f t="shared" si="6"/>
        <v>0</v>
      </c>
      <c r="AE20" s="25">
        <v>0</v>
      </c>
      <c r="AF20" s="26">
        <f>VLOOKUP(A:A,'Overtime Adjustment'!A:AE,16,FALSE)</f>
        <v>0</v>
      </c>
      <c r="AG20" s="27">
        <f t="shared" si="7"/>
        <v>0</v>
      </c>
      <c r="AH20" s="25">
        <v>0</v>
      </c>
      <c r="AI20" s="26">
        <f>VLOOKUP(A:A,'Overtime Adjustment'!A:AE,17,FALSE)</f>
        <v>0</v>
      </c>
      <c r="AJ20" s="27">
        <f t="shared" si="8"/>
        <v>0</v>
      </c>
      <c r="AK20" s="25">
        <v>0</v>
      </c>
      <c r="AL20" s="26">
        <f>VLOOKUP(A:A,'Overtime Adjustment'!A:AE,18,FALSE)</f>
        <v>0</v>
      </c>
      <c r="AM20" s="27">
        <f t="shared" si="9"/>
        <v>0</v>
      </c>
      <c r="AN20" s="25">
        <v>0</v>
      </c>
      <c r="AO20" s="25">
        <v>0</v>
      </c>
      <c r="AP20" s="25">
        <v>0</v>
      </c>
      <c r="AQ20" s="26">
        <f>VLOOKUP(A:A,'Overtime Adjustment'!A:AE,19,FALSE)</f>
        <v>0</v>
      </c>
      <c r="AR20" s="27">
        <f t="shared" si="10"/>
        <v>0</v>
      </c>
      <c r="AS20" s="25">
        <v>0</v>
      </c>
      <c r="AT20" s="26">
        <f>VLOOKUP(A:A,'Overtime Adjustment'!A:AE,20,FALSE)</f>
        <v>0</v>
      </c>
      <c r="AU20" s="27">
        <f t="shared" si="11"/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6">
        <f>VLOOKUP(A:A,'Overtime Adjustment'!A:AE,21,FALSE)</f>
        <v>0</v>
      </c>
      <c r="BD20" s="27">
        <f t="shared" si="12"/>
        <v>0</v>
      </c>
      <c r="BG20" s="25">
        <f t="shared" si="13"/>
        <v>4</v>
      </c>
      <c r="BH20" s="55">
        <f t="shared" si="14"/>
        <v>4</v>
      </c>
      <c r="BI20" s="56">
        <f t="shared" ca="1" si="15"/>
        <v>0</v>
      </c>
    </row>
    <row r="21" spans="1:61" hidden="1" x14ac:dyDescent="0.25">
      <c r="A21" s="25" t="s">
        <v>69</v>
      </c>
      <c r="B21" s="25" t="s">
        <v>70</v>
      </c>
      <c r="C21" s="25" t="s">
        <v>32</v>
      </c>
      <c r="D21" s="25">
        <v>1.25</v>
      </c>
      <c r="E21" s="26">
        <f>VLOOKUP(A:A,'Overtime Adjustment'!A:AE,3,FALSE)</f>
        <v>1.2500000000000018</v>
      </c>
      <c r="F21" s="27">
        <v>0</v>
      </c>
      <c r="G21" s="25">
        <v>0</v>
      </c>
      <c r="H21" s="26">
        <f>VLOOKUP(A:A,'Overtime Adjustment'!A:AE,4,FALSE)</f>
        <v>0</v>
      </c>
      <c r="I21" s="27">
        <f t="shared" si="1"/>
        <v>0</v>
      </c>
      <c r="J21" s="25">
        <v>0</v>
      </c>
      <c r="K21" s="25">
        <v>0</v>
      </c>
      <c r="L21" s="25">
        <v>0</v>
      </c>
      <c r="M21" s="26">
        <f>VLOOKUP(A:A,'Overtime Adjustment'!A:AE,5,FALSE)</f>
        <v>0</v>
      </c>
      <c r="N21" s="27">
        <f t="shared" si="2"/>
        <v>0</v>
      </c>
      <c r="O21" s="25">
        <v>0</v>
      </c>
      <c r="P21" s="26">
        <f>VLOOKUP(A:A,'Overtime Adjustment'!A:AE,8,FALSE)</f>
        <v>0</v>
      </c>
      <c r="Q21" s="27">
        <f t="shared" ca="1" si="3"/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6">
        <f>VLOOKUP(A:A,'Overtime Adjustment'!A:AE,9,FALSE)</f>
        <v>0</v>
      </c>
      <c r="X21" s="27">
        <f t="shared" si="4"/>
        <v>0</v>
      </c>
      <c r="Y21" s="25">
        <v>0</v>
      </c>
      <c r="Z21" s="26">
        <f>VLOOKUP(A:A,'Overtime Adjustment'!A:AE,14,FALSE)</f>
        <v>0</v>
      </c>
      <c r="AA21" s="27">
        <f t="shared" si="5"/>
        <v>0</v>
      </c>
      <c r="AB21" s="25">
        <v>0</v>
      </c>
      <c r="AC21" s="26">
        <f>VLOOKUP(A:A,'Overtime Adjustment'!A:AE,15,FALSE)</f>
        <v>0</v>
      </c>
      <c r="AD21" s="27">
        <f t="shared" si="6"/>
        <v>0</v>
      </c>
      <c r="AE21" s="25">
        <v>0</v>
      </c>
      <c r="AF21" s="26">
        <f>VLOOKUP(A:A,'Overtime Adjustment'!A:AE,16,FALSE)</f>
        <v>0</v>
      </c>
      <c r="AG21" s="27">
        <f t="shared" si="7"/>
        <v>0</v>
      </c>
      <c r="AH21" s="25">
        <v>0</v>
      </c>
      <c r="AI21" s="26">
        <f>VLOOKUP(A:A,'Overtime Adjustment'!A:AE,17,FALSE)</f>
        <v>0</v>
      </c>
      <c r="AJ21" s="27">
        <f t="shared" si="8"/>
        <v>0</v>
      </c>
      <c r="AK21" s="25">
        <v>0</v>
      </c>
      <c r="AL21" s="26">
        <f>VLOOKUP(A:A,'Overtime Adjustment'!A:AE,18,FALSE)</f>
        <v>0</v>
      </c>
      <c r="AM21" s="27">
        <f t="shared" si="9"/>
        <v>0</v>
      </c>
      <c r="AN21" s="25">
        <v>0</v>
      </c>
      <c r="AO21" s="25">
        <v>0</v>
      </c>
      <c r="AP21" s="25">
        <v>0</v>
      </c>
      <c r="AQ21" s="26">
        <f>VLOOKUP(A:A,'Overtime Adjustment'!A:AE,19,FALSE)</f>
        <v>0</v>
      </c>
      <c r="AR21" s="27">
        <f t="shared" si="10"/>
        <v>0</v>
      </c>
      <c r="AS21" s="25">
        <v>0</v>
      </c>
      <c r="AT21" s="26">
        <f>VLOOKUP(A:A,'Overtime Adjustment'!A:AE,20,FALSE)</f>
        <v>0</v>
      </c>
      <c r="AU21" s="27">
        <f t="shared" si="11"/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6">
        <f>VLOOKUP(A:A,'Overtime Adjustment'!A:AE,21,FALSE)</f>
        <v>0</v>
      </c>
      <c r="BD21" s="27">
        <f t="shared" si="12"/>
        <v>0</v>
      </c>
      <c r="BG21" s="25">
        <f t="shared" si="13"/>
        <v>1.25</v>
      </c>
      <c r="BH21" s="55">
        <f t="shared" si="14"/>
        <v>1.2500000000000018</v>
      </c>
      <c r="BI21" s="56">
        <f t="shared" ca="1" si="15"/>
        <v>-1.7763568394002505E-15</v>
      </c>
    </row>
    <row r="22" spans="1:61" hidden="1" x14ac:dyDescent="0.25">
      <c r="A22" s="25" t="s">
        <v>71</v>
      </c>
      <c r="B22" s="25" t="s">
        <v>72</v>
      </c>
      <c r="C22" s="25" t="s">
        <v>32</v>
      </c>
      <c r="D22" s="25">
        <v>0</v>
      </c>
      <c r="E22" s="26">
        <f>VLOOKUP(A:A,'Overtime Adjustment'!A:AE,3,FALSE)</f>
        <v>0</v>
      </c>
      <c r="F22" s="27">
        <f t="shared" si="0"/>
        <v>0</v>
      </c>
      <c r="G22" s="25">
        <v>0</v>
      </c>
      <c r="H22" s="26">
        <f>VLOOKUP(A:A,'Overtime Adjustment'!A:AE,4,FALSE)</f>
        <v>0</v>
      </c>
      <c r="I22" s="27">
        <f t="shared" si="1"/>
        <v>0</v>
      </c>
      <c r="J22" s="25">
        <v>0</v>
      </c>
      <c r="K22" s="25">
        <v>0</v>
      </c>
      <c r="L22" s="25">
        <v>0</v>
      </c>
      <c r="M22" s="26">
        <f>VLOOKUP(A:A,'Overtime Adjustment'!A:AE,5,FALSE)</f>
        <v>0</v>
      </c>
      <c r="N22" s="27">
        <f t="shared" si="2"/>
        <v>0</v>
      </c>
      <c r="O22" s="25">
        <v>0</v>
      </c>
      <c r="P22" s="26">
        <f>VLOOKUP(A:A,'Overtime Adjustment'!A:AE,8,FALSE)</f>
        <v>0</v>
      </c>
      <c r="Q22" s="27">
        <f t="shared" ca="1" si="3"/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6">
        <f>VLOOKUP(A:A,'Overtime Adjustment'!A:AE,9,FALSE)</f>
        <v>0</v>
      </c>
      <c r="X22" s="27">
        <f t="shared" si="4"/>
        <v>0</v>
      </c>
      <c r="Y22" s="25">
        <v>1</v>
      </c>
      <c r="Z22" s="26">
        <f>VLOOKUP(A:A,'Overtime Adjustment'!A:AE,14,FALSE)</f>
        <v>1</v>
      </c>
      <c r="AA22" s="27">
        <f t="shared" si="5"/>
        <v>0</v>
      </c>
      <c r="AB22" s="25">
        <v>0</v>
      </c>
      <c r="AC22" s="26">
        <f>VLOOKUP(A:A,'Overtime Adjustment'!A:AE,15,FALSE)</f>
        <v>0</v>
      </c>
      <c r="AD22" s="27">
        <f t="shared" si="6"/>
        <v>0</v>
      </c>
      <c r="AE22" s="25">
        <v>0</v>
      </c>
      <c r="AF22" s="26">
        <f>VLOOKUP(A:A,'Overtime Adjustment'!A:AE,16,FALSE)</f>
        <v>0</v>
      </c>
      <c r="AG22" s="27">
        <f t="shared" si="7"/>
        <v>0</v>
      </c>
      <c r="AH22" s="25">
        <v>0</v>
      </c>
      <c r="AI22" s="26">
        <f>VLOOKUP(A:A,'Overtime Adjustment'!A:AE,17,FALSE)</f>
        <v>0</v>
      </c>
      <c r="AJ22" s="27">
        <f t="shared" si="8"/>
        <v>0</v>
      </c>
      <c r="AK22" s="25">
        <v>0</v>
      </c>
      <c r="AL22" s="26">
        <f>VLOOKUP(A:A,'Overtime Adjustment'!A:AE,18,FALSE)</f>
        <v>0</v>
      </c>
      <c r="AM22" s="27">
        <f t="shared" si="9"/>
        <v>0</v>
      </c>
      <c r="AN22" s="25">
        <v>0</v>
      </c>
      <c r="AO22" s="25">
        <v>0</v>
      </c>
      <c r="AP22" s="25">
        <v>0</v>
      </c>
      <c r="AQ22" s="26">
        <f>VLOOKUP(A:A,'Overtime Adjustment'!A:AE,19,FALSE)</f>
        <v>0</v>
      </c>
      <c r="AR22" s="27">
        <f t="shared" si="10"/>
        <v>0</v>
      </c>
      <c r="AS22" s="25">
        <v>0</v>
      </c>
      <c r="AT22" s="26">
        <f>VLOOKUP(A:A,'Overtime Adjustment'!A:AE,20,FALSE)</f>
        <v>0</v>
      </c>
      <c r="AU22" s="27">
        <f t="shared" si="11"/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6">
        <f>VLOOKUP(A:A,'Overtime Adjustment'!A:AE,21,FALSE)</f>
        <v>0</v>
      </c>
      <c r="BD22" s="27">
        <f t="shared" si="12"/>
        <v>0</v>
      </c>
      <c r="BG22" s="25">
        <f t="shared" si="13"/>
        <v>1</v>
      </c>
      <c r="BH22" s="55">
        <f t="shared" si="14"/>
        <v>1</v>
      </c>
      <c r="BI22" s="56">
        <f t="shared" ca="1" si="15"/>
        <v>0</v>
      </c>
    </row>
    <row r="23" spans="1:61" hidden="1" x14ac:dyDescent="0.25">
      <c r="A23" s="25" t="s">
        <v>73</v>
      </c>
      <c r="B23" s="25" t="s">
        <v>74</v>
      </c>
      <c r="C23" s="25" t="s">
        <v>32</v>
      </c>
      <c r="D23" s="25">
        <v>2</v>
      </c>
      <c r="E23" s="26">
        <f>VLOOKUP(A:A,'Overtime Adjustment'!A:AE,3,FALSE)</f>
        <v>2</v>
      </c>
      <c r="F23" s="27">
        <f t="shared" si="0"/>
        <v>0</v>
      </c>
      <c r="G23" s="25">
        <v>0</v>
      </c>
      <c r="H23" s="26">
        <f>VLOOKUP(A:A,'Overtime Adjustment'!A:AE,4,FALSE)</f>
        <v>0</v>
      </c>
      <c r="I23" s="27">
        <f t="shared" si="1"/>
        <v>0</v>
      </c>
      <c r="J23" s="25">
        <v>0</v>
      </c>
      <c r="K23" s="25">
        <v>0</v>
      </c>
      <c r="L23" s="25">
        <v>0</v>
      </c>
      <c r="M23" s="26">
        <f>VLOOKUP(A:A,'Overtime Adjustment'!A:AE,5,FALSE)</f>
        <v>0</v>
      </c>
      <c r="N23" s="27">
        <f t="shared" si="2"/>
        <v>0</v>
      </c>
      <c r="O23" s="25">
        <v>0</v>
      </c>
      <c r="P23" s="26">
        <f>VLOOKUP(A:A,'Overtime Adjustment'!A:AE,8,FALSE)</f>
        <v>0</v>
      </c>
      <c r="Q23" s="27">
        <f t="shared" ca="1" si="3"/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6">
        <f>VLOOKUP(A:A,'Overtime Adjustment'!A:AE,9,FALSE)</f>
        <v>0</v>
      </c>
      <c r="X23" s="27">
        <f t="shared" si="4"/>
        <v>0</v>
      </c>
      <c r="Y23" s="25">
        <v>0</v>
      </c>
      <c r="Z23" s="26">
        <f>VLOOKUP(A:A,'Overtime Adjustment'!A:AE,14,FALSE)</f>
        <v>0</v>
      </c>
      <c r="AA23" s="27">
        <f t="shared" si="5"/>
        <v>0</v>
      </c>
      <c r="AB23" s="25">
        <v>0</v>
      </c>
      <c r="AC23" s="26">
        <f>VLOOKUP(A:A,'Overtime Adjustment'!A:AE,15,FALSE)</f>
        <v>0</v>
      </c>
      <c r="AD23" s="27">
        <f t="shared" si="6"/>
        <v>0</v>
      </c>
      <c r="AE23" s="25">
        <v>0</v>
      </c>
      <c r="AF23" s="26">
        <f>VLOOKUP(A:A,'Overtime Adjustment'!A:AE,16,FALSE)</f>
        <v>0</v>
      </c>
      <c r="AG23" s="27">
        <f t="shared" si="7"/>
        <v>0</v>
      </c>
      <c r="AH23" s="25">
        <v>0</v>
      </c>
      <c r="AI23" s="26">
        <f>VLOOKUP(A:A,'Overtime Adjustment'!A:AE,17,FALSE)</f>
        <v>0</v>
      </c>
      <c r="AJ23" s="27">
        <f t="shared" si="8"/>
        <v>0</v>
      </c>
      <c r="AK23" s="25">
        <v>0</v>
      </c>
      <c r="AL23" s="26">
        <f>VLOOKUP(A:A,'Overtime Adjustment'!A:AE,18,FALSE)</f>
        <v>0</v>
      </c>
      <c r="AM23" s="27">
        <f t="shared" si="9"/>
        <v>0</v>
      </c>
      <c r="AN23" s="25">
        <v>0</v>
      </c>
      <c r="AO23" s="25">
        <v>0</v>
      </c>
      <c r="AP23" s="25">
        <v>0</v>
      </c>
      <c r="AQ23" s="26">
        <f>VLOOKUP(A:A,'Overtime Adjustment'!A:AE,19,FALSE)</f>
        <v>0</v>
      </c>
      <c r="AR23" s="27">
        <f t="shared" si="10"/>
        <v>0</v>
      </c>
      <c r="AS23" s="25">
        <v>0</v>
      </c>
      <c r="AT23" s="26">
        <f>VLOOKUP(A:A,'Overtime Adjustment'!A:AE,20,FALSE)</f>
        <v>0</v>
      </c>
      <c r="AU23" s="27">
        <f t="shared" si="11"/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6">
        <f>VLOOKUP(A:A,'Overtime Adjustment'!A:AE,21,FALSE)</f>
        <v>0</v>
      </c>
      <c r="BD23" s="27">
        <f t="shared" si="12"/>
        <v>0</v>
      </c>
      <c r="BG23" s="25">
        <f t="shared" si="13"/>
        <v>2</v>
      </c>
      <c r="BH23" s="55">
        <f t="shared" si="14"/>
        <v>2</v>
      </c>
      <c r="BI23" s="56">
        <f t="shared" ca="1" si="15"/>
        <v>0</v>
      </c>
    </row>
  </sheetData>
  <autoFilter ref="A1:BI23" xr:uid="{00000000-0001-0000-0000-000000000000}">
    <filterColumn colId="60">
      <filters>
        <filter val="0.09"/>
        <filter val="1.26"/>
        <filter val="2.00"/>
        <filter val="-24.00"/>
        <filter val="-24.07"/>
        <filter val="8.90"/>
      </filters>
    </filterColumn>
  </autoFilter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6C7A-6E13-462B-82B9-E48270809674}">
  <sheetPr codeName="Sheet2" filterMode="1"/>
  <dimension ref="A1:R35"/>
  <sheetViews>
    <sheetView tabSelected="1" topLeftCell="E1" workbookViewId="0">
      <selection activeCell="J47" sqref="J47"/>
    </sheetView>
  </sheetViews>
  <sheetFormatPr defaultRowHeight="15" x14ac:dyDescent="0.25"/>
  <cols>
    <col min="1" max="1" width="21.140625" style="25" bestFit="1" customWidth="1"/>
    <col min="2" max="2" width="12.140625" style="25" bestFit="1" customWidth="1"/>
    <col min="3" max="3" width="37" style="25" bestFit="1" customWidth="1"/>
    <col min="4" max="4" width="15.42578125" style="25" bestFit="1" customWidth="1"/>
    <col min="5" max="5" width="15.42578125" style="26" customWidth="1"/>
    <col min="6" max="6" width="15.42578125" style="27" customWidth="1"/>
    <col min="7" max="7" width="14.140625" style="25" bestFit="1" customWidth="1"/>
    <col min="8" max="8" width="14.140625" style="26" customWidth="1"/>
    <col min="9" max="9" width="14.140625" style="27" customWidth="1"/>
    <col min="10" max="10" width="42.85546875" style="25" customWidth="1"/>
    <col min="11" max="11" width="18.5703125" style="25" bestFit="1" customWidth="1"/>
    <col min="12" max="12" width="18.5703125" style="26" customWidth="1"/>
    <col min="13" max="13" width="18.5703125" style="27" customWidth="1"/>
    <col min="14" max="14" width="44.140625" style="25" bestFit="1" customWidth="1"/>
    <col min="15" max="16384" width="9.140625" style="25"/>
  </cols>
  <sheetData>
    <row r="1" spans="1:18" s="59" customFormat="1" x14ac:dyDescent="0.25">
      <c r="A1" s="25" t="s">
        <v>204</v>
      </c>
      <c r="B1" s="25" t="s">
        <v>99</v>
      </c>
      <c r="C1" s="25" t="s">
        <v>92</v>
      </c>
      <c r="D1" s="25" t="s">
        <v>205</v>
      </c>
      <c r="E1" s="26"/>
      <c r="F1" s="27"/>
      <c r="G1" s="25" t="s">
        <v>206</v>
      </c>
      <c r="H1" s="26"/>
      <c r="I1" s="27"/>
      <c r="J1" s="25" t="s">
        <v>139</v>
      </c>
      <c r="K1" s="25" t="s">
        <v>207</v>
      </c>
      <c r="L1" s="26"/>
      <c r="M1" s="27"/>
      <c r="N1" s="25" t="s">
        <v>141</v>
      </c>
    </row>
    <row r="2" spans="1:18" x14ac:dyDescent="0.25">
      <c r="A2" s="25" t="s">
        <v>32</v>
      </c>
      <c r="B2" s="25" t="s">
        <v>150</v>
      </c>
      <c r="C2" s="25" t="s">
        <v>151</v>
      </c>
      <c r="D2" s="25">
        <v>0</v>
      </c>
      <c r="E2" s="26">
        <f>VLOOKUP(B:B,'Late &amp; Absences Adjustment'!A:G,3,FALSE)</f>
        <v>0</v>
      </c>
      <c r="F2" s="27">
        <f>E2-D2</f>
        <v>0</v>
      </c>
      <c r="G2" s="25">
        <v>0</v>
      </c>
      <c r="H2" s="26">
        <f>VLOOKUP(B:B,'Late &amp; Absences Adjustment'!A:G,4,FALSE)</f>
        <v>0</v>
      </c>
      <c r="I2" s="27">
        <f>H2-G2</f>
        <v>0</v>
      </c>
      <c r="J2" s="25" t="s">
        <v>208</v>
      </c>
      <c r="K2" s="25">
        <v>-1.5</v>
      </c>
      <c r="L2" s="26">
        <f>VLOOKUP(B:B,'Late &amp; Absences Adjustment'!A:G,6,FALSE)</f>
        <v>-1</v>
      </c>
      <c r="M2" s="27">
        <f>L2-K2</f>
        <v>0.5</v>
      </c>
      <c r="N2" s="25" t="s">
        <v>209</v>
      </c>
      <c r="R2" s="25">
        <f>M2+I2+F2</f>
        <v>0.5</v>
      </c>
    </row>
    <row r="3" spans="1:18" hidden="1" x14ac:dyDescent="0.25">
      <c r="A3" s="25" t="s">
        <v>32</v>
      </c>
      <c r="B3" s="25" t="s">
        <v>168</v>
      </c>
      <c r="C3" s="25" t="s">
        <v>169</v>
      </c>
      <c r="D3" s="25">
        <v>1</v>
      </c>
      <c r="E3" s="26">
        <f>VLOOKUP(B:B,'Late &amp; Absences Adjustment'!A:G,3,FALSE)</f>
        <v>-1</v>
      </c>
      <c r="F3" s="27">
        <v>0</v>
      </c>
      <c r="G3" s="25">
        <v>0</v>
      </c>
      <c r="H3" s="26">
        <f>VLOOKUP(B:B,'Late &amp; Absences Adjustment'!A:G,4,FALSE)</f>
        <v>0</v>
      </c>
      <c r="I3" s="27">
        <f t="shared" ref="I3:I35" si="0">H3-G3</f>
        <v>0</v>
      </c>
      <c r="J3" s="25" t="s">
        <v>210</v>
      </c>
      <c r="K3" s="25">
        <v>0</v>
      </c>
      <c r="L3" s="26">
        <f>VLOOKUP(B:B,'Late &amp; Absences Adjustment'!A:G,6,FALSE)</f>
        <v>0</v>
      </c>
      <c r="M3" s="27">
        <f t="shared" ref="M3:M35" si="1">L3-K3</f>
        <v>0</v>
      </c>
      <c r="N3" s="25" t="s">
        <v>211</v>
      </c>
      <c r="R3" s="25">
        <f t="shared" ref="R3:R35" si="2">M3+I3+F3</f>
        <v>0</v>
      </c>
    </row>
    <row r="4" spans="1:18" hidden="1" x14ac:dyDescent="0.25">
      <c r="A4" s="25" t="s">
        <v>32</v>
      </c>
      <c r="B4" s="25" t="s">
        <v>30</v>
      </c>
      <c r="C4" s="25" t="s">
        <v>31</v>
      </c>
      <c r="D4" s="25">
        <v>1</v>
      </c>
      <c r="E4" s="26">
        <f>VLOOKUP(B:B,'Late &amp; Absences Adjustment'!A:G,3,FALSE)</f>
        <v>-1</v>
      </c>
      <c r="F4" s="27">
        <v>0</v>
      </c>
      <c r="G4" s="25">
        <v>0</v>
      </c>
      <c r="H4" s="26">
        <f>VLOOKUP(B:B,'Late &amp; Absences Adjustment'!A:G,4,FALSE)</f>
        <v>0</v>
      </c>
      <c r="I4" s="27">
        <f t="shared" si="0"/>
        <v>0</v>
      </c>
      <c r="J4" s="25" t="s">
        <v>212</v>
      </c>
      <c r="K4" s="25">
        <v>0</v>
      </c>
      <c r="L4" s="26">
        <f>VLOOKUP(B:B,'Late &amp; Absences Adjustment'!A:G,6,FALSE)</f>
        <v>0</v>
      </c>
      <c r="M4" s="27">
        <f t="shared" si="1"/>
        <v>0</v>
      </c>
      <c r="N4" s="25" t="s">
        <v>211</v>
      </c>
      <c r="R4" s="25">
        <f t="shared" si="2"/>
        <v>0</v>
      </c>
    </row>
    <row r="5" spans="1:18" hidden="1" x14ac:dyDescent="0.25">
      <c r="A5" s="25" t="s">
        <v>32</v>
      </c>
      <c r="B5" s="25" t="s">
        <v>162</v>
      </c>
      <c r="C5" s="25" t="s">
        <v>163</v>
      </c>
      <c r="D5" s="25">
        <v>0</v>
      </c>
      <c r="E5" s="26">
        <f>VLOOKUP(B:B,'Late &amp; Absences Adjustment'!A:G,3,FALSE)</f>
        <v>0</v>
      </c>
      <c r="F5" s="27">
        <f t="shared" ref="F5:F31" si="3">E5-D5</f>
        <v>0</v>
      </c>
      <c r="G5" s="25">
        <v>0</v>
      </c>
      <c r="H5" s="26">
        <f>VLOOKUP(B:B,'Late &amp; Absences Adjustment'!A:G,4,FALSE)</f>
        <v>0</v>
      </c>
      <c r="I5" s="27">
        <f t="shared" si="0"/>
        <v>0</v>
      </c>
      <c r="J5" s="25" t="s">
        <v>213</v>
      </c>
      <c r="K5" s="25">
        <v>0.66666599999999998</v>
      </c>
      <c r="L5" s="26">
        <f>VLOOKUP(B:B,'Late &amp; Absences Adjustment'!A:G,6,FALSE)</f>
        <v>0.66999999999999993</v>
      </c>
      <c r="M5" s="27">
        <v>0</v>
      </c>
      <c r="N5" s="25" t="s">
        <v>211</v>
      </c>
      <c r="R5" s="25">
        <f t="shared" si="2"/>
        <v>0</v>
      </c>
    </row>
    <row r="6" spans="1:18" hidden="1" x14ac:dyDescent="0.25">
      <c r="A6" s="25" t="s">
        <v>32</v>
      </c>
      <c r="B6" s="25" t="s">
        <v>39</v>
      </c>
      <c r="C6" s="25" t="s">
        <v>40</v>
      </c>
      <c r="D6" s="25">
        <v>3</v>
      </c>
      <c r="E6" s="26">
        <f>VLOOKUP(B:B,'Late &amp; Absences Adjustment'!A:G,3,FALSE)</f>
        <v>-3</v>
      </c>
      <c r="F6" s="27">
        <v>0</v>
      </c>
      <c r="G6" s="25">
        <v>0</v>
      </c>
      <c r="H6" s="26">
        <f>VLOOKUP(B:B,'Late &amp; Absences Adjustment'!A:G,4,FALSE)</f>
        <v>0</v>
      </c>
      <c r="I6" s="27">
        <f t="shared" si="0"/>
        <v>0</v>
      </c>
      <c r="J6" s="25" t="s">
        <v>214</v>
      </c>
      <c r="K6" s="25">
        <v>5.9166670000000003</v>
      </c>
      <c r="L6" s="26">
        <f>VLOOKUP(B:B,'Late &amp; Absences Adjustment'!A:G,6,FALSE)</f>
        <v>5.92</v>
      </c>
      <c r="M6" s="27">
        <v>0</v>
      </c>
      <c r="N6" s="25" t="s">
        <v>211</v>
      </c>
      <c r="R6" s="25">
        <f t="shared" si="2"/>
        <v>0</v>
      </c>
    </row>
    <row r="7" spans="1:18" hidden="1" x14ac:dyDescent="0.25">
      <c r="A7" s="25" t="s">
        <v>32</v>
      </c>
      <c r="B7" s="25" t="s">
        <v>174</v>
      </c>
      <c r="C7" s="25" t="s">
        <v>175</v>
      </c>
      <c r="D7" s="25">
        <v>0</v>
      </c>
      <c r="E7" s="26">
        <f>VLOOKUP(B:B,'Late &amp; Absences Adjustment'!A:G,3,FALSE)</f>
        <v>0</v>
      </c>
      <c r="F7" s="27">
        <f t="shared" si="3"/>
        <v>0</v>
      </c>
      <c r="G7" s="25">
        <v>0</v>
      </c>
      <c r="H7" s="26">
        <f>VLOOKUP(B:B,'Late &amp; Absences Adjustment'!A:G,4,FALSE)</f>
        <v>0</v>
      </c>
      <c r="I7" s="27">
        <f t="shared" si="0"/>
        <v>0</v>
      </c>
      <c r="J7" s="25" t="s">
        <v>213</v>
      </c>
      <c r="K7" s="25">
        <v>0.33333400000000002</v>
      </c>
      <c r="L7" s="26">
        <f>VLOOKUP(B:B,'Late &amp; Absences Adjustment'!A:G,6,FALSE)</f>
        <v>0.33999999999999986</v>
      </c>
      <c r="M7" s="27">
        <v>0</v>
      </c>
      <c r="N7" s="25" t="s">
        <v>211</v>
      </c>
      <c r="R7" s="25">
        <f t="shared" si="2"/>
        <v>0</v>
      </c>
    </row>
    <row r="8" spans="1:18" hidden="1" x14ac:dyDescent="0.25">
      <c r="A8" s="25" t="s">
        <v>32</v>
      </c>
      <c r="B8" s="25" t="s">
        <v>154</v>
      </c>
      <c r="C8" s="25" t="s">
        <v>155</v>
      </c>
      <c r="D8" s="25">
        <v>0</v>
      </c>
      <c r="E8" s="26">
        <f>VLOOKUP(B:B,'Late &amp; Absences Adjustment'!A:G,3,FALSE)</f>
        <v>0</v>
      </c>
      <c r="F8" s="27">
        <f t="shared" si="3"/>
        <v>0</v>
      </c>
      <c r="G8" s="25">
        <v>0</v>
      </c>
      <c r="H8" s="26">
        <f>VLOOKUP(B:B,'Late &amp; Absences Adjustment'!A:G,4,FALSE)</f>
        <v>0</v>
      </c>
      <c r="I8" s="27">
        <f t="shared" si="0"/>
        <v>0</v>
      </c>
      <c r="J8" s="25" t="s">
        <v>215</v>
      </c>
      <c r="K8" s="25">
        <v>0.3</v>
      </c>
      <c r="L8" s="26">
        <f>VLOOKUP(B:B,'Late &amp; Absences Adjustment'!A:G,6,FALSE)</f>
        <v>0.29999999999999982</v>
      </c>
      <c r="M8" s="27">
        <f t="shared" si="1"/>
        <v>0</v>
      </c>
      <c r="N8" s="25" t="s">
        <v>211</v>
      </c>
      <c r="R8" s="25">
        <f t="shared" si="2"/>
        <v>0</v>
      </c>
    </row>
    <row r="9" spans="1:18" hidden="1" x14ac:dyDescent="0.25">
      <c r="A9" s="25" t="s">
        <v>32</v>
      </c>
      <c r="B9" s="25" t="s">
        <v>41</v>
      </c>
      <c r="C9" s="25" t="s">
        <v>42</v>
      </c>
      <c r="D9" s="25">
        <v>0</v>
      </c>
      <c r="E9" s="26">
        <f>VLOOKUP(B:B,'Late &amp; Absences Adjustment'!A:G,3,FALSE)</f>
        <v>0</v>
      </c>
      <c r="F9" s="27">
        <f t="shared" si="3"/>
        <v>0</v>
      </c>
      <c r="G9" s="25">
        <v>0</v>
      </c>
      <c r="H9" s="26">
        <f>VLOOKUP(B:B,'Late &amp; Absences Adjustment'!A:G,4,FALSE)</f>
        <v>0</v>
      </c>
      <c r="I9" s="27">
        <f t="shared" si="0"/>
        <v>0</v>
      </c>
      <c r="J9" s="25" t="s">
        <v>216</v>
      </c>
      <c r="K9" s="25">
        <v>-1</v>
      </c>
      <c r="L9" s="26">
        <f>VLOOKUP(B:B,'Late &amp; Absences Adjustment'!A:G,6,FALSE)</f>
        <v>-0.99999999999999989</v>
      </c>
      <c r="M9" s="27">
        <f t="shared" si="1"/>
        <v>0</v>
      </c>
      <c r="N9" s="25" t="s">
        <v>217</v>
      </c>
      <c r="R9" s="25">
        <f t="shared" si="2"/>
        <v>0</v>
      </c>
    </row>
    <row r="10" spans="1:18" hidden="1" x14ac:dyDescent="0.25">
      <c r="A10" s="25" t="s">
        <v>32</v>
      </c>
      <c r="B10" s="25" t="s">
        <v>190</v>
      </c>
      <c r="C10" s="25" t="s">
        <v>191</v>
      </c>
      <c r="D10" s="25">
        <v>1</v>
      </c>
      <c r="E10" s="26">
        <f>VLOOKUP(B:B,'Late &amp; Absences Adjustment'!A:G,3,FALSE)</f>
        <v>-1</v>
      </c>
      <c r="F10" s="27">
        <v>0</v>
      </c>
      <c r="G10" s="25">
        <v>0</v>
      </c>
      <c r="H10" s="26">
        <f>VLOOKUP(B:B,'Late &amp; Absences Adjustment'!A:G,4,FALSE)</f>
        <v>0</v>
      </c>
      <c r="I10" s="27">
        <f t="shared" si="0"/>
        <v>0</v>
      </c>
      <c r="J10" s="25" t="s">
        <v>218</v>
      </c>
      <c r="K10" s="25">
        <v>0</v>
      </c>
      <c r="L10" s="26">
        <f>VLOOKUP(B:B,'Late &amp; Absences Adjustment'!A:G,6,FALSE)</f>
        <v>0</v>
      </c>
      <c r="M10" s="27">
        <f t="shared" si="1"/>
        <v>0</v>
      </c>
      <c r="N10" s="25" t="s">
        <v>211</v>
      </c>
      <c r="R10" s="25">
        <f t="shared" si="2"/>
        <v>0</v>
      </c>
    </row>
    <row r="11" spans="1:18" hidden="1" x14ac:dyDescent="0.25">
      <c r="A11" s="25" t="s">
        <v>32</v>
      </c>
      <c r="B11" s="25" t="s">
        <v>172</v>
      </c>
      <c r="C11" s="25" t="s">
        <v>173</v>
      </c>
      <c r="D11" s="25">
        <v>0</v>
      </c>
      <c r="E11" s="26">
        <f>VLOOKUP(B:B,'Late &amp; Absences Adjustment'!A:G,3,FALSE)</f>
        <v>0</v>
      </c>
      <c r="F11" s="27">
        <f t="shared" si="3"/>
        <v>0</v>
      </c>
      <c r="G11" s="25">
        <v>0</v>
      </c>
      <c r="H11" s="26">
        <f>VLOOKUP(B:B,'Late &amp; Absences Adjustment'!A:G,4,FALSE)</f>
        <v>0</v>
      </c>
      <c r="I11" s="27">
        <f t="shared" si="0"/>
        <v>0</v>
      </c>
      <c r="J11" s="25" t="s">
        <v>219</v>
      </c>
      <c r="K11" s="25">
        <v>0.91666700000000001</v>
      </c>
      <c r="L11" s="26">
        <f>VLOOKUP(B:B,'Late &amp; Absences Adjustment'!A:G,6,FALSE)</f>
        <v>0.91999999999999993</v>
      </c>
      <c r="M11" s="27">
        <v>0</v>
      </c>
      <c r="N11" s="25" t="s">
        <v>211</v>
      </c>
      <c r="R11" s="25">
        <f t="shared" si="2"/>
        <v>0</v>
      </c>
    </row>
    <row r="12" spans="1:18" x14ac:dyDescent="0.25">
      <c r="A12" s="25" t="s">
        <v>32</v>
      </c>
      <c r="B12" s="25" t="s">
        <v>45</v>
      </c>
      <c r="C12" s="25" t="s">
        <v>46</v>
      </c>
      <c r="D12" s="58">
        <v>6</v>
      </c>
      <c r="E12" s="58">
        <f>VLOOKUP(B:B,'Late &amp; Absences Adjustment'!A:G,3,FALSE)</f>
        <v>-1</v>
      </c>
      <c r="F12" s="58">
        <f t="shared" si="3"/>
        <v>-7</v>
      </c>
      <c r="G12" s="25">
        <v>0</v>
      </c>
      <c r="H12" s="26">
        <f>VLOOKUP(B:B,'Late &amp; Absences Adjustment'!A:G,4,FALSE)</f>
        <v>0</v>
      </c>
      <c r="I12" s="27">
        <f t="shared" si="0"/>
        <v>0</v>
      </c>
      <c r="J12" s="25" t="s">
        <v>220</v>
      </c>
      <c r="K12" s="25">
        <v>0</v>
      </c>
      <c r="L12" s="26">
        <f>VLOOKUP(B:B,'Late &amp; Absences Adjustment'!A:G,6,FALSE)</f>
        <v>0</v>
      </c>
      <c r="M12" s="27">
        <f t="shared" si="1"/>
        <v>0</v>
      </c>
      <c r="N12" s="25" t="s">
        <v>221</v>
      </c>
      <c r="R12" s="25">
        <f t="shared" si="2"/>
        <v>-7</v>
      </c>
    </row>
    <row r="13" spans="1:18" hidden="1" x14ac:dyDescent="0.25">
      <c r="A13" s="25" t="s">
        <v>32</v>
      </c>
      <c r="B13" s="25" t="s">
        <v>182</v>
      </c>
      <c r="C13" s="25" t="s">
        <v>183</v>
      </c>
      <c r="D13" s="25">
        <v>0</v>
      </c>
      <c r="E13" s="26">
        <f>VLOOKUP(B:B,'Late &amp; Absences Adjustment'!A:G,3,FALSE)</f>
        <v>0</v>
      </c>
      <c r="F13" s="27">
        <f t="shared" si="3"/>
        <v>0</v>
      </c>
      <c r="G13" s="25">
        <v>0</v>
      </c>
      <c r="H13" s="26">
        <f>VLOOKUP(B:B,'Late &amp; Absences Adjustment'!A:G,4,FALSE)</f>
        <v>0</v>
      </c>
      <c r="I13" s="27">
        <f t="shared" si="0"/>
        <v>0</v>
      </c>
      <c r="J13" s="25" t="s">
        <v>222</v>
      </c>
      <c r="K13" s="25">
        <v>-0.75</v>
      </c>
      <c r="L13" s="26">
        <f>VLOOKUP(B:B,'Late &amp; Absences Adjustment'!A:G,6,FALSE)</f>
        <v>-0.75</v>
      </c>
      <c r="M13" s="27">
        <f t="shared" si="1"/>
        <v>0</v>
      </c>
      <c r="N13" s="25" t="s">
        <v>211</v>
      </c>
      <c r="R13" s="25">
        <f t="shared" si="2"/>
        <v>0</v>
      </c>
    </row>
    <row r="14" spans="1:18" hidden="1" x14ac:dyDescent="0.25">
      <c r="A14" s="25" t="s">
        <v>32</v>
      </c>
      <c r="B14" s="25" t="s">
        <v>198</v>
      </c>
      <c r="C14" s="25" t="s">
        <v>199</v>
      </c>
      <c r="D14" s="25">
        <v>1</v>
      </c>
      <c r="E14" s="26">
        <f>VLOOKUP(B:B,'Late &amp; Absences Adjustment'!A:G,3,FALSE)</f>
        <v>-1</v>
      </c>
      <c r="F14" s="27">
        <v>0</v>
      </c>
      <c r="G14" s="25">
        <v>0</v>
      </c>
      <c r="H14" s="26">
        <f>VLOOKUP(B:B,'Late &amp; Absences Adjustment'!A:G,4,FALSE)</f>
        <v>0</v>
      </c>
      <c r="I14" s="27">
        <f t="shared" si="0"/>
        <v>0</v>
      </c>
      <c r="J14" s="25" t="s">
        <v>218</v>
      </c>
      <c r="K14" s="25">
        <v>0</v>
      </c>
      <c r="L14" s="26">
        <f>VLOOKUP(B:B,'Late &amp; Absences Adjustment'!A:G,6,FALSE)</f>
        <v>0</v>
      </c>
      <c r="M14" s="27">
        <f t="shared" si="1"/>
        <v>0</v>
      </c>
      <c r="N14" s="25" t="s">
        <v>211</v>
      </c>
      <c r="R14" s="25">
        <f t="shared" si="2"/>
        <v>0</v>
      </c>
    </row>
    <row r="15" spans="1:18" hidden="1" x14ac:dyDescent="0.25">
      <c r="A15" s="25" t="s">
        <v>32</v>
      </c>
      <c r="B15" s="25" t="s">
        <v>146</v>
      </c>
      <c r="C15" s="25" t="s">
        <v>147</v>
      </c>
      <c r="D15" s="25">
        <v>0</v>
      </c>
      <c r="E15" s="26">
        <f>VLOOKUP(B:B,'Late &amp; Absences Adjustment'!A:G,3,FALSE)</f>
        <v>0</v>
      </c>
      <c r="F15" s="27">
        <f t="shared" si="3"/>
        <v>0</v>
      </c>
      <c r="G15" s="25">
        <v>1</v>
      </c>
      <c r="H15" s="26">
        <f>VLOOKUP(B:B,'Late &amp; Absences Adjustment'!A:G,4,FALSE)</f>
        <v>1</v>
      </c>
      <c r="I15" s="27">
        <f t="shared" si="0"/>
        <v>0</v>
      </c>
      <c r="J15" s="25" t="s">
        <v>223</v>
      </c>
      <c r="K15" s="25">
        <v>0</v>
      </c>
      <c r="L15" s="26">
        <f>VLOOKUP(B:B,'Late &amp; Absences Adjustment'!A:G,6,FALSE)</f>
        <v>0</v>
      </c>
      <c r="M15" s="27">
        <f t="shared" si="1"/>
        <v>0</v>
      </c>
      <c r="N15" s="25" t="s">
        <v>209</v>
      </c>
      <c r="R15" s="25">
        <f t="shared" si="2"/>
        <v>0</v>
      </c>
    </row>
    <row r="16" spans="1:18" hidden="1" x14ac:dyDescent="0.25">
      <c r="A16" s="25" t="s">
        <v>32</v>
      </c>
      <c r="B16" s="25" t="s">
        <v>148</v>
      </c>
      <c r="C16" s="25" t="s">
        <v>149</v>
      </c>
      <c r="D16" s="25">
        <v>1</v>
      </c>
      <c r="E16" s="26">
        <f>VLOOKUP(B:B,'Late &amp; Absences Adjustment'!A:G,3,FALSE)</f>
        <v>-1</v>
      </c>
      <c r="F16" s="27">
        <v>0</v>
      </c>
      <c r="G16" s="25">
        <v>0</v>
      </c>
      <c r="H16" s="26">
        <f>VLOOKUP(B:B,'Late &amp; Absences Adjustment'!A:G,4,FALSE)</f>
        <v>0</v>
      </c>
      <c r="I16" s="27">
        <f t="shared" si="0"/>
        <v>0</v>
      </c>
      <c r="J16" s="25" t="s">
        <v>224</v>
      </c>
      <c r="K16" s="25">
        <v>0</v>
      </c>
      <c r="L16" s="26">
        <f>VLOOKUP(B:B,'Late &amp; Absences Adjustment'!A:G,6,FALSE)</f>
        <v>0</v>
      </c>
      <c r="M16" s="27">
        <f t="shared" si="1"/>
        <v>0</v>
      </c>
      <c r="N16" s="25" t="s">
        <v>209</v>
      </c>
      <c r="R16" s="25">
        <f t="shared" si="2"/>
        <v>0</v>
      </c>
    </row>
    <row r="17" spans="1:18" hidden="1" x14ac:dyDescent="0.25">
      <c r="A17" s="25" t="s">
        <v>32</v>
      </c>
      <c r="B17" s="25" t="s">
        <v>196</v>
      </c>
      <c r="C17" s="25" t="s">
        <v>197</v>
      </c>
      <c r="D17" s="25">
        <v>0</v>
      </c>
      <c r="E17" s="26">
        <f>VLOOKUP(B:B,'Late &amp; Absences Adjustment'!A:G,3,FALSE)</f>
        <v>0</v>
      </c>
      <c r="F17" s="27">
        <f t="shared" si="3"/>
        <v>0</v>
      </c>
      <c r="G17" s="25">
        <v>0</v>
      </c>
      <c r="H17" s="26">
        <f>VLOOKUP(B:B,'Late &amp; Absences Adjustment'!A:G,4,FALSE)</f>
        <v>0</v>
      </c>
      <c r="I17" s="27">
        <f t="shared" si="0"/>
        <v>0</v>
      </c>
      <c r="J17" s="25" t="s">
        <v>225</v>
      </c>
      <c r="K17" s="25">
        <v>-2.25</v>
      </c>
      <c r="L17" s="26">
        <f>VLOOKUP(B:B,'Late &amp; Absences Adjustment'!A:G,6,FALSE)</f>
        <v>-2.25</v>
      </c>
      <c r="M17" s="27">
        <f t="shared" si="1"/>
        <v>0</v>
      </c>
      <c r="N17" s="25" t="s">
        <v>211</v>
      </c>
      <c r="R17" s="25">
        <f t="shared" si="2"/>
        <v>0</v>
      </c>
    </row>
    <row r="18" spans="1:18" hidden="1" x14ac:dyDescent="0.25">
      <c r="A18" s="25" t="s">
        <v>32</v>
      </c>
      <c r="B18" s="25" t="s">
        <v>51</v>
      </c>
      <c r="C18" s="25" t="s">
        <v>52</v>
      </c>
      <c r="D18" s="25">
        <v>1</v>
      </c>
      <c r="E18" s="26">
        <f>VLOOKUP(B:B,'Late &amp; Absences Adjustment'!A:G,3,FALSE)</f>
        <v>-1</v>
      </c>
      <c r="F18" s="27">
        <v>0</v>
      </c>
      <c r="G18" s="25">
        <v>0</v>
      </c>
      <c r="H18" s="26">
        <f>VLOOKUP(B:B,'Late &amp; Absences Adjustment'!A:G,4,FALSE)</f>
        <v>0</v>
      </c>
      <c r="I18" s="27">
        <f t="shared" si="0"/>
        <v>0</v>
      </c>
      <c r="J18" s="25" t="s">
        <v>226</v>
      </c>
      <c r="K18" s="25">
        <v>0</v>
      </c>
      <c r="L18" s="26">
        <f>VLOOKUP(B:B,'Late &amp; Absences Adjustment'!A:G,6,FALSE)</f>
        <v>0</v>
      </c>
      <c r="M18" s="27">
        <f t="shared" si="1"/>
        <v>0</v>
      </c>
      <c r="N18" s="25" t="s">
        <v>209</v>
      </c>
      <c r="R18" s="25">
        <f t="shared" si="2"/>
        <v>0</v>
      </c>
    </row>
    <row r="19" spans="1:18" x14ac:dyDescent="0.25">
      <c r="A19" s="25" t="s">
        <v>32</v>
      </c>
      <c r="B19" s="25" t="s">
        <v>53</v>
      </c>
      <c r="C19" s="25" t="s">
        <v>54</v>
      </c>
      <c r="D19" s="25">
        <v>1</v>
      </c>
      <c r="E19" s="26">
        <f>VLOOKUP(B:B,'Late &amp; Absences Adjustment'!A:G,3,FALSE)</f>
        <v>-1</v>
      </c>
      <c r="F19" s="27">
        <v>0</v>
      </c>
      <c r="G19" s="25">
        <v>0</v>
      </c>
      <c r="H19" s="26">
        <f>VLOOKUP(B:B,'Late &amp; Absences Adjustment'!A:G,4,FALSE)</f>
        <v>0</v>
      </c>
      <c r="I19" s="27">
        <f t="shared" si="0"/>
        <v>0</v>
      </c>
      <c r="J19" s="25" t="s">
        <v>227</v>
      </c>
      <c r="K19" s="58">
        <v>1.5</v>
      </c>
      <c r="L19" s="58">
        <f>VLOOKUP(B:B,'Late &amp; Absences Adjustment'!A:G,6,FALSE)</f>
        <v>0</v>
      </c>
      <c r="M19" s="58">
        <f t="shared" si="1"/>
        <v>-1.5</v>
      </c>
      <c r="N19" s="25" t="s">
        <v>211</v>
      </c>
      <c r="R19" s="25">
        <f t="shared" si="2"/>
        <v>-1.5</v>
      </c>
    </row>
    <row r="20" spans="1:18" hidden="1" x14ac:dyDescent="0.25">
      <c r="A20" s="25" t="s">
        <v>32</v>
      </c>
      <c r="B20" s="25" t="s">
        <v>178</v>
      </c>
      <c r="C20" s="25" t="s">
        <v>179</v>
      </c>
      <c r="D20" s="25">
        <v>0</v>
      </c>
      <c r="E20" s="26">
        <f>VLOOKUP(B:B,'Late &amp; Absences Adjustment'!A:G,3,FALSE)</f>
        <v>0</v>
      </c>
      <c r="F20" s="27">
        <f t="shared" si="3"/>
        <v>0</v>
      </c>
      <c r="G20" s="25">
        <v>0</v>
      </c>
      <c r="H20" s="26">
        <f>VLOOKUP(B:B,'Late &amp; Absences Adjustment'!A:G,4,FALSE)</f>
        <v>0</v>
      </c>
      <c r="I20" s="27">
        <f t="shared" si="0"/>
        <v>0</v>
      </c>
      <c r="J20" s="25" t="s">
        <v>225</v>
      </c>
      <c r="K20" s="25">
        <v>0.35</v>
      </c>
      <c r="L20" s="26">
        <f>VLOOKUP(B:B,'Late &amp; Absences Adjustment'!A:G,6,FALSE)</f>
        <v>0.35000000000000009</v>
      </c>
      <c r="M20" s="27">
        <f t="shared" si="1"/>
        <v>0</v>
      </c>
      <c r="N20" s="25" t="s">
        <v>211</v>
      </c>
      <c r="R20" s="25">
        <f t="shared" si="2"/>
        <v>0</v>
      </c>
    </row>
    <row r="21" spans="1:18" x14ac:dyDescent="0.25">
      <c r="A21" s="25" t="s">
        <v>32</v>
      </c>
      <c r="B21" s="25" t="s">
        <v>176</v>
      </c>
      <c r="C21" s="25" t="s">
        <v>177</v>
      </c>
      <c r="D21" s="25">
        <v>1</v>
      </c>
      <c r="E21" s="26">
        <f>VLOOKUP(B:B,'Late &amp; Absences Adjustment'!A:G,3,FALSE)</f>
        <v>-1</v>
      </c>
      <c r="F21" s="27">
        <v>0</v>
      </c>
      <c r="G21" s="25">
        <v>0</v>
      </c>
      <c r="H21" s="26">
        <f>VLOOKUP(B:B,'Late &amp; Absences Adjustment'!A:G,4,FALSE)</f>
        <v>0</v>
      </c>
      <c r="I21" s="27">
        <f t="shared" si="0"/>
        <v>0</v>
      </c>
      <c r="J21" s="25" t="s">
        <v>218</v>
      </c>
      <c r="K21" s="28">
        <v>8</v>
      </c>
      <c r="L21" s="28">
        <f>VLOOKUP(B:B,'Late &amp; Absences Adjustment'!A:G,6,FALSE)</f>
        <v>0</v>
      </c>
      <c r="M21" s="28">
        <f t="shared" si="1"/>
        <v>-8</v>
      </c>
      <c r="N21" s="25" t="s">
        <v>211</v>
      </c>
      <c r="R21" s="25">
        <f t="shared" si="2"/>
        <v>-8</v>
      </c>
    </row>
    <row r="22" spans="1:18" hidden="1" x14ac:dyDescent="0.25">
      <c r="A22" s="25" t="s">
        <v>32</v>
      </c>
      <c r="B22" s="25" t="s">
        <v>166</v>
      </c>
      <c r="C22" s="25" t="s">
        <v>167</v>
      </c>
      <c r="D22" s="25">
        <v>1</v>
      </c>
      <c r="E22" s="26">
        <f>VLOOKUP(B:B,'Late &amp; Absences Adjustment'!A:G,3,FALSE)</f>
        <v>-1</v>
      </c>
      <c r="F22" s="27">
        <v>0</v>
      </c>
      <c r="G22" s="25">
        <v>0</v>
      </c>
      <c r="H22" s="26">
        <f>VLOOKUP(B:B,'Late &amp; Absences Adjustment'!A:G,4,FALSE)</f>
        <v>0</v>
      </c>
      <c r="I22" s="27">
        <f t="shared" si="0"/>
        <v>0</v>
      </c>
      <c r="J22" s="25" t="s">
        <v>228</v>
      </c>
      <c r="K22" s="25">
        <v>0</v>
      </c>
      <c r="L22" s="26">
        <f>VLOOKUP(B:B,'Late &amp; Absences Adjustment'!A:G,6,FALSE)</f>
        <v>0</v>
      </c>
      <c r="M22" s="27">
        <f t="shared" si="1"/>
        <v>0</v>
      </c>
      <c r="N22" s="25" t="s">
        <v>221</v>
      </c>
      <c r="R22" s="25">
        <f t="shared" si="2"/>
        <v>0</v>
      </c>
    </row>
    <row r="23" spans="1:18" x14ac:dyDescent="0.25">
      <c r="A23" s="25" t="s">
        <v>32</v>
      </c>
      <c r="B23" s="25" t="s">
        <v>59</v>
      </c>
      <c r="C23" s="25" t="s">
        <v>60</v>
      </c>
      <c r="D23" s="25">
        <v>0</v>
      </c>
      <c r="E23" s="26" t="e">
        <f>VLOOKUP(B:B,'Late &amp; Absences Adjustment'!A:G,3,FALSE)</f>
        <v>#N/A</v>
      </c>
      <c r="F23" s="27" t="e">
        <f t="shared" si="3"/>
        <v>#N/A</v>
      </c>
      <c r="G23" s="25">
        <v>0</v>
      </c>
      <c r="H23" s="26" t="e">
        <f>VLOOKUP(B:B,'Late &amp; Absences Adjustment'!A:G,4,FALSE)</f>
        <v>#N/A</v>
      </c>
      <c r="I23" s="27" t="e">
        <f t="shared" si="0"/>
        <v>#N/A</v>
      </c>
      <c r="J23" s="25" t="s">
        <v>229</v>
      </c>
      <c r="K23" s="58">
        <v>-0.5</v>
      </c>
      <c r="L23" s="58" t="e">
        <f>VLOOKUP(B:B,'Late &amp; Absences Adjustment'!A:G,6,FALSE)</f>
        <v>#N/A</v>
      </c>
      <c r="M23" s="58" t="e">
        <f t="shared" si="1"/>
        <v>#N/A</v>
      </c>
      <c r="N23" s="25" t="s">
        <v>211</v>
      </c>
      <c r="R23" s="25" t="e">
        <f t="shared" si="2"/>
        <v>#N/A</v>
      </c>
    </row>
    <row r="24" spans="1:18" hidden="1" x14ac:dyDescent="0.25">
      <c r="A24" s="25" t="s">
        <v>32</v>
      </c>
      <c r="B24" s="25" t="s">
        <v>186</v>
      </c>
      <c r="C24" s="25" t="s">
        <v>187</v>
      </c>
      <c r="D24" s="25">
        <v>1</v>
      </c>
      <c r="E24" s="26">
        <f>VLOOKUP(B:B,'Late &amp; Absences Adjustment'!A:G,3,FALSE)</f>
        <v>-1</v>
      </c>
      <c r="F24" s="27">
        <v>0</v>
      </c>
      <c r="G24" s="25">
        <v>0</v>
      </c>
      <c r="H24" s="26">
        <f>VLOOKUP(B:B,'Late &amp; Absences Adjustment'!A:G,4,FALSE)</f>
        <v>0</v>
      </c>
      <c r="I24" s="27">
        <f t="shared" si="0"/>
        <v>0</v>
      </c>
      <c r="J24" s="25" t="s">
        <v>225</v>
      </c>
      <c r="K24" s="25">
        <v>0</v>
      </c>
      <c r="L24" s="26">
        <f>VLOOKUP(B:B,'Late &amp; Absences Adjustment'!A:G,6,FALSE)</f>
        <v>0</v>
      </c>
      <c r="M24" s="27">
        <f t="shared" si="1"/>
        <v>0</v>
      </c>
      <c r="N24" s="25" t="s">
        <v>211</v>
      </c>
      <c r="R24" s="25">
        <f t="shared" si="2"/>
        <v>0</v>
      </c>
    </row>
    <row r="25" spans="1:18" hidden="1" x14ac:dyDescent="0.25">
      <c r="A25" s="25" t="s">
        <v>32</v>
      </c>
      <c r="B25" s="25" t="s">
        <v>152</v>
      </c>
      <c r="C25" s="25" t="s">
        <v>153</v>
      </c>
      <c r="D25" s="25">
        <v>1</v>
      </c>
      <c r="E25" s="26">
        <f>VLOOKUP(B:B,'Late &amp; Absences Adjustment'!A:G,3,FALSE)</f>
        <v>-1</v>
      </c>
      <c r="F25" s="27">
        <v>0</v>
      </c>
      <c r="G25" s="25">
        <v>0</v>
      </c>
      <c r="H25" s="26">
        <f>VLOOKUP(B:B,'Late &amp; Absences Adjustment'!A:G,4,FALSE)</f>
        <v>0</v>
      </c>
      <c r="I25" s="27">
        <f t="shared" si="0"/>
        <v>0</v>
      </c>
      <c r="J25" s="25" t="s">
        <v>218</v>
      </c>
      <c r="K25" s="25">
        <v>0</v>
      </c>
      <c r="L25" s="26">
        <f>VLOOKUP(B:B,'Late &amp; Absences Adjustment'!A:G,6,FALSE)</f>
        <v>0</v>
      </c>
      <c r="M25" s="27">
        <f t="shared" si="1"/>
        <v>0</v>
      </c>
      <c r="N25" s="25" t="s">
        <v>211</v>
      </c>
      <c r="R25" s="25">
        <f t="shared" si="2"/>
        <v>0</v>
      </c>
    </row>
    <row r="26" spans="1:18" x14ac:dyDescent="0.25">
      <c r="A26" s="25" t="s">
        <v>32</v>
      </c>
      <c r="B26" s="25" t="s">
        <v>144</v>
      </c>
      <c r="C26" s="25" t="s">
        <v>145</v>
      </c>
      <c r="D26" s="58">
        <v>4</v>
      </c>
      <c r="E26" s="58">
        <f>VLOOKUP(B:B,'Late &amp; Absences Adjustment'!A:G,3,FALSE)</f>
        <v>-3</v>
      </c>
      <c r="F26" s="58">
        <f t="shared" si="3"/>
        <v>-7</v>
      </c>
      <c r="G26" s="25">
        <v>0</v>
      </c>
      <c r="H26" s="26">
        <f>VLOOKUP(B:B,'Late &amp; Absences Adjustment'!A:G,4,FALSE)</f>
        <v>0</v>
      </c>
      <c r="I26" s="27">
        <f t="shared" si="0"/>
        <v>0</v>
      </c>
      <c r="J26" s="25" t="s">
        <v>230</v>
      </c>
      <c r="K26" s="58">
        <v>-22.833333</v>
      </c>
      <c r="L26" s="58">
        <f>VLOOKUP(B:B,'Late &amp; Absences Adjustment'!A:G,6,FALSE)</f>
        <v>-10.93</v>
      </c>
      <c r="M26" s="58">
        <f t="shared" si="1"/>
        <v>11.903333</v>
      </c>
      <c r="N26" s="25" t="s">
        <v>217</v>
      </c>
      <c r="R26" s="25">
        <f t="shared" si="2"/>
        <v>4.9033329999999999</v>
      </c>
    </row>
    <row r="27" spans="1:18" hidden="1" x14ac:dyDescent="0.25">
      <c r="A27" s="25" t="s">
        <v>32</v>
      </c>
      <c r="B27" s="25" t="s">
        <v>192</v>
      </c>
      <c r="C27" s="25" t="s">
        <v>193</v>
      </c>
      <c r="D27" s="25">
        <v>1</v>
      </c>
      <c r="E27" s="26">
        <f>VLOOKUP(B:B,'Late &amp; Absences Adjustment'!A:G,3,FALSE)</f>
        <v>-1</v>
      </c>
      <c r="F27" s="27">
        <v>0</v>
      </c>
      <c r="G27" s="25">
        <v>0</v>
      </c>
      <c r="H27" s="26">
        <f>VLOOKUP(B:B,'Late &amp; Absences Adjustment'!A:G,4,FALSE)</f>
        <v>0</v>
      </c>
      <c r="I27" s="27">
        <f t="shared" si="0"/>
        <v>0</v>
      </c>
      <c r="J27" s="25" t="s">
        <v>225</v>
      </c>
      <c r="K27" s="25">
        <v>0</v>
      </c>
      <c r="L27" s="26">
        <f>VLOOKUP(B:B,'Late &amp; Absences Adjustment'!A:G,6,FALSE)</f>
        <v>0</v>
      </c>
      <c r="M27" s="27">
        <f t="shared" si="1"/>
        <v>0</v>
      </c>
      <c r="N27" s="25" t="s">
        <v>211</v>
      </c>
      <c r="R27" s="25">
        <f t="shared" si="2"/>
        <v>0</v>
      </c>
    </row>
    <row r="28" spans="1:18" s="58" customFormat="1" x14ac:dyDescent="0.25">
      <c r="A28" s="58" t="s">
        <v>32</v>
      </c>
      <c r="B28" s="58" t="s">
        <v>231</v>
      </c>
      <c r="C28" s="58" t="s">
        <v>232</v>
      </c>
      <c r="D28" s="58">
        <v>1</v>
      </c>
      <c r="E28" s="58" t="e">
        <f>VLOOKUP(B:B,'Late &amp; Absences Adjustment'!A:G,3,FALSE)</f>
        <v>#N/A</v>
      </c>
      <c r="F28" s="58" t="e">
        <f t="shared" si="3"/>
        <v>#N/A</v>
      </c>
      <c r="G28" s="58">
        <v>0</v>
      </c>
      <c r="H28" s="58" t="e">
        <f>VLOOKUP(B:B,'Late &amp; Absences Adjustment'!A:G,4,FALSE)</f>
        <v>#N/A</v>
      </c>
      <c r="I28" s="58" t="e">
        <f t="shared" si="0"/>
        <v>#N/A</v>
      </c>
      <c r="J28" s="58" t="s">
        <v>233</v>
      </c>
      <c r="K28" s="58">
        <v>0</v>
      </c>
      <c r="L28" s="58" t="e">
        <f>VLOOKUP(B:B,'Late &amp; Absences Adjustment'!A:G,6,FALSE)</f>
        <v>#N/A</v>
      </c>
      <c r="M28" s="58" t="e">
        <f t="shared" si="1"/>
        <v>#N/A</v>
      </c>
      <c r="N28" s="58" t="s">
        <v>234</v>
      </c>
      <c r="R28" s="58" t="e">
        <f t="shared" si="2"/>
        <v>#N/A</v>
      </c>
    </row>
    <row r="29" spans="1:18" hidden="1" x14ac:dyDescent="0.25">
      <c r="A29" s="25" t="s">
        <v>32</v>
      </c>
      <c r="B29" s="25" t="s">
        <v>69</v>
      </c>
      <c r="C29" s="25" t="s">
        <v>70</v>
      </c>
      <c r="D29" s="25">
        <v>0</v>
      </c>
      <c r="E29" s="26">
        <f>VLOOKUP(B:B,'Late &amp; Absences Adjustment'!A:G,3,FALSE)</f>
        <v>0</v>
      </c>
      <c r="F29" s="27">
        <f t="shared" si="3"/>
        <v>0</v>
      </c>
      <c r="G29" s="25">
        <v>0</v>
      </c>
      <c r="H29" s="26">
        <f>VLOOKUP(B:B,'Late &amp; Absences Adjustment'!A:G,4,FALSE)</f>
        <v>0</v>
      </c>
      <c r="I29" s="27">
        <f t="shared" si="0"/>
        <v>0</v>
      </c>
      <c r="J29" s="25" t="s">
        <v>218</v>
      </c>
      <c r="K29" s="25">
        <v>-0.5</v>
      </c>
      <c r="L29" s="26">
        <f>VLOOKUP(B:B,'Late &amp; Absences Adjustment'!A:G,6,FALSE)</f>
        <v>-0.5</v>
      </c>
      <c r="M29" s="27">
        <f t="shared" si="1"/>
        <v>0</v>
      </c>
      <c r="N29" s="25" t="s">
        <v>211</v>
      </c>
      <c r="R29" s="25">
        <f t="shared" si="2"/>
        <v>0</v>
      </c>
    </row>
    <row r="30" spans="1:18" hidden="1" x14ac:dyDescent="0.25">
      <c r="A30" s="25" t="s">
        <v>32</v>
      </c>
      <c r="B30" s="25" t="s">
        <v>71</v>
      </c>
      <c r="C30" s="25" t="s">
        <v>72</v>
      </c>
      <c r="D30" s="25">
        <v>1</v>
      </c>
      <c r="E30" s="26">
        <f>VLOOKUP(B:B,'Late &amp; Absences Adjustment'!A:G,3,FALSE)</f>
        <v>-1</v>
      </c>
      <c r="F30" s="27">
        <v>0</v>
      </c>
      <c r="G30" s="25">
        <v>0</v>
      </c>
      <c r="H30" s="26">
        <f>VLOOKUP(B:B,'Late &amp; Absences Adjustment'!A:G,4,FALSE)</f>
        <v>0</v>
      </c>
      <c r="I30" s="27">
        <f t="shared" si="0"/>
        <v>0</v>
      </c>
      <c r="J30" s="25" t="s">
        <v>235</v>
      </c>
      <c r="K30" s="25">
        <v>-5.3</v>
      </c>
      <c r="L30" s="26">
        <f>VLOOKUP(B:B,'Late &amp; Absences Adjustment'!A:G,6,FALSE)</f>
        <v>-5.3</v>
      </c>
      <c r="M30" s="27">
        <f t="shared" si="1"/>
        <v>0</v>
      </c>
      <c r="N30" s="25" t="s">
        <v>209</v>
      </c>
      <c r="R30" s="25">
        <f t="shared" si="2"/>
        <v>0</v>
      </c>
    </row>
    <row r="31" spans="1:18" x14ac:dyDescent="0.25">
      <c r="A31" s="25" t="s">
        <v>32</v>
      </c>
      <c r="B31" s="25" t="s">
        <v>128</v>
      </c>
      <c r="C31" s="25" t="s">
        <v>129</v>
      </c>
      <c r="D31" s="58">
        <v>4</v>
      </c>
      <c r="E31" s="58">
        <f>VLOOKUP(B:B,'Late &amp; Absences Adjustment'!A:G,3,FALSE)</f>
        <v>-2</v>
      </c>
      <c r="F31" s="58">
        <f t="shared" si="3"/>
        <v>-6</v>
      </c>
      <c r="G31" s="25">
        <v>1</v>
      </c>
      <c r="H31" s="26">
        <f>VLOOKUP(B:B,'Late &amp; Absences Adjustment'!A:G,4,FALSE)</f>
        <v>0</v>
      </c>
      <c r="I31" s="27">
        <f t="shared" si="0"/>
        <v>-1</v>
      </c>
      <c r="J31" s="25" t="s">
        <v>236</v>
      </c>
      <c r="K31" s="58">
        <v>0.5</v>
      </c>
      <c r="L31" s="58">
        <f>VLOOKUP(B:B,'Late &amp; Absences Adjustment'!A:G,6,FALSE)</f>
        <v>-2.5</v>
      </c>
      <c r="M31" s="58">
        <f t="shared" si="1"/>
        <v>-3</v>
      </c>
      <c r="N31" s="25" t="s">
        <v>217</v>
      </c>
      <c r="R31" s="25">
        <f t="shared" si="2"/>
        <v>-10</v>
      </c>
    </row>
    <row r="32" spans="1:18" hidden="1" x14ac:dyDescent="0.25">
      <c r="A32" s="25" t="s">
        <v>32</v>
      </c>
      <c r="B32" s="25" t="s">
        <v>156</v>
      </c>
      <c r="C32" s="25" t="s">
        <v>157</v>
      </c>
      <c r="D32" s="25">
        <v>1</v>
      </c>
      <c r="E32" s="26">
        <f>VLOOKUP(B:B,'Late &amp; Absences Adjustment'!A:G,3,FALSE)</f>
        <v>-1</v>
      </c>
      <c r="F32" s="27">
        <v>0</v>
      </c>
      <c r="G32" s="25">
        <v>0</v>
      </c>
      <c r="H32" s="26">
        <f>VLOOKUP(B:B,'Late &amp; Absences Adjustment'!A:G,4,FALSE)</f>
        <v>0</v>
      </c>
      <c r="I32" s="27">
        <f t="shared" si="0"/>
        <v>0</v>
      </c>
      <c r="J32" s="25" t="s">
        <v>210</v>
      </c>
      <c r="K32" s="25">
        <v>0</v>
      </c>
      <c r="L32" s="26">
        <f>VLOOKUP(B:B,'Late &amp; Absences Adjustment'!A:G,6,FALSE)</f>
        <v>0</v>
      </c>
      <c r="M32" s="27">
        <f t="shared" si="1"/>
        <v>0</v>
      </c>
      <c r="N32" s="25" t="s">
        <v>211</v>
      </c>
      <c r="R32" s="25">
        <f t="shared" si="2"/>
        <v>0</v>
      </c>
    </row>
    <row r="33" spans="1:18" hidden="1" x14ac:dyDescent="0.25">
      <c r="A33" s="25" t="s">
        <v>32</v>
      </c>
      <c r="B33" s="25" t="s">
        <v>134</v>
      </c>
      <c r="C33" s="25" t="s">
        <v>135</v>
      </c>
      <c r="D33" s="25">
        <v>1</v>
      </c>
      <c r="E33" s="26">
        <f>VLOOKUP(B:B,'Late &amp; Absences Adjustment'!A:G,3,FALSE)</f>
        <v>-1</v>
      </c>
      <c r="F33" s="27">
        <v>0</v>
      </c>
      <c r="G33" s="25">
        <v>0</v>
      </c>
      <c r="H33" s="26">
        <f>VLOOKUP(B:B,'Late &amp; Absences Adjustment'!A:G,4,FALSE)</f>
        <v>0</v>
      </c>
      <c r="I33" s="27">
        <f t="shared" si="0"/>
        <v>0</v>
      </c>
      <c r="J33" s="25" t="s">
        <v>237</v>
      </c>
      <c r="K33" s="25">
        <v>0</v>
      </c>
      <c r="L33" s="26">
        <f>VLOOKUP(B:B,'Late &amp; Absences Adjustment'!A:G,6,FALSE)</f>
        <v>0</v>
      </c>
      <c r="M33" s="27">
        <f t="shared" si="1"/>
        <v>0</v>
      </c>
      <c r="N33" s="25" t="s">
        <v>211</v>
      </c>
      <c r="R33" s="25">
        <f t="shared" si="2"/>
        <v>0</v>
      </c>
    </row>
    <row r="34" spans="1:18" hidden="1" x14ac:dyDescent="0.25">
      <c r="A34" s="25" t="s">
        <v>32</v>
      </c>
      <c r="B34" s="25" t="s">
        <v>194</v>
      </c>
      <c r="C34" s="25" t="s">
        <v>195</v>
      </c>
      <c r="D34" s="25">
        <v>1</v>
      </c>
      <c r="E34" s="26">
        <f>VLOOKUP(B:B,'Late &amp; Absences Adjustment'!A:G,3,FALSE)</f>
        <v>-1</v>
      </c>
      <c r="F34" s="27">
        <v>0</v>
      </c>
      <c r="G34" s="25">
        <v>0</v>
      </c>
      <c r="H34" s="26">
        <f>VLOOKUP(B:B,'Late &amp; Absences Adjustment'!A:G,4,FALSE)</f>
        <v>0</v>
      </c>
      <c r="I34" s="27">
        <f t="shared" si="0"/>
        <v>0</v>
      </c>
      <c r="J34" s="25" t="s">
        <v>218</v>
      </c>
      <c r="K34" s="25">
        <v>0</v>
      </c>
      <c r="L34" s="26">
        <f>VLOOKUP(B:B,'Late &amp; Absences Adjustment'!A:G,6,FALSE)</f>
        <v>0</v>
      </c>
      <c r="M34" s="27">
        <f t="shared" si="1"/>
        <v>0</v>
      </c>
      <c r="N34" s="25" t="s">
        <v>211</v>
      </c>
      <c r="R34" s="25">
        <f t="shared" si="2"/>
        <v>0</v>
      </c>
    </row>
    <row r="35" spans="1:18" hidden="1" x14ac:dyDescent="0.25">
      <c r="A35" s="25" t="s">
        <v>32</v>
      </c>
      <c r="B35" s="25" t="s">
        <v>160</v>
      </c>
      <c r="C35" s="25" t="s">
        <v>161</v>
      </c>
      <c r="D35" s="25">
        <v>1</v>
      </c>
      <c r="E35" s="26">
        <f>VLOOKUP(B:B,'Late &amp; Absences Adjustment'!A:G,3,FALSE)</f>
        <v>-1</v>
      </c>
      <c r="F35" s="27">
        <v>0</v>
      </c>
      <c r="G35" s="25">
        <v>0</v>
      </c>
      <c r="H35" s="26">
        <f>VLOOKUP(B:B,'Late &amp; Absences Adjustment'!A:G,4,FALSE)</f>
        <v>0</v>
      </c>
      <c r="I35" s="27">
        <f t="shared" si="0"/>
        <v>0</v>
      </c>
      <c r="J35" s="25" t="s">
        <v>218</v>
      </c>
      <c r="K35" s="25">
        <v>0</v>
      </c>
      <c r="L35" s="26">
        <f>VLOOKUP(B:B,'Late &amp; Absences Adjustment'!A:G,6,FALSE)</f>
        <v>0</v>
      </c>
      <c r="M35" s="27">
        <f t="shared" si="1"/>
        <v>0</v>
      </c>
      <c r="N35" s="25" t="s">
        <v>211</v>
      </c>
      <c r="R35" s="25">
        <f t="shared" si="2"/>
        <v>0</v>
      </c>
    </row>
  </sheetData>
  <autoFilter ref="R2:R35" xr:uid="{19C06C7A-6E13-462B-82B9-E48270809674}">
    <filterColumn colId="0">
      <filters>
        <filter val="#N/A"/>
        <filter val="-1.50"/>
        <filter val="-10.00"/>
        <filter val="4.90"/>
        <filter val="-7.00"/>
        <filter val="-8.00"/>
      </filters>
    </filterColumn>
  </autoFilter>
  <conditionalFormatting sqref="C1:C1048576">
    <cfRule type="duplicateValues" dxfId="1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928C-FA80-4C19-AD4E-FF05F990EB2B}">
  <sheetPr codeName="Sheet3"/>
  <dimension ref="A1:AY9353"/>
  <sheetViews>
    <sheetView topLeftCell="A17" workbookViewId="0">
      <selection activeCell="F33" sqref="F33"/>
    </sheetView>
  </sheetViews>
  <sheetFormatPr defaultColWidth="9.140625" defaultRowHeight="15" x14ac:dyDescent="0.25"/>
  <cols>
    <col min="1" max="1" width="14.42578125" style="40" customWidth="1"/>
    <col min="2" max="2" width="39.85546875" style="40" bestFit="1" customWidth="1"/>
    <col min="3" max="3" width="11.140625" style="41" customWidth="1"/>
    <col min="4" max="4" width="10.28515625" style="42" customWidth="1"/>
    <col min="5" max="5" width="21.28515625" style="42" customWidth="1"/>
    <col min="6" max="6" width="20" style="42" customWidth="1"/>
    <col min="7" max="7" width="68.28515625" style="41" bestFit="1" customWidth="1"/>
    <col min="8" max="16384" width="9.140625" style="30"/>
  </cols>
  <sheetData>
    <row r="1" spans="1:7" x14ac:dyDescent="0.25">
      <c r="A1" s="29" t="s">
        <v>76</v>
      </c>
      <c r="B1" s="30"/>
      <c r="C1" s="31"/>
      <c r="D1" s="32"/>
      <c r="E1" s="32"/>
      <c r="F1" s="32"/>
      <c r="G1" s="31"/>
    </row>
    <row r="2" spans="1:7" x14ac:dyDescent="0.25">
      <c r="A2" s="29" t="s">
        <v>136</v>
      </c>
      <c r="B2" s="30"/>
      <c r="C2" s="31"/>
      <c r="D2" s="32"/>
      <c r="E2" s="32"/>
      <c r="F2" s="32"/>
      <c r="G2" s="31"/>
    </row>
    <row r="3" spans="1:7" x14ac:dyDescent="0.25">
      <c r="A3" s="29" t="s">
        <v>78</v>
      </c>
      <c r="B3" s="30"/>
      <c r="C3" s="31"/>
      <c r="D3" s="32"/>
      <c r="E3" s="32"/>
      <c r="F3" s="32"/>
      <c r="G3" s="31"/>
    </row>
    <row r="4" spans="1:7" ht="15.75" thickBot="1" x14ac:dyDescent="0.3">
      <c r="A4" s="30"/>
      <c r="B4" s="30"/>
      <c r="C4" s="31"/>
      <c r="D4" s="32"/>
      <c r="E4" s="32"/>
      <c r="F4" s="32"/>
      <c r="G4" s="31"/>
    </row>
    <row r="5" spans="1:7" s="38" customFormat="1" ht="29.25" customHeight="1" x14ac:dyDescent="0.25">
      <c r="A5" s="33" t="s">
        <v>99</v>
      </c>
      <c r="B5" s="34" t="s">
        <v>92</v>
      </c>
      <c r="C5" s="35" t="s">
        <v>137</v>
      </c>
      <c r="D5" s="36" t="s">
        <v>138</v>
      </c>
      <c r="E5" s="36" t="s">
        <v>139</v>
      </c>
      <c r="F5" s="37" t="s">
        <v>140</v>
      </c>
      <c r="G5" s="35" t="s">
        <v>141</v>
      </c>
    </row>
    <row r="6" spans="1:7" x14ac:dyDescent="0.25">
      <c r="A6" s="39" t="s">
        <v>127</v>
      </c>
    </row>
    <row r="7" spans="1:7" x14ac:dyDescent="0.25">
      <c r="A7" s="40" t="s">
        <v>142</v>
      </c>
      <c r="B7" s="40" t="s">
        <v>143</v>
      </c>
      <c r="C7" s="43">
        <v>-1</v>
      </c>
      <c r="D7" s="43"/>
      <c r="E7" s="43"/>
      <c r="F7" s="43"/>
      <c r="G7" s="44">
        <v>46005</v>
      </c>
    </row>
    <row r="8" spans="1:7" x14ac:dyDescent="0.25">
      <c r="A8" s="40" t="s">
        <v>128</v>
      </c>
      <c r="B8" s="40" t="s">
        <v>129</v>
      </c>
      <c r="C8" s="43">
        <v>-2</v>
      </c>
      <c r="D8" s="43"/>
      <c r="E8" s="43"/>
      <c r="F8" s="43">
        <v>-2.5</v>
      </c>
      <c r="G8" s="44" t="s">
        <v>130</v>
      </c>
    </row>
    <row r="9" spans="1:7" x14ac:dyDescent="0.25">
      <c r="A9" s="40" t="s">
        <v>144</v>
      </c>
      <c r="B9" s="40" t="s">
        <v>145</v>
      </c>
      <c r="C9" s="43">
        <v>-3</v>
      </c>
      <c r="D9" s="43"/>
      <c r="E9" s="43"/>
      <c r="F9" s="43">
        <v>-10.93</v>
      </c>
      <c r="G9" s="41" t="s">
        <v>130</v>
      </c>
    </row>
    <row r="10" spans="1:7" x14ac:dyDescent="0.25">
      <c r="A10" s="40" t="s">
        <v>146</v>
      </c>
      <c r="B10" s="40" t="s">
        <v>147</v>
      </c>
      <c r="C10" s="43">
        <v>0</v>
      </c>
      <c r="D10" s="43">
        <v>1</v>
      </c>
      <c r="E10" s="43"/>
      <c r="F10" s="43">
        <v>0</v>
      </c>
      <c r="G10" s="41" t="s">
        <v>130</v>
      </c>
    </row>
    <row r="11" spans="1:7" x14ac:dyDescent="0.25">
      <c r="A11" s="40" t="s">
        <v>71</v>
      </c>
      <c r="B11" s="40" t="s">
        <v>72</v>
      </c>
      <c r="C11" s="43">
        <v>-1</v>
      </c>
      <c r="D11" s="43"/>
      <c r="E11" s="43"/>
      <c r="F11" s="43">
        <v>-5.3</v>
      </c>
      <c r="G11" s="41" t="s">
        <v>130</v>
      </c>
    </row>
    <row r="12" spans="1:7" x14ac:dyDescent="0.25">
      <c r="A12" s="40" t="s">
        <v>148</v>
      </c>
      <c r="B12" s="40" t="s">
        <v>149</v>
      </c>
      <c r="C12" s="43">
        <v>-1</v>
      </c>
      <c r="D12" s="43"/>
      <c r="E12" s="43"/>
      <c r="F12" s="43">
        <v>0</v>
      </c>
      <c r="G12" s="41" t="s">
        <v>130</v>
      </c>
    </row>
    <row r="13" spans="1:7" x14ac:dyDescent="0.25">
      <c r="A13" s="40" t="s">
        <v>51</v>
      </c>
      <c r="B13" s="40" t="s">
        <v>52</v>
      </c>
      <c r="C13" s="43">
        <v>-1</v>
      </c>
      <c r="D13" s="43"/>
      <c r="E13" s="43"/>
      <c r="F13" s="43">
        <v>0</v>
      </c>
      <c r="G13" s="41" t="s">
        <v>130</v>
      </c>
    </row>
    <row r="14" spans="1:7" x14ac:dyDescent="0.25">
      <c r="A14" s="40" t="s">
        <v>150</v>
      </c>
      <c r="B14" s="40" t="s">
        <v>151</v>
      </c>
      <c r="C14" s="43">
        <v>0</v>
      </c>
      <c r="D14" s="43"/>
      <c r="E14" s="43"/>
      <c r="F14" s="43">
        <v>-1</v>
      </c>
      <c r="G14" s="41" t="s">
        <v>130</v>
      </c>
    </row>
    <row r="15" spans="1:7" x14ac:dyDescent="0.25">
      <c r="A15" s="40" t="s">
        <v>45</v>
      </c>
      <c r="B15" s="40" t="s">
        <v>46</v>
      </c>
      <c r="C15" s="43">
        <v>-1</v>
      </c>
      <c r="D15" s="43"/>
      <c r="E15" s="43"/>
      <c r="F15" s="43">
        <v>0</v>
      </c>
      <c r="G15" s="41" t="s">
        <v>130</v>
      </c>
    </row>
    <row r="16" spans="1:7" x14ac:dyDescent="0.25">
      <c r="A16" s="40" t="s">
        <v>128</v>
      </c>
      <c r="B16" s="40" t="s">
        <v>129</v>
      </c>
      <c r="C16" s="43">
        <v>-2</v>
      </c>
      <c r="D16" s="43"/>
      <c r="E16" s="43"/>
      <c r="F16" s="43">
        <v>0.5</v>
      </c>
      <c r="G16" s="41" t="s">
        <v>133</v>
      </c>
    </row>
    <row r="17" spans="1:7" x14ac:dyDescent="0.25">
      <c r="A17" s="40" t="s">
        <v>152</v>
      </c>
      <c r="B17" s="40" t="s">
        <v>153</v>
      </c>
      <c r="C17" s="43">
        <v>-1</v>
      </c>
      <c r="D17" s="43"/>
      <c r="E17" s="43"/>
      <c r="F17" s="43">
        <v>0</v>
      </c>
      <c r="G17" s="41" t="s">
        <v>133</v>
      </c>
    </row>
    <row r="18" spans="1:7" x14ac:dyDescent="0.25">
      <c r="A18" s="40" t="s">
        <v>154</v>
      </c>
      <c r="B18" s="40" t="s">
        <v>155</v>
      </c>
      <c r="C18" s="43">
        <v>0</v>
      </c>
      <c r="D18" s="43"/>
      <c r="E18" s="43"/>
      <c r="F18" s="43">
        <v>0.29999999999999982</v>
      </c>
      <c r="G18" s="41" t="s">
        <v>133</v>
      </c>
    </row>
    <row r="19" spans="1:7" x14ac:dyDescent="0.25">
      <c r="A19" s="40" t="s">
        <v>30</v>
      </c>
      <c r="B19" s="40" t="s">
        <v>31</v>
      </c>
      <c r="C19" s="43">
        <v>-1</v>
      </c>
      <c r="D19" s="43"/>
      <c r="E19" s="43"/>
      <c r="F19" s="43">
        <v>0</v>
      </c>
      <c r="G19" s="41" t="s">
        <v>133</v>
      </c>
    </row>
    <row r="20" spans="1:7" x14ac:dyDescent="0.25">
      <c r="A20" s="40" t="s">
        <v>156</v>
      </c>
      <c r="B20" s="40" t="s">
        <v>157</v>
      </c>
      <c r="C20" s="43">
        <v>-1</v>
      </c>
      <c r="D20" s="43"/>
      <c r="E20" s="43"/>
      <c r="F20" s="43">
        <v>0</v>
      </c>
      <c r="G20" s="41" t="s">
        <v>133</v>
      </c>
    </row>
    <row r="21" spans="1:7" x14ac:dyDescent="0.25">
      <c r="A21" s="40" t="s">
        <v>69</v>
      </c>
      <c r="B21" s="40" t="s">
        <v>70</v>
      </c>
      <c r="C21" s="43">
        <v>0</v>
      </c>
      <c r="D21" s="43"/>
      <c r="E21" s="43"/>
      <c r="F21" s="43">
        <v>-0.5</v>
      </c>
      <c r="G21" s="41" t="s">
        <v>133</v>
      </c>
    </row>
    <row r="22" spans="1:7" x14ac:dyDescent="0.25">
      <c r="A22" s="40" t="s">
        <v>158</v>
      </c>
      <c r="B22" s="40" t="s">
        <v>159</v>
      </c>
      <c r="C22" s="43">
        <v>-1</v>
      </c>
      <c r="D22" s="43"/>
      <c r="E22" s="43"/>
      <c r="F22" s="43">
        <v>0</v>
      </c>
      <c r="G22" s="41" t="s">
        <v>133</v>
      </c>
    </row>
    <row r="23" spans="1:7" x14ac:dyDescent="0.25">
      <c r="A23" s="40" t="s">
        <v>144</v>
      </c>
      <c r="B23" s="40" t="s">
        <v>145</v>
      </c>
      <c r="C23" s="43">
        <v>-1</v>
      </c>
      <c r="D23" s="43"/>
      <c r="E23" s="43"/>
      <c r="F23" s="43">
        <v>-11.9</v>
      </c>
      <c r="G23" s="41" t="s">
        <v>133</v>
      </c>
    </row>
    <row r="24" spans="1:7" x14ac:dyDescent="0.25">
      <c r="A24" s="40" t="s">
        <v>134</v>
      </c>
      <c r="B24" s="40" t="s">
        <v>135</v>
      </c>
      <c r="C24" s="43">
        <v>-1</v>
      </c>
      <c r="D24" s="43"/>
      <c r="E24" s="43"/>
      <c r="F24" s="43">
        <v>0</v>
      </c>
      <c r="G24" s="41" t="s">
        <v>133</v>
      </c>
    </row>
    <row r="25" spans="1:7" x14ac:dyDescent="0.25">
      <c r="A25" s="40" t="s">
        <v>160</v>
      </c>
      <c r="B25" s="40" t="s">
        <v>161</v>
      </c>
      <c r="C25" s="43">
        <v>-1</v>
      </c>
      <c r="D25" s="43"/>
      <c r="E25" s="43"/>
      <c r="F25" s="43">
        <v>0</v>
      </c>
      <c r="G25" s="41" t="s">
        <v>133</v>
      </c>
    </row>
    <row r="26" spans="1:7" x14ac:dyDescent="0.25">
      <c r="A26" s="40" t="s">
        <v>162</v>
      </c>
      <c r="B26" s="40" t="s">
        <v>163</v>
      </c>
      <c r="C26" s="43">
        <v>0</v>
      </c>
      <c r="D26" s="43"/>
      <c r="E26" s="43"/>
      <c r="F26" s="43">
        <v>0.66999999999999993</v>
      </c>
      <c r="G26" s="41" t="s">
        <v>133</v>
      </c>
    </row>
    <row r="27" spans="1:7" x14ac:dyDescent="0.25">
      <c r="A27" s="40" t="s">
        <v>164</v>
      </c>
      <c r="B27" s="40" t="s">
        <v>165</v>
      </c>
      <c r="C27" s="43">
        <v>0</v>
      </c>
      <c r="D27" s="43"/>
      <c r="E27" s="43"/>
      <c r="F27" s="43">
        <v>0</v>
      </c>
      <c r="G27" s="41" t="s">
        <v>133</v>
      </c>
    </row>
    <row r="28" spans="1:7" x14ac:dyDescent="0.25">
      <c r="A28" s="40" t="s">
        <v>166</v>
      </c>
      <c r="B28" s="40" t="s">
        <v>167</v>
      </c>
      <c r="C28" s="43">
        <v>-1</v>
      </c>
      <c r="D28" s="43"/>
      <c r="E28" s="43"/>
      <c r="F28" s="43">
        <v>0</v>
      </c>
      <c r="G28" s="41" t="s">
        <v>133</v>
      </c>
    </row>
    <row r="29" spans="1:7" x14ac:dyDescent="0.25">
      <c r="A29" s="40" t="s">
        <v>168</v>
      </c>
      <c r="B29" s="40" t="s">
        <v>169</v>
      </c>
      <c r="C29" s="43">
        <v>-1</v>
      </c>
      <c r="D29" s="43"/>
      <c r="E29" s="43"/>
      <c r="F29" s="43">
        <v>0</v>
      </c>
      <c r="G29" s="41" t="s">
        <v>133</v>
      </c>
    </row>
    <row r="30" spans="1:7" x14ac:dyDescent="0.25">
      <c r="A30" s="40" t="s">
        <v>170</v>
      </c>
      <c r="B30" s="40" t="s">
        <v>171</v>
      </c>
      <c r="C30" s="43">
        <v>-1</v>
      </c>
      <c r="D30" s="43"/>
      <c r="E30" s="43"/>
      <c r="F30" s="43">
        <v>0</v>
      </c>
      <c r="G30" s="41" t="s">
        <v>133</v>
      </c>
    </row>
    <row r="31" spans="1:7" x14ac:dyDescent="0.25">
      <c r="A31" s="40" t="s">
        <v>172</v>
      </c>
      <c r="B31" s="40" t="s">
        <v>173</v>
      </c>
      <c r="C31" s="43">
        <v>0</v>
      </c>
      <c r="D31" s="43"/>
      <c r="E31" s="43"/>
      <c r="F31" s="43">
        <v>0.91999999999999993</v>
      </c>
      <c r="G31" s="41" t="s">
        <v>133</v>
      </c>
    </row>
    <row r="32" spans="1:7" x14ac:dyDescent="0.25">
      <c r="A32" s="40" t="s">
        <v>174</v>
      </c>
      <c r="B32" s="40" t="s">
        <v>175</v>
      </c>
      <c r="C32" s="43">
        <v>0</v>
      </c>
      <c r="D32" s="43"/>
      <c r="E32" s="43"/>
      <c r="F32" s="43">
        <v>0.33999999999999986</v>
      </c>
      <c r="G32" s="41" t="s">
        <v>133</v>
      </c>
    </row>
    <row r="33" spans="1:7" x14ac:dyDescent="0.25">
      <c r="A33" s="40" t="s">
        <v>176</v>
      </c>
      <c r="B33" s="40" t="s">
        <v>177</v>
      </c>
      <c r="C33" s="43">
        <v>-1</v>
      </c>
      <c r="D33" s="43"/>
      <c r="E33" s="43"/>
      <c r="F33" s="43">
        <v>0</v>
      </c>
      <c r="G33" s="41" t="s">
        <v>133</v>
      </c>
    </row>
    <row r="34" spans="1:7" x14ac:dyDescent="0.25">
      <c r="A34" s="40" t="s">
        <v>178</v>
      </c>
      <c r="B34" s="40" t="s">
        <v>179</v>
      </c>
      <c r="C34" s="43">
        <v>0</v>
      </c>
      <c r="D34" s="43"/>
      <c r="E34" s="43"/>
      <c r="F34" s="43">
        <v>0.35000000000000009</v>
      </c>
      <c r="G34" s="41" t="s">
        <v>133</v>
      </c>
    </row>
    <row r="35" spans="1:7" x14ac:dyDescent="0.25">
      <c r="A35" s="40" t="s">
        <v>180</v>
      </c>
      <c r="B35" s="40" t="s">
        <v>181</v>
      </c>
      <c r="C35" s="43">
        <v>0</v>
      </c>
      <c r="D35" s="43"/>
      <c r="E35" s="43"/>
      <c r="F35" s="43">
        <v>-3.15</v>
      </c>
      <c r="G35" s="41" t="s">
        <v>133</v>
      </c>
    </row>
    <row r="36" spans="1:7" x14ac:dyDescent="0.25">
      <c r="A36" s="40" t="s">
        <v>182</v>
      </c>
      <c r="B36" s="40" t="s">
        <v>183</v>
      </c>
      <c r="C36" s="43">
        <v>0</v>
      </c>
      <c r="D36" s="43"/>
      <c r="E36" s="43"/>
      <c r="F36" s="43">
        <v>-0.75</v>
      </c>
      <c r="G36" s="41" t="s">
        <v>133</v>
      </c>
    </row>
    <row r="37" spans="1:7" x14ac:dyDescent="0.25">
      <c r="A37" s="40" t="s">
        <v>41</v>
      </c>
      <c r="B37" s="40" t="s">
        <v>42</v>
      </c>
      <c r="C37" s="43">
        <v>0</v>
      </c>
      <c r="D37" s="43"/>
      <c r="E37" s="43"/>
      <c r="F37" s="43">
        <v>-0.99999999999999989</v>
      </c>
      <c r="G37" s="41" t="s">
        <v>133</v>
      </c>
    </row>
    <row r="38" spans="1:7" x14ac:dyDescent="0.25">
      <c r="A38" s="40" t="s">
        <v>184</v>
      </c>
      <c r="B38" s="40" t="s">
        <v>185</v>
      </c>
      <c r="C38" s="43">
        <v>-1</v>
      </c>
      <c r="D38" s="43"/>
      <c r="E38" s="43"/>
      <c r="F38" s="43">
        <v>0</v>
      </c>
      <c r="G38" s="41" t="s">
        <v>133</v>
      </c>
    </row>
    <row r="39" spans="1:7" x14ac:dyDescent="0.25">
      <c r="A39" s="40" t="s">
        <v>186</v>
      </c>
      <c r="B39" s="40" t="s">
        <v>187</v>
      </c>
      <c r="C39" s="43">
        <v>-1</v>
      </c>
      <c r="D39" s="43"/>
      <c r="E39" s="43"/>
      <c r="F39" s="43">
        <v>0</v>
      </c>
      <c r="G39" s="41" t="s">
        <v>133</v>
      </c>
    </row>
    <row r="40" spans="1:7" x14ac:dyDescent="0.25">
      <c r="A40" s="40" t="s">
        <v>45</v>
      </c>
      <c r="B40" s="40" t="s">
        <v>46</v>
      </c>
      <c r="C40" s="43">
        <v>-5</v>
      </c>
      <c r="D40" s="43"/>
      <c r="E40" s="43"/>
      <c r="F40" s="43">
        <v>0</v>
      </c>
      <c r="G40" s="41" t="s">
        <v>133</v>
      </c>
    </row>
    <row r="41" spans="1:7" x14ac:dyDescent="0.25">
      <c r="A41" s="40" t="s">
        <v>188</v>
      </c>
      <c r="B41" s="40" t="s">
        <v>189</v>
      </c>
      <c r="C41" s="43">
        <v>-1</v>
      </c>
      <c r="D41" s="43"/>
      <c r="E41" s="43"/>
      <c r="F41" s="43">
        <v>0</v>
      </c>
      <c r="G41" s="41" t="s">
        <v>133</v>
      </c>
    </row>
    <row r="42" spans="1:7" x14ac:dyDescent="0.25">
      <c r="A42" s="40" t="s">
        <v>190</v>
      </c>
      <c r="B42" s="40" t="s">
        <v>191</v>
      </c>
      <c r="C42" s="43">
        <v>-1</v>
      </c>
      <c r="D42" s="43"/>
      <c r="E42" s="43"/>
      <c r="F42" s="43">
        <v>0</v>
      </c>
      <c r="G42" s="41" t="s">
        <v>133</v>
      </c>
    </row>
    <row r="43" spans="1:7" x14ac:dyDescent="0.25">
      <c r="A43" s="40" t="s">
        <v>39</v>
      </c>
      <c r="B43" s="40" t="s">
        <v>40</v>
      </c>
      <c r="C43" s="43">
        <v>-3</v>
      </c>
      <c r="D43" s="43"/>
      <c r="E43" s="43"/>
      <c r="F43" s="43">
        <v>5.92</v>
      </c>
      <c r="G43" s="41" t="s">
        <v>133</v>
      </c>
    </row>
    <row r="44" spans="1:7" x14ac:dyDescent="0.25">
      <c r="A44" s="40" t="s">
        <v>192</v>
      </c>
      <c r="B44" s="40" t="s">
        <v>193</v>
      </c>
      <c r="C44" s="43">
        <v>-1</v>
      </c>
      <c r="D44" s="43"/>
      <c r="E44" s="43"/>
      <c r="F44" s="43">
        <v>0</v>
      </c>
      <c r="G44" s="41" t="s">
        <v>133</v>
      </c>
    </row>
    <row r="45" spans="1:7" x14ac:dyDescent="0.25">
      <c r="A45" s="40" t="s">
        <v>194</v>
      </c>
      <c r="B45" s="40" t="s">
        <v>195</v>
      </c>
      <c r="C45" s="43">
        <v>-1</v>
      </c>
      <c r="D45" s="43"/>
      <c r="E45" s="43"/>
      <c r="F45" s="43">
        <v>0</v>
      </c>
      <c r="G45" s="41" t="s">
        <v>133</v>
      </c>
    </row>
    <row r="46" spans="1:7" x14ac:dyDescent="0.25">
      <c r="A46" s="40" t="s">
        <v>53</v>
      </c>
      <c r="B46" s="40" t="s">
        <v>54</v>
      </c>
      <c r="C46" s="43">
        <v>-1</v>
      </c>
      <c r="D46" s="43"/>
      <c r="E46" s="43"/>
      <c r="F46" s="43">
        <v>0</v>
      </c>
      <c r="G46" s="41" t="s">
        <v>133</v>
      </c>
    </row>
    <row r="47" spans="1:7" x14ac:dyDescent="0.25">
      <c r="A47" s="40" t="s">
        <v>196</v>
      </c>
      <c r="B47" s="40" t="s">
        <v>197</v>
      </c>
      <c r="C47" s="43">
        <v>0</v>
      </c>
      <c r="D47" s="43"/>
      <c r="E47" s="43"/>
      <c r="F47" s="43">
        <v>-2.25</v>
      </c>
      <c r="G47" s="41" t="s">
        <v>133</v>
      </c>
    </row>
    <row r="48" spans="1:7" x14ac:dyDescent="0.25">
      <c r="A48" s="40" t="s">
        <v>198</v>
      </c>
      <c r="B48" s="40" t="s">
        <v>199</v>
      </c>
      <c r="C48" s="43">
        <v>-1</v>
      </c>
      <c r="D48" s="43"/>
      <c r="E48" s="43"/>
      <c r="F48" s="43">
        <v>0</v>
      </c>
      <c r="G48" s="41" t="s">
        <v>133</v>
      </c>
    </row>
    <row r="49" spans="1:7" x14ac:dyDescent="0.25">
      <c r="A49" s="40" t="s">
        <v>200</v>
      </c>
      <c r="B49" s="40" t="s">
        <v>201</v>
      </c>
      <c r="C49" s="43">
        <v>-1</v>
      </c>
      <c r="D49" s="43"/>
      <c r="E49" s="43"/>
      <c r="F49" s="43">
        <v>0</v>
      </c>
      <c r="G49" s="41" t="s">
        <v>133</v>
      </c>
    </row>
    <row r="50" spans="1:7" x14ac:dyDescent="0.25">
      <c r="A50" s="40" t="s">
        <v>202</v>
      </c>
      <c r="B50" s="40" t="s">
        <v>203</v>
      </c>
      <c r="C50" s="43">
        <v>-1</v>
      </c>
      <c r="D50" s="43"/>
      <c r="E50" s="43"/>
      <c r="F50" s="43">
        <v>0</v>
      </c>
      <c r="G50" s="41" t="s">
        <v>133</v>
      </c>
    </row>
    <row r="51" spans="1:7" x14ac:dyDescent="0.25">
      <c r="A51" s="40" t="s">
        <v>75</v>
      </c>
      <c r="C51" s="43">
        <v>-40</v>
      </c>
      <c r="D51" s="43">
        <v>1</v>
      </c>
      <c r="E51" s="43"/>
      <c r="F51" s="43">
        <v>-30.279999999999994</v>
      </c>
    </row>
    <row r="9353" spans="1:51" x14ac:dyDescent="0.25">
      <c r="A9353" s="45"/>
      <c r="B9353" s="45"/>
      <c r="C9353" s="46"/>
      <c r="D9353" s="47"/>
      <c r="E9353" s="47"/>
      <c r="F9353" s="47"/>
      <c r="G9353" s="46"/>
      <c r="H9353" s="48"/>
      <c r="I9353" s="48"/>
      <c r="J9353" s="48"/>
      <c r="K9353" s="48"/>
      <c r="L9353" s="48"/>
      <c r="M9353" s="48"/>
      <c r="N9353" s="48"/>
      <c r="O9353" s="48"/>
      <c r="P9353" s="48"/>
      <c r="Q9353" s="48"/>
      <c r="R9353" s="48"/>
      <c r="S9353" s="48"/>
      <c r="T9353" s="48"/>
      <c r="U9353" s="48"/>
      <c r="V9353" s="48"/>
      <c r="W9353" s="48"/>
      <c r="X9353" s="48"/>
      <c r="Y9353" s="48"/>
      <c r="Z9353" s="48"/>
      <c r="AA9353" s="48"/>
      <c r="AB9353" s="48"/>
      <c r="AC9353" s="48"/>
      <c r="AD9353" s="48"/>
      <c r="AE9353" s="48"/>
      <c r="AF9353" s="48"/>
      <c r="AG9353" s="48"/>
      <c r="AH9353" s="48"/>
      <c r="AI9353" s="48"/>
      <c r="AJ9353" s="48"/>
      <c r="AK9353" s="48"/>
      <c r="AL9353" s="48"/>
      <c r="AM9353" s="48"/>
      <c r="AN9353" s="48"/>
      <c r="AO9353" s="48"/>
      <c r="AP9353" s="48"/>
      <c r="AQ9353" s="48"/>
      <c r="AR9353" s="48"/>
      <c r="AS9353" s="48"/>
      <c r="AT9353" s="48"/>
      <c r="AU9353" s="48"/>
      <c r="AV9353" s="48"/>
      <c r="AW9353" s="48"/>
      <c r="AX9353" s="48"/>
      <c r="AY9353" s="48"/>
    </row>
  </sheetData>
  <conditionalFormatting sqref="A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57B3-4481-4419-897A-44EF6F1B4CF2}">
  <sheetPr codeName="Sheet4"/>
  <dimension ref="A1:AZ9354"/>
  <sheetViews>
    <sheetView workbookViewId="0">
      <selection activeCell="E12" sqref="E12"/>
    </sheetView>
  </sheetViews>
  <sheetFormatPr defaultColWidth="9.140625" defaultRowHeight="15" x14ac:dyDescent="0.25"/>
  <cols>
    <col min="1" max="1" width="33.5703125" style="17" bestFit="1" customWidth="1"/>
    <col min="2" max="2" width="43.140625" style="17" bestFit="1" customWidth="1"/>
    <col min="3" max="3" width="11.85546875" style="18" bestFit="1" customWidth="1"/>
    <col min="4" max="4" width="16.28515625" style="18" customWidth="1"/>
    <col min="5" max="5" width="11.5703125" style="18" customWidth="1"/>
    <col min="6" max="6" width="15.7109375" style="18" customWidth="1"/>
    <col min="7" max="7" width="11.28515625" style="18" customWidth="1"/>
    <col min="8" max="8" width="14.5703125" style="18" customWidth="1"/>
    <col min="9" max="9" width="13.5703125" style="18" customWidth="1"/>
    <col min="10" max="10" width="15.85546875" style="18" customWidth="1"/>
    <col min="11" max="11" width="11.42578125" style="18" customWidth="1"/>
    <col min="12" max="12" width="15.85546875" style="18" customWidth="1"/>
    <col min="13" max="13" width="10.140625" style="18" customWidth="1"/>
    <col min="14" max="14" width="12.7109375" style="18" customWidth="1"/>
    <col min="15" max="15" width="17.140625" style="18" customWidth="1"/>
    <col min="16" max="16" width="11.7109375" style="18" customWidth="1"/>
    <col min="17" max="17" width="10.85546875" style="18" customWidth="1"/>
    <col min="18" max="18" width="12.28515625" style="18" customWidth="1"/>
    <col min="19" max="19" width="11.85546875" style="18" customWidth="1"/>
    <col min="20" max="20" width="13.85546875" style="18" customWidth="1"/>
    <col min="21" max="21" width="11.7109375" style="18" customWidth="1"/>
    <col min="22" max="24" width="11.5703125" style="18" customWidth="1"/>
    <col min="25" max="25" width="9.85546875" style="18" customWidth="1"/>
    <col min="26" max="26" width="11.85546875" style="18" customWidth="1"/>
    <col min="27" max="27" width="14.42578125" style="18" customWidth="1"/>
    <col min="28" max="28" width="9.28515625" style="18" customWidth="1"/>
    <col min="29" max="29" width="11.5703125" style="18" customWidth="1"/>
    <col min="30" max="30" width="30.5703125" style="17" bestFit="1" customWidth="1"/>
  </cols>
  <sheetData>
    <row r="1" spans="1:31" x14ac:dyDescent="0.25">
      <c r="A1" s="1" t="s">
        <v>76</v>
      </c>
      <c r="B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/>
    </row>
    <row r="2" spans="1:31" x14ac:dyDescent="0.25">
      <c r="A2" s="1" t="s">
        <v>77</v>
      </c>
      <c r="B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/>
    </row>
    <row r="3" spans="1:31" x14ac:dyDescent="0.25">
      <c r="A3" s="1" t="s">
        <v>78</v>
      </c>
      <c r="B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/>
    </row>
    <row r="4" spans="1:31" ht="15.75" thickBot="1" x14ac:dyDescent="0.3">
      <c r="A4"/>
      <c r="B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/>
    </row>
    <row r="5" spans="1:31" s="5" customFormat="1" ht="12.75" x14ac:dyDescent="0.25">
      <c r="A5" s="3"/>
      <c r="B5" s="4"/>
      <c r="C5" s="61" t="s">
        <v>79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 t="s">
        <v>80</v>
      </c>
      <c r="O5" s="62"/>
      <c r="P5" s="61" t="s">
        <v>81</v>
      </c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4" t="s">
        <v>82</v>
      </c>
    </row>
    <row r="6" spans="1:31" s="5" customFormat="1" ht="12.75" x14ac:dyDescent="0.25">
      <c r="A6" s="6"/>
      <c r="B6" s="7"/>
      <c r="C6" s="67" t="s">
        <v>83</v>
      </c>
      <c r="D6" s="67" t="s">
        <v>84</v>
      </c>
      <c r="E6" s="67"/>
      <c r="F6" s="67" t="s">
        <v>85</v>
      </c>
      <c r="G6" s="67"/>
      <c r="H6" s="67" t="s">
        <v>86</v>
      </c>
      <c r="I6" s="67"/>
      <c r="J6" s="67" t="s">
        <v>87</v>
      </c>
      <c r="K6" s="67"/>
      <c r="L6" s="67" t="s">
        <v>88</v>
      </c>
      <c r="M6" s="67"/>
      <c r="N6" s="63"/>
      <c r="O6" s="63"/>
      <c r="P6" s="60" t="s">
        <v>89</v>
      </c>
      <c r="Q6" s="60"/>
      <c r="R6" s="60" t="s">
        <v>84</v>
      </c>
      <c r="S6" s="60"/>
      <c r="T6" s="60" t="s">
        <v>85</v>
      </c>
      <c r="U6" s="60"/>
      <c r="V6" s="60" t="s">
        <v>86</v>
      </c>
      <c r="W6" s="60"/>
      <c r="X6" s="60" t="s">
        <v>87</v>
      </c>
      <c r="Y6" s="60"/>
      <c r="Z6" s="60" t="s">
        <v>88</v>
      </c>
      <c r="AA6" s="60"/>
      <c r="AB6" s="60" t="s">
        <v>90</v>
      </c>
      <c r="AC6" s="60"/>
      <c r="AD6" s="65"/>
    </row>
    <row r="7" spans="1:31" s="5" customFormat="1" ht="13.5" thickBot="1" x14ac:dyDescent="0.3">
      <c r="A7" s="8" t="s">
        <v>91</v>
      </c>
      <c r="B7" s="9" t="s">
        <v>92</v>
      </c>
      <c r="C7" s="68"/>
      <c r="D7" s="10" t="s">
        <v>93</v>
      </c>
      <c r="E7" s="10" t="s">
        <v>94</v>
      </c>
      <c r="F7" s="10" t="s">
        <v>93</v>
      </c>
      <c r="G7" s="10" t="s">
        <v>94</v>
      </c>
      <c r="H7" s="10" t="s">
        <v>93</v>
      </c>
      <c r="I7" s="10" t="s">
        <v>94</v>
      </c>
      <c r="J7" s="10" t="s">
        <v>93</v>
      </c>
      <c r="K7" s="10" t="s">
        <v>94</v>
      </c>
      <c r="L7" s="10" t="s">
        <v>93</v>
      </c>
      <c r="M7" s="10" t="s">
        <v>94</v>
      </c>
      <c r="N7" s="11" t="s">
        <v>95</v>
      </c>
      <c r="O7" s="11" t="s">
        <v>96</v>
      </c>
      <c r="P7" s="12" t="s">
        <v>95</v>
      </c>
      <c r="Q7" s="12" t="s">
        <v>96</v>
      </c>
      <c r="R7" s="12" t="s">
        <v>95</v>
      </c>
      <c r="S7" s="12" t="s">
        <v>96</v>
      </c>
      <c r="T7" s="12" t="s">
        <v>95</v>
      </c>
      <c r="U7" s="12" t="s">
        <v>96</v>
      </c>
      <c r="V7" s="12" t="s">
        <v>95</v>
      </c>
      <c r="W7" s="12" t="s">
        <v>96</v>
      </c>
      <c r="X7" s="12" t="s">
        <v>95</v>
      </c>
      <c r="Y7" s="12" t="s">
        <v>96</v>
      </c>
      <c r="Z7" s="12" t="s">
        <v>95</v>
      </c>
      <c r="AA7" s="12" t="s">
        <v>96</v>
      </c>
      <c r="AB7" s="12" t="s">
        <v>97</v>
      </c>
      <c r="AC7" s="12" t="s">
        <v>98</v>
      </c>
      <c r="AD7" s="66"/>
    </row>
    <row r="8" spans="1:31" s="1" customFormat="1" ht="12.75" hidden="1" x14ac:dyDescent="0.2">
      <c r="A8" s="13" t="s">
        <v>99</v>
      </c>
      <c r="B8" s="13" t="s">
        <v>92</v>
      </c>
      <c r="C8" s="14" t="s">
        <v>100</v>
      </c>
      <c r="D8" s="14" t="s">
        <v>101</v>
      </c>
      <c r="E8" s="14" t="s">
        <v>102</v>
      </c>
      <c r="F8" s="14" t="s">
        <v>103</v>
      </c>
      <c r="G8" s="14" t="s">
        <v>104</v>
      </c>
      <c r="H8" s="14" t="s">
        <v>105</v>
      </c>
      <c r="I8" s="14" t="s">
        <v>106</v>
      </c>
      <c r="J8" s="14" t="s">
        <v>107</v>
      </c>
      <c r="K8" s="14" t="s">
        <v>108</v>
      </c>
      <c r="L8" s="14" t="s">
        <v>109</v>
      </c>
      <c r="M8" s="14" t="s">
        <v>110</v>
      </c>
      <c r="N8" s="14" t="s">
        <v>111</v>
      </c>
      <c r="O8" s="14" t="s">
        <v>112</v>
      </c>
      <c r="P8" s="14" t="s">
        <v>113</v>
      </c>
      <c r="Q8" s="14" t="s">
        <v>114</v>
      </c>
      <c r="R8" s="14" t="s">
        <v>115</v>
      </c>
      <c r="S8" s="14" t="s">
        <v>116</v>
      </c>
      <c r="T8" s="14" t="s">
        <v>117</v>
      </c>
      <c r="U8" s="14" t="s">
        <v>118</v>
      </c>
      <c r="V8" s="14" t="s">
        <v>119</v>
      </c>
      <c r="W8" s="14" t="s">
        <v>120</v>
      </c>
      <c r="X8" s="14" t="s">
        <v>121</v>
      </c>
      <c r="Y8" s="14" t="s">
        <v>122</v>
      </c>
      <c r="Z8" s="14" t="s">
        <v>123</v>
      </c>
      <c r="AA8" s="14" t="s">
        <v>124</v>
      </c>
      <c r="AB8" s="14" t="s">
        <v>125</v>
      </c>
      <c r="AC8" s="14" t="s">
        <v>126</v>
      </c>
      <c r="AD8" s="15" t="s">
        <v>82</v>
      </c>
    </row>
    <row r="9" spans="1:31" x14ac:dyDescent="0.25">
      <c r="A9" s="16" t="s">
        <v>127</v>
      </c>
    </row>
    <row r="10" spans="1:31" x14ac:dyDescent="0.25">
      <c r="A10" s="17" t="s">
        <v>128</v>
      </c>
      <c r="B10" s="17" t="s">
        <v>129</v>
      </c>
      <c r="C10" s="19">
        <v>10.3</v>
      </c>
      <c r="D10" s="19">
        <v>0</v>
      </c>
      <c r="E10" s="19">
        <v>0</v>
      </c>
      <c r="F10" s="19">
        <v>0</v>
      </c>
      <c r="G10" s="19"/>
      <c r="H10" s="19"/>
      <c r="I10" s="19"/>
      <c r="J10" s="19">
        <v>4</v>
      </c>
      <c r="K10" s="19"/>
      <c r="L10" s="19"/>
      <c r="M10" s="19"/>
      <c r="N10" s="19">
        <v>0</v>
      </c>
      <c r="O10" s="19">
        <v>0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>
        <v>14.3</v>
      </c>
      <c r="AE10" t="s">
        <v>130</v>
      </c>
    </row>
    <row r="11" spans="1:31" x14ac:dyDescent="0.25">
      <c r="A11" s="17" t="s">
        <v>71</v>
      </c>
      <c r="B11" s="17" t="s">
        <v>72</v>
      </c>
      <c r="C11" s="19">
        <v>0</v>
      </c>
      <c r="D11" s="19">
        <v>0</v>
      </c>
      <c r="E11" s="19">
        <v>0</v>
      </c>
      <c r="F11" s="19">
        <v>0</v>
      </c>
      <c r="G11" s="19"/>
      <c r="H11" s="19"/>
      <c r="I11" s="19"/>
      <c r="J11" s="19"/>
      <c r="K11" s="19"/>
      <c r="L11" s="19"/>
      <c r="M11" s="19"/>
      <c r="N11" s="19">
        <v>1</v>
      </c>
      <c r="O11" s="19">
        <v>0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>
        <v>1</v>
      </c>
      <c r="AE11" t="s">
        <v>130</v>
      </c>
    </row>
    <row r="12" spans="1:31" x14ac:dyDescent="0.25">
      <c r="A12" s="17" t="s">
        <v>63</v>
      </c>
      <c r="B12" s="17" t="s">
        <v>64</v>
      </c>
      <c r="C12" s="19">
        <v>7</v>
      </c>
      <c r="D12" s="19">
        <v>0</v>
      </c>
      <c r="E12" s="19"/>
      <c r="F12" s="19"/>
      <c r="G12" s="19"/>
      <c r="H12" s="19">
        <v>8</v>
      </c>
      <c r="I12" s="19">
        <v>4.07</v>
      </c>
      <c r="J12" s="19"/>
      <c r="K12" s="19"/>
      <c r="L12" s="19"/>
      <c r="M12" s="19"/>
      <c r="N12" s="19">
        <v>0</v>
      </c>
      <c r="O12" s="19">
        <v>0</v>
      </c>
      <c r="P12" s="19">
        <v>4</v>
      </c>
      <c r="Q12" s="19"/>
      <c r="R12" s="19"/>
      <c r="S12" s="19"/>
      <c r="T12" s="19"/>
      <c r="U12" s="19"/>
      <c r="V12" s="19">
        <v>4</v>
      </c>
      <c r="W12" s="19">
        <v>8</v>
      </c>
      <c r="X12" s="19"/>
      <c r="Y12" s="19"/>
      <c r="Z12" s="19"/>
      <c r="AA12" s="19"/>
      <c r="AB12" s="19"/>
      <c r="AC12" s="19"/>
      <c r="AD12" s="19">
        <v>35.07</v>
      </c>
      <c r="AE12" t="s">
        <v>130</v>
      </c>
    </row>
    <row r="13" spans="1:31" x14ac:dyDescent="0.25">
      <c r="A13" s="17" t="s">
        <v>51</v>
      </c>
      <c r="B13" s="17" t="s">
        <v>52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>
        <v>0</v>
      </c>
      <c r="O13" s="19">
        <v>8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>
        <v>8</v>
      </c>
      <c r="AE13" t="s">
        <v>130</v>
      </c>
    </row>
    <row r="14" spans="1:31" x14ac:dyDescent="0.25">
      <c r="A14" s="17" t="s">
        <v>41</v>
      </c>
      <c r="B14" s="17" t="s">
        <v>42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>
        <v>-8</v>
      </c>
      <c r="O14" s="19">
        <v>-2.7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>
        <v>-10.7</v>
      </c>
      <c r="AE14" t="s">
        <v>130</v>
      </c>
    </row>
    <row r="15" spans="1:31" x14ac:dyDescent="0.25">
      <c r="A15" s="17" t="s">
        <v>45</v>
      </c>
      <c r="B15" s="17" t="s">
        <v>46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>
        <v>0</v>
      </c>
      <c r="O15" s="19">
        <v>8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>
        <v>8</v>
      </c>
      <c r="AE15" t="s">
        <v>130</v>
      </c>
    </row>
    <row r="16" spans="1:31" x14ac:dyDescent="0.25">
      <c r="A16" s="17" t="s">
        <v>131</v>
      </c>
      <c r="B16" s="17" t="s">
        <v>132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>
        <v>4</v>
      </c>
      <c r="O16" s="19">
        <v>0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>
        <v>4</v>
      </c>
      <c r="AE16" t="s">
        <v>130</v>
      </c>
    </row>
    <row r="17" spans="1:31" x14ac:dyDescent="0.25">
      <c r="A17" s="17" t="s">
        <v>128</v>
      </c>
      <c r="B17" s="17" t="s">
        <v>129</v>
      </c>
      <c r="C17" s="19">
        <v>3.9</v>
      </c>
      <c r="D17" s="19">
        <v>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>
        <v>0</v>
      </c>
      <c r="P17" s="19">
        <v>0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>
        <v>3.9</v>
      </c>
      <c r="AE17" t="s">
        <v>133</v>
      </c>
    </row>
    <row r="18" spans="1:31" x14ac:dyDescent="0.25">
      <c r="A18" s="17" t="s">
        <v>55</v>
      </c>
      <c r="B18" s="17" t="s">
        <v>56</v>
      </c>
      <c r="C18" s="19">
        <v>2</v>
      </c>
      <c r="D18" s="19">
        <v>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>
        <v>2</v>
      </c>
      <c r="AE18" t="s">
        <v>133</v>
      </c>
    </row>
    <row r="19" spans="1:31" x14ac:dyDescent="0.25">
      <c r="A19" s="17" t="s">
        <v>59</v>
      </c>
      <c r="B19" s="17" t="s">
        <v>60</v>
      </c>
      <c r="C19" s="19">
        <v>8.5</v>
      </c>
      <c r="D19" s="19">
        <v>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>
        <v>0</v>
      </c>
      <c r="P19" s="19">
        <v>5.5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>
        <v>14</v>
      </c>
      <c r="AE19" t="s">
        <v>133</v>
      </c>
    </row>
    <row r="20" spans="1:31" x14ac:dyDescent="0.25">
      <c r="A20" s="17" t="s">
        <v>30</v>
      </c>
      <c r="B20" s="17" t="s">
        <v>31</v>
      </c>
      <c r="C20" s="19">
        <v>9.5</v>
      </c>
      <c r="D20" s="19">
        <v>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>
        <v>8</v>
      </c>
      <c r="P20" s="19">
        <v>0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>
        <v>17.5</v>
      </c>
      <c r="AE20" t="s">
        <v>133</v>
      </c>
    </row>
    <row r="21" spans="1:31" x14ac:dyDescent="0.25">
      <c r="A21" s="17" t="s">
        <v>69</v>
      </c>
      <c r="B21" s="17" t="s">
        <v>70</v>
      </c>
      <c r="C21" s="19">
        <v>1.2500000000000018</v>
      </c>
      <c r="D21" s="19">
        <v>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>
        <v>1.2500000000000018</v>
      </c>
      <c r="AE21" t="s">
        <v>133</v>
      </c>
    </row>
    <row r="22" spans="1:31" x14ac:dyDescent="0.25">
      <c r="A22" s="17" t="s">
        <v>37</v>
      </c>
      <c r="B22" s="17" t="s">
        <v>38</v>
      </c>
      <c r="C22" s="19">
        <v>6</v>
      </c>
      <c r="D22" s="19">
        <v>0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4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>
        <v>10</v>
      </c>
      <c r="AE22" t="s">
        <v>133</v>
      </c>
    </row>
    <row r="23" spans="1:31" x14ac:dyDescent="0.25">
      <c r="A23" s="17" t="s">
        <v>33</v>
      </c>
      <c r="B23" s="17" t="s">
        <v>34</v>
      </c>
      <c r="C23" s="19">
        <v>2.0000000000000004</v>
      </c>
      <c r="D23" s="19">
        <v>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>
        <v>2.0000000000000004</v>
      </c>
      <c r="AE23" t="s">
        <v>133</v>
      </c>
    </row>
    <row r="24" spans="1:31" x14ac:dyDescent="0.25">
      <c r="A24" s="17" t="s">
        <v>134</v>
      </c>
      <c r="B24" s="17" t="s">
        <v>135</v>
      </c>
      <c r="C24" s="19">
        <v>2</v>
      </c>
      <c r="D24" s="19">
        <v>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>
        <v>0</v>
      </c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>
        <v>2</v>
      </c>
      <c r="AE24" t="s">
        <v>133</v>
      </c>
    </row>
    <row r="25" spans="1:31" x14ac:dyDescent="0.25">
      <c r="A25" s="17" t="s">
        <v>57</v>
      </c>
      <c r="B25" s="17" t="s">
        <v>58</v>
      </c>
      <c r="C25" s="19">
        <v>3</v>
      </c>
      <c r="D25" s="19">
        <v>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>
        <v>0</v>
      </c>
      <c r="P25" s="19">
        <v>0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>
        <v>3</v>
      </c>
      <c r="AE25" t="s">
        <v>133</v>
      </c>
    </row>
    <row r="26" spans="1:31" x14ac:dyDescent="0.25">
      <c r="A26" s="17" t="s">
        <v>49</v>
      </c>
      <c r="B26" s="17" t="s">
        <v>50</v>
      </c>
      <c r="C26" s="19">
        <v>2</v>
      </c>
      <c r="D26" s="19">
        <v>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>
        <v>0</v>
      </c>
      <c r="P26" s="19">
        <v>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>
        <v>2</v>
      </c>
      <c r="AE26" t="s">
        <v>133</v>
      </c>
    </row>
    <row r="27" spans="1:31" x14ac:dyDescent="0.25">
      <c r="A27" s="17" t="s">
        <v>61</v>
      </c>
      <c r="B27" s="17" t="s">
        <v>62</v>
      </c>
      <c r="C27" s="19">
        <v>2</v>
      </c>
      <c r="D27" s="19">
        <v>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>
        <v>0</v>
      </c>
      <c r="P27" s="19">
        <v>0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>
        <v>2</v>
      </c>
      <c r="AE27" t="s">
        <v>133</v>
      </c>
    </row>
    <row r="28" spans="1:31" x14ac:dyDescent="0.25">
      <c r="A28" s="17" t="s">
        <v>73</v>
      </c>
      <c r="B28" s="17" t="s">
        <v>74</v>
      </c>
      <c r="C28" s="19">
        <v>2</v>
      </c>
      <c r="D28" s="19">
        <v>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>
        <v>0</v>
      </c>
      <c r="P28" s="19">
        <v>0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>
        <v>2</v>
      </c>
      <c r="AE28" t="s">
        <v>133</v>
      </c>
    </row>
    <row r="29" spans="1:31" x14ac:dyDescent="0.25">
      <c r="A29" s="17" t="s">
        <v>41</v>
      </c>
      <c r="B29" s="17" t="s">
        <v>42</v>
      </c>
      <c r="C29" s="19">
        <v>6.58</v>
      </c>
      <c r="D29" s="19">
        <v>8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>
        <v>0</v>
      </c>
      <c r="P29" s="19">
        <v>4.58</v>
      </c>
      <c r="Q29" s="19"/>
      <c r="R29" s="19">
        <v>4</v>
      </c>
      <c r="S29" s="19">
        <v>1.6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>
        <v>24.76</v>
      </c>
      <c r="AE29" t="s">
        <v>133</v>
      </c>
    </row>
    <row r="30" spans="1:31" x14ac:dyDescent="0.25">
      <c r="A30" s="17" t="s">
        <v>67</v>
      </c>
      <c r="B30" s="17" t="s">
        <v>68</v>
      </c>
      <c r="C30" s="19">
        <v>4</v>
      </c>
      <c r="D30" s="19">
        <v>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>
        <v>0</v>
      </c>
      <c r="P30" s="19">
        <v>0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>
        <v>4</v>
      </c>
      <c r="AE30" t="s">
        <v>133</v>
      </c>
    </row>
    <row r="31" spans="1:31" x14ac:dyDescent="0.25">
      <c r="A31" s="17" t="s">
        <v>45</v>
      </c>
      <c r="B31" s="17" t="s">
        <v>46</v>
      </c>
      <c r="C31" s="19">
        <v>0</v>
      </c>
      <c r="D31" s="19">
        <v>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>
        <v>24</v>
      </c>
      <c r="P31" s="19">
        <v>0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>
        <v>24</v>
      </c>
      <c r="AE31" t="s">
        <v>133</v>
      </c>
    </row>
    <row r="32" spans="1:31" x14ac:dyDescent="0.25">
      <c r="A32" s="17" t="s">
        <v>35</v>
      </c>
      <c r="B32" s="17" t="s">
        <v>36</v>
      </c>
      <c r="C32" s="19">
        <v>4</v>
      </c>
      <c r="D32" s="19">
        <v>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>
        <v>4</v>
      </c>
      <c r="AE32" t="s">
        <v>133</v>
      </c>
    </row>
    <row r="33" spans="1:31" x14ac:dyDescent="0.25">
      <c r="A33" s="17" t="s">
        <v>43</v>
      </c>
      <c r="B33" s="17" t="s">
        <v>44</v>
      </c>
      <c r="C33" s="19">
        <v>8</v>
      </c>
      <c r="D33" s="19">
        <v>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>
        <v>0</v>
      </c>
      <c r="P33" s="19">
        <v>0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>
        <v>8</v>
      </c>
      <c r="AE33" t="s">
        <v>133</v>
      </c>
    </row>
    <row r="34" spans="1:31" x14ac:dyDescent="0.25">
      <c r="A34" s="17" t="s">
        <v>39</v>
      </c>
      <c r="B34" s="17" t="s">
        <v>40</v>
      </c>
      <c r="C34" s="19">
        <v>0</v>
      </c>
      <c r="D34" s="19">
        <v>8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>
        <v>8</v>
      </c>
      <c r="AE34" t="s">
        <v>133</v>
      </c>
    </row>
    <row r="35" spans="1:31" x14ac:dyDescent="0.25">
      <c r="A35" s="17" t="s">
        <v>65</v>
      </c>
      <c r="B35" s="17" t="s">
        <v>66</v>
      </c>
      <c r="C35" s="19">
        <v>2</v>
      </c>
      <c r="D35" s="19">
        <v>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>
        <v>0</v>
      </c>
      <c r="P35" s="19">
        <v>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>
        <v>2</v>
      </c>
      <c r="AE35" t="s">
        <v>133</v>
      </c>
    </row>
    <row r="36" spans="1:31" x14ac:dyDescent="0.25">
      <c r="A36" s="17" t="s">
        <v>53</v>
      </c>
      <c r="B36" s="17" t="s">
        <v>54</v>
      </c>
      <c r="C36" s="19">
        <v>9.9499999999999993</v>
      </c>
      <c r="D36" s="19">
        <v>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>
        <v>0</v>
      </c>
      <c r="P36" s="19">
        <v>8</v>
      </c>
      <c r="Q36" s="19">
        <v>0.62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>
        <v>18.57</v>
      </c>
      <c r="AE36" t="s">
        <v>133</v>
      </c>
    </row>
    <row r="37" spans="1:31" x14ac:dyDescent="0.25">
      <c r="A37" s="17" t="s">
        <v>47</v>
      </c>
      <c r="B37" s="17" t="s">
        <v>48</v>
      </c>
      <c r="C37" s="19">
        <v>14.13</v>
      </c>
      <c r="D37" s="19">
        <v>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>
        <v>0</v>
      </c>
      <c r="P37" s="19">
        <v>12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>
        <v>26.130000000000003</v>
      </c>
      <c r="AE37" t="s">
        <v>133</v>
      </c>
    </row>
    <row r="38" spans="1:31" s="21" customFormat="1" x14ac:dyDescent="0.25">
      <c r="A38" s="16" t="s">
        <v>75</v>
      </c>
      <c r="B38" s="16"/>
      <c r="C38" s="20">
        <v>110.11</v>
      </c>
      <c r="D38" s="20">
        <v>16</v>
      </c>
      <c r="E38" s="20">
        <v>0</v>
      </c>
      <c r="F38" s="20">
        <v>0</v>
      </c>
      <c r="G38" s="20">
        <v>0</v>
      </c>
      <c r="H38" s="20">
        <v>8</v>
      </c>
      <c r="I38" s="20">
        <v>4.07</v>
      </c>
      <c r="J38" s="20">
        <v>4</v>
      </c>
      <c r="K38" s="20">
        <v>0</v>
      </c>
      <c r="L38" s="20">
        <v>0</v>
      </c>
      <c r="M38" s="20">
        <v>0</v>
      </c>
      <c r="N38" s="20">
        <v>-3</v>
      </c>
      <c r="O38" s="20">
        <v>45.3</v>
      </c>
      <c r="P38" s="20">
        <v>38.08</v>
      </c>
      <c r="Q38" s="20">
        <v>0.62</v>
      </c>
      <c r="R38" s="20">
        <v>4</v>
      </c>
      <c r="S38" s="20">
        <v>1.6</v>
      </c>
      <c r="T38" s="20">
        <v>0</v>
      </c>
      <c r="U38" s="20">
        <v>0</v>
      </c>
      <c r="V38" s="20">
        <v>4</v>
      </c>
      <c r="W38" s="20">
        <v>8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16">
        <v>240.77999999999997</v>
      </c>
    </row>
    <row r="9354" spans="1:52" x14ac:dyDescent="0.25">
      <c r="A9354" s="22"/>
      <c r="B9354" s="22"/>
      <c r="C9354" s="23"/>
      <c r="D9354" s="23"/>
      <c r="E9354" s="23"/>
      <c r="F9354" s="23"/>
      <c r="G9354" s="23"/>
      <c r="H9354" s="23"/>
      <c r="I9354" s="23"/>
      <c r="J9354" s="23"/>
      <c r="K9354" s="23"/>
      <c r="L9354" s="23"/>
      <c r="M9354" s="23"/>
      <c r="N9354" s="23"/>
      <c r="O9354" s="23"/>
      <c r="P9354" s="23"/>
      <c r="Q9354" s="23"/>
      <c r="R9354" s="23"/>
      <c r="S9354" s="23"/>
      <c r="T9354" s="23"/>
      <c r="U9354" s="23"/>
      <c r="V9354" s="23"/>
      <c r="W9354" s="23"/>
      <c r="X9354" s="23"/>
      <c r="Y9354" s="23"/>
      <c r="Z9354" s="23"/>
      <c r="AA9354" s="23"/>
      <c r="AB9354" s="23"/>
      <c r="AC9354" s="23"/>
      <c r="AD9354" s="22"/>
      <c r="AE9354" s="24"/>
      <c r="AF9354" s="24"/>
      <c r="AG9354" s="24"/>
      <c r="AH9354" s="24"/>
      <c r="AI9354" s="24"/>
      <c r="AJ9354" s="24"/>
      <c r="AK9354" s="24"/>
      <c r="AL9354" s="24"/>
      <c r="AM9354" s="24"/>
      <c r="AN9354" s="24"/>
      <c r="AO9354" s="24"/>
      <c r="AP9354" s="24"/>
      <c r="AQ9354" s="24"/>
      <c r="AR9354" s="24"/>
      <c r="AS9354" s="24"/>
      <c r="AT9354" s="24"/>
      <c r="AU9354" s="24"/>
      <c r="AV9354" s="24"/>
      <c r="AW9354" s="24"/>
      <c r="AX9354" s="24"/>
      <c r="AY9354" s="24"/>
      <c r="AZ9354" s="24"/>
    </row>
  </sheetData>
  <mergeCells count="17">
    <mergeCell ref="C5:M5"/>
    <mergeCell ref="N5:O6"/>
    <mergeCell ref="P5:AC5"/>
    <mergeCell ref="AD5:AD7"/>
    <mergeCell ref="C6:C7"/>
    <mergeCell ref="D6:E6"/>
    <mergeCell ref="F6:G6"/>
    <mergeCell ref="H6:I6"/>
    <mergeCell ref="J6:K6"/>
    <mergeCell ref="L6:M6"/>
    <mergeCell ref="AB6:AC6"/>
    <mergeCell ref="P6:Q6"/>
    <mergeCell ref="R6:S6"/>
    <mergeCell ref="T6:U6"/>
    <mergeCell ref="V6:W6"/>
    <mergeCell ref="X6:Y6"/>
    <mergeCell ref="Z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Overtime</vt:lpstr>
      <vt:lpstr>LA &amp; ABS</vt:lpstr>
      <vt:lpstr>Late &amp; Absences Adjustment</vt:lpstr>
      <vt:lpstr>Overtime 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2025-01-22T09:18:11Z</dcterms:created>
  <dcterms:modified xsi:type="dcterms:W3CDTF">2025-01-28T09:34:17Z</dcterms:modified>
</cp:coreProperties>
</file>