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22-LAP-0142\Desktop\Project Files\AMC\VALIDATION\Deember 5\"/>
    </mc:Choice>
  </mc:AlternateContent>
  <xr:revisionPtr revIDLastSave="0" documentId="13_ncr:1_{46C718CE-1628-4C81-A7C9-239DBC3154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ery Report" sheetId="1" r:id="rId1"/>
    <sheet name="adjustment" sheetId="2" r:id="rId2"/>
  </sheets>
  <definedNames>
    <definedName name="_xlnm._FilterDatabase" localSheetId="0" hidden="1">'Query Report'!$A$1:$AX$63</definedName>
  </definedNames>
  <calcPr calcId="191029"/>
</workbook>
</file>

<file path=xl/calcChain.xml><?xml version="1.0" encoding="utf-8"?>
<calcChain xmlns="http://schemas.openxmlformats.org/spreadsheetml/2006/main">
  <c r="AD58" i="1" l="1"/>
  <c r="AE58" i="1" s="1"/>
  <c r="AD57" i="1"/>
  <c r="AE57" i="1" s="1"/>
  <c r="AD51" i="1"/>
  <c r="AE51" i="1" s="1"/>
  <c r="AD49" i="1"/>
  <c r="AE49" i="1" s="1"/>
  <c r="AD48" i="1"/>
  <c r="AE48" i="1" s="1"/>
  <c r="AD47" i="1"/>
  <c r="AE47" i="1" s="1"/>
  <c r="AD46" i="1"/>
  <c r="AE46" i="1" s="1"/>
  <c r="AD45" i="1"/>
  <c r="AE45" i="1" s="1"/>
  <c r="AD44" i="1"/>
  <c r="AE44" i="1" s="1"/>
  <c r="AD43" i="1"/>
  <c r="AE43" i="1" s="1"/>
  <c r="AD40" i="1"/>
  <c r="AE40" i="1" s="1"/>
  <c r="AD39" i="1"/>
  <c r="AE39" i="1" s="1"/>
  <c r="AD37" i="1"/>
  <c r="AE37" i="1" s="1"/>
  <c r="AD36" i="1"/>
  <c r="AE36" i="1" s="1"/>
  <c r="AD33" i="1"/>
  <c r="AE33" i="1" s="1"/>
  <c r="AD32" i="1"/>
  <c r="AE32" i="1" s="1"/>
  <c r="AD31" i="1"/>
  <c r="AE31" i="1" s="1"/>
  <c r="AD28" i="1"/>
  <c r="AE28" i="1" s="1"/>
  <c r="AD27" i="1"/>
  <c r="AE27" i="1" s="1"/>
  <c r="AD26" i="1"/>
  <c r="AE26" i="1" s="1"/>
  <c r="AD25" i="1"/>
  <c r="AE25" i="1" s="1"/>
  <c r="AD24" i="1"/>
  <c r="AE24" i="1" s="1"/>
  <c r="AD23" i="1"/>
  <c r="AE23" i="1" s="1"/>
  <c r="AD22" i="1"/>
  <c r="AE22" i="1" s="1"/>
  <c r="AD21" i="1"/>
  <c r="AE21" i="1" s="1"/>
  <c r="AD18" i="1"/>
  <c r="AE18" i="1" s="1"/>
  <c r="AD17" i="1"/>
  <c r="AE17" i="1" s="1"/>
  <c r="AD15" i="1"/>
  <c r="AE15" i="1" s="1"/>
  <c r="AD14" i="1"/>
  <c r="AE14" i="1" s="1"/>
  <c r="AD13" i="1"/>
  <c r="AE13" i="1" s="1"/>
  <c r="AD12" i="1"/>
  <c r="AE12" i="1" s="1"/>
  <c r="AD11" i="1"/>
  <c r="AE11" i="1" s="1"/>
  <c r="AD10" i="1"/>
  <c r="AE10" i="1" s="1"/>
  <c r="AD8" i="1"/>
  <c r="AE8" i="1" s="1"/>
  <c r="AD5" i="1"/>
  <c r="AE5" i="1" s="1"/>
  <c r="AD4" i="1"/>
  <c r="AE4" i="1" s="1"/>
  <c r="AG58" i="1"/>
  <c r="AH58" i="1" s="1"/>
  <c r="AG57" i="1"/>
  <c r="AH57" i="1" s="1"/>
  <c r="AG51" i="1"/>
  <c r="AH51" i="1" s="1"/>
  <c r="AG49" i="1"/>
  <c r="AH49" i="1" s="1"/>
  <c r="AG48" i="1"/>
  <c r="AH48" i="1" s="1"/>
  <c r="AG47" i="1"/>
  <c r="AH47" i="1" s="1"/>
  <c r="AG46" i="1"/>
  <c r="AH46" i="1" s="1"/>
  <c r="AG45" i="1"/>
  <c r="AH45" i="1" s="1"/>
  <c r="AG44" i="1"/>
  <c r="AH44" i="1" s="1"/>
  <c r="AG43" i="1"/>
  <c r="AH43" i="1" s="1"/>
  <c r="AG40" i="1"/>
  <c r="AH40" i="1" s="1"/>
  <c r="AG39" i="1"/>
  <c r="AH39" i="1" s="1"/>
  <c r="AG37" i="1"/>
  <c r="AH37" i="1" s="1"/>
  <c r="AG36" i="1"/>
  <c r="AH36" i="1" s="1"/>
  <c r="AG33" i="1"/>
  <c r="AH33" i="1" s="1"/>
  <c r="AG32" i="1"/>
  <c r="AH32" i="1" s="1"/>
  <c r="AG31" i="1"/>
  <c r="AH31" i="1" s="1"/>
  <c r="AG28" i="1"/>
  <c r="AH28" i="1" s="1"/>
  <c r="AG27" i="1"/>
  <c r="AH27" i="1" s="1"/>
  <c r="AG26" i="1"/>
  <c r="AH26" i="1" s="1"/>
  <c r="AG25" i="1"/>
  <c r="AH25" i="1" s="1"/>
  <c r="AG24" i="1"/>
  <c r="AH24" i="1" s="1"/>
  <c r="AG23" i="1"/>
  <c r="AH23" i="1" s="1"/>
  <c r="AG22" i="1"/>
  <c r="AH22" i="1" s="1"/>
  <c r="AG21" i="1"/>
  <c r="AH21" i="1" s="1"/>
  <c r="AG18" i="1"/>
  <c r="AH18" i="1" s="1"/>
  <c r="AG17" i="1"/>
  <c r="AH17" i="1" s="1"/>
  <c r="AG15" i="1"/>
  <c r="AH15" i="1" s="1"/>
  <c r="AG14" i="1"/>
  <c r="AH14" i="1" s="1"/>
  <c r="AG13" i="1"/>
  <c r="AH13" i="1" s="1"/>
  <c r="AG12" i="1"/>
  <c r="AH12" i="1" s="1"/>
  <c r="AG11" i="1"/>
  <c r="AH11" i="1" s="1"/>
  <c r="AG10" i="1"/>
  <c r="AH10" i="1" s="1"/>
  <c r="AG8" i="1"/>
  <c r="AH8" i="1" s="1"/>
  <c r="AG5" i="1"/>
  <c r="AH5" i="1" s="1"/>
  <c r="AG4" i="1"/>
  <c r="AH4" i="1" s="1"/>
  <c r="AJ58" i="1"/>
  <c r="AK58" i="1" s="1"/>
  <c r="AJ57" i="1"/>
  <c r="AK57" i="1" s="1"/>
  <c r="AJ51" i="1"/>
  <c r="AK51" i="1" s="1"/>
  <c r="AJ49" i="1"/>
  <c r="AK49" i="1" s="1"/>
  <c r="AJ48" i="1"/>
  <c r="AK48" i="1" s="1"/>
  <c r="AJ47" i="1"/>
  <c r="AK47" i="1" s="1"/>
  <c r="AJ46" i="1"/>
  <c r="AK46" i="1" s="1"/>
  <c r="AJ45" i="1"/>
  <c r="AK45" i="1" s="1"/>
  <c r="AJ44" i="1"/>
  <c r="AK44" i="1" s="1"/>
  <c r="AJ43" i="1"/>
  <c r="AK43" i="1" s="1"/>
  <c r="AJ40" i="1"/>
  <c r="AK40" i="1" s="1"/>
  <c r="AJ39" i="1"/>
  <c r="AK39" i="1" s="1"/>
  <c r="AJ37" i="1"/>
  <c r="AK37" i="1" s="1"/>
  <c r="AJ36" i="1"/>
  <c r="AK36" i="1" s="1"/>
  <c r="AJ33" i="1"/>
  <c r="AK33" i="1" s="1"/>
  <c r="AJ32" i="1"/>
  <c r="AK32" i="1" s="1"/>
  <c r="AJ31" i="1"/>
  <c r="AK31" i="1" s="1"/>
  <c r="AJ28" i="1"/>
  <c r="AK28" i="1" s="1"/>
  <c r="AJ27" i="1"/>
  <c r="AK27" i="1" s="1"/>
  <c r="AJ26" i="1"/>
  <c r="AK26" i="1" s="1"/>
  <c r="AJ25" i="1"/>
  <c r="AK25" i="1" s="1"/>
  <c r="AJ24" i="1"/>
  <c r="AK24" i="1" s="1"/>
  <c r="AJ23" i="1"/>
  <c r="AK23" i="1" s="1"/>
  <c r="AJ22" i="1"/>
  <c r="AK22" i="1" s="1"/>
  <c r="AJ21" i="1"/>
  <c r="AK21" i="1" s="1"/>
  <c r="AJ18" i="1"/>
  <c r="AK18" i="1" s="1"/>
  <c r="AJ17" i="1"/>
  <c r="AK17" i="1" s="1"/>
  <c r="AJ15" i="1"/>
  <c r="AK15" i="1" s="1"/>
  <c r="AJ14" i="1"/>
  <c r="AK14" i="1" s="1"/>
  <c r="AJ13" i="1"/>
  <c r="AK13" i="1" s="1"/>
  <c r="AJ12" i="1"/>
  <c r="AK12" i="1" s="1"/>
  <c r="AJ11" i="1"/>
  <c r="AK11" i="1" s="1"/>
  <c r="AJ10" i="1"/>
  <c r="AK10" i="1" s="1"/>
  <c r="AJ8" i="1"/>
  <c r="AK8" i="1" s="1"/>
  <c r="AJ5" i="1"/>
  <c r="AK5" i="1" s="1"/>
  <c r="AJ4" i="1"/>
  <c r="AK4" i="1" s="1"/>
  <c r="AM58" i="1"/>
  <c r="AN58" i="1" s="1"/>
  <c r="AM57" i="1"/>
  <c r="AN57" i="1" s="1"/>
  <c r="AM51" i="1"/>
  <c r="AN51" i="1" s="1"/>
  <c r="AM49" i="1"/>
  <c r="AN49" i="1" s="1"/>
  <c r="AM48" i="1"/>
  <c r="AN48" i="1" s="1"/>
  <c r="AM47" i="1"/>
  <c r="AN47" i="1" s="1"/>
  <c r="AM46" i="1"/>
  <c r="AN46" i="1" s="1"/>
  <c r="AM45" i="1"/>
  <c r="AN45" i="1" s="1"/>
  <c r="AM44" i="1"/>
  <c r="AN44" i="1" s="1"/>
  <c r="AM43" i="1"/>
  <c r="AN43" i="1" s="1"/>
  <c r="AM40" i="1"/>
  <c r="AN40" i="1" s="1"/>
  <c r="AM39" i="1"/>
  <c r="AN39" i="1" s="1"/>
  <c r="AM37" i="1"/>
  <c r="AN37" i="1" s="1"/>
  <c r="AM36" i="1"/>
  <c r="AN36" i="1" s="1"/>
  <c r="AM33" i="1"/>
  <c r="AN33" i="1" s="1"/>
  <c r="AM32" i="1"/>
  <c r="AN32" i="1" s="1"/>
  <c r="AM31" i="1"/>
  <c r="AN31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18" i="1"/>
  <c r="AN18" i="1" s="1"/>
  <c r="AM17" i="1"/>
  <c r="AN17" i="1" s="1"/>
  <c r="AM15" i="1"/>
  <c r="AN15" i="1" s="1"/>
  <c r="AM14" i="1"/>
  <c r="AN14" i="1" s="1"/>
  <c r="AM13" i="1"/>
  <c r="AN13" i="1" s="1"/>
  <c r="AM12" i="1"/>
  <c r="AN12" i="1" s="1"/>
  <c r="AM11" i="1"/>
  <c r="AN11" i="1" s="1"/>
  <c r="AM10" i="1"/>
  <c r="AN10" i="1" s="1"/>
  <c r="AM8" i="1"/>
  <c r="AN8" i="1" s="1"/>
  <c r="AM5" i="1"/>
  <c r="AN5" i="1" s="1"/>
  <c r="AM4" i="1"/>
  <c r="AN4" i="1" s="1"/>
  <c r="AM2" i="1"/>
  <c r="AN2" i="1" s="1"/>
  <c r="AJ2" i="1"/>
  <c r="AK2" i="1" s="1"/>
  <c r="AG2" i="1"/>
  <c r="AH2" i="1" s="1"/>
  <c r="AD2" i="1"/>
  <c r="AE2" i="1" s="1"/>
  <c r="AA58" i="1"/>
  <c r="AB58" i="1" s="1"/>
  <c r="AA57" i="1"/>
  <c r="AB57" i="1" s="1"/>
  <c r="AA51" i="1"/>
  <c r="AB51" i="1" s="1"/>
  <c r="AA49" i="1"/>
  <c r="AB49" i="1" s="1"/>
  <c r="AA48" i="1"/>
  <c r="AB48" i="1" s="1"/>
  <c r="AA47" i="1"/>
  <c r="AB47" i="1" s="1"/>
  <c r="AA46" i="1"/>
  <c r="AB46" i="1" s="1"/>
  <c r="AA45" i="1"/>
  <c r="AB45" i="1" s="1"/>
  <c r="AA44" i="1"/>
  <c r="AB44" i="1" s="1"/>
  <c r="AA43" i="1"/>
  <c r="AB43" i="1" s="1"/>
  <c r="AA40" i="1"/>
  <c r="AB40" i="1" s="1"/>
  <c r="AA39" i="1"/>
  <c r="AB39" i="1" s="1"/>
  <c r="AA37" i="1"/>
  <c r="AB37" i="1" s="1"/>
  <c r="AA36" i="1"/>
  <c r="AB36" i="1" s="1"/>
  <c r="AA33" i="1"/>
  <c r="AB33" i="1" s="1"/>
  <c r="AA32" i="1"/>
  <c r="AB32" i="1" s="1"/>
  <c r="AA31" i="1"/>
  <c r="AB31" i="1" s="1"/>
  <c r="AA28" i="1"/>
  <c r="AB28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1" i="1"/>
  <c r="AB21" i="1" s="1"/>
  <c r="AA18" i="1"/>
  <c r="AB18" i="1" s="1"/>
  <c r="AA17" i="1"/>
  <c r="AB17" i="1" s="1"/>
  <c r="AA15" i="1"/>
  <c r="AB15" i="1" s="1"/>
  <c r="AA14" i="1"/>
  <c r="AB14" i="1" s="1"/>
  <c r="AA13" i="1"/>
  <c r="AB13" i="1" s="1"/>
  <c r="AA12" i="1"/>
  <c r="AB12" i="1" s="1"/>
  <c r="AA11" i="1"/>
  <c r="AB11" i="1" s="1"/>
  <c r="AA10" i="1"/>
  <c r="AB10" i="1" s="1"/>
  <c r="AA8" i="1"/>
  <c r="AB8" i="1" s="1"/>
  <c r="AA5" i="1"/>
  <c r="AB5" i="1" s="1"/>
  <c r="AA4" i="1"/>
  <c r="AB4" i="1" s="1"/>
  <c r="AA2" i="1"/>
  <c r="AB2" i="1" s="1"/>
  <c r="X58" i="1"/>
  <c r="Y58" i="1" s="1"/>
  <c r="X57" i="1"/>
  <c r="Y57" i="1" s="1"/>
  <c r="X51" i="1"/>
  <c r="Y51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0" i="1"/>
  <c r="Y40" i="1" s="1"/>
  <c r="X39" i="1"/>
  <c r="Y39" i="1" s="1"/>
  <c r="X37" i="1"/>
  <c r="Y37" i="1" s="1"/>
  <c r="X36" i="1"/>
  <c r="Y36" i="1" s="1"/>
  <c r="X33" i="1"/>
  <c r="Y33" i="1" s="1"/>
  <c r="X32" i="1"/>
  <c r="Y32" i="1" s="1"/>
  <c r="X31" i="1"/>
  <c r="Y31" i="1" s="1"/>
  <c r="X28" i="1"/>
  <c r="Y28" i="1" s="1"/>
  <c r="X27" i="1"/>
  <c r="Y27" i="1" s="1"/>
  <c r="X26" i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18" i="1"/>
  <c r="Y18" i="1" s="1"/>
  <c r="X17" i="1"/>
  <c r="Y17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8" i="1"/>
  <c r="Y8" i="1" s="1"/>
  <c r="X5" i="1"/>
  <c r="Y5" i="1" s="1"/>
  <c r="X4" i="1"/>
  <c r="Y4" i="1" s="1"/>
  <c r="X2" i="1"/>
  <c r="Y2" i="1" s="1"/>
  <c r="N58" i="1"/>
  <c r="O58" i="1" s="1"/>
  <c r="N57" i="1"/>
  <c r="O57" i="1" s="1"/>
  <c r="N51" i="1"/>
  <c r="O51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0" i="1"/>
  <c r="O40" i="1" s="1"/>
  <c r="N39" i="1"/>
  <c r="O39" i="1" s="1"/>
  <c r="N37" i="1"/>
  <c r="O37" i="1" s="1"/>
  <c r="N36" i="1"/>
  <c r="O36" i="1" s="1"/>
  <c r="N33" i="1"/>
  <c r="O33" i="1" s="1"/>
  <c r="N32" i="1"/>
  <c r="O32" i="1" s="1"/>
  <c r="N31" i="1"/>
  <c r="O31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18" i="1"/>
  <c r="O18" i="1" s="1"/>
  <c r="N17" i="1"/>
  <c r="O17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8" i="1"/>
  <c r="O8" i="1" s="1"/>
  <c r="N5" i="1"/>
  <c r="O5" i="1" s="1"/>
  <c r="N4" i="1"/>
  <c r="O4" i="1" s="1"/>
  <c r="N2" i="1"/>
  <c r="O2" i="1" s="1"/>
  <c r="K2" i="1"/>
  <c r="L2" i="1" s="1"/>
  <c r="K58" i="1"/>
  <c r="L58" i="1" s="1"/>
  <c r="K57" i="1"/>
  <c r="L57" i="1" s="1"/>
  <c r="K51" i="1"/>
  <c r="L51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0" i="1"/>
  <c r="L40" i="1" s="1"/>
  <c r="K39" i="1"/>
  <c r="L39" i="1" s="1"/>
  <c r="K37" i="1"/>
  <c r="L37" i="1" s="1"/>
  <c r="K36" i="1"/>
  <c r="L36" i="1" s="1"/>
  <c r="K33" i="1"/>
  <c r="L33" i="1" s="1"/>
  <c r="K32" i="1"/>
  <c r="L32" i="1" s="1"/>
  <c r="K31" i="1"/>
  <c r="L31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18" i="1"/>
  <c r="L18" i="1" s="1"/>
  <c r="K17" i="1"/>
  <c r="L17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8" i="1"/>
  <c r="L8" i="1" s="1"/>
  <c r="K5" i="1"/>
  <c r="L5" i="1" s="1"/>
  <c r="K4" i="1"/>
  <c r="L4" i="1" s="1"/>
  <c r="H2" i="1"/>
  <c r="I2" i="1" s="1"/>
  <c r="H3" i="1"/>
  <c r="H4" i="1"/>
  <c r="I4" i="1" s="1"/>
  <c r="H5" i="1"/>
  <c r="I5" i="1" s="1"/>
  <c r="H6" i="1"/>
  <c r="H7" i="1"/>
  <c r="H8" i="1"/>
  <c r="I8" i="1" s="1"/>
  <c r="H9" i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H17" i="1"/>
  <c r="I17" i="1" s="1"/>
  <c r="H18" i="1"/>
  <c r="I18" i="1" s="1"/>
  <c r="H19" i="1"/>
  <c r="H20" i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H30" i="1"/>
  <c r="H31" i="1"/>
  <c r="I31" i="1" s="1"/>
  <c r="H32" i="1"/>
  <c r="I32" i="1" s="1"/>
  <c r="H33" i="1"/>
  <c r="I33" i="1" s="1"/>
  <c r="H34" i="1"/>
  <c r="H35" i="1"/>
  <c r="H36" i="1"/>
  <c r="I36" i="1" s="1"/>
  <c r="H37" i="1"/>
  <c r="I37" i="1" s="1"/>
  <c r="H38" i="1"/>
  <c r="H39" i="1"/>
  <c r="I39" i="1" s="1"/>
  <c r="H40" i="1"/>
  <c r="I40" i="1" s="1"/>
  <c r="H41" i="1"/>
  <c r="H42" i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H51" i="1"/>
  <c r="I51" i="1" s="1"/>
  <c r="H52" i="1"/>
  <c r="H53" i="1"/>
  <c r="H54" i="1"/>
  <c r="H55" i="1"/>
  <c r="H56" i="1"/>
  <c r="H57" i="1"/>
  <c r="I57" i="1" s="1"/>
  <c r="H58" i="1"/>
  <c r="I58" i="1" s="1"/>
  <c r="H59" i="1"/>
  <c r="H60" i="1"/>
  <c r="H61" i="1"/>
  <c r="H62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5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F10" authorId="0" shapeId="0" xr:uid="{B40B95A5-29C6-44D6-9328-DC17392FAC81}">
      <text>
        <r>
          <rPr>
            <b/>
            <sz val="9"/>
            <color indexed="81"/>
            <rFont val="Tahoma"/>
            <family val="2"/>
          </rPr>
          <t>Filed Overtime Application on Aug 23</t>
        </r>
      </text>
    </comment>
    <comment ref="G10" authorId="0" shapeId="0" xr:uid="{92759049-47AC-4AA7-88EC-082A8E8489A3}">
      <text>
        <r>
          <rPr>
            <b/>
            <sz val="9"/>
            <color indexed="81"/>
            <rFont val="Tahoma"/>
            <family val="2"/>
          </rPr>
          <t>Filed Overtime Application on Aug 23</t>
        </r>
      </text>
    </comment>
    <comment ref="C11" authorId="0" shapeId="0" xr:uid="{5241CA01-ED10-47EA-B839-62C3E4FA4C45}">
      <text>
        <r>
          <rPr>
            <b/>
            <sz val="9"/>
            <color indexed="81"/>
            <rFont val="Tahoma"/>
            <family val="2"/>
          </rPr>
          <t>Filed Overtime Application on Sep 3, 4, 6, 9, 10</t>
        </r>
      </text>
    </comment>
    <comment ref="N11" authorId="0" shapeId="0" xr:uid="{6EE364E7-4D1E-442F-ABAB-1AB95ABB4199}">
      <text>
        <r>
          <rPr>
            <b/>
            <sz val="9"/>
            <color indexed="81"/>
            <rFont val="Tahoma"/>
            <family val="2"/>
          </rPr>
          <t>Janella Rosales:</t>
        </r>
        <r>
          <rPr>
            <sz val="9"/>
            <color indexed="81"/>
            <rFont val="Tahoma"/>
            <family val="2"/>
          </rPr>
          <t xml:space="preserve">
Filed Overtime Application on Sep 3, 4, 6, 9, 10</t>
        </r>
      </text>
    </comment>
    <comment ref="C12" authorId="0" shapeId="0" xr:uid="{D7077099-E43F-40D7-8655-C89D0144BB54}">
      <text>
        <r>
          <rPr>
            <b/>
            <sz val="9"/>
            <color indexed="81"/>
            <rFont val="Tahoma"/>
            <family val="2"/>
          </rPr>
          <t>Filed Overtime Application on Sep 6</t>
        </r>
      </text>
    </comment>
    <comment ref="P12" authorId="0" shapeId="0" xr:uid="{82972F83-FFA1-4277-907E-7EFE97B9BA57}">
      <text>
        <r>
          <rPr>
            <b/>
            <sz val="9"/>
            <color indexed="81"/>
            <rFont val="Tahoma"/>
            <family val="2"/>
          </rPr>
          <t>Filed Overtime Application on Sep 6</t>
        </r>
      </text>
    </comment>
    <comment ref="O13" authorId="0" shapeId="0" xr:uid="{8917BD1F-08E1-47A2-99D6-12E155DDA58F}">
      <text>
        <r>
          <rPr>
            <b/>
            <sz val="9"/>
            <color indexed="81"/>
            <rFont val="Tahoma"/>
            <family val="2"/>
          </rPr>
          <t>Filed Punch Alteration Application on Sep 9</t>
        </r>
      </text>
    </comment>
    <comment ref="O14" authorId="0" shapeId="0" xr:uid="{0324A43A-2638-4FED-BC85-26EEFFC2B3B1}">
      <text>
        <r>
          <rPr>
            <b/>
            <sz val="9"/>
            <color indexed="81"/>
            <rFont val="Tahoma"/>
            <family val="2"/>
          </rPr>
          <t>Filed Punch Alteration Application on Sep 23</t>
        </r>
      </text>
    </comment>
    <comment ref="N15" authorId="0" shapeId="0" xr:uid="{071E2222-BF47-4B30-A166-132AFE62C87D}">
      <text>
        <r>
          <rPr>
            <b/>
            <sz val="9"/>
            <color indexed="81"/>
            <rFont val="Tahoma"/>
            <family val="2"/>
          </rPr>
          <t>Filed Punch Alteration Application on Sep 14</t>
        </r>
      </text>
    </comment>
    <comment ref="C16" authorId="0" shapeId="0" xr:uid="{8E898E78-A276-4862-8640-9148F6971041}">
      <text>
        <r>
          <rPr>
            <b/>
            <sz val="9"/>
            <color indexed="81"/>
            <rFont val="Tahoma"/>
            <family val="2"/>
          </rPr>
          <t>Filed Overtime Application on Sep 13</t>
        </r>
      </text>
    </comment>
    <comment ref="D16" authorId="0" shapeId="0" xr:uid="{693B9346-4FE0-48F5-B965-E7F4D553AC69}">
      <text>
        <r>
          <rPr>
            <b/>
            <sz val="9"/>
            <color indexed="81"/>
            <rFont val="Tahoma"/>
            <family val="2"/>
          </rPr>
          <t>Filed Change Schedule and Punch Alteration Application on Sep 15</t>
        </r>
      </text>
    </comment>
    <comment ref="S16" authorId="0" shapeId="0" xr:uid="{85BE47C0-996D-454C-BCB0-CBDCB68EA4F4}">
      <text>
        <r>
          <rPr>
            <b/>
            <sz val="9"/>
            <color indexed="81"/>
            <rFont val="Tahoma"/>
            <family val="2"/>
          </rPr>
          <t>Filed Change Schedule and Punch Alteration Application on Sep 15</t>
        </r>
      </text>
    </comment>
    <comment ref="C17" authorId="0" shapeId="0" xr:uid="{EED1EED2-951D-4601-B314-2ECE0F0FA089}">
      <text>
        <r>
          <rPr>
            <b/>
            <sz val="9"/>
            <color indexed="81"/>
            <rFont val="Tahoma"/>
            <family val="2"/>
          </rPr>
          <t>Filed Overtime Application on Sep 16, 17, 18, 20, 21, 25</t>
        </r>
      </text>
    </comment>
    <comment ref="C18" authorId="0" shapeId="0" xr:uid="{1C3C5380-55B0-460C-B9B2-764AB00ED4B0}">
      <text>
        <r>
          <rPr>
            <b/>
            <sz val="9"/>
            <color indexed="81"/>
            <rFont val="Tahoma"/>
            <family val="2"/>
          </rPr>
          <t>Filed Overtime Application on Sep 25</t>
        </r>
      </text>
    </comment>
    <comment ref="Q18" authorId="0" shapeId="0" xr:uid="{B0730CDA-B3A2-4C8F-82D2-55197F7ADC4D}">
      <text>
        <r>
          <rPr>
            <b/>
            <sz val="9"/>
            <color indexed="81"/>
            <rFont val="Tahoma"/>
            <family val="2"/>
          </rPr>
          <t>Filed Overtime Application on Sep 25</t>
        </r>
      </text>
    </comment>
    <comment ref="N19" authorId="0" shapeId="0" xr:uid="{8E81989E-C9BC-4C99-B896-8FF7BC31C51C}">
      <text>
        <r>
          <rPr>
            <b/>
            <sz val="9"/>
            <color indexed="81"/>
            <rFont val="Tahoma"/>
            <family val="2"/>
          </rPr>
          <t>Filed Punch Alteration Application on Sep 16</t>
        </r>
      </text>
    </comment>
    <comment ref="N20" authorId="0" shapeId="0" xr:uid="{89B11897-5C6E-4F4E-BBB8-822352494DF2}">
      <text>
        <r>
          <rPr>
            <b/>
            <sz val="9"/>
            <color indexed="81"/>
            <rFont val="Tahoma"/>
            <family val="2"/>
          </rPr>
          <t>Filed Overtime and Punch Alteration Application on Sep 24</t>
        </r>
      </text>
    </comment>
    <comment ref="C21" authorId="0" shapeId="0" xr:uid="{5B7EEF6E-6B30-4B5E-9DF9-796DEBC01E70}">
      <text>
        <r>
          <rPr>
            <b/>
            <sz val="9"/>
            <color indexed="81"/>
            <rFont val="Tahoma"/>
            <family val="2"/>
          </rPr>
          <t>Filed Overtime Application on Sep 25</t>
        </r>
      </text>
    </comment>
    <comment ref="C22" authorId="0" shapeId="0" xr:uid="{2AA32790-1641-4DBB-AD81-027EDF7F0CAB}">
      <text>
        <r>
          <rPr>
            <b/>
            <sz val="9"/>
            <color indexed="81"/>
            <rFont val="Tahoma"/>
            <family val="2"/>
          </rPr>
          <t>Filed Overtime Application on Sep 16, 17, 18, 19, 20, 21, 24, 25</t>
        </r>
      </text>
    </comment>
    <comment ref="P22" authorId="0" shapeId="0" xr:uid="{B5C068D9-5B65-47F8-8E31-3C9729396217}">
      <text>
        <r>
          <rPr>
            <b/>
            <sz val="9"/>
            <color indexed="81"/>
            <rFont val="Tahoma"/>
            <family val="2"/>
          </rPr>
          <t>Filed Overtime Application on Sep 24, 25</t>
        </r>
      </text>
    </comment>
    <comment ref="C23" authorId="0" shapeId="0" xr:uid="{5A46A343-7053-4E84-AED2-D6E628271627}">
      <text>
        <r>
          <rPr>
            <b/>
            <sz val="9"/>
            <color indexed="81"/>
            <rFont val="Tahoma"/>
            <family val="2"/>
          </rPr>
          <t>Filed Overtime Application on Sep 24</t>
        </r>
      </text>
    </comment>
    <comment ref="C24" authorId="0" shapeId="0" xr:uid="{33C9A475-E00C-4292-BC9D-45C278AF8DC8}">
      <text>
        <r>
          <rPr>
            <b/>
            <sz val="9"/>
            <color indexed="81"/>
            <rFont val="Tahoma"/>
            <family val="2"/>
          </rPr>
          <t>Filed Overtime and Punch Alteration Application on Sep 23</t>
        </r>
      </text>
    </comment>
    <comment ref="O24" authorId="0" shapeId="0" xr:uid="{878F5ED5-CB70-4FD2-9562-827732A53E3D}">
      <text>
        <r>
          <rPr>
            <b/>
            <sz val="9"/>
            <color indexed="81"/>
            <rFont val="Tahoma"/>
            <family val="2"/>
          </rPr>
          <t>Filed Overtime and Punch Alteration Application on Sep 23</t>
        </r>
      </text>
    </comment>
    <comment ref="P24" authorId="0" shapeId="0" xr:uid="{4405C0D4-3512-4AF5-B3E6-E2D16E97237B}">
      <text>
        <r>
          <rPr>
            <b/>
            <sz val="9"/>
            <color indexed="81"/>
            <rFont val="Tahoma"/>
            <family val="2"/>
          </rPr>
          <t>Filed Overtime and Punch Alteration Application on Sep 23</t>
        </r>
      </text>
    </comment>
    <comment ref="C25" authorId="0" shapeId="0" xr:uid="{9F597AAF-6135-4E1B-88D2-809773C74D41}">
      <text>
        <r>
          <rPr>
            <b/>
            <sz val="9"/>
            <color indexed="81"/>
            <rFont val="Tahoma"/>
            <family val="2"/>
          </rPr>
          <t>Filed Overtime, Punch Alteration and Change Schedule Application on Sep 12, 14, 16, 17, 18, 19, 20, 21, 24, 25</t>
        </r>
      </text>
    </comment>
    <comment ref="D25" authorId="0" shapeId="0" xr:uid="{14074CF9-C492-40BD-AA5B-6F9694396969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E25" authorId="0" shapeId="0" xr:uid="{05634FA4-392B-4ADD-A96A-02699B234AE0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N25" authorId="0" shapeId="0" xr:uid="{6C3F8B50-8781-4DBD-A050-5589305B648A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O25" authorId="0" shapeId="0" xr:uid="{87BCF199-C892-4133-9EF0-7392DC36967F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Q25" authorId="0" shapeId="0" xr:uid="{5454A218-890D-4FC7-A949-5A4E96A7C193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R25" authorId="0" shapeId="0" xr:uid="{D9CB8B98-4BA8-4196-8B02-C53F1D5EDF70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C26" authorId="0" shapeId="0" xr:uid="{C7084D84-BFAD-42DB-B6F0-7F972B066AA7}">
      <text>
        <r>
          <rPr>
            <b/>
            <sz val="9"/>
            <color indexed="81"/>
            <rFont val="Tahoma"/>
            <family val="2"/>
          </rPr>
          <t>Filed Overtime Application on Sep 24</t>
        </r>
      </text>
    </comment>
    <comment ref="D27" authorId="0" shapeId="0" xr:uid="{6CF4BECD-918E-4B88-ABD8-4B40C2215ADD}">
      <text>
        <r>
          <rPr>
            <b/>
            <sz val="9"/>
            <color indexed="81"/>
            <rFont val="Tahoma"/>
            <family val="2"/>
          </rPr>
          <t>Filed Change Schedule and Punch Alteration Application on Sep 15</t>
        </r>
      </text>
    </comment>
    <comment ref="S27" authorId="0" shapeId="0" xr:uid="{C9F9E552-9FAB-46C9-BD48-8C87658AC7D1}">
      <text>
        <r>
          <rPr>
            <b/>
            <sz val="9"/>
            <color indexed="81"/>
            <rFont val="Tahoma"/>
            <family val="2"/>
          </rPr>
          <t>Filed Change Schedule and Punch Alteration Application on Sep 15</t>
        </r>
      </text>
    </comment>
    <comment ref="C28" authorId="0" shapeId="0" xr:uid="{1250779E-5F3E-4820-9C12-65F1F4FDF5F2}">
      <text>
        <r>
          <rPr>
            <b/>
            <sz val="9"/>
            <color indexed="81"/>
            <rFont val="Tahoma"/>
            <family val="2"/>
          </rPr>
          <t>Filed Overtime Application on Sep 12</t>
        </r>
      </text>
    </comment>
    <comment ref="C29" authorId="0" shapeId="0" xr:uid="{F167BA4F-4DDA-4CAA-960D-C3A731C7565D}">
      <text>
        <r>
          <rPr>
            <b/>
            <sz val="9"/>
            <color indexed="81"/>
            <rFont val="Tahoma"/>
            <family val="2"/>
          </rPr>
          <t>Filed Punch Alteration Application on Sep 14</t>
        </r>
      </text>
    </comment>
    <comment ref="O29" authorId="0" shapeId="0" xr:uid="{33685680-79D1-418C-8B70-01AD7EEE101A}">
      <text>
        <r>
          <rPr>
            <b/>
            <sz val="9"/>
            <color indexed="81"/>
            <rFont val="Tahoma"/>
            <family val="2"/>
          </rPr>
          <t>Filed Punch Alteration Application on Sep 14</t>
        </r>
      </text>
    </comment>
    <comment ref="P29" authorId="0" shapeId="0" xr:uid="{D9BF6304-FC6C-4783-AD89-33BE05D7A2F7}">
      <text>
        <r>
          <rPr>
            <b/>
            <sz val="9"/>
            <color indexed="81"/>
            <rFont val="Tahoma"/>
            <family val="2"/>
          </rPr>
          <t>Filed Punch Alteration Application on Sep 14</t>
        </r>
      </text>
    </comment>
    <comment ref="D30" authorId="0" shapeId="0" xr:uid="{F6A4D0CF-31E8-49B7-A3E6-F32B1C398504}">
      <text>
        <r>
          <rPr>
            <b/>
            <sz val="9"/>
            <color indexed="81"/>
            <rFont val="Tahoma"/>
            <family val="2"/>
          </rPr>
          <t>Filed Change Schedule Application on Sep 15</t>
        </r>
      </text>
    </comment>
    <comment ref="S30" authorId="0" shapeId="0" xr:uid="{AFF01F48-47C1-4046-8EC0-1E604EB20102}">
      <text>
        <r>
          <rPr>
            <b/>
            <sz val="9"/>
            <color indexed="81"/>
            <rFont val="Tahoma"/>
            <family val="2"/>
          </rPr>
          <t>Filed Change Schedule Application on Sep 15</t>
        </r>
      </text>
    </comment>
    <comment ref="O31" authorId="0" shapeId="0" xr:uid="{B3E29803-51B8-4CFF-B174-6CD6260D1378}">
      <text>
        <r>
          <rPr>
            <b/>
            <sz val="9"/>
            <color indexed="81"/>
            <rFont val="Tahoma"/>
            <family val="2"/>
          </rPr>
          <t>Filed Punch Alteration Application on Sep 14</t>
        </r>
      </text>
    </comment>
    <comment ref="D32" authorId="0" shapeId="0" xr:uid="{069C9E1D-B23D-4BEF-9454-B4A2A68675B6}">
      <text>
        <r>
          <rPr>
            <b/>
            <sz val="9"/>
            <color indexed="81"/>
            <rFont val="Tahoma"/>
            <family val="2"/>
          </rPr>
          <t>Filed Change Schedule and Punch Alteration Application on Sep 15</t>
        </r>
      </text>
    </comment>
    <comment ref="S32" authorId="0" shapeId="0" xr:uid="{165EC023-2D31-461C-936D-5F94CD05F898}">
      <text>
        <r>
          <rPr>
            <b/>
            <sz val="9"/>
            <color indexed="81"/>
            <rFont val="Tahoma"/>
            <family val="2"/>
          </rPr>
          <t>Filed Change Schedule and Punch Alteration Application on Sep 15</t>
        </r>
      </text>
    </comment>
    <comment ref="C33" authorId="0" shapeId="0" xr:uid="{A7CC1B72-757E-466F-8393-B881EC0FB7A7}">
      <text>
        <r>
          <rPr>
            <b/>
            <sz val="9"/>
            <color indexed="81"/>
            <rFont val="Tahoma"/>
            <family val="2"/>
          </rPr>
          <t>Filed Overtime Application on Sep 24</t>
        </r>
      </text>
    </comment>
    <comment ref="P33" authorId="0" shapeId="0" xr:uid="{8D022B23-1FEC-48DC-AD7D-9F32836FCBFC}">
      <text>
        <r>
          <rPr>
            <b/>
            <sz val="9"/>
            <color indexed="81"/>
            <rFont val="Tahoma"/>
            <family val="2"/>
          </rPr>
          <t>Filed Overtime Application on Sep 24</t>
        </r>
      </text>
    </comment>
    <comment ref="C34" authorId="0" shapeId="0" xr:uid="{4F6DD661-28F9-4E9C-B7CA-E80C1DC32506}">
      <text>
        <r>
          <rPr>
            <b/>
            <sz val="9"/>
            <color indexed="81"/>
            <rFont val="Tahoma"/>
            <family val="2"/>
          </rPr>
          <t>Filed Overtime Application on Sep 25</t>
        </r>
      </text>
    </comment>
    <comment ref="P34" authorId="0" shapeId="0" xr:uid="{3831C9F1-746E-49D1-BB44-9E59A1A29D73}">
      <text>
        <r>
          <rPr>
            <b/>
            <sz val="9"/>
            <color indexed="81"/>
            <rFont val="Tahoma"/>
            <family val="2"/>
          </rPr>
          <t>Filed Overtime Application on Sep 25</t>
        </r>
      </text>
    </comment>
    <comment ref="C35" authorId="0" shapeId="0" xr:uid="{B6B0C456-C2EE-49C6-85CB-E947A2075D88}">
      <text>
        <r>
          <rPr>
            <b/>
            <sz val="9"/>
            <color indexed="81"/>
            <rFont val="Tahoma"/>
            <family val="2"/>
          </rPr>
          <t>Filed Overtime and Punch Alteration Application on Sep 24, 25</t>
        </r>
      </text>
    </comment>
    <comment ref="P35" authorId="0" shapeId="0" xr:uid="{C24D1911-285B-46AB-943E-9DAB5B471E93}">
      <text>
        <r>
          <rPr>
            <b/>
            <sz val="9"/>
            <color indexed="81"/>
            <rFont val="Tahoma"/>
            <family val="2"/>
          </rPr>
          <t>Filed Overtime and Punch Alteration Application on Sep 24, 25</t>
        </r>
      </text>
    </comment>
    <comment ref="C36" authorId="0" shapeId="0" xr:uid="{E2D408F1-DD03-43BC-B415-DC45257DD004}">
      <text>
        <r>
          <rPr>
            <b/>
            <sz val="9"/>
            <color indexed="81"/>
            <rFont val="Tahoma"/>
            <family val="2"/>
          </rPr>
          <t>Filed Overtime Application on Sep 24</t>
        </r>
      </text>
    </comment>
    <comment ref="P36" authorId="0" shapeId="0" xr:uid="{1F876527-5A6D-4010-8020-FA5EFADE3CC0}">
      <text>
        <r>
          <rPr>
            <b/>
            <sz val="9"/>
            <color indexed="81"/>
            <rFont val="Tahoma"/>
            <family val="2"/>
          </rPr>
          <t>Filed Overtime Application on Sep 24</t>
        </r>
      </text>
    </comment>
    <comment ref="C37" authorId="0" shapeId="0" xr:uid="{297D391A-1DDD-4563-A032-3144F2F3CC8C}">
      <text>
        <r>
          <rPr>
            <b/>
            <sz val="9"/>
            <color indexed="81"/>
            <rFont val="Tahoma"/>
            <family val="2"/>
          </rPr>
          <t>Filed Punch Alteration Application on Sep 14, 23, 24, 25</t>
        </r>
      </text>
    </comment>
    <comment ref="O37" authorId="0" shapeId="0" xr:uid="{FA897222-6180-4D2E-9093-F1B63B62581B}">
      <text>
        <r>
          <rPr>
            <b/>
            <sz val="9"/>
            <color indexed="81"/>
            <rFont val="Tahoma"/>
            <family val="2"/>
          </rPr>
          <t>Filed Punch Alteration Application on Sep 14, 23, 24, 25</t>
        </r>
      </text>
    </comment>
    <comment ref="P37" authorId="0" shapeId="0" xr:uid="{43262E68-3029-4CF3-9C3A-F568D4621CCE}">
      <text>
        <r>
          <rPr>
            <b/>
            <sz val="9"/>
            <color indexed="81"/>
            <rFont val="Tahoma"/>
            <family val="2"/>
          </rPr>
          <t>Filed Punch Alteration Application on Sep 14, 23, 24, 25</t>
        </r>
      </text>
    </comment>
    <comment ref="C38" authorId="0" shapeId="0" xr:uid="{322C6695-FD64-491E-A6AE-89E810DCE6C9}">
      <text>
        <r>
          <rPr>
            <b/>
            <sz val="9"/>
            <color indexed="81"/>
            <rFont val="Tahoma"/>
            <family val="2"/>
          </rPr>
          <t>Filed Overtime Application on Sep 24, 25</t>
        </r>
      </text>
    </comment>
    <comment ref="P38" authorId="0" shapeId="0" xr:uid="{A3726C7F-EABB-4E20-8EC1-1A96FF93DC96}">
      <text>
        <r>
          <rPr>
            <b/>
            <sz val="9"/>
            <color indexed="81"/>
            <rFont val="Tahoma"/>
            <family val="2"/>
          </rPr>
          <t>Filed Overtime Application on Sep 24, 25</t>
        </r>
      </text>
    </comment>
    <comment ref="C39" authorId="0" shapeId="0" xr:uid="{42079F98-D499-41D2-ABA3-C4F85E3C6595}">
      <text>
        <r>
          <rPr>
            <b/>
            <sz val="9"/>
            <color indexed="81"/>
            <rFont val="Tahoma"/>
            <family val="2"/>
          </rPr>
          <t>Filed Overtime and Punch Alteration Application on Sep 20</t>
        </r>
      </text>
    </comment>
    <comment ref="N39" authorId="0" shapeId="0" xr:uid="{03916495-5A5D-403C-97AB-4826CD89CD57}">
      <text>
        <r>
          <rPr>
            <b/>
            <sz val="9"/>
            <color indexed="81"/>
            <rFont val="Tahoma"/>
            <family val="2"/>
          </rPr>
          <t>Filed Overtime and Punch Alteration Application on Sep 20</t>
        </r>
      </text>
    </comment>
    <comment ref="P39" authorId="0" shapeId="0" xr:uid="{FE02B307-B158-43B3-A50F-76034A56532C}">
      <text>
        <r>
          <rPr>
            <b/>
            <sz val="9"/>
            <color indexed="81"/>
            <rFont val="Tahoma"/>
            <family val="2"/>
          </rPr>
          <t>Filed Overtime and Punch Alteration Application on Sep 20</t>
        </r>
      </text>
    </comment>
    <comment ref="C40" authorId="0" shapeId="0" xr:uid="{30A62ACD-6464-4A2D-B419-7D3772DA4E72}">
      <text>
        <r>
          <rPr>
            <b/>
            <sz val="9"/>
            <color indexed="81"/>
            <rFont val="Tahoma"/>
            <family val="2"/>
          </rPr>
          <t xml:space="preserve">Filed Overtime Application on Sep 23, 24 </t>
        </r>
      </text>
    </comment>
    <comment ref="P40" authorId="0" shapeId="0" xr:uid="{49FD2C24-5971-4FE9-AF5C-18AD85BE265F}">
      <text>
        <r>
          <rPr>
            <b/>
            <sz val="9"/>
            <color indexed="81"/>
            <rFont val="Tahoma"/>
            <family val="2"/>
          </rPr>
          <t xml:space="preserve">Filed Overtime Application on Sep 23, 24 </t>
        </r>
      </text>
    </comment>
    <comment ref="D41" authorId="0" shapeId="0" xr:uid="{4677155C-DF4D-438B-A6EC-A5A55DD240C2}">
      <text>
        <r>
          <rPr>
            <b/>
            <sz val="9"/>
            <color indexed="81"/>
            <rFont val="Tahoma"/>
            <family val="2"/>
          </rPr>
          <t>Filed Punch Alteration Application on Sep 22</t>
        </r>
      </text>
    </comment>
    <comment ref="N41" authorId="0" shapeId="0" xr:uid="{CF7A3DE4-7931-4448-9105-091D085FEC37}">
      <text>
        <r>
          <rPr>
            <b/>
            <sz val="9"/>
            <color indexed="81"/>
            <rFont val="Tahoma"/>
            <family val="2"/>
          </rPr>
          <t>Filed Punch Alteration Application on Sep 23, 24, 25</t>
        </r>
      </text>
    </comment>
    <comment ref="O41" authorId="0" shapeId="0" xr:uid="{2FCE146C-D6F1-4527-9D4E-DDCABFC19EB9}">
      <text>
        <r>
          <rPr>
            <b/>
            <sz val="9"/>
            <color indexed="81"/>
            <rFont val="Tahoma"/>
            <family val="2"/>
          </rPr>
          <t>Filed Punch Alteration Application on Sep 25</t>
        </r>
      </text>
    </comment>
    <comment ref="D42" authorId="0" shapeId="0" xr:uid="{028B11DC-6015-4FF3-ACFD-4097972BAB11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R42" authorId="0" shapeId="0" xr:uid="{745CB5C0-2DA3-427E-9954-E171527C1AE2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S42" authorId="0" shapeId="0" xr:uid="{C89C2187-2226-47AA-9C15-0BBE6A27D66C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O43" authorId="0" shapeId="0" xr:uid="{EEA08F36-60E6-43DD-A8B6-EC32B0B46AD5}">
      <text>
        <r>
          <rPr>
            <b/>
            <sz val="9"/>
            <color indexed="81"/>
            <rFont val="Tahoma"/>
            <family val="2"/>
          </rPr>
          <t>Filed Overtime Application on Sep 16, 17, 18, 19, 20, 21</t>
        </r>
      </text>
    </comment>
    <comment ref="C44" authorId="0" shapeId="0" xr:uid="{C6BACC3C-8BCA-41B5-AA92-86668B18B8D7}">
      <text>
        <r>
          <rPr>
            <b/>
            <sz val="9"/>
            <color indexed="81"/>
            <rFont val="Tahoma"/>
            <family val="2"/>
          </rPr>
          <t>Filed Overtime Application on Sep 12, 19</t>
        </r>
      </text>
    </comment>
    <comment ref="D45" authorId="0" shapeId="0" xr:uid="{D642AAC4-A59D-4EC3-B6DD-AB9902D29CA3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E45" authorId="0" shapeId="0" xr:uid="{081EF8AE-7506-4F65-805F-3DA099DD83BD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R45" authorId="0" shapeId="0" xr:uid="{15AD100D-BB74-4658-846A-E5ABDE80718B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S45" authorId="0" shapeId="0" xr:uid="{AF77D1B1-19BE-41F5-93CE-BC3E8593F1B8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O46" authorId="0" shapeId="0" xr:uid="{940CE565-4803-4575-98FA-A02041E1F83B}">
      <text>
        <r>
          <rPr>
            <b/>
            <sz val="9"/>
            <color indexed="81"/>
            <rFont val="Tahoma"/>
            <family val="2"/>
          </rPr>
          <t>Filed Overtime Punch Alteration Application on 14, 21, 22, 23, 24, 25</t>
        </r>
      </text>
    </comment>
    <comment ref="D47" authorId="0" shapeId="0" xr:uid="{8008688A-6A13-44F0-96E5-00F5F4CB0220}">
      <text>
        <r>
          <rPr>
            <b/>
            <sz val="9"/>
            <color indexed="81"/>
            <rFont val="Tahoma"/>
            <family val="2"/>
          </rPr>
          <t>Filed Change Schedule ,Overtime and Punch Alteration Application on Sep 15</t>
        </r>
      </text>
    </comment>
    <comment ref="E47" authorId="0" shapeId="0" xr:uid="{F3AF1901-64E3-4157-851B-A16631BE1F40}">
      <text>
        <r>
          <rPr>
            <b/>
            <sz val="9"/>
            <color indexed="81"/>
            <rFont val="Tahoma"/>
            <family val="2"/>
          </rPr>
          <t>Filed Change Schedule ,Overtime and Punch Alteration Application on Sep 15</t>
        </r>
      </text>
    </comment>
    <comment ref="N47" authorId="0" shapeId="0" xr:uid="{FB72CC5A-3ABB-4AAD-B699-C2C511C50E99}">
      <text>
        <r>
          <rPr>
            <b/>
            <sz val="9"/>
            <color indexed="81"/>
            <rFont val="Tahoma"/>
            <family val="2"/>
          </rPr>
          <t>Filed Punch Alteration Application on Sep 19</t>
        </r>
      </text>
    </comment>
    <comment ref="R47" authorId="0" shapeId="0" xr:uid="{587C713B-7FF8-4D3C-A527-55F70A353DDB}">
      <text>
        <r>
          <rPr>
            <b/>
            <sz val="9"/>
            <color indexed="81"/>
            <rFont val="Tahoma"/>
            <family val="2"/>
          </rPr>
          <t>Filed Change Schedule ,Overtime and Punch Alteration Application on Sep 15</t>
        </r>
      </text>
    </comment>
    <comment ref="S47" authorId="0" shapeId="0" xr:uid="{6AC9F081-618A-4A31-ADF6-250B5EF8DAEC}">
      <text>
        <r>
          <rPr>
            <b/>
            <sz val="9"/>
            <color indexed="81"/>
            <rFont val="Tahoma"/>
            <family val="2"/>
          </rPr>
          <t>Filed Change Schedule ,Overtime and Punch Alteration Application on Sep 15</t>
        </r>
      </text>
    </comment>
    <comment ref="O48" authorId="0" shapeId="0" xr:uid="{779B516F-0B83-48D7-89C2-FC87EDE1C994}">
      <text>
        <r>
          <rPr>
            <b/>
            <sz val="9"/>
            <color indexed="81"/>
            <rFont val="Tahoma"/>
            <family val="2"/>
          </rPr>
          <t>Filed Change Schedule Application on Sep 24, 25</t>
        </r>
      </text>
    </comment>
    <comment ref="D49" authorId="0" shapeId="0" xr:uid="{DB8F2705-C419-4053-BFDC-8AE0075606F4}">
      <text>
        <r>
          <rPr>
            <b/>
            <sz val="9"/>
            <color indexed="81"/>
            <rFont val="Tahoma"/>
            <family val="2"/>
          </rPr>
          <t>Filed Overtime Application on Sep 22</t>
        </r>
      </text>
    </comment>
    <comment ref="E49" authorId="0" shapeId="0" xr:uid="{7C098E4F-A4F6-41F2-9E83-1B82D5E6C280}">
      <text>
        <r>
          <rPr>
            <b/>
            <sz val="9"/>
            <color indexed="81"/>
            <rFont val="Tahoma"/>
            <family val="2"/>
          </rPr>
          <t>Filed Overtime Application on Sep 22</t>
        </r>
      </text>
    </comment>
    <comment ref="C50" authorId="0" shapeId="0" xr:uid="{C5D71B6E-2C9F-42AA-9D1A-8FA64FD2C9A5}">
      <text>
        <r>
          <rPr>
            <b/>
            <sz val="9"/>
            <color indexed="81"/>
            <rFont val="Tahoma"/>
            <family val="2"/>
          </rPr>
          <t>Filed Overtime Application on Sep 11</t>
        </r>
      </text>
    </comment>
    <comment ref="P50" authorId="0" shapeId="0" xr:uid="{0F23A227-1208-4129-AC97-E24F93E6740A}">
      <text>
        <r>
          <rPr>
            <b/>
            <sz val="9"/>
            <color indexed="81"/>
            <rFont val="Tahoma"/>
            <family val="2"/>
          </rPr>
          <t>Filed Overtime Application on Sep 11</t>
        </r>
      </text>
    </comment>
  </commentList>
</comments>
</file>

<file path=xl/sharedStrings.xml><?xml version="1.0" encoding="utf-8"?>
<sst xmlns="http://schemas.openxmlformats.org/spreadsheetml/2006/main" count="364" uniqueCount="223">
  <si>
    <t>employee</t>
  </si>
  <si>
    <t>employee_name</t>
  </si>
  <si>
    <t>regular_day</t>
  </si>
  <si>
    <t>rest_day_8</t>
  </si>
  <si>
    <t>rest_day_over</t>
  </si>
  <si>
    <t>special_holiday_8</t>
  </si>
  <si>
    <t>special_holiday_over</t>
  </si>
  <si>
    <t>special_holiday_rest_day_8</t>
  </si>
  <si>
    <t>special_holiday_rest_day_over</t>
  </si>
  <si>
    <t>regular_holiday_8</t>
  </si>
  <si>
    <t>regular_holiday_over</t>
  </si>
  <si>
    <t>regular_holiday_rest_day8</t>
  </si>
  <si>
    <t>regular_holiday_rest_day_over</t>
  </si>
  <si>
    <t>ordinary_nd_1</t>
  </si>
  <si>
    <t>ordinary_nd_2</t>
  </si>
  <si>
    <t>regular_ot_nd_1</t>
  </si>
  <si>
    <t>regular_ot_nd_2</t>
  </si>
  <si>
    <t>rest_day_ot_nd_1</t>
  </si>
  <si>
    <t>rest_day_ot_nd_2</t>
  </si>
  <si>
    <t>special_holiday_ot_nd_1</t>
  </si>
  <si>
    <t>special_holiday_ot_nd_2</t>
  </si>
  <si>
    <t>special_holiday_rest_day_ot_nd_1</t>
  </si>
  <si>
    <t>special_holiday_rest_day_ot_nd_2</t>
  </si>
  <si>
    <t>regular_holiday_ot_nd_1</t>
  </si>
  <si>
    <t>regular_holiday_ot_nd_2</t>
  </si>
  <si>
    <t>regular_holiday_rest_day_ot_nd_1</t>
  </si>
  <si>
    <t>regular_holiday_rest_day_ot_nd_2</t>
  </si>
  <si>
    <t>hazard_pay_day</t>
  </si>
  <si>
    <t>hazard_pay_hour</t>
  </si>
  <si>
    <t>05-0207</t>
  </si>
  <si>
    <t>Guia, Derick Sarmiento</t>
  </si>
  <si>
    <t>05-0287</t>
  </si>
  <si>
    <t>Bala, Edgardo Deriquito</t>
  </si>
  <si>
    <t>05-0317</t>
  </si>
  <si>
    <t>Hallig, Roel Panelo</t>
  </si>
  <si>
    <t>06-0003</t>
  </si>
  <si>
    <t>Albello, Reynante Villaraza</t>
  </si>
  <si>
    <t>07-0328</t>
  </si>
  <si>
    <t>Rivera, Nathaniel Jr. Pena</t>
  </si>
  <si>
    <t>10-0017</t>
  </si>
  <si>
    <t>Cerdoncillo, Jojo Montolo</t>
  </si>
  <si>
    <t>10-0028</t>
  </si>
  <si>
    <t>Sarte, Ruel Mendoza</t>
  </si>
  <si>
    <t>11-0018</t>
  </si>
  <si>
    <t>Bacalzo, Marbie Ramirez</t>
  </si>
  <si>
    <t>11-0023</t>
  </si>
  <si>
    <t>Enrique, Rogen Derayo</t>
  </si>
  <si>
    <t>11-0068</t>
  </si>
  <si>
    <t>Borromeo, Ronald Dador</t>
  </si>
  <si>
    <t>11-0104</t>
  </si>
  <si>
    <t>Sarmienta, Rolando Borromeo</t>
  </si>
  <si>
    <t>11-0127</t>
  </si>
  <si>
    <t>Yambao, Eduardo Jr. Grasparil</t>
  </si>
  <si>
    <t>11-0138</t>
  </si>
  <si>
    <t>Camasosa, Jerico Berroya</t>
  </si>
  <si>
    <t>12-0038</t>
  </si>
  <si>
    <t>Alicando, Joel Bernas</t>
  </si>
  <si>
    <t>12-0039</t>
  </si>
  <si>
    <t>Pagkaliwangan, Rojohn Liwanag</t>
  </si>
  <si>
    <t>12-0044</t>
  </si>
  <si>
    <t>Murchante, Nova Santelices</t>
  </si>
  <si>
    <t>12-0056</t>
  </si>
  <si>
    <t>Andaya, Marvin Jay Manipol</t>
  </si>
  <si>
    <t>14-0025</t>
  </si>
  <si>
    <t>Rodrigueza Jr., Rodolfo Inopia</t>
  </si>
  <si>
    <t>14-0043</t>
  </si>
  <si>
    <t>Hermogenes, Catherine Reyes</t>
  </si>
  <si>
    <t>15-0087</t>
  </si>
  <si>
    <t>Cristobal, Jessica Binamira</t>
  </si>
  <si>
    <t>15-0097</t>
  </si>
  <si>
    <t>Intia, Roi ORETA</t>
  </si>
  <si>
    <t>15-0101</t>
  </si>
  <si>
    <t>Balsote, Eric John MANLANGIT</t>
  </si>
  <si>
    <t>16-0048</t>
  </si>
  <si>
    <t>Pedracio, Allan PABINES</t>
  </si>
  <si>
    <t>16-0130</t>
  </si>
  <si>
    <t>Lodrono, Gari Nicolas</t>
  </si>
  <si>
    <t>16-0136</t>
  </si>
  <si>
    <t>Solinap, David Christian Galvan</t>
  </si>
  <si>
    <t>17-0088</t>
  </si>
  <si>
    <t>Santillan, Christian Paul MAYOLA</t>
  </si>
  <si>
    <t>17-0094</t>
  </si>
  <si>
    <t>Belen, Jesie CELSO</t>
  </si>
  <si>
    <t>17-0099</t>
  </si>
  <si>
    <t>Ramento, Sherwin ILAGAN</t>
  </si>
  <si>
    <t>17-0145</t>
  </si>
  <si>
    <t>Sapla, Rolly PATALAY</t>
  </si>
  <si>
    <t>17-0174</t>
  </si>
  <si>
    <t>Ague, Angelo DIADULA</t>
  </si>
  <si>
    <t>17-0189</t>
  </si>
  <si>
    <t>Painitan, Renold MANUEL</t>
  </si>
  <si>
    <t>17-0220</t>
  </si>
  <si>
    <t>Sanchez, Sonny CARILLO</t>
  </si>
  <si>
    <t>17-0236</t>
  </si>
  <si>
    <t>Rizado, Jr., Mario Q</t>
  </si>
  <si>
    <t>17-0237</t>
  </si>
  <si>
    <t>Boncay, Alfie BITADORA</t>
  </si>
  <si>
    <t>17-0266</t>
  </si>
  <si>
    <t>Esguerra, Monica Atienza</t>
  </si>
  <si>
    <t>17-0282</t>
  </si>
  <si>
    <t>Commandante, Ciara Galang</t>
  </si>
  <si>
    <t>17-0284</t>
  </si>
  <si>
    <t>Runas, Kirby Fernandez</t>
  </si>
  <si>
    <t>17-0293</t>
  </si>
  <si>
    <t>Machado, Ranier Carlos Cañelas</t>
  </si>
  <si>
    <t>17-0302</t>
  </si>
  <si>
    <t>Maranan, Jonh Paul Abila</t>
  </si>
  <si>
    <t>18-0022</t>
  </si>
  <si>
    <t>Gloria, Mary Mayelle Turgo</t>
  </si>
  <si>
    <t>18-0069</t>
  </si>
  <si>
    <t>Macalinao, Reagan Boots Reginal</t>
  </si>
  <si>
    <t>18-0122</t>
  </si>
  <si>
    <t>Fernandez, Mark Anthony Zambrona</t>
  </si>
  <si>
    <t>19-0029</t>
  </si>
  <si>
    <t>Sablada, Elica Cesar</t>
  </si>
  <si>
    <t>19-0069</t>
  </si>
  <si>
    <t>Peñaflor, Jay-Ar Buave</t>
  </si>
  <si>
    <t>19-0108</t>
  </si>
  <si>
    <t>Bie, Michael DESPUIG</t>
  </si>
  <si>
    <t>19-0109</t>
  </si>
  <si>
    <t>Gamutya, Joven IBAÑEZ</t>
  </si>
  <si>
    <t>19-0121</t>
  </si>
  <si>
    <t>Silvano, Sonny LOPEZ</t>
  </si>
  <si>
    <t>20-0029</t>
  </si>
  <si>
    <t>Pedrosa, Williamor PAMULAKLAKIN</t>
  </si>
  <si>
    <t>20-0030</t>
  </si>
  <si>
    <t>Gerodias, Jayvee LIZARDA</t>
  </si>
  <si>
    <t>21-0007</t>
  </si>
  <si>
    <t>Paredes, Emherlyn Joy GRECIA</t>
  </si>
  <si>
    <t>21-0055</t>
  </si>
  <si>
    <t>Bayudan, Franz Camille Salamat</t>
  </si>
  <si>
    <t>21-0057</t>
  </si>
  <si>
    <t>Granados, Oliver Magboo</t>
  </si>
  <si>
    <t>22-0021</t>
  </si>
  <si>
    <t>Perez, Jan Deliso</t>
  </si>
  <si>
    <t>22-0023</t>
  </si>
  <si>
    <t>Amemita, Joseph Ramos</t>
  </si>
  <si>
    <t>22-0024</t>
  </si>
  <si>
    <t>Villafuerte Jr., Edelberto Sicad</t>
  </si>
  <si>
    <t>23-0020</t>
  </si>
  <si>
    <t>Amador, Marta Angelica Tamayo</t>
  </si>
  <si>
    <t>24-0017</t>
  </si>
  <si>
    <t>Bautista, Rhose Claire Batas</t>
  </si>
  <si>
    <t>24-0029</t>
  </si>
  <si>
    <t>Collo, Mary Katherine Ane Agar</t>
  </si>
  <si>
    <t>24-0034</t>
  </si>
  <si>
    <t>Linsangan, Mariel Guillermo</t>
  </si>
  <si>
    <t>86-0073</t>
  </si>
  <si>
    <t>Vierneza, Rico AVELINA</t>
  </si>
  <si>
    <t>99-0217</t>
  </si>
  <si>
    <t>Diaz, William Romero</t>
  </si>
  <si>
    <t>Total</t>
  </si>
  <si>
    <t>ALASKA MILK CORPORATION</t>
  </si>
  <si>
    <t>OVERTIME</t>
  </si>
  <si>
    <t>Pay Period: Oct11 Oct25 - AMC2024</t>
  </si>
  <si>
    <t>OVERTIME HOURS</t>
  </si>
  <si>
    <t>ORDINARY NIGHTDIFF HOURS</t>
  </si>
  <si>
    <t>OVERTIME NIGHT DIFFERENTIAL HOURS</t>
  </si>
  <si>
    <t>REMARKS</t>
  </si>
  <si>
    <t>REG DAY</t>
  </si>
  <si>
    <t>REST DAY</t>
  </si>
  <si>
    <t>SPECIAL HOLIDAY</t>
  </si>
  <si>
    <t>SPECIAL HOLIDAY &amp; RD</t>
  </si>
  <si>
    <t>REGULAR HOLIDAY</t>
  </si>
  <si>
    <t>REGULAR HOLIDAY &amp; RD</t>
  </si>
  <si>
    <t>REGULAR</t>
  </si>
  <si>
    <t>HAZARD PAY</t>
  </si>
  <si>
    <t>Empoyee Number</t>
  </si>
  <si>
    <t>Employee Name</t>
  </si>
  <si>
    <t>1ST 8 Hours</t>
  </si>
  <si>
    <t>OVER</t>
  </si>
  <si>
    <t>TYPE 1</t>
  </si>
  <si>
    <t>TYPE 2</t>
  </si>
  <si>
    <t>PER DAY</t>
  </si>
  <si>
    <t>PER HOUR</t>
  </si>
  <si>
    <t>Employee ID</t>
  </si>
  <si>
    <t>REG DAY OT</t>
  </si>
  <si>
    <t>REST DAY OT 1st 8 Hrs</t>
  </si>
  <si>
    <t>REST DAY OT OVER</t>
  </si>
  <si>
    <t>SPECIAL HOLIDAY OT 1st 8 Hrs</t>
  </si>
  <si>
    <t>SPECIAL HOLIDAY OT OVER</t>
  </si>
  <si>
    <t>SPECIAL HOLIDAY &amp; RD OT 1st 8 Hrs</t>
  </si>
  <si>
    <t>SPECIAL HOLIDAY &amp; RD OT OVER</t>
  </si>
  <si>
    <t>REGULAR HOLIDAY OT 1st 8 Hrs</t>
  </si>
  <si>
    <t>REGULAR HOLIDAY OT OVER</t>
  </si>
  <si>
    <t>REGULAR HOLIDAY &amp; RD OT 1st 8 Hrs</t>
  </si>
  <si>
    <t>REGULAR HOLIDAY &amp; RD OT OVER</t>
  </si>
  <si>
    <t>ORDINARY ND TYPE 1</t>
  </si>
  <si>
    <t>ORDINARY ND TYPE 2</t>
  </si>
  <si>
    <t>REGULAR ND TYPE 1</t>
  </si>
  <si>
    <t>REGULAR ND TYPE 2</t>
  </si>
  <si>
    <t>REST DAY ND TYPE 1</t>
  </si>
  <si>
    <t>REST DAY ND TYPE 2</t>
  </si>
  <si>
    <t>SPECIAL HOLIDAY ND TYPE 1</t>
  </si>
  <si>
    <t>SPECIAL HOLIDAY ND TYPE 2</t>
  </si>
  <si>
    <t>SPECIAL HOLIDAY &amp; RD ND TYPE 1</t>
  </si>
  <si>
    <t>SPECIAL HOLIDAY &amp; RD ND TYPE 2</t>
  </si>
  <si>
    <t>REGULAR HOLIDAY ND TYPE 1</t>
  </si>
  <si>
    <t>REGULAR HOLIDAY ND TYPE 2</t>
  </si>
  <si>
    <t>REGULAR HOLIDAY &amp; RD ND TYPE 1</t>
  </si>
  <si>
    <t>REGULAR HOLIDAY &amp; RD ND TYPE 2</t>
  </si>
  <si>
    <t>HAZARD PAY PER DAY</t>
  </si>
  <si>
    <t>HAZARD PAY PER HOUR</t>
  </si>
  <si>
    <t>Adjustment</t>
  </si>
  <si>
    <t>17-0183</t>
  </si>
  <si>
    <t>Pelagio, Robin LAOMOC</t>
  </si>
  <si>
    <t>Pay Period: Aug26 Sep10 - AMC2024</t>
  </si>
  <si>
    <t>Pay Period: Sep11 Sep25 - AMC2024</t>
  </si>
  <si>
    <t>Pay Period: Sep26 Oct10 - AMC2024</t>
  </si>
  <si>
    <t>Machado, Ranier Carlos Canelas</t>
  </si>
  <si>
    <t>Penaflor, Jay-Ar Buave</t>
  </si>
  <si>
    <t>10-0027</t>
  </si>
  <si>
    <t>Ranada, Jonathan Salen</t>
  </si>
  <si>
    <t>meron sya dapat na 3.5h na regular adjustment</t>
  </si>
  <si>
    <t>should be only 2h</t>
  </si>
  <si>
    <t>bakit meron syang nakukuha na restday OT &amp; ND</t>
  </si>
  <si>
    <t>may late sya na 0.5 kaya dapat 7.5 din makukuha sa OT ND type 2</t>
  </si>
  <si>
    <t>dapat wala na sya value sa ordinary ot 2</t>
  </si>
  <si>
    <t>may late din sya na 0.5 pero hindi nabawas sa ot nd nya</t>
  </si>
  <si>
    <t>may 0.20 na lumabas sa regular ot nd</t>
  </si>
  <si>
    <t>4h lang dapat yung OT ND type 1 nya</t>
  </si>
  <si>
    <t>wala dapat syang regular OT, tama na meron syang 0.38 na type 2 kasi lagpas na sa approval date yung DTRP nya</t>
  </si>
  <si>
    <t xml:space="preserve">A2 - No  Manual Overtime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</si>
</sst>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0"/>
      <name val="Tahoma"/>
      <family val="2"/>
    </font>
    <font>
      <b/>
      <sz val="10"/>
      <color theme="0"/>
      <name val="Tahoma"/>
      <family val="2"/>
    </font>
    <font>
      <sz val="11"/>
      <color indexed="8"/>
      <name val="Calibri"/>
      <family val="2"/>
    </font>
    <font>
      <sz val="10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2" fontId="0" fillId="0" borderId="0" xfId="0" applyNumberFormat="1"/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2" fontId="6" fillId="7" borderId="11" xfId="0" applyNumberFormat="1" applyFont="1" applyFill="1" applyBorder="1" applyAlignment="1">
      <alignment horizontal="center" vertical="center"/>
    </xf>
    <xf numFmtId="2" fontId="5" fillId="6" borderId="11" xfId="0" applyNumberFormat="1" applyFont="1" applyFill="1" applyBorder="1" applyAlignment="1">
      <alignment horizontal="center" vertical="center"/>
    </xf>
    <xf numFmtId="2" fontId="6" fillId="8" borderId="11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left"/>
    </xf>
    <xf numFmtId="2" fontId="4" fillId="0" borderId="13" xfId="0" applyNumberFormat="1" applyFont="1" applyBorder="1"/>
    <xf numFmtId="0" fontId="4" fillId="0" borderId="13" xfId="0" applyFont="1" applyBorder="1"/>
    <xf numFmtId="0" fontId="3" fillId="0" borderId="14" xfId="0" applyFont="1" applyBorder="1"/>
    <xf numFmtId="0" fontId="0" fillId="0" borderId="14" xfId="0" applyBorder="1"/>
    <xf numFmtId="2" fontId="0" fillId="0" borderId="14" xfId="0" applyNumberFormat="1" applyBorder="1"/>
    <xf numFmtId="0" fontId="0" fillId="0" borderId="7" xfId="0" applyBorder="1"/>
    <xf numFmtId="164" fontId="8" fillId="0" borderId="7" xfId="2" applyFont="1" applyFill="1" applyBorder="1"/>
    <xf numFmtId="164" fontId="0" fillId="0" borderId="7" xfId="0" applyNumberFormat="1" applyBorder="1"/>
    <xf numFmtId="0" fontId="8" fillId="0" borderId="7" xfId="0" applyFont="1" applyBorder="1"/>
    <xf numFmtId="164" fontId="8" fillId="0" borderId="7" xfId="0" applyNumberFormat="1" applyFont="1" applyBorder="1"/>
    <xf numFmtId="0" fontId="4" fillId="0" borderId="7" xfId="0" applyFont="1" applyBorder="1"/>
    <xf numFmtId="16" fontId="8" fillId="0" borderId="7" xfId="0" applyNumberFormat="1" applyFont="1" applyBorder="1"/>
    <xf numFmtId="164" fontId="4" fillId="0" borderId="7" xfId="0" applyNumberFormat="1" applyFont="1" applyBorder="1"/>
    <xf numFmtId="43" fontId="0" fillId="3" borderId="0" xfId="1" applyFont="1" applyFill="1"/>
    <xf numFmtId="43" fontId="0" fillId="2" borderId="0" xfId="1" applyFont="1" applyFill="1"/>
    <xf numFmtId="43" fontId="0" fillId="4" borderId="0" xfId="1" applyFont="1" applyFill="1"/>
    <xf numFmtId="43" fontId="0" fillId="0" borderId="0" xfId="1" applyFont="1"/>
    <xf numFmtId="43" fontId="1" fillId="0" borderId="0" xfId="1" applyFont="1"/>
    <xf numFmtId="43" fontId="0" fillId="9" borderId="0" xfId="1" applyFont="1" applyFill="1"/>
    <xf numFmtId="43" fontId="0" fillId="10" borderId="0" xfId="1" applyFont="1" applyFill="1"/>
    <xf numFmtId="43" fontId="0" fillId="0" borderId="0" xfId="1" applyFont="1" applyFill="1"/>
    <xf numFmtId="2" fontId="6" fillId="8" borderId="7" xfId="0" applyNumberFormat="1" applyFont="1" applyFill="1" applyBorder="1" applyAlignment="1">
      <alignment horizontal="center" vertical="center"/>
    </xf>
    <xf numFmtId="2" fontId="4" fillId="6" borderId="3" xfId="0" applyNumberFormat="1" applyFont="1" applyFill="1" applyBorder="1" applyAlignment="1">
      <alignment horizontal="center" vertical="center"/>
    </xf>
    <xf numFmtId="2" fontId="5" fillId="6" borderId="3" xfId="0" applyNumberFormat="1" applyFont="1" applyFill="1" applyBorder="1" applyAlignment="1">
      <alignment horizontal="center" vertical="center"/>
    </xf>
    <xf numFmtId="2" fontId="5" fillId="6" borderId="7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2" fontId="6" fillId="7" borderId="7" xfId="0" applyNumberFormat="1" applyFont="1" applyFill="1" applyBorder="1" applyAlignment="1">
      <alignment horizontal="center" vertical="center"/>
    </xf>
    <xf numFmtId="2" fontId="6" fillId="7" borderId="11" xfId="0" applyNumberFormat="1" applyFont="1" applyFill="1" applyBorder="1" applyAlignment="1">
      <alignment horizontal="center" vertical="center"/>
    </xf>
    <xf numFmtId="43" fontId="0" fillId="11" borderId="0" xfId="1" applyFont="1" applyFill="1"/>
    <xf numFmtId="43" fontId="0" fillId="12" borderId="0" xfId="1" applyFont="1" applyFill="1"/>
    <xf numFmtId="43" fontId="0" fillId="13" borderId="0" xfId="1" applyFont="1" applyFill="1"/>
  </cellXfs>
  <cellStyles count="3">
    <cellStyle name="Comma" xfId="1" builtinId="3"/>
    <cellStyle name="Comma 10" xfId="2" xr:uid="{03EE73CF-116D-43C3-AF3C-79722C352AFA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63"/>
  <sheetViews>
    <sheetView tabSelected="1" workbookViewId="0">
      <selection activeCell="F22" sqref="F22"/>
    </sheetView>
  </sheetViews>
  <sheetFormatPr defaultRowHeight="15" x14ac:dyDescent="0.25"/>
  <cols>
    <col min="1" max="1" width="13.7109375" style="30" bestFit="1" customWidth="1"/>
    <col min="2" max="2" width="35.28515625" style="30" bestFit="1" customWidth="1"/>
    <col min="3" max="3" width="15.140625" style="27" bestFit="1" customWidth="1"/>
    <col min="4" max="4" width="7" style="28" bestFit="1" customWidth="1"/>
    <col min="5" max="5" width="7" style="29" bestFit="1" customWidth="1"/>
    <col min="6" max="6" width="41.5703125" style="34" customWidth="1"/>
    <col min="7" max="7" width="14.28515625" style="27" bestFit="1" customWidth="1"/>
    <col min="8" max="8" width="6" style="28" bestFit="1" customWidth="1"/>
    <col min="9" max="9" width="6" style="29" bestFit="1" customWidth="1"/>
    <col min="10" max="10" width="17.42578125" style="27" bestFit="1" customWidth="1"/>
    <col min="11" max="11" width="6" style="28" bestFit="1" customWidth="1"/>
    <col min="12" max="12" width="7" style="29" bestFit="1" customWidth="1"/>
    <col min="13" max="13" width="20.7109375" style="27" bestFit="1" customWidth="1"/>
    <col min="14" max="14" width="5.140625" style="28" bestFit="1" customWidth="1"/>
    <col min="15" max="15" width="5.140625" style="29" bestFit="1" customWidth="1"/>
    <col min="16" max="16" width="23.85546875" style="30" bestFit="1" customWidth="1"/>
    <col min="17" max="17" width="29.5703125" style="30" bestFit="1" customWidth="1"/>
    <col min="18" max="18" width="32.7109375" style="30" bestFit="1" customWidth="1"/>
    <col min="19" max="19" width="20.85546875" style="30" bestFit="1" customWidth="1"/>
    <col min="20" max="20" width="24" style="30" bestFit="1" customWidth="1"/>
    <col min="21" max="21" width="28.7109375" style="30" bestFit="1" customWidth="1"/>
    <col min="22" max="22" width="32.85546875" style="30" bestFit="1" customWidth="1"/>
    <col min="23" max="23" width="17.5703125" style="27" bestFit="1" customWidth="1"/>
    <col min="24" max="24" width="7" style="28" bestFit="1" customWidth="1"/>
    <col min="25" max="25" width="6" style="29" bestFit="1" customWidth="1"/>
    <col min="26" max="26" width="17.5703125" style="27" bestFit="1" customWidth="1"/>
    <col min="27" max="27" width="7" style="28" bestFit="1" customWidth="1"/>
    <col min="28" max="28" width="6" style="29" bestFit="1" customWidth="1"/>
    <col min="29" max="29" width="19.28515625" style="27" bestFit="1" customWidth="1"/>
    <col min="30" max="30" width="6" style="28" bestFit="1" customWidth="1"/>
    <col min="31" max="31" width="6" style="29" bestFit="1" customWidth="1"/>
    <col min="32" max="32" width="19.28515625" style="27" bestFit="1" customWidth="1"/>
    <col min="33" max="33" width="6" style="28" bestFit="1" customWidth="1"/>
    <col min="34" max="34" width="6" style="29" bestFit="1" customWidth="1"/>
    <col min="35" max="35" width="20.7109375" style="27" bestFit="1" customWidth="1"/>
    <col min="36" max="36" width="6" style="28" bestFit="1" customWidth="1"/>
    <col min="37" max="37" width="6" style="29" bestFit="1" customWidth="1"/>
    <col min="38" max="38" width="20.7109375" style="27" bestFit="1" customWidth="1"/>
    <col min="39" max="39" width="6" style="28" bestFit="1" customWidth="1"/>
    <col min="40" max="40" width="6" style="29" bestFit="1" customWidth="1"/>
    <col min="41" max="42" width="27" style="30" bestFit="1" customWidth="1"/>
    <col min="43" max="44" width="35.85546875" style="30" bestFit="1" customWidth="1"/>
    <col min="45" max="46" width="27.140625" style="30" bestFit="1" customWidth="1"/>
    <col min="47" max="48" width="36.140625" style="30" bestFit="1" customWidth="1"/>
    <col min="49" max="49" width="19" style="30" bestFit="1" customWidth="1"/>
    <col min="50" max="50" width="20.140625" style="30" bestFit="1" customWidth="1"/>
    <col min="51" max="16384" width="9.140625" style="30"/>
  </cols>
  <sheetData>
    <row r="1" spans="1:50" s="31" customFormat="1" ht="30" customHeight="1" x14ac:dyDescent="0.25">
      <c r="A1" s="30" t="s">
        <v>0</v>
      </c>
      <c r="B1" s="30" t="s">
        <v>1</v>
      </c>
      <c r="C1" s="27" t="s">
        <v>2</v>
      </c>
      <c r="D1" s="28"/>
      <c r="E1" s="29"/>
      <c r="F1" s="34"/>
      <c r="G1" s="27" t="s">
        <v>3</v>
      </c>
      <c r="H1" s="28"/>
      <c r="I1" s="29"/>
      <c r="J1" s="27" t="s">
        <v>4</v>
      </c>
      <c r="K1" s="28"/>
      <c r="L1" s="29"/>
      <c r="M1" s="27" t="s">
        <v>5</v>
      </c>
      <c r="N1" s="28"/>
      <c r="O1" s="29"/>
      <c r="P1" s="30" t="s">
        <v>6</v>
      </c>
      <c r="Q1" s="30" t="s">
        <v>7</v>
      </c>
      <c r="R1" s="30" t="s">
        <v>8</v>
      </c>
      <c r="S1" s="30" t="s">
        <v>9</v>
      </c>
      <c r="T1" s="30" t="s">
        <v>10</v>
      </c>
      <c r="U1" s="30" t="s">
        <v>11</v>
      </c>
      <c r="V1" s="30" t="s">
        <v>12</v>
      </c>
      <c r="W1" s="27" t="s">
        <v>13</v>
      </c>
      <c r="X1" s="28"/>
      <c r="Y1" s="29"/>
      <c r="Z1" s="27" t="s">
        <v>14</v>
      </c>
      <c r="AA1" s="28"/>
      <c r="AB1" s="29"/>
      <c r="AC1" s="27" t="s">
        <v>15</v>
      </c>
      <c r="AD1" s="28"/>
      <c r="AE1" s="29"/>
      <c r="AF1" s="27" t="s">
        <v>16</v>
      </c>
      <c r="AG1" s="28"/>
      <c r="AH1" s="29"/>
      <c r="AI1" s="27" t="s">
        <v>17</v>
      </c>
      <c r="AJ1" s="28"/>
      <c r="AK1" s="29"/>
      <c r="AL1" s="27" t="s">
        <v>18</v>
      </c>
      <c r="AM1" s="28"/>
      <c r="AN1" s="29"/>
      <c r="AO1" s="30" t="s">
        <v>19</v>
      </c>
      <c r="AP1" s="30" t="s">
        <v>20</v>
      </c>
      <c r="AQ1" s="30" t="s">
        <v>21</v>
      </c>
      <c r="AR1" s="30" t="s">
        <v>22</v>
      </c>
      <c r="AS1" s="30" t="s">
        <v>23</v>
      </c>
      <c r="AT1" s="30" t="s">
        <v>24</v>
      </c>
      <c r="AU1" s="30" t="s">
        <v>25</v>
      </c>
      <c r="AV1" s="30" t="s">
        <v>26</v>
      </c>
      <c r="AW1" s="30" t="s">
        <v>27</v>
      </c>
      <c r="AX1" s="30" t="s">
        <v>28</v>
      </c>
    </row>
    <row r="2" spans="1:50" s="32" customFormat="1" x14ac:dyDescent="0.25">
      <c r="A2" s="32" t="s">
        <v>29</v>
      </c>
      <c r="B2" s="32" t="s">
        <v>30</v>
      </c>
      <c r="C2" s="32">
        <v>0</v>
      </c>
      <c r="D2" s="32">
        <f>VLOOKUP(A:A,adjustment!A:AD,3,FALSE)</f>
        <v>0</v>
      </c>
      <c r="E2" s="32">
        <f>D2-C2</f>
        <v>0</v>
      </c>
      <c r="G2" s="32">
        <v>0</v>
      </c>
      <c r="H2" s="32">
        <f>VLOOKUP(A:A,adjustment!A:AD,4,FALSE)</f>
        <v>0</v>
      </c>
      <c r="I2" s="32">
        <f>H2-G2</f>
        <v>0</v>
      </c>
      <c r="J2" s="32">
        <v>0</v>
      </c>
      <c r="K2" s="32">
        <f>VLOOKUP(A:A,adjustment!A:AD,5,FALSE)</f>
        <v>0</v>
      </c>
      <c r="L2" s="32">
        <f>K2-J2</f>
        <v>0</v>
      </c>
      <c r="M2" s="32">
        <v>0</v>
      </c>
      <c r="N2" s="32">
        <f>VLOOKUP(A:A,adjustment!A:AD,6,FALSE)</f>
        <v>0</v>
      </c>
      <c r="O2" s="32">
        <f>N2-M2</f>
        <v>0</v>
      </c>
      <c r="P2" s="32">
        <v>0</v>
      </c>
      <c r="Q2" s="32">
        <v>0</v>
      </c>
      <c r="R2" s="32">
        <v>0</v>
      </c>
      <c r="S2" s="32">
        <v>0</v>
      </c>
      <c r="T2" s="32">
        <v>0</v>
      </c>
      <c r="U2" s="32">
        <v>0</v>
      </c>
      <c r="V2" s="32">
        <v>0</v>
      </c>
      <c r="W2" s="32">
        <v>0</v>
      </c>
      <c r="X2" s="32">
        <f>VLOOKUP(A:A,adjustment!A:AD,14,FALSE)</f>
        <v>0</v>
      </c>
      <c r="Y2" s="32">
        <f>X2-W2</f>
        <v>0</v>
      </c>
      <c r="Z2" s="32">
        <v>8</v>
      </c>
      <c r="AA2" s="32">
        <f>VLOOKUP(A:A,adjustment!A:AD,15,FALSE)</f>
        <v>8</v>
      </c>
      <c r="AB2" s="32">
        <f>AA2-Z2</f>
        <v>0</v>
      </c>
      <c r="AC2" s="32">
        <v>0</v>
      </c>
      <c r="AD2" s="32">
        <f>VLOOKUP(A:A,adjustment!A:AD,16,FALSE)</f>
        <v>0</v>
      </c>
      <c r="AE2" s="32">
        <f>AD2-AC2</f>
        <v>0</v>
      </c>
      <c r="AF2" s="32">
        <v>0</v>
      </c>
      <c r="AG2" s="32">
        <f>VLOOKUP(A:A,adjustment!A:AD,17,FALSE)</f>
        <v>0</v>
      </c>
      <c r="AH2" s="32">
        <f>AG2-AF2</f>
        <v>0</v>
      </c>
      <c r="AI2" s="32">
        <v>0</v>
      </c>
      <c r="AJ2" s="32">
        <f>VLOOKUP(A:A,adjustment!A:AD,18,FALSE)</f>
        <v>0</v>
      </c>
      <c r="AK2" s="32">
        <f>AJ2-AI2</f>
        <v>0</v>
      </c>
      <c r="AL2" s="32">
        <v>0</v>
      </c>
      <c r="AM2" s="32">
        <f>VLOOKUP(A:A,adjustment!A:AD,19,FALSE)</f>
        <v>0</v>
      </c>
      <c r="AN2" s="32">
        <f>AM2-AL2</f>
        <v>0</v>
      </c>
      <c r="AO2" s="32">
        <v>0</v>
      </c>
      <c r="AP2" s="32">
        <v>0</v>
      </c>
      <c r="AQ2" s="32">
        <v>0</v>
      </c>
      <c r="AR2" s="32">
        <v>0</v>
      </c>
      <c r="AS2" s="32">
        <v>0</v>
      </c>
      <c r="AT2" s="32">
        <v>0</v>
      </c>
      <c r="AU2" s="32">
        <v>0</v>
      </c>
      <c r="AV2" s="32">
        <v>0</v>
      </c>
      <c r="AW2" s="32">
        <v>0</v>
      </c>
      <c r="AX2" s="32">
        <v>0</v>
      </c>
    </row>
    <row r="3" spans="1:50" hidden="1" x14ac:dyDescent="0.25">
      <c r="A3" s="30" t="s">
        <v>31</v>
      </c>
      <c r="B3" s="30" t="s">
        <v>32</v>
      </c>
      <c r="C3" s="27">
        <v>0</v>
      </c>
      <c r="D3" s="28" t="e">
        <f>VLOOKUP(A:A,adjustment!A:AD,3,FALSE)</f>
        <v>#N/A</v>
      </c>
      <c r="E3" s="29" t="e">
        <f t="shared" ref="E3:E62" si="0">D3-C3</f>
        <v>#N/A</v>
      </c>
      <c r="F3" s="29"/>
      <c r="G3" s="28">
        <v>0</v>
      </c>
      <c r="H3" s="28" t="e">
        <f>VLOOKUP(A:A,adjustment!A:AD,4,FALSE)</f>
        <v>#N/A</v>
      </c>
      <c r="J3" s="28">
        <v>0</v>
      </c>
      <c r="L3" s="28"/>
      <c r="M3" s="30">
        <v>0</v>
      </c>
      <c r="N3" s="30"/>
      <c r="O3" s="30"/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/>
      <c r="Y3" s="30"/>
      <c r="Z3" s="30">
        <v>0</v>
      </c>
      <c r="AA3" s="30"/>
      <c r="AB3" s="30"/>
      <c r="AC3" s="30">
        <v>0</v>
      </c>
      <c r="AD3" s="30"/>
      <c r="AE3" s="30"/>
      <c r="AF3" s="30">
        <v>0</v>
      </c>
      <c r="AG3" s="30"/>
      <c r="AH3" s="30"/>
      <c r="AI3" s="30">
        <v>0</v>
      </c>
      <c r="AJ3" s="30"/>
      <c r="AK3" s="30"/>
      <c r="AL3" s="30">
        <v>0</v>
      </c>
      <c r="AM3" s="30"/>
      <c r="AN3" s="30"/>
      <c r="AO3" s="30">
        <v>0</v>
      </c>
      <c r="AP3" s="30">
        <v>0</v>
      </c>
      <c r="AQ3" s="30">
        <v>0</v>
      </c>
      <c r="AR3" s="30">
        <v>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0</v>
      </c>
    </row>
    <row r="4" spans="1:50" s="32" customFormat="1" x14ac:dyDescent="0.25">
      <c r="A4" s="32" t="s">
        <v>33</v>
      </c>
      <c r="B4" s="32" t="s">
        <v>34</v>
      </c>
      <c r="C4" s="32">
        <v>0</v>
      </c>
      <c r="D4" s="32">
        <f>VLOOKUP(A:A,adjustment!A:AD,3,FALSE)</f>
        <v>0</v>
      </c>
      <c r="E4" s="32">
        <f t="shared" si="0"/>
        <v>0</v>
      </c>
      <c r="G4" s="32">
        <v>8</v>
      </c>
      <c r="H4" s="32">
        <f>VLOOKUP(A:A,adjustment!A:AD,4,FALSE)</f>
        <v>8</v>
      </c>
      <c r="I4" s="32">
        <f t="shared" ref="I4:I5" si="1">H4-G4</f>
        <v>0</v>
      </c>
      <c r="J4" s="32">
        <v>0</v>
      </c>
      <c r="K4" s="32">
        <f>VLOOKUP(A:A,adjustment!A:AD,5,FALSE)</f>
        <v>0</v>
      </c>
      <c r="L4" s="32">
        <f t="shared" ref="L4:L5" si="2">K4-J4</f>
        <v>0</v>
      </c>
      <c r="M4" s="32">
        <v>0</v>
      </c>
      <c r="N4" s="32">
        <f>VLOOKUP(A:A,adjustment!A:AD,6,FALSE)</f>
        <v>0</v>
      </c>
      <c r="O4" s="32">
        <f t="shared" ref="O4:O5" si="3">N4-M4</f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f>VLOOKUP(A:A,adjustment!A:AD,14,FALSE)</f>
        <v>0</v>
      </c>
      <c r="Y4" s="32">
        <f t="shared" ref="Y4:Y5" si="4">X4-W4</f>
        <v>0</v>
      </c>
      <c r="Z4" s="32">
        <v>0</v>
      </c>
      <c r="AA4" s="32">
        <f>VLOOKUP(A:A,adjustment!A:AD,15,FALSE)</f>
        <v>0</v>
      </c>
      <c r="AB4" s="32">
        <f t="shared" ref="AB4:AB5" si="5">AA4-Z4</f>
        <v>0</v>
      </c>
      <c r="AC4" s="32">
        <v>0</v>
      </c>
      <c r="AD4" s="32">
        <f>VLOOKUP(A:A,adjustment!A:AD,16,FALSE)</f>
        <v>0</v>
      </c>
      <c r="AE4" s="32">
        <f t="shared" ref="AE4:AE5" si="6">AD4-AC4</f>
        <v>0</v>
      </c>
      <c r="AF4" s="32">
        <v>0</v>
      </c>
      <c r="AG4" s="32">
        <f>VLOOKUP(A:A,adjustment!A:AD,17,FALSE)</f>
        <v>0</v>
      </c>
      <c r="AH4" s="32">
        <f t="shared" ref="AH4:AH5" si="7">AG4-AF4</f>
        <v>0</v>
      </c>
      <c r="AI4" s="32">
        <v>0</v>
      </c>
      <c r="AJ4" s="32">
        <f>VLOOKUP(A:A,adjustment!A:AD,18,FALSE)</f>
        <v>0</v>
      </c>
      <c r="AK4" s="32">
        <f t="shared" ref="AK4:AK5" si="8">AJ4-AI4</f>
        <v>0</v>
      </c>
      <c r="AL4" s="32">
        <v>8</v>
      </c>
      <c r="AM4" s="32">
        <f>VLOOKUP(A:A,adjustment!A:AD,19,FALSE)</f>
        <v>8</v>
      </c>
      <c r="AN4" s="32">
        <f t="shared" ref="AN4:AN5" si="9">AM4-AL4</f>
        <v>0</v>
      </c>
      <c r="AO4" s="32">
        <v>0</v>
      </c>
      <c r="AP4" s="32">
        <v>0</v>
      </c>
      <c r="AQ4" s="32">
        <v>0</v>
      </c>
      <c r="AR4" s="32">
        <v>0</v>
      </c>
      <c r="AS4" s="32">
        <v>0</v>
      </c>
      <c r="AT4" s="32">
        <v>0</v>
      </c>
      <c r="AU4" s="32">
        <v>0</v>
      </c>
      <c r="AV4" s="32">
        <v>0</v>
      </c>
      <c r="AW4" s="32">
        <v>0</v>
      </c>
      <c r="AX4" s="32">
        <v>0</v>
      </c>
    </row>
    <row r="5" spans="1:50" s="44" customFormat="1" x14ac:dyDescent="0.25">
      <c r="A5" s="44" t="s">
        <v>35</v>
      </c>
      <c r="B5" s="44" t="s">
        <v>36</v>
      </c>
      <c r="C5" s="44">
        <v>0</v>
      </c>
      <c r="D5" s="44">
        <f>VLOOKUP(A:A,adjustment!A:AD,3,FALSE)</f>
        <v>0</v>
      </c>
      <c r="E5" s="44">
        <f t="shared" si="0"/>
        <v>0</v>
      </c>
      <c r="F5" s="44" t="s">
        <v>220</v>
      </c>
      <c r="G5" s="44">
        <v>0</v>
      </c>
      <c r="H5" s="44">
        <f>VLOOKUP(A:A,adjustment!A:AD,4,FALSE)</f>
        <v>0</v>
      </c>
      <c r="I5" s="44">
        <f t="shared" si="1"/>
        <v>0</v>
      </c>
      <c r="J5" s="44">
        <v>0</v>
      </c>
      <c r="K5" s="44">
        <f>VLOOKUP(A:A,adjustment!A:AD,5,FALSE)</f>
        <v>0</v>
      </c>
      <c r="L5" s="44">
        <f t="shared" si="2"/>
        <v>0</v>
      </c>
      <c r="M5" s="44">
        <v>0</v>
      </c>
      <c r="N5" s="44">
        <f>VLOOKUP(A:A,adjustment!A:AD,6,FALSE)</f>
        <v>0</v>
      </c>
      <c r="O5" s="44">
        <f t="shared" si="3"/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44">
        <v>8</v>
      </c>
      <c r="X5" s="44">
        <f>VLOOKUP(A:A,adjustment!A:AD,14,FALSE)</f>
        <v>4</v>
      </c>
      <c r="Y5" s="44">
        <f t="shared" si="4"/>
        <v>-4</v>
      </c>
      <c r="Z5" s="44">
        <v>0</v>
      </c>
      <c r="AA5" s="44">
        <f>VLOOKUP(A:A,adjustment!A:AD,15,FALSE)</f>
        <v>0</v>
      </c>
      <c r="AB5" s="44">
        <f t="shared" si="5"/>
        <v>0</v>
      </c>
      <c r="AC5" s="44">
        <v>0</v>
      </c>
      <c r="AD5" s="44">
        <f>VLOOKUP(A:A,adjustment!A:AD,16,FALSE)</f>
        <v>0</v>
      </c>
      <c r="AE5" s="44">
        <f t="shared" si="6"/>
        <v>0</v>
      </c>
      <c r="AF5" s="44">
        <v>0</v>
      </c>
      <c r="AG5" s="44">
        <f>VLOOKUP(A:A,adjustment!A:AD,17,FALSE)</f>
        <v>0</v>
      </c>
      <c r="AH5" s="44">
        <f t="shared" si="7"/>
        <v>0</v>
      </c>
      <c r="AI5" s="44">
        <v>0</v>
      </c>
      <c r="AJ5" s="44">
        <f>VLOOKUP(A:A,adjustment!A:AD,18,FALSE)</f>
        <v>0</v>
      </c>
      <c r="AK5" s="44">
        <f t="shared" si="8"/>
        <v>0</v>
      </c>
      <c r="AL5" s="44">
        <v>0</v>
      </c>
      <c r="AM5" s="44">
        <f>VLOOKUP(A:A,adjustment!A:AD,19,FALSE)</f>
        <v>0</v>
      </c>
      <c r="AN5" s="44">
        <f t="shared" si="9"/>
        <v>0</v>
      </c>
      <c r="AO5" s="44">
        <v>0</v>
      </c>
      <c r="AP5" s="44">
        <v>0</v>
      </c>
      <c r="AQ5" s="44">
        <v>0</v>
      </c>
      <c r="AR5" s="44">
        <v>0</v>
      </c>
      <c r="AS5" s="44">
        <v>0</v>
      </c>
      <c r="AT5" s="44">
        <v>0</v>
      </c>
      <c r="AU5" s="44">
        <v>0</v>
      </c>
      <c r="AV5" s="44">
        <v>0</v>
      </c>
      <c r="AW5" s="44">
        <v>0</v>
      </c>
      <c r="AX5" s="44">
        <v>0</v>
      </c>
    </row>
    <row r="6" spans="1:50" hidden="1" x14ac:dyDescent="0.25">
      <c r="A6" s="30" t="s">
        <v>37</v>
      </c>
      <c r="B6" s="30" t="s">
        <v>38</v>
      </c>
      <c r="C6" s="27">
        <v>0</v>
      </c>
      <c r="D6" s="28" t="e">
        <f>VLOOKUP(A:A,adjustment!A:AD,3,FALSE)</f>
        <v>#N/A</v>
      </c>
      <c r="E6" s="29" t="e">
        <f t="shared" si="0"/>
        <v>#N/A</v>
      </c>
      <c r="F6" s="29"/>
      <c r="G6" s="28">
        <v>0</v>
      </c>
      <c r="H6" s="28" t="e">
        <f>VLOOKUP(A:A,adjustment!A:AD,4,FALSE)</f>
        <v>#N/A</v>
      </c>
      <c r="J6" s="28">
        <v>0</v>
      </c>
      <c r="L6" s="28"/>
      <c r="M6" s="30">
        <v>0</v>
      </c>
      <c r="N6" s="30"/>
      <c r="O6" s="30"/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/>
      <c r="Y6" s="30"/>
      <c r="Z6" s="30">
        <v>0</v>
      </c>
      <c r="AA6" s="30"/>
      <c r="AB6" s="30"/>
      <c r="AC6" s="30">
        <v>0</v>
      </c>
      <c r="AD6" s="30"/>
      <c r="AE6" s="30"/>
      <c r="AF6" s="30">
        <v>0</v>
      </c>
      <c r="AG6" s="30"/>
      <c r="AH6" s="30"/>
      <c r="AI6" s="30">
        <v>0</v>
      </c>
      <c r="AJ6" s="30"/>
      <c r="AK6" s="30"/>
      <c r="AL6" s="30">
        <v>0</v>
      </c>
      <c r="AM6" s="30"/>
      <c r="AN6" s="30"/>
      <c r="AO6" s="30">
        <v>0</v>
      </c>
      <c r="AP6" s="30">
        <v>0</v>
      </c>
      <c r="AQ6" s="30">
        <v>0</v>
      </c>
      <c r="AR6" s="30">
        <v>0</v>
      </c>
      <c r="AS6" s="30">
        <v>0</v>
      </c>
      <c r="AT6" s="30">
        <v>0</v>
      </c>
      <c r="AU6" s="30">
        <v>0</v>
      </c>
      <c r="AV6" s="30">
        <v>0</v>
      </c>
      <c r="AW6" s="30">
        <v>0</v>
      </c>
      <c r="AX6" s="30">
        <v>0</v>
      </c>
    </row>
    <row r="7" spans="1:50" hidden="1" x14ac:dyDescent="0.25">
      <c r="A7" s="30" t="s">
        <v>39</v>
      </c>
      <c r="B7" s="30" t="s">
        <v>40</v>
      </c>
      <c r="C7" s="27">
        <v>0</v>
      </c>
      <c r="D7" s="28" t="e">
        <f>VLOOKUP(A:A,adjustment!A:AD,3,FALSE)</f>
        <v>#N/A</v>
      </c>
      <c r="E7" s="29" t="e">
        <f t="shared" si="0"/>
        <v>#N/A</v>
      </c>
      <c r="F7" s="29"/>
      <c r="G7" s="28">
        <v>0</v>
      </c>
      <c r="H7" s="28" t="e">
        <f>VLOOKUP(A:A,adjustment!A:AD,4,FALSE)</f>
        <v>#N/A</v>
      </c>
      <c r="J7" s="28">
        <v>0</v>
      </c>
      <c r="L7" s="28"/>
      <c r="M7" s="30">
        <v>0</v>
      </c>
      <c r="N7" s="30"/>
      <c r="O7" s="30"/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/>
      <c r="Y7" s="30"/>
      <c r="Z7" s="30">
        <v>0</v>
      </c>
      <c r="AA7" s="30"/>
      <c r="AB7" s="30"/>
      <c r="AC7" s="30">
        <v>0</v>
      </c>
      <c r="AD7" s="30"/>
      <c r="AE7" s="30"/>
      <c r="AF7" s="30">
        <v>0</v>
      </c>
      <c r="AG7" s="30"/>
      <c r="AH7" s="30"/>
      <c r="AI7" s="30">
        <v>0</v>
      </c>
      <c r="AJ7" s="30"/>
      <c r="AK7" s="30"/>
      <c r="AL7" s="30">
        <v>0</v>
      </c>
      <c r="AM7" s="30"/>
      <c r="AN7" s="30"/>
      <c r="AO7" s="30">
        <v>0</v>
      </c>
      <c r="AP7" s="30">
        <v>0</v>
      </c>
      <c r="AQ7" s="30">
        <v>0</v>
      </c>
      <c r="AR7" s="30">
        <v>0</v>
      </c>
      <c r="AS7" s="30">
        <v>0</v>
      </c>
      <c r="AT7" s="30">
        <v>0</v>
      </c>
      <c r="AU7" s="30">
        <v>0</v>
      </c>
      <c r="AV7" s="30">
        <v>0</v>
      </c>
      <c r="AW7" s="30">
        <v>0</v>
      </c>
      <c r="AX7" s="30">
        <v>0</v>
      </c>
    </row>
    <row r="8" spans="1:50" s="45" customFormat="1" x14ac:dyDescent="0.25">
      <c r="A8" s="45" t="s">
        <v>41</v>
      </c>
      <c r="B8" s="45" t="s">
        <v>42</v>
      </c>
      <c r="C8" s="45">
        <v>0</v>
      </c>
      <c r="D8" s="45">
        <f>VLOOKUP(A:A,adjustment!A:AD,3,FALSE)</f>
        <v>0</v>
      </c>
      <c r="E8" s="45">
        <f t="shared" si="0"/>
        <v>0</v>
      </c>
      <c r="G8" s="45">
        <v>8</v>
      </c>
      <c r="H8" s="45">
        <f>VLOOKUP(A:A,adjustment!A:AD,4,FALSE)</f>
        <v>0</v>
      </c>
      <c r="I8" s="45">
        <f>H8-G8</f>
        <v>-8</v>
      </c>
      <c r="J8" s="45">
        <v>8.1166669999999996</v>
      </c>
      <c r="K8" s="45">
        <f>VLOOKUP(A:A,adjustment!A:AD,5,FALSE)</f>
        <v>0</v>
      </c>
      <c r="L8" s="45">
        <f>K8-J8</f>
        <v>-8.1166669999999996</v>
      </c>
      <c r="M8" s="45">
        <v>0</v>
      </c>
      <c r="N8" s="45">
        <f>VLOOKUP(A:A,adjustment!A:AD,6,FALSE)</f>
        <v>0</v>
      </c>
      <c r="O8" s="45">
        <f>N8-M8</f>
        <v>0</v>
      </c>
      <c r="P8" s="45">
        <v>0</v>
      </c>
      <c r="Q8" s="45">
        <v>0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4</v>
      </c>
      <c r="X8" s="45">
        <f>VLOOKUP(A:A,adjustment!A:AD,14,FALSE)</f>
        <v>0</v>
      </c>
      <c r="Y8" s="45">
        <f>X8-W8</f>
        <v>-4</v>
      </c>
      <c r="Z8" s="45">
        <v>7.95</v>
      </c>
      <c r="AA8" s="45">
        <f>VLOOKUP(A:A,adjustment!A:AD,15,FALSE)</f>
        <v>7.9499999999999993</v>
      </c>
      <c r="AB8" s="45">
        <f>AA8-Z8</f>
        <v>0</v>
      </c>
      <c r="AC8" s="45">
        <v>0</v>
      </c>
      <c r="AD8" s="45">
        <f>VLOOKUP(A:A,adjustment!A:AD,16,FALSE)</f>
        <v>0</v>
      </c>
      <c r="AE8" s="45">
        <f>AD8-AC8</f>
        <v>0</v>
      </c>
      <c r="AF8" s="45">
        <v>0</v>
      </c>
      <c r="AG8" s="45">
        <f>VLOOKUP(A:A,adjustment!A:AD,17,FALSE)</f>
        <v>0</v>
      </c>
      <c r="AH8" s="45">
        <f>AG8-AF8</f>
        <v>0</v>
      </c>
      <c r="AI8" s="45">
        <v>4</v>
      </c>
      <c r="AJ8" s="45">
        <f>VLOOKUP(A:A,adjustment!A:AD,18,FALSE)</f>
        <v>0</v>
      </c>
      <c r="AK8" s="45">
        <f>AJ8-AI8</f>
        <v>-4</v>
      </c>
      <c r="AL8" s="45">
        <v>8</v>
      </c>
      <c r="AM8" s="45">
        <f>VLOOKUP(A:A,adjustment!A:AD,19,FALSE)</f>
        <v>0</v>
      </c>
      <c r="AN8" s="45">
        <f>AM8-AL8</f>
        <v>-8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0</v>
      </c>
      <c r="AV8" s="45">
        <v>0</v>
      </c>
      <c r="AW8" s="45">
        <v>0</v>
      </c>
      <c r="AX8" s="45">
        <v>0</v>
      </c>
    </row>
    <row r="9" spans="1:50" hidden="1" x14ac:dyDescent="0.25">
      <c r="A9" s="30" t="s">
        <v>43</v>
      </c>
      <c r="B9" s="30" t="s">
        <v>44</v>
      </c>
      <c r="C9" s="27">
        <v>0</v>
      </c>
      <c r="D9" s="28" t="e">
        <f>VLOOKUP(A:A,adjustment!A:AD,3,FALSE)</f>
        <v>#N/A</v>
      </c>
      <c r="E9" s="29" t="e">
        <f t="shared" si="0"/>
        <v>#N/A</v>
      </c>
      <c r="F9" s="29"/>
      <c r="G9" s="28">
        <v>0</v>
      </c>
      <c r="H9" s="28" t="e">
        <f>VLOOKUP(A:A,adjustment!A:AD,4,FALSE)</f>
        <v>#N/A</v>
      </c>
      <c r="J9" s="28">
        <v>0</v>
      </c>
      <c r="L9" s="28"/>
      <c r="M9" s="30">
        <v>0</v>
      </c>
      <c r="N9" s="30"/>
      <c r="O9" s="30"/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/>
      <c r="Y9" s="30"/>
      <c r="Z9" s="30">
        <v>0</v>
      </c>
      <c r="AA9" s="30"/>
      <c r="AB9" s="30"/>
      <c r="AC9" s="30">
        <v>0</v>
      </c>
      <c r="AD9" s="30"/>
      <c r="AE9" s="30"/>
      <c r="AF9" s="30">
        <v>0</v>
      </c>
      <c r="AG9" s="30"/>
      <c r="AH9" s="30"/>
      <c r="AI9" s="30">
        <v>0</v>
      </c>
      <c r="AJ9" s="30"/>
      <c r="AK9" s="30"/>
      <c r="AL9" s="30">
        <v>0</v>
      </c>
      <c r="AM9" s="30"/>
      <c r="AN9" s="30"/>
      <c r="AO9" s="30">
        <v>0</v>
      </c>
      <c r="AP9" s="30">
        <v>0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</row>
    <row r="10" spans="1:50" s="32" customFormat="1" x14ac:dyDescent="0.25">
      <c r="A10" s="32" t="s">
        <v>45</v>
      </c>
      <c r="B10" s="32" t="s">
        <v>46</v>
      </c>
      <c r="C10" s="32">
        <v>0</v>
      </c>
      <c r="D10" s="32">
        <f>VLOOKUP(A:A,adjustment!A:AD,3,FALSE)</f>
        <v>0</v>
      </c>
      <c r="E10" s="32">
        <f t="shared" si="0"/>
        <v>0</v>
      </c>
      <c r="G10" s="32">
        <v>8</v>
      </c>
      <c r="H10" s="32">
        <f>VLOOKUP(A:A,adjustment!A:AD,4,FALSE)</f>
        <v>8</v>
      </c>
      <c r="I10" s="32">
        <f t="shared" ref="I10:I15" si="10">H10-G10</f>
        <v>0</v>
      </c>
      <c r="J10" s="32">
        <v>0</v>
      </c>
      <c r="K10" s="32">
        <f>VLOOKUP(A:A,adjustment!A:AD,5,FALSE)</f>
        <v>0</v>
      </c>
      <c r="L10" s="32">
        <f t="shared" ref="L10:L15" si="11">K10-J10</f>
        <v>0</v>
      </c>
      <c r="M10" s="32">
        <v>0</v>
      </c>
      <c r="N10" s="32">
        <f>VLOOKUP(A:A,adjustment!A:AD,6,FALSE)</f>
        <v>0</v>
      </c>
      <c r="O10" s="32">
        <f t="shared" ref="O10:O15" si="12">N10-M10</f>
        <v>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f>VLOOKUP(A:A,adjustment!A:AD,14,FALSE)</f>
        <v>0</v>
      </c>
      <c r="Y10" s="32">
        <f t="shared" ref="Y10:Y15" si="13">X10-W10</f>
        <v>0</v>
      </c>
      <c r="Z10" s="32">
        <v>0</v>
      </c>
      <c r="AA10" s="32">
        <f>VLOOKUP(A:A,adjustment!A:AD,15,FALSE)</f>
        <v>0</v>
      </c>
      <c r="AB10" s="32">
        <f t="shared" ref="AB10:AB15" si="14">AA10-Z10</f>
        <v>0</v>
      </c>
      <c r="AC10" s="32">
        <v>0</v>
      </c>
      <c r="AD10" s="32">
        <f>VLOOKUP(A:A,adjustment!A:AD,16,FALSE)</f>
        <v>0</v>
      </c>
      <c r="AE10" s="32">
        <f t="shared" ref="AE10:AE15" si="15">AD10-AC10</f>
        <v>0</v>
      </c>
      <c r="AF10" s="32">
        <v>0</v>
      </c>
      <c r="AG10" s="32">
        <f>VLOOKUP(A:A,adjustment!A:AD,17,FALSE)</f>
        <v>0</v>
      </c>
      <c r="AH10" s="32">
        <f t="shared" ref="AH10:AH15" si="16">AG10-AF10</f>
        <v>0</v>
      </c>
      <c r="AI10" s="32">
        <v>0</v>
      </c>
      <c r="AJ10" s="32">
        <f>VLOOKUP(A:A,adjustment!A:AD,18,FALSE)</f>
        <v>0</v>
      </c>
      <c r="AK10" s="32">
        <f t="shared" ref="AK10:AK15" si="17">AJ10-AI10</f>
        <v>0</v>
      </c>
      <c r="AL10" s="32">
        <v>8</v>
      </c>
      <c r="AM10" s="32">
        <f>VLOOKUP(A:A,adjustment!A:AD,19,FALSE)</f>
        <v>8</v>
      </c>
      <c r="AN10" s="32">
        <f t="shared" ref="AN10:AN15" si="18">AM10-AL10</f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</row>
    <row r="11" spans="1:50" s="32" customFormat="1" x14ac:dyDescent="0.25">
      <c r="A11" s="32" t="s">
        <v>47</v>
      </c>
      <c r="B11" s="32" t="s">
        <v>48</v>
      </c>
      <c r="C11" s="32">
        <v>3</v>
      </c>
      <c r="D11" s="32">
        <f>VLOOKUP(A:A,adjustment!A:AD,3,FALSE)</f>
        <v>3</v>
      </c>
      <c r="E11" s="32">
        <f t="shared" si="0"/>
        <v>0</v>
      </c>
      <c r="G11" s="32">
        <v>0</v>
      </c>
      <c r="H11" s="32">
        <f>VLOOKUP(A:A,adjustment!A:AD,4,FALSE)</f>
        <v>0</v>
      </c>
      <c r="I11" s="32">
        <f t="shared" si="10"/>
        <v>0</v>
      </c>
      <c r="J11" s="32">
        <v>0</v>
      </c>
      <c r="K11" s="32">
        <f>VLOOKUP(A:A,adjustment!A:AD,5,FALSE)</f>
        <v>0</v>
      </c>
      <c r="L11" s="32">
        <f t="shared" si="11"/>
        <v>0</v>
      </c>
      <c r="M11" s="32">
        <v>0</v>
      </c>
      <c r="N11" s="32">
        <f>VLOOKUP(A:A,adjustment!A:AD,6,FALSE)</f>
        <v>0</v>
      </c>
      <c r="O11" s="32">
        <f t="shared" si="12"/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f>VLOOKUP(A:A,adjustment!A:AD,14,FALSE)</f>
        <v>0</v>
      </c>
      <c r="Y11" s="32">
        <f t="shared" si="13"/>
        <v>0</v>
      </c>
      <c r="Z11" s="32">
        <v>0</v>
      </c>
      <c r="AA11" s="32">
        <f>VLOOKUP(A:A,adjustment!A:AD,15,FALSE)</f>
        <v>0</v>
      </c>
      <c r="AB11" s="32">
        <f t="shared" si="14"/>
        <v>0</v>
      </c>
      <c r="AC11" s="32">
        <v>0</v>
      </c>
      <c r="AD11" s="32">
        <f>VLOOKUP(A:A,adjustment!A:AD,16,FALSE)</f>
        <v>0</v>
      </c>
      <c r="AE11" s="32">
        <f t="shared" si="15"/>
        <v>0</v>
      </c>
      <c r="AF11" s="32">
        <v>0</v>
      </c>
      <c r="AG11" s="32">
        <f>VLOOKUP(A:A,adjustment!A:AD,17,FALSE)</f>
        <v>0</v>
      </c>
      <c r="AH11" s="32">
        <f t="shared" si="16"/>
        <v>0</v>
      </c>
      <c r="AI11" s="32">
        <v>0</v>
      </c>
      <c r="AJ11" s="32">
        <f>VLOOKUP(A:A,adjustment!A:AD,18,FALSE)</f>
        <v>0</v>
      </c>
      <c r="AK11" s="32">
        <f t="shared" si="17"/>
        <v>0</v>
      </c>
      <c r="AL11" s="32">
        <v>0</v>
      </c>
      <c r="AM11" s="32">
        <f>VLOOKUP(A:A,adjustment!A:AD,19,FALSE)</f>
        <v>0</v>
      </c>
      <c r="AN11" s="32">
        <f t="shared" si="18"/>
        <v>0</v>
      </c>
      <c r="AO11" s="32">
        <v>0</v>
      </c>
      <c r="AP11" s="32">
        <v>0</v>
      </c>
      <c r="AQ11" s="32">
        <v>0</v>
      </c>
      <c r="AR11" s="32">
        <v>0</v>
      </c>
      <c r="AS11" s="32">
        <v>0</v>
      </c>
      <c r="AT11" s="32">
        <v>0</v>
      </c>
      <c r="AU11" s="32">
        <v>0</v>
      </c>
      <c r="AV11" s="32">
        <v>0</v>
      </c>
      <c r="AW11" s="32">
        <v>0</v>
      </c>
      <c r="AX11" s="32">
        <v>0</v>
      </c>
    </row>
    <row r="12" spans="1:50" s="44" customFormat="1" x14ac:dyDescent="0.25">
      <c r="A12" s="44" t="s">
        <v>49</v>
      </c>
      <c r="B12" s="44" t="s">
        <v>50</v>
      </c>
      <c r="C12" s="44">
        <v>0</v>
      </c>
      <c r="D12" s="44">
        <f>VLOOKUP(A:A,adjustment!A:AD,3,FALSE)</f>
        <v>0</v>
      </c>
      <c r="E12" s="44">
        <f t="shared" si="0"/>
        <v>0</v>
      </c>
      <c r="F12" s="44" t="s">
        <v>215</v>
      </c>
      <c r="G12" s="44">
        <v>8</v>
      </c>
      <c r="H12" s="44">
        <f>VLOOKUP(A:A,adjustment!A:AD,4,FALSE)</f>
        <v>0</v>
      </c>
      <c r="I12" s="44">
        <f t="shared" si="10"/>
        <v>-8</v>
      </c>
      <c r="J12" s="44">
        <v>0.25</v>
      </c>
      <c r="K12" s="44">
        <f>VLOOKUP(A:A,adjustment!A:AD,5,FALSE)</f>
        <v>0</v>
      </c>
      <c r="L12" s="44">
        <f t="shared" si="11"/>
        <v>-0.25</v>
      </c>
      <c r="M12" s="44">
        <v>0</v>
      </c>
      <c r="N12" s="44">
        <f>VLOOKUP(A:A,adjustment!A:AD,6,FALSE)</f>
        <v>0</v>
      </c>
      <c r="O12" s="44">
        <f t="shared" si="12"/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f>VLOOKUP(A:A,adjustment!A:AD,14,FALSE)</f>
        <v>0</v>
      </c>
      <c r="Y12" s="44">
        <f t="shared" si="13"/>
        <v>0</v>
      </c>
      <c r="Z12" s="44">
        <v>39.916666999999997</v>
      </c>
      <c r="AA12" s="44">
        <f>VLOOKUP(A:A,adjustment!A:AD,15,FALSE)</f>
        <v>39.92</v>
      </c>
      <c r="AB12" s="44">
        <f t="shared" si="14"/>
        <v>3.3330000000049154E-3</v>
      </c>
      <c r="AC12" s="44">
        <v>0</v>
      </c>
      <c r="AD12" s="44">
        <f>VLOOKUP(A:A,adjustment!A:AD,16,FALSE)</f>
        <v>0</v>
      </c>
      <c r="AE12" s="44">
        <f t="shared" si="15"/>
        <v>0</v>
      </c>
      <c r="AF12" s="44">
        <v>0</v>
      </c>
      <c r="AG12" s="44">
        <f>VLOOKUP(A:A,adjustment!A:AD,17,FALSE)</f>
        <v>0</v>
      </c>
      <c r="AH12" s="44">
        <f t="shared" si="16"/>
        <v>0</v>
      </c>
      <c r="AI12" s="44">
        <v>0</v>
      </c>
      <c r="AJ12" s="44">
        <f>VLOOKUP(A:A,adjustment!A:AD,18,FALSE)</f>
        <v>0</v>
      </c>
      <c r="AK12" s="44">
        <f t="shared" si="17"/>
        <v>0</v>
      </c>
      <c r="AL12" s="44">
        <v>8</v>
      </c>
      <c r="AM12" s="44">
        <f>VLOOKUP(A:A,adjustment!A:AD,19,FALSE)</f>
        <v>0</v>
      </c>
      <c r="AN12" s="44">
        <f t="shared" si="18"/>
        <v>-8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</row>
    <row r="13" spans="1:50" s="32" customFormat="1" ht="14.25" customHeight="1" x14ac:dyDescent="0.25">
      <c r="A13" s="32" t="s">
        <v>51</v>
      </c>
      <c r="B13" s="32" t="s">
        <v>52</v>
      </c>
      <c r="C13" s="32">
        <v>3.8666670000000001</v>
      </c>
      <c r="D13" s="32">
        <f>VLOOKUP(A:A,adjustment!A:AD,3,FALSE)</f>
        <v>3.87</v>
      </c>
      <c r="E13" s="32">
        <f t="shared" si="0"/>
        <v>3.3330000000000304E-3</v>
      </c>
      <c r="G13" s="32">
        <v>0</v>
      </c>
      <c r="H13" s="32">
        <f>VLOOKUP(A:A,adjustment!A:AD,4,FALSE)</f>
        <v>0</v>
      </c>
      <c r="I13" s="32">
        <f t="shared" si="10"/>
        <v>0</v>
      </c>
      <c r="J13" s="32">
        <v>0</v>
      </c>
      <c r="K13" s="32">
        <f>VLOOKUP(A:A,adjustment!A:AD,5,FALSE)</f>
        <v>0</v>
      </c>
      <c r="L13" s="32">
        <f t="shared" si="11"/>
        <v>0</v>
      </c>
      <c r="M13" s="32">
        <v>0</v>
      </c>
      <c r="N13" s="32">
        <f>VLOOKUP(A:A,adjustment!A:AD,6,FALSE)</f>
        <v>0</v>
      </c>
      <c r="O13" s="32">
        <f t="shared" si="12"/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f>VLOOKUP(A:A,adjustment!A:AD,14,FALSE)</f>
        <v>0</v>
      </c>
      <c r="Y13" s="32">
        <f t="shared" si="13"/>
        <v>0</v>
      </c>
      <c r="Z13" s="32">
        <v>0</v>
      </c>
      <c r="AA13" s="32">
        <f>VLOOKUP(A:A,adjustment!A:AD,15,FALSE)</f>
        <v>0</v>
      </c>
      <c r="AB13" s="32">
        <f t="shared" si="14"/>
        <v>0</v>
      </c>
      <c r="AC13" s="32">
        <v>3.8666670000000001</v>
      </c>
      <c r="AD13" s="32">
        <f>VLOOKUP(A:A,adjustment!A:AD,16,FALSE)</f>
        <v>3.87</v>
      </c>
      <c r="AE13" s="32">
        <f t="shared" si="15"/>
        <v>3.3330000000000304E-3</v>
      </c>
      <c r="AF13" s="32">
        <v>0</v>
      </c>
      <c r="AG13" s="32">
        <f>VLOOKUP(A:A,adjustment!A:AD,17,FALSE)</f>
        <v>0</v>
      </c>
      <c r="AH13" s="32">
        <f t="shared" si="16"/>
        <v>0</v>
      </c>
      <c r="AI13" s="32">
        <v>0</v>
      </c>
      <c r="AJ13" s="32">
        <f>VLOOKUP(A:A,adjustment!A:AD,18,FALSE)</f>
        <v>0</v>
      </c>
      <c r="AK13" s="32">
        <f t="shared" si="17"/>
        <v>0</v>
      </c>
      <c r="AL13" s="32">
        <v>0</v>
      </c>
      <c r="AM13" s="32">
        <f>VLOOKUP(A:A,adjustment!A:AD,19,FALSE)</f>
        <v>0</v>
      </c>
      <c r="AN13" s="32">
        <f t="shared" si="18"/>
        <v>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</row>
    <row r="14" spans="1:50" s="32" customFormat="1" x14ac:dyDescent="0.25">
      <c r="A14" s="32" t="s">
        <v>53</v>
      </c>
      <c r="B14" s="32" t="s">
        <v>54</v>
      </c>
      <c r="C14" s="32">
        <v>2</v>
      </c>
      <c r="D14" s="32">
        <f>VLOOKUP(A:A,adjustment!A:AD,3,FALSE)</f>
        <v>2</v>
      </c>
      <c r="E14" s="32">
        <f t="shared" si="0"/>
        <v>0</v>
      </c>
      <c r="G14" s="32">
        <v>0</v>
      </c>
      <c r="H14" s="32">
        <f>VLOOKUP(A:A,adjustment!A:AD,4,FALSE)</f>
        <v>0</v>
      </c>
      <c r="I14" s="32">
        <f t="shared" si="10"/>
        <v>0</v>
      </c>
      <c r="J14" s="32">
        <v>0</v>
      </c>
      <c r="K14" s="32">
        <f>VLOOKUP(A:A,adjustment!A:AD,5,FALSE)</f>
        <v>0</v>
      </c>
      <c r="L14" s="32">
        <f t="shared" si="11"/>
        <v>0</v>
      </c>
      <c r="M14" s="32">
        <v>0</v>
      </c>
      <c r="N14" s="32">
        <f>VLOOKUP(A:A,adjustment!A:AD,6,FALSE)</f>
        <v>0</v>
      </c>
      <c r="O14" s="32">
        <f t="shared" si="12"/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f>VLOOKUP(A:A,adjustment!A:AD,14,FALSE)</f>
        <v>0</v>
      </c>
      <c r="Y14" s="32">
        <f t="shared" si="13"/>
        <v>0</v>
      </c>
      <c r="Z14" s="32">
        <v>8</v>
      </c>
      <c r="AA14" s="32">
        <f>VLOOKUP(A:A,adjustment!A:AD,15,FALSE)</f>
        <v>8</v>
      </c>
      <c r="AB14" s="32">
        <f t="shared" si="14"/>
        <v>0</v>
      </c>
      <c r="AC14" s="32">
        <v>2</v>
      </c>
      <c r="AD14" s="32">
        <f>VLOOKUP(A:A,adjustment!A:AD,16,FALSE)</f>
        <v>2.0000000000000018</v>
      </c>
      <c r="AE14" s="32">
        <f t="shared" si="15"/>
        <v>0</v>
      </c>
      <c r="AF14" s="32">
        <v>0</v>
      </c>
      <c r="AG14" s="32">
        <f>VLOOKUP(A:A,adjustment!A:AD,17,FALSE)</f>
        <v>0</v>
      </c>
      <c r="AH14" s="32">
        <f t="shared" si="16"/>
        <v>0</v>
      </c>
      <c r="AI14" s="32">
        <v>0</v>
      </c>
      <c r="AJ14" s="32">
        <f>VLOOKUP(A:A,adjustment!A:AD,18,FALSE)</f>
        <v>0</v>
      </c>
      <c r="AK14" s="32">
        <f t="shared" si="17"/>
        <v>0</v>
      </c>
      <c r="AL14" s="32">
        <v>0</v>
      </c>
      <c r="AM14" s="32">
        <f>VLOOKUP(A:A,adjustment!A:AD,19,FALSE)</f>
        <v>0</v>
      </c>
      <c r="AN14" s="32">
        <f t="shared" si="18"/>
        <v>0</v>
      </c>
      <c r="AO14" s="32">
        <v>0</v>
      </c>
      <c r="AP14" s="32">
        <v>0</v>
      </c>
      <c r="AQ14" s="32">
        <v>0</v>
      </c>
      <c r="AR14" s="32">
        <v>0</v>
      </c>
      <c r="AS14" s="32">
        <v>0</v>
      </c>
      <c r="AT14" s="32">
        <v>0</v>
      </c>
      <c r="AU14" s="32">
        <v>0</v>
      </c>
      <c r="AV14" s="32">
        <v>0</v>
      </c>
      <c r="AW14" s="32">
        <v>0</v>
      </c>
      <c r="AX14" s="32">
        <v>0</v>
      </c>
    </row>
    <row r="15" spans="1:50" s="32" customFormat="1" x14ac:dyDescent="0.25">
      <c r="A15" s="32" t="s">
        <v>55</v>
      </c>
      <c r="B15" s="32" t="s">
        <v>56</v>
      </c>
      <c r="C15" s="32">
        <v>2</v>
      </c>
      <c r="D15" s="32">
        <f>VLOOKUP(A:A,adjustment!A:AD,3,FALSE)</f>
        <v>2</v>
      </c>
      <c r="E15" s="32">
        <f t="shared" si="0"/>
        <v>0</v>
      </c>
      <c r="G15" s="32">
        <v>8</v>
      </c>
      <c r="H15" s="32">
        <f>VLOOKUP(A:A,adjustment!A:AD,4,FALSE)</f>
        <v>8</v>
      </c>
      <c r="I15" s="32">
        <f t="shared" si="10"/>
        <v>0</v>
      </c>
      <c r="J15" s="32">
        <v>0</v>
      </c>
      <c r="K15" s="32">
        <f>VLOOKUP(A:A,adjustment!A:AD,5,FALSE)</f>
        <v>0</v>
      </c>
      <c r="L15" s="32">
        <f t="shared" si="11"/>
        <v>0</v>
      </c>
      <c r="M15" s="32">
        <v>0</v>
      </c>
      <c r="N15" s="32">
        <f>VLOOKUP(A:A,adjustment!A:AD,6,FALSE)</f>
        <v>0</v>
      </c>
      <c r="O15" s="32">
        <f t="shared" si="12"/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f>VLOOKUP(A:A,adjustment!A:AD,14,FALSE)</f>
        <v>0</v>
      </c>
      <c r="Y15" s="32">
        <f t="shared" si="13"/>
        <v>0</v>
      </c>
      <c r="Z15" s="32">
        <v>0</v>
      </c>
      <c r="AA15" s="32">
        <f>VLOOKUP(A:A,adjustment!A:AD,15,FALSE)</f>
        <v>0</v>
      </c>
      <c r="AB15" s="32">
        <f t="shared" si="14"/>
        <v>0</v>
      </c>
      <c r="AC15" s="32">
        <v>0</v>
      </c>
      <c r="AD15" s="32">
        <f>VLOOKUP(A:A,adjustment!A:AD,16,FALSE)</f>
        <v>0</v>
      </c>
      <c r="AE15" s="32">
        <f t="shared" si="15"/>
        <v>0</v>
      </c>
      <c r="AF15" s="32">
        <v>0</v>
      </c>
      <c r="AG15" s="32">
        <f>VLOOKUP(A:A,adjustment!A:AD,17,FALSE)</f>
        <v>0</v>
      </c>
      <c r="AH15" s="32">
        <f t="shared" si="16"/>
        <v>0</v>
      </c>
      <c r="AI15" s="32">
        <v>0</v>
      </c>
      <c r="AJ15" s="32">
        <f>VLOOKUP(A:A,adjustment!A:AD,18,FALSE)</f>
        <v>0</v>
      </c>
      <c r="AK15" s="32">
        <f t="shared" si="17"/>
        <v>0</v>
      </c>
      <c r="AL15" s="32">
        <v>8</v>
      </c>
      <c r="AM15" s="32">
        <f>VLOOKUP(A:A,adjustment!A:AD,19,FALSE)</f>
        <v>8</v>
      </c>
      <c r="AN15" s="32">
        <f t="shared" si="18"/>
        <v>0</v>
      </c>
      <c r="AO15" s="32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</row>
    <row r="16" spans="1:50" hidden="1" x14ac:dyDescent="0.25">
      <c r="A16" s="30" t="s">
        <v>57</v>
      </c>
      <c r="B16" s="30" t="s">
        <v>58</v>
      </c>
      <c r="C16" s="27">
        <v>0</v>
      </c>
      <c r="D16" s="28" t="e">
        <f>VLOOKUP(A:A,adjustment!A:AD,3,FALSE)</f>
        <v>#N/A</v>
      </c>
      <c r="E16" s="29" t="e">
        <f t="shared" si="0"/>
        <v>#N/A</v>
      </c>
      <c r="F16" s="29"/>
      <c r="G16" s="28">
        <v>0</v>
      </c>
      <c r="H16" s="28" t="e">
        <f>VLOOKUP(A:A,adjustment!A:AD,4,FALSE)</f>
        <v>#N/A</v>
      </c>
      <c r="J16" s="28">
        <v>0</v>
      </c>
      <c r="L16" s="28"/>
      <c r="M16" s="30">
        <v>0</v>
      </c>
      <c r="N16" s="30"/>
      <c r="O16" s="30"/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/>
      <c r="Y16" s="30"/>
      <c r="Z16" s="30">
        <v>0</v>
      </c>
      <c r="AA16" s="30"/>
      <c r="AB16" s="30"/>
      <c r="AC16" s="30">
        <v>0</v>
      </c>
      <c r="AD16" s="30"/>
      <c r="AE16" s="30"/>
      <c r="AF16" s="30">
        <v>0</v>
      </c>
      <c r="AG16" s="30"/>
      <c r="AH16" s="30"/>
      <c r="AI16" s="30">
        <v>0</v>
      </c>
      <c r="AJ16" s="30"/>
      <c r="AK16" s="30"/>
      <c r="AL16" s="30">
        <v>0</v>
      </c>
      <c r="AM16" s="30"/>
      <c r="AN16" s="30"/>
      <c r="AO16" s="30">
        <v>0</v>
      </c>
      <c r="AP16" s="30">
        <v>0</v>
      </c>
      <c r="AQ16" s="30">
        <v>0</v>
      </c>
      <c r="AR16" s="30">
        <v>0</v>
      </c>
      <c r="AS16" s="30">
        <v>0</v>
      </c>
      <c r="AT16" s="30">
        <v>0</v>
      </c>
      <c r="AU16" s="30">
        <v>0</v>
      </c>
      <c r="AV16" s="30">
        <v>0</v>
      </c>
      <c r="AW16" s="30">
        <v>0</v>
      </c>
      <c r="AX16" s="30">
        <v>0</v>
      </c>
    </row>
    <row r="17" spans="1:50" s="32" customFormat="1" ht="16.5" customHeight="1" x14ac:dyDescent="0.25">
      <c r="A17" s="32" t="s">
        <v>59</v>
      </c>
      <c r="B17" s="32" t="s">
        <v>60</v>
      </c>
      <c r="C17" s="32">
        <v>7</v>
      </c>
      <c r="D17" s="32">
        <f>VLOOKUP(A:A,adjustment!A:AD,3,FALSE)</f>
        <v>7</v>
      </c>
      <c r="E17" s="32">
        <f t="shared" si="0"/>
        <v>0</v>
      </c>
      <c r="G17" s="32">
        <v>0</v>
      </c>
      <c r="H17" s="32">
        <f>VLOOKUP(A:A,adjustment!A:AD,4,FALSE)</f>
        <v>0</v>
      </c>
      <c r="I17" s="32">
        <f t="shared" ref="I17:I18" si="19">H17-G17</f>
        <v>0</v>
      </c>
      <c r="J17" s="32">
        <v>0</v>
      </c>
      <c r="K17" s="32">
        <f>VLOOKUP(A:A,adjustment!A:AD,5,FALSE)</f>
        <v>0</v>
      </c>
      <c r="L17" s="32">
        <f t="shared" ref="L17:L18" si="20">K17-J17</f>
        <v>0</v>
      </c>
      <c r="M17" s="32">
        <v>0</v>
      </c>
      <c r="N17" s="32">
        <f>VLOOKUP(A:A,adjustment!A:AD,6,FALSE)</f>
        <v>0</v>
      </c>
      <c r="O17" s="32">
        <f t="shared" ref="O17:O18" si="21">N17-M17</f>
        <v>0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f>VLOOKUP(A:A,adjustment!A:AD,14,FALSE)</f>
        <v>0</v>
      </c>
      <c r="Y17" s="32">
        <f t="shared" ref="Y17:Y18" si="22">X17-W17</f>
        <v>0</v>
      </c>
      <c r="Z17" s="32">
        <v>32</v>
      </c>
      <c r="AA17" s="32">
        <f>VLOOKUP(A:A,adjustment!A:AD,15,FALSE)</f>
        <v>32</v>
      </c>
      <c r="AB17" s="32">
        <f t="shared" ref="AB17:AB18" si="23">AA17-Z17</f>
        <v>0</v>
      </c>
      <c r="AC17" s="32">
        <v>7</v>
      </c>
      <c r="AD17" s="32">
        <f>VLOOKUP(A:A,adjustment!A:AD,16,FALSE)</f>
        <v>7</v>
      </c>
      <c r="AE17" s="32">
        <f t="shared" ref="AE17:AE18" si="24">AD17-AC17</f>
        <v>0</v>
      </c>
      <c r="AF17" s="32">
        <v>0</v>
      </c>
      <c r="AG17" s="32">
        <f>VLOOKUP(A:A,adjustment!A:AD,17,FALSE)</f>
        <v>0</v>
      </c>
      <c r="AH17" s="32">
        <f t="shared" ref="AH17:AH18" si="25">AG17-AF17</f>
        <v>0</v>
      </c>
      <c r="AI17" s="32">
        <v>0</v>
      </c>
      <c r="AJ17" s="32">
        <f>VLOOKUP(A:A,adjustment!A:AD,18,FALSE)</f>
        <v>0</v>
      </c>
      <c r="AK17" s="32">
        <f t="shared" ref="AK17:AK18" si="26">AJ17-AI17</f>
        <v>0</v>
      </c>
      <c r="AL17" s="32">
        <v>0</v>
      </c>
      <c r="AM17" s="32">
        <f>VLOOKUP(A:A,adjustment!A:AD,19,FALSE)</f>
        <v>0</v>
      </c>
      <c r="AN17" s="32">
        <f t="shared" ref="AN17:AN18" si="27">AM17-AL17</f>
        <v>0</v>
      </c>
      <c r="AO17" s="32">
        <v>0</v>
      </c>
      <c r="AP17" s="32">
        <v>0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0</v>
      </c>
      <c r="AW17" s="32">
        <v>0</v>
      </c>
      <c r="AX17" s="32">
        <v>0</v>
      </c>
    </row>
    <row r="18" spans="1:50" s="46" customFormat="1" x14ac:dyDescent="0.25">
      <c r="A18" s="46" t="s">
        <v>61</v>
      </c>
      <c r="B18" s="46" t="s">
        <v>62</v>
      </c>
      <c r="C18" s="46">
        <v>7.5</v>
      </c>
      <c r="D18" s="46">
        <f>VLOOKUP(A:A,adjustment!A:AD,3,FALSE)</f>
        <v>7.5</v>
      </c>
      <c r="E18" s="46">
        <f t="shared" si="0"/>
        <v>0</v>
      </c>
      <c r="F18" s="46" t="s">
        <v>216</v>
      </c>
      <c r="G18" s="46">
        <v>0</v>
      </c>
      <c r="H18" s="46">
        <f>VLOOKUP(A:A,adjustment!A:AD,4,FALSE)</f>
        <v>0</v>
      </c>
      <c r="I18" s="46">
        <f t="shared" si="19"/>
        <v>0</v>
      </c>
      <c r="J18" s="46">
        <v>0</v>
      </c>
      <c r="K18" s="46">
        <f>VLOOKUP(A:A,adjustment!A:AD,5,FALSE)</f>
        <v>0</v>
      </c>
      <c r="L18" s="46">
        <f t="shared" si="20"/>
        <v>0</v>
      </c>
      <c r="M18" s="46">
        <v>0</v>
      </c>
      <c r="N18" s="46">
        <f>VLOOKUP(A:A,adjustment!A:AD,6,FALSE)</f>
        <v>0</v>
      </c>
      <c r="O18" s="46">
        <f t="shared" si="21"/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f>VLOOKUP(A:A,adjustment!A:AD,14,FALSE)</f>
        <v>0</v>
      </c>
      <c r="Y18" s="46">
        <f t="shared" si="22"/>
        <v>0</v>
      </c>
      <c r="Z18" s="46">
        <v>0</v>
      </c>
      <c r="AA18" s="46">
        <f>VLOOKUP(A:A,adjustment!A:AD,15,FALSE)</f>
        <v>0</v>
      </c>
      <c r="AB18" s="46">
        <f t="shared" si="23"/>
        <v>0</v>
      </c>
      <c r="AC18" s="46">
        <v>0</v>
      </c>
      <c r="AD18" s="46">
        <f>VLOOKUP(A:A,adjustment!A:AD,16,FALSE)</f>
        <v>0</v>
      </c>
      <c r="AE18" s="46">
        <f t="shared" si="24"/>
        <v>0</v>
      </c>
      <c r="AF18" s="46">
        <v>8</v>
      </c>
      <c r="AG18" s="46">
        <f>VLOOKUP(A:A,adjustment!A:AD,17,FALSE)</f>
        <v>7.5</v>
      </c>
      <c r="AH18" s="46">
        <f t="shared" si="25"/>
        <v>-0.5</v>
      </c>
      <c r="AI18" s="46">
        <v>0</v>
      </c>
      <c r="AJ18" s="46">
        <f>VLOOKUP(A:A,adjustment!A:AD,18,FALSE)</f>
        <v>0</v>
      </c>
      <c r="AK18" s="46">
        <f t="shared" si="26"/>
        <v>0</v>
      </c>
      <c r="AL18" s="46">
        <v>0</v>
      </c>
      <c r="AM18" s="46">
        <f>VLOOKUP(A:A,adjustment!A:AD,19,FALSE)</f>
        <v>0</v>
      </c>
      <c r="AN18" s="46">
        <f t="shared" si="27"/>
        <v>0</v>
      </c>
      <c r="AO18" s="46">
        <v>0</v>
      </c>
      <c r="AP18" s="46">
        <v>0</v>
      </c>
      <c r="AQ18" s="46">
        <v>0</v>
      </c>
      <c r="AR18" s="46">
        <v>0</v>
      </c>
      <c r="AS18" s="46">
        <v>0</v>
      </c>
      <c r="AT18" s="46">
        <v>0</v>
      </c>
      <c r="AU18" s="46">
        <v>0</v>
      </c>
      <c r="AV18" s="46">
        <v>0</v>
      </c>
      <c r="AW18" s="46">
        <v>0</v>
      </c>
      <c r="AX18" s="46">
        <v>0</v>
      </c>
    </row>
    <row r="19" spans="1:50" hidden="1" x14ac:dyDescent="0.25">
      <c r="A19" s="30" t="s">
        <v>63</v>
      </c>
      <c r="B19" s="30" t="s">
        <v>64</v>
      </c>
      <c r="C19" s="27">
        <v>0</v>
      </c>
      <c r="D19" s="28" t="e">
        <f>VLOOKUP(A:A,adjustment!A:AD,3,FALSE)</f>
        <v>#N/A</v>
      </c>
      <c r="E19" s="29" t="e">
        <f t="shared" si="0"/>
        <v>#N/A</v>
      </c>
      <c r="F19" s="29"/>
      <c r="G19" s="28">
        <v>0</v>
      </c>
      <c r="H19" s="28" t="e">
        <f>VLOOKUP(A:A,adjustment!A:AD,4,FALSE)</f>
        <v>#N/A</v>
      </c>
      <c r="J19" s="28">
        <v>0</v>
      </c>
      <c r="L19" s="28"/>
      <c r="M19" s="30">
        <v>0</v>
      </c>
      <c r="N19" s="30"/>
      <c r="O19" s="30"/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/>
      <c r="Y19" s="30"/>
      <c r="Z19" s="30">
        <v>0</v>
      </c>
      <c r="AA19" s="30"/>
      <c r="AB19" s="30"/>
      <c r="AC19" s="30">
        <v>0</v>
      </c>
      <c r="AD19" s="30"/>
      <c r="AE19" s="30"/>
      <c r="AF19" s="30">
        <v>0</v>
      </c>
      <c r="AG19" s="30"/>
      <c r="AH19" s="30"/>
      <c r="AI19" s="30">
        <v>0</v>
      </c>
      <c r="AJ19" s="30"/>
      <c r="AK19" s="30"/>
      <c r="AL19" s="30">
        <v>0</v>
      </c>
      <c r="AM19" s="30"/>
      <c r="AN19" s="30"/>
      <c r="AO19" s="30">
        <v>0</v>
      </c>
      <c r="AP19" s="30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</row>
    <row r="20" spans="1:50" hidden="1" x14ac:dyDescent="0.25">
      <c r="A20" s="30" t="s">
        <v>65</v>
      </c>
      <c r="B20" s="30" t="s">
        <v>66</v>
      </c>
      <c r="C20" s="27">
        <v>0</v>
      </c>
      <c r="D20" s="28" t="e">
        <f>VLOOKUP(A:A,adjustment!A:AD,3,FALSE)</f>
        <v>#N/A</v>
      </c>
      <c r="E20" s="29" t="e">
        <f t="shared" si="0"/>
        <v>#N/A</v>
      </c>
      <c r="F20" s="29"/>
      <c r="G20" s="28">
        <v>0</v>
      </c>
      <c r="H20" s="28" t="e">
        <f>VLOOKUP(A:A,adjustment!A:AD,4,FALSE)</f>
        <v>#N/A</v>
      </c>
      <c r="J20" s="28">
        <v>0</v>
      </c>
      <c r="L20" s="28"/>
      <c r="M20" s="30">
        <v>0</v>
      </c>
      <c r="N20" s="30"/>
      <c r="O20" s="30"/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/>
      <c r="Y20" s="30"/>
      <c r="Z20" s="30">
        <v>0</v>
      </c>
      <c r="AA20" s="30"/>
      <c r="AB20" s="30"/>
      <c r="AC20" s="30">
        <v>0</v>
      </c>
      <c r="AD20" s="30"/>
      <c r="AE20" s="30"/>
      <c r="AF20" s="30">
        <v>0</v>
      </c>
      <c r="AG20" s="30"/>
      <c r="AH20" s="30"/>
      <c r="AI20" s="30">
        <v>0</v>
      </c>
      <c r="AJ20" s="30"/>
      <c r="AK20" s="30"/>
      <c r="AL20" s="30">
        <v>0</v>
      </c>
      <c r="AM20" s="30"/>
      <c r="AN20" s="30"/>
      <c r="AO20" s="30">
        <v>0</v>
      </c>
      <c r="AP20" s="30">
        <v>0</v>
      </c>
      <c r="AQ20" s="30">
        <v>0</v>
      </c>
      <c r="AR20" s="30">
        <v>0</v>
      </c>
      <c r="AS20" s="30">
        <v>0</v>
      </c>
      <c r="AT20" s="30">
        <v>0</v>
      </c>
      <c r="AU20" s="30">
        <v>0</v>
      </c>
      <c r="AV20" s="30">
        <v>0</v>
      </c>
      <c r="AW20" s="30">
        <v>0</v>
      </c>
      <c r="AX20" s="30">
        <v>0</v>
      </c>
    </row>
    <row r="21" spans="1:50" s="32" customFormat="1" x14ac:dyDescent="0.25">
      <c r="A21" s="32" t="s">
        <v>67</v>
      </c>
      <c r="B21" s="32" t="s">
        <v>68</v>
      </c>
      <c r="C21" s="32">
        <v>1</v>
      </c>
      <c r="D21" s="32">
        <f>VLOOKUP(A:A,adjustment!A:AD,3,FALSE)</f>
        <v>1</v>
      </c>
      <c r="E21" s="32">
        <f t="shared" si="0"/>
        <v>0</v>
      </c>
      <c r="G21" s="32">
        <v>0</v>
      </c>
      <c r="H21" s="32">
        <f>VLOOKUP(A:A,adjustment!A:AD,4,FALSE)</f>
        <v>0</v>
      </c>
      <c r="I21" s="32">
        <f t="shared" ref="I21:I28" si="28">H21-G21</f>
        <v>0</v>
      </c>
      <c r="J21" s="32">
        <v>0</v>
      </c>
      <c r="K21" s="32">
        <f>VLOOKUP(A:A,adjustment!A:AD,5,FALSE)</f>
        <v>0</v>
      </c>
      <c r="L21" s="32">
        <f t="shared" ref="L21:L28" si="29">K21-J21</f>
        <v>0</v>
      </c>
      <c r="M21" s="32">
        <v>0</v>
      </c>
      <c r="N21" s="32">
        <f>VLOOKUP(A:A,adjustment!A:AD,6,FALSE)</f>
        <v>0</v>
      </c>
      <c r="O21" s="32">
        <f t="shared" ref="O21:O28" si="30">N21-M21</f>
        <v>0</v>
      </c>
      <c r="P21" s="32">
        <v>0</v>
      </c>
      <c r="Q21" s="32">
        <v>0</v>
      </c>
      <c r="R21" s="32">
        <v>0</v>
      </c>
      <c r="S21" s="32">
        <v>0</v>
      </c>
      <c r="T21" s="32">
        <v>0</v>
      </c>
      <c r="U21" s="32">
        <v>0</v>
      </c>
      <c r="V21" s="32">
        <v>0</v>
      </c>
      <c r="W21" s="32">
        <v>0</v>
      </c>
      <c r="X21" s="32">
        <f>VLOOKUP(A:A,adjustment!A:AD,14,FALSE)</f>
        <v>0</v>
      </c>
      <c r="Y21" s="32">
        <f t="shared" ref="Y21:Y28" si="31">X21-W21</f>
        <v>0</v>
      </c>
      <c r="Z21" s="32">
        <v>0</v>
      </c>
      <c r="AA21" s="32">
        <f>VLOOKUP(A:A,adjustment!A:AD,15,FALSE)</f>
        <v>0</v>
      </c>
      <c r="AB21" s="32">
        <f t="shared" ref="AB21:AB28" si="32">AA21-Z21</f>
        <v>0</v>
      </c>
      <c r="AC21" s="32">
        <v>0</v>
      </c>
      <c r="AD21" s="32">
        <f>VLOOKUP(A:A,adjustment!A:AD,16,FALSE)</f>
        <v>0</v>
      </c>
      <c r="AE21" s="32">
        <f t="shared" ref="AE21:AE28" si="33">AD21-AC21</f>
        <v>0</v>
      </c>
      <c r="AF21" s="32">
        <v>0</v>
      </c>
      <c r="AG21" s="32">
        <f>VLOOKUP(A:A,adjustment!A:AD,17,FALSE)</f>
        <v>0</v>
      </c>
      <c r="AH21" s="32">
        <f t="shared" ref="AH21:AH28" si="34">AG21-AF21</f>
        <v>0</v>
      </c>
      <c r="AI21" s="32">
        <v>0</v>
      </c>
      <c r="AJ21" s="32">
        <f>VLOOKUP(A:A,adjustment!A:AD,18,FALSE)</f>
        <v>0</v>
      </c>
      <c r="AK21" s="32">
        <f t="shared" ref="AK21:AK28" si="35">AJ21-AI21</f>
        <v>0</v>
      </c>
      <c r="AL21" s="32">
        <v>0</v>
      </c>
      <c r="AM21" s="32">
        <f>VLOOKUP(A:A,adjustment!A:AD,19,FALSE)</f>
        <v>0</v>
      </c>
      <c r="AN21" s="32">
        <f t="shared" ref="AN21:AN28" si="36">AM21-AL21</f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0</v>
      </c>
      <c r="AW21" s="32">
        <v>0</v>
      </c>
      <c r="AX21" s="32">
        <v>0</v>
      </c>
    </row>
    <row r="22" spans="1:50" s="32" customFormat="1" x14ac:dyDescent="0.25">
      <c r="A22" s="32" t="s">
        <v>69</v>
      </c>
      <c r="B22" s="32" t="s">
        <v>70</v>
      </c>
      <c r="C22" s="32">
        <v>5</v>
      </c>
      <c r="D22" s="32">
        <f>VLOOKUP(A:A,adjustment!A:AD,3,FALSE)</f>
        <v>5</v>
      </c>
      <c r="E22" s="32">
        <f t="shared" si="0"/>
        <v>0</v>
      </c>
      <c r="G22" s="32">
        <v>0</v>
      </c>
      <c r="H22" s="32">
        <f>VLOOKUP(A:A,adjustment!A:AD,4,FALSE)</f>
        <v>0</v>
      </c>
      <c r="I22" s="32">
        <f t="shared" si="28"/>
        <v>0</v>
      </c>
      <c r="J22" s="32">
        <v>0</v>
      </c>
      <c r="K22" s="32">
        <f>VLOOKUP(A:A,adjustment!A:AD,5,FALSE)</f>
        <v>0</v>
      </c>
      <c r="L22" s="32">
        <f t="shared" si="29"/>
        <v>0</v>
      </c>
      <c r="M22" s="32">
        <v>0</v>
      </c>
      <c r="N22" s="32">
        <f>VLOOKUP(A:A,adjustment!A:AD,6,FALSE)</f>
        <v>0</v>
      </c>
      <c r="O22" s="32">
        <f t="shared" si="30"/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0</v>
      </c>
      <c r="W22" s="32">
        <v>0</v>
      </c>
      <c r="X22" s="32">
        <f>VLOOKUP(A:A,adjustment!A:AD,14,FALSE)</f>
        <v>0</v>
      </c>
      <c r="Y22" s="32">
        <f t="shared" si="31"/>
        <v>0</v>
      </c>
      <c r="Z22" s="32">
        <v>0</v>
      </c>
      <c r="AA22" s="32">
        <f>VLOOKUP(A:A,adjustment!A:AD,15,FALSE)</f>
        <v>0</v>
      </c>
      <c r="AB22" s="32">
        <f t="shared" si="32"/>
        <v>0</v>
      </c>
      <c r="AC22" s="32">
        <v>1</v>
      </c>
      <c r="AD22" s="32">
        <f>VLOOKUP(A:A,adjustment!A:AD,16,FALSE)</f>
        <v>0.99999999999999822</v>
      </c>
      <c r="AE22" s="32">
        <f t="shared" si="33"/>
        <v>-1.7763568394002505E-15</v>
      </c>
      <c r="AF22" s="32">
        <v>0</v>
      </c>
      <c r="AG22" s="32">
        <f>VLOOKUP(A:A,adjustment!A:AD,17,FALSE)</f>
        <v>0</v>
      </c>
      <c r="AH22" s="32">
        <f t="shared" si="34"/>
        <v>0</v>
      </c>
      <c r="AI22" s="32">
        <v>0</v>
      </c>
      <c r="AJ22" s="32">
        <f>VLOOKUP(A:A,adjustment!A:AD,18,FALSE)</f>
        <v>0</v>
      </c>
      <c r="AK22" s="32">
        <f t="shared" si="35"/>
        <v>0</v>
      </c>
      <c r="AL22" s="32">
        <v>0</v>
      </c>
      <c r="AM22" s="32">
        <f>VLOOKUP(A:A,adjustment!A:AD,19,FALSE)</f>
        <v>0</v>
      </c>
      <c r="AN22" s="32">
        <f t="shared" si="36"/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0</v>
      </c>
      <c r="AW22" s="32">
        <v>0</v>
      </c>
      <c r="AX22" s="32">
        <v>0</v>
      </c>
    </row>
    <row r="23" spans="1:50" s="46" customFormat="1" x14ac:dyDescent="0.25">
      <c r="A23" s="46" t="s">
        <v>71</v>
      </c>
      <c r="B23" s="46" t="s">
        <v>72</v>
      </c>
      <c r="C23" s="46">
        <v>0</v>
      </c>
      <c r="D23" s="46">
        <f>VLOOKUP(A:A,adjustment!A:AD,3,FALSE)</f>
        <v>0</v>
      </c>
      <c r="E23" s="46">
        <f t="shared" si="0"/>
        <v>0</v>
      </c>
      <c r="F23" s="46" t="s">
        <v>217</v>
      </c>
      <c r="G23" s="46">
        <v>0</v>
      </c>
      <c r="H23" s="46">
        <f>VLOOKUP(A:A,adjustment!A:AD,4,FALSE)</f>
        <v>0</v>
      </c>
      <c r="I23" s="46">
        <f t="shared" si="28"/>
        <v>0</v>
      </c>
      <c r="J23" s="46">
        <v>0</v>
      </c>
      <c r="K23" s="46">
        <f>VLOOKUP(A:A,adjustment!A:AD,5,FALSE)</f>
        <v>0</v>
      </c>
      <c r="L23" s="46">
        <f t="shared" si="29"/>
        <v>0</v>
      </c>
      <c r="M23" s="46">
        <v>0</v>
      </c>
      <c r="N23" s="46">
        <f>VLOOKUP(A:A,adjustment!A:AD,6,FALSE)</f>
        <v>0</v>
      </c>
      <c r="O23" s="46">
        <f t="shared" si="30"/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4</v>
      </c>
      <c r="X23" s="46">
        <f>VLOOKUP(A:A,adjustment!A:AD,14,FALSE)</f>
        <v>4</v>
      </c>
      <c r="Y23" s="46">
        <f t="shared" si="31"/>
        <v>0</v>
      </c>
      <c r="Z23" s="46">
        <v>-8.3334000000000005E-2</v>
      </c>
      <c r="AA23" s="46">
        <f>VLOOKUP(A:A,adjustment!A:AD,15,FALSE)</f>
        <v>0</v>
      </c>
      <c r="AB23" s="46">
        <f t="shared" si="32"/>
        <v>8.3334000000000005E-2</v>
      </c>
      <c r="AC23" s="46">
        <v>0</v>
      </c>
      <c r="AD23" s="46">
        <f>VLOOKUP(A:A,adjustment!A:AD,16,FALSE)</f>
        <v>0</v>
      </c>
      <c r="AE23" s="46">
        <f t="shared" si="33"/>
        <v>0</v>
      </c>
      <c r="AF23" s="46">
        <v>0</v>
      </c>
      <c r="AG23" s="46">
        <f>VLOOKUP(A:A,adjustment!A:AD,17,FALSE)</f>
        <v>0</v>
      </c>
      <c r="AH23" s="46">
        <f t="shared" si="34"/>
        <v>0</v>
      </c>
      <c r="AI23" s="46">
        <v>0</v>
      </c>
      <c r="AJ23" s="46">
        <f>VLOOKUP(A:A,adjustment!A:AD,18,FALSE)</f>
        <v>0</v>
      </c>
      <c r="AK23" s="46">
        <f t="shared" si="35"/>
        <v>0</v>
      </c>
      <c r="AL23" s="46">
        <v>0</v>
      </c>
      <c r="AM23" s="46">
        <f>VLOOKUP(A:A,adjustment!A:AD,19,FALSE)</f>
        <v>0</v>
      </c>
      <c r="AN23" s="46">
        <f t="shared" si="36"/>
        <v>0</v>
      </c>
      <c r="AO23" s="46">
        <v>0</v>
      </c>
      <c r="AP23" s="46">
        <v>0</v>
      </c>
      <c r="AQ23" s="46">
        <v>0</v>
      </c>
      <c r="AR23" s="46">
        <v>0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6">
        <v>0</v>
      </c>
    </row>
    <row r="24" spans="1:50" s="32" customFormat="1" x14ac:dyDescent="0.25">
      <c r="A24" s="32" t="s">
        <v>73</v>
      </c>
      <c r="B24" s="32" t="s">
        <v>74</v>
      </c>
      <c r="C24" s="32">
        <v>8</v>
      </c>
      <c r="D24" s="32">
        <f>VLOOKUP(A:A,adjustment!A:AD,3,FALSE)</f>
        <v>8</v>
      </c>
      <c r="E24" s="32">
        <f t="shared" si="0"/>
        <v>0</v>
      </c>
      <c r="G24" s="32">
        <v>0</v>
      </c>
      <c r="H24" s="32">
        <f>VLOOKUP(A:A,adjustment!A:AD,4,FALSE)</f>
        <v>0</v>
      </c>
      <c r="I24" s="32">
        <f t="shared" si="28"/>
        <v>0</v>
      </c>
      <c r="J24" s="32">
        <v>0</v>
      </c>
      <c r="K24" s="32">
        <f>VLOOKUP(A:A,adjustment!A:AD,5,FALSE)</f>
        <v>0</v>
      </c>
      <c r="L24" s="32">
        <f t="shared" si="29"/>
        <v>0</v>
      </c>
      <c r="M24" s="32">
        <v>0</v>
      </c>
      <c r="N24" s="32">
        <f>VLOOKUP(A:A,adjustment!A:AD,6,FALSE)</f>
        <v>0</v>
      </c>
      <c r="O24" s="32">
        <f t="shared" si="30"/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f>VLOOKUP(A:A,adjustment!A:AD,14,FALSE)</f>
        <v>0</v>
      </c>
      <c r="Y24" s="32">
        <f t="shared" si="31"/>
        <v>0</v>
      </c>
      <c r="Z24" s="32">
        <v>0</v>
      </c>
      <c r="AA24" s="32">
        <f>VLOOKUP(A:A,adjustment!A:AD,15,FALSE)</f>
        <v>0</v>
      </c>
      <c r="AB24" s="32">
        <f t="shared" si="32"/>
        <v>0</v>
      </c>
      <c r="AC24" s="32">
        <v>4</v>
      </c>
      <c r="AD24" s="32">
        <f>VLOOKUP(A:A,adjustment!A:AD,16,FALSE)</f>
        <v>4</v>
      </c>
      <c r="AE24" s="32">
        <f t="shared" si="33"/>
        <v>0</v>
      </c>
      <c r="AF24" s="32">
        <v>0</v>
      </c>
      <c r="AG24" s="32">
        <f>VLOOKUP(A:A,adjustment!A:AD,17,FALSE)</f>
        <v>0</v>
      </c>
      <c r="AH24" s="32">
        <f t="shared" si="34"/>
        <v>0</v>
      </c>
      <c r="AI24" s="32">
        <v>0</v>
      </c>
      <c r="AJ24" s="32">
        <f>VLOOKUP(A:A,adjustment!A:AD,18,FALSE)</f>
        <v>0</v>
      </c>
      <c r="AK24" s="32">
        <f t="shared" si="35"/>
        <v>0</v>
      </c>
      <c r="AL24" s="32">
        <v>0</v>
      </c>
      <c r="AM24" s="32">
        <f>VLOOKUP(A:A,adjustment!A:AD,19,FALSE)</f>
        <v>0</v>
      </c>
      <c r="AN24" s="32">
        <f t="shared" si="36"/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0</v>
      </c>
      <c r="AW24" s="32">
        <v>0</v>
      </c>
      <c r="AX24" s="32">
        <v>0</v>
      </c>
    </row>
    <row r="25" spans="1:50" s="46" customFormat="1" x14ac:dyDescent="0.25">
      <c r="A25" s="46" t="s">
        <v>75</v>
      </c>
      <c r="B25" s="46" t="s">
        <v>76</v>
      </c>
      <c r="C25" s="46">
        <v>7.5</v>
      </c>
      <c r="D25" s="46">
        <f>VLOOKUP(A:A,adjustment!A:AD,3,FALSE)</f>
        <v>7.5</v>
      </c>
      <c r="E25" s="46">
        <f t="shared" si="0"/>
        <v>0</v>
      </c>
      <c r="F25" s="46" t="s">
        <v>218</v>
      </c>
      <c r="G25" s="46">
        <v>0</v>
      </c>
      <c r="H25" s="46">
        <f>VLOOKUP(A:A,adjustment!A:AD,4,FALSE)</f>
        <v>0</v>
      </c>
      <c r="I25" s="46">
        <f t="shared" si="28"/>
        <v>0</v>
      </c>
      <c r="J25" s="46">
        <v>0</v>
      </c>
      <c r="K25" s="46">
        <f>VLOOKUP(A:A,adjustment!A:AD,5,FALSE)</f>
        <v>0</v>
      </c>
      <c r="L25" s="46">
        <f t="shared" si="29"/>
        <v>0</v>
      </c>
      <c r="M25" s="46">
        <v>0</v>
      </c>
      <c r="N25" s="46">
        <f>VLOOKUP(A:A,adjustment!A:AD,6,FALSE)</f>
        <v>0</v>
      </c>
      <c r="O25" s="46">
        <f t="shared" si="30"/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f>VLOOKUP(A:A,adjustment!A:AD,14,FALSE)</f>
        <v>0</v>
      </c>
      <c r="Y25" s="46">
        <f t="shared" si="31"/>
        <v>0</v>
      </c>
      <c r="Z25" s="46">
        <v>0</v>
      </c>
      <c r="AA25" s="46">
        <f>VLOOKUP(A:A,adjustment!A:AD,15,FALSE)</f>
        <v>0</v>
      </c>
      <c r="AB25" s="46">
        <f t="shared" si="32"/>
        <v>0</v>
      </c>
      <c r="AC25" s="46">
        <v>4</v>
      </c>
      <c r="AD25" s="46">
        <f>VLOOKUP(A:A,adjustment!A:AD,16,FALSE)</f>
        <v>3.5</v>
      </c>
      <c r="AE25" s="46">
        <f t="shared" si="33"/>
        <v>-0.5</v>
      </c>
      <c r="AF25" s="46">
        <v>0</v>
      </c>
      <c r="AG25" s="46">
        <f>VLOOKUP(A:A,adjustment!A:AD,17,FALSE)</f>
        <v>0</v>
      </c>
      <c r="AH25" s="46">
        <f t="shared" si="34"/>
        <v>0</v>
      </c>
      <c r="AI25" s="46">
        <v>0</v>
      </c>
      <c r="AJ25" s="46">
        <f>VLOOKUP(A:A,adjustment!A:AD,18,FALSE)</f>
        <v>0</v>
      </c>
      <c r="AK25" s="46">
        <f t="shared" si="35"/>
        <v>0</v>
      </c>
      <c r="AL25" s="46">
        <v>0</v>
      </c>
      <c r="AM25" s="46">
        <f>VLOOKUP(A:A,adjustment!A:AD,19,FALSE)</f>
        <v>0</v>
      </c>
      <c r="AN25" s="46">
        <f t="shared" si="36"/>
        <v>0</v>
      </c>
      <c r="AO25" s="46">
        <v>0</v>
      </c>
      <c r="AP25" s="46">
        <v>0</v>
      </c>
      <c r="AQ25" s="46">
        <v>0</v>
      </c>
      <c r="AR25" s="46">
        <v>0</v>
      </c>
      <c r="AS25" s="46">
        <v>0</v>
      </c>
      <c r="AT25" s="46">
        <v>0</v>
      </c>
      <c r="AU25" s="46">
        <v>0</v>
      </c>
      <c r="AV25" s="46">
        <v>0</v>
      </c>
      <c r="AW25" s="46">
        <v>0</v>
      </c>
      <c r="AX25" s="46">
        <v>0</v>
      </c>
    </row>
    <row r="26" spans="1:50" s="32" customFormat="1" x14ac:dyDescent="0.25">
      <c r="A26" s="32" t="s">
        <v>77</v>
      </c>
      <c r="B26" s="32" t="s">
        <v>78</v>
      </c>
      <c r="C26" s="32">
        <v>0</v>
      </c>
      <c r="D26" s="32">
        <f>VLOOKUP(A:A,adjustment!A:AD,3,FALSE)</f>
        <v>0</v>
      </c>
      <c r="E26" s="32">
        <f t="shared" si="0"/>
        <v>0</v>
      </c>
      <c r="G26" s="32">
        <v>8</v>
      </c>
      <c r="H26" s="32">
        <f>VLOOKUP(A:A,adjustment!A:AD,4,FALSE)</f>
        <v>8</v>
      </c>
      <c r="I26" s="32">
        <f t="shared" si="28"/>
        <v>0</v>
      </c>
      <c r="J26" s="32">
        <v>0.96666700000000005</v>
      </c>
      <c r="K26" s="32">
        <f>VLOOKUP(A:A,adjustment!A:AD,5,FALSE)</f>
        <v>0.97</v>
      </c>
      <c r="L26" s="32">
        <f t="shared" si="29"/>
        <v>3.3329999999999194E-3</v>
      </c>
      <c r="M26" s="32">
        <v>0</v>
      </c>
      <c r="N26" s="32">
        <f>VLOOKUP(A:A,adjustment!A:AD,6,FALSE)</f>
        <v>0</v>
      </c>
      <c r="O26" s="32">
        <f t="shared" si="30"/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0</v>
      </c>
      <c r="W26" s="32">
        <v>0</v>
      </c>
      <c r="X26" s="32">
        <f>VLOOKUP(A:A,adjustment!A:AD,14,FALSE)</f>
        <v>0</v>
      </c>
      <c r="Y26" s="32">
        <f t="shared" si="31"/>
        <v>0</v>
      </c>
      <c r="Z26" s="32">
        <v>0</v>
      </c>
      <c r="AA26" s="32">
        <f>VLOOKUP(A:A,adjustment!A:AD,15,FALSE)</f>
        <v>0</v>
      </c>
      <c r="AB26" s="32">
        <f t="shared" si="32"/>
        <v>0</v>
      </c>
      <c r="AC26" s="32">
        <v>0</v>
      </c>
      <c r="AD26" s="32">
        <f>VLOOKUP(A:A,adjustment!A:AD,16,FALSE)</f>
        <v>0</v>
      </c>
      <c r="AE26" s="32">
        <f t="shared" si="33"/>
        <v>0</v>
      </c>
      <c r="AF26" s="32">
        <v>0</v>
      </c>
      <c r="AG26" s="32">
        <f>VLOOKUP(A:A,adjustment!A:AD,17,FALSE)</f>
        <v>0</v>
      </c>
      <c r="AH26" s="32">
        <f t="shared" si="34"/>
        <v>0</v>
      </c>
      <c r="AI26" s="32">
        <v>0</v>
      </c>
      <c r="AJ26" s="32">
        <f>VLOOKUP(A:A,adjustment!A:AD,18,FALSE)</f>
        <v>0</v>
      </c>
      <c r="AK26" s="32">
        <f t="shared" si="35"/>
        <v>0</v>
      </c>
      <c r="AL26" s="32">
        <v>0</v>
      </c>
      <c r="AM26" s="32">
        <f>VLOOKUP(A:A,adjustment!A:AD,19,FALSE)</f>
        <v>0</v>
      </c>
      <c r="AN26" s="32">
        <f t="shared" si="36"/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0</v>
      </c>
      <c r="AW26" s="32">
        <v>0</v>
      </c>
      <c r="AX26" s="32">
        <v>0</v>
      </c>
    </row>
    <row r="27" spans="1:50" s="32" customFormat="1" x14ac:dyDescent="0.25">
      <c r="A27" s="32" t="s">
        <v>79</v>
      </c>
      <c r="B27" s="32" t="s">
        <v>80</v>
      </c>
      <c r="C27" s="32">
        <v>0</v>
      </c>
      <c r="D27" s="32">
        <f>VLOOKUP(A:A,adjustment!A:AD,3,FALSE)</f>
        <v>0</v>
      </c>
      <c r="E27" s="32">
        <f t="shared" si="0"/>
        <v>0</v>
      </c>
      <c r="G27" s="32">
        <v>8</v>
      </c>
      <c r="H27" s="32">
        <f>VLOOKUP(A:A,adjustment!A:AD,4,FALSE)</f>
        <v>8</v>
      </c>
      <c r="I27" s="32">
        <f t="shared" si="28"/>
        <v>0</v>
      </c>
      <c r="J27" s="32">
        <v>4</v>
      </c>
      <c r="K27" s="32">
        <f>VLOOKUP(A:A,adjustment!A:AD,5,FALSE)</f>
        <v>4</v>
      </c>
      <c r="L27" s="32">
        <f t="shared" si="29"/>
        <v>0</v>
      </c>
      <c r="M27" s="32">
        <v>0</v>
      </c>
      <c r="N27" s="32">
        <f>VLOOKUP(A:A,adjustment!A:AD,6,FALSE)</f>
        <v>0</v>
      </c>
      <c r="O27" s="32">
        <f t="shared" si="30"/>
        <v>0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f>VLOOKUP(A:A,adjustment!A:AD,14,FALSE)</f>
        <v>0</v>
      </c>
      <c r="Y27" s="32">
        <f t="shared" si="31"/>
        <v>0</v>
      </c>
      <c r="Z27" s="32">
        <v>0</v>
      </c>
      <c r="AA27" s="32">
        <f>VLOOKUP(A:A,adjustment!A:AD,15,FALSE)</f>
        <v>0</v>
      </c>
      <c r="AB27" s="32">
        <f t="shared" si="32"/>
        <v>0</v>
      </c>
      <c r="AC27" s="32">
        <v>0</v>
      </c>
      <c r="AD27" s="32">
        <f>VLOOKUP(A:A,adjustment!A:AD,16,FALSE)</f>
        <v>0</v>
      </c>
      <c r="AE27" s="32">
        <f t="shared" si="33"/>
        <v>0</v>
      </c>
      <c r="AF27" s="32">
        <v>0</v>
      </c>
      <c r="AG27" s="32">
        <f>VLOOKUP(A:A,adjustment!A:AD,17,FALSE)</f>
        <v>0</v>
      </c>
      <c r="AH27" s="32">
        <f t="shared" si="34"/>
        <v>0</v>
      </c>
      <c r="AI27" s="32">
        <v>4</v>
      </c>
      <c r="AJ27" s="32">
        <f>VLOOKUP(A:A,adjustment!A:AD,18,FALSE)</f>
        <v>4</v>
      </c>
      <c r="AK27" s="32">
        <f t="shared" si="35"/>
        <v>0</v>
      </c>
      <c r="AL27" s="32">
        <v>8</v>
      </c>
      <c r="AM27" s="32">
        <f>VLOOKUP(A:A,adjustment!A:AD,19,FALSE)</f>
        <v>8</v>
      </c>
      <c r="AN27" s="32">
        <f t="shared" si="36"/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0</v>
      </c>
      <c r="AW27" s="32">
        <v>0</v>
      </c>
      <c r="AX27" s="32">
        <v>0</v>
      </c>
    </row>
    <row r="28" spans="1:50" s="32" customFormat="1" x14ac:dyDescent="0.25">
      <c r="A28" s="32" t="s">
        <v>81</v>
      </c>
      <c r="B28" s="32" t="s">
        <v>82</v>
      </c>
      <c r="C28" s="32">
        <v>2.25</v>
      </c>
      <c r="D28" s="32">
        <f>VLOOKUP(A:A,adjustment!A:AD,3,FALSE)</f>
        <v>2.25</v>
      </c>
      <c r="E28" s="32">
        <f t="shared" si="0"/>
        <v>0</v>
      </c>
      <c r="G28" s="32">
        <v>0</v>
      </c>
      <c r="H28" s="32">
        <f>VLOOKUP(A:A,adjustment!A:AD,4,FALSE)</f>
        <v>0</v>
      </c>
      <c r="I28" s="32">
        <f t="shared" si="28"/>
        <v>0</v>
      </c>
      <c r="J28" s="32">
        <v>0</v>
      </c>
      <c r="K28" s="32">
        <f>VLOOKUP(A:A,adjustment!A:AD,5,FALSE)</f>
        <v>0</v>
      </c>
      <c r="L28" s="32">
        <f t="shared" si="29"/>
        <v>0</v>
      </c>
      <c r="M28" s="32">
        <v>0</v>
      </c>
      <c r="N28" s="32">
        <f>VLOOKUP(A:A,adjustment!A:AD,6,FALSE)</f>
        <v>0</v>
      </c>
      <c r="O28" s="32">
        <f t="shared" si="30"/>
        <v>0</v>
      </c>
      <c r="P28" s="32">
        <v>0</v>
      </c>
      <c r="Q28" s="32">
        <v>0</v>
      </c>
      <c r="R28" s="32">
        <v>0</v>
      </c>
      <c r="S28" s="32">
        <v>0</v>
      </c>
      <c r="T28" s="32">
        <v>0</v>
      </c>
      <c r="U28" s="32">
        <v>0</v>
      </c>
      <c r="V28" s="32">
        <v>0</v>
      </c>
      <c r="W28" s="32">
        <v>0</v>
      </c>
      <c r="X28" s="32">
        <f>VLOOKUP(A:A,adjustment!A:AD,14,FALSE)</f>
        <v>0</v>
      </c>
      <c r="Y28" s="32">
        <f t="shared" si="31"/>
        <v>0</v>
      </c>
      <c r="Z28" s="32">
        <v>0</v>
      </c>
      <c r="AA28" s="32">
        <f>VLOOKUP(A:A,adjustment!A:AD,15,FALSE)</f>
        <v>0</v>
      </c>
      <c r="AB28" s="32">
        <f t="shared" si="32"/>
        <v>0</v>
      </c>
      <c r="AC28" s="32">
        <v>0</v>
      </c>
      <c r="AD28" s="32">
        <f>VLOOKUP(A:A,adjustment!A:AD,16,FALSE)</f>
        <v>0</v>
      </c>
      <c r="AE28" s="32">
        <f t="shared" si="33"/>
        <v>0</v>
      </c>
      <c r="AF28" s="32">
        <v>0</v>
      </c>
      <c r="AG28" s="32">
        <f>VLOOKUP(A:A,adjustment!A:AD,17,FALSE)</f>
        <v>0</v>
      </c>
      <c r="AH28" s="32">
        <f t="shared" si="34"/>
        <v>0</v>
      </c>
      <c r="AI28" s="32">
        <v>0</v>
      </c>
      <c r="AJ28" s="32">
        <f>VLOOKUP(A:A,adjustment!A:AD,18,FALSE)</f>
        <v>0</v>
      </c>
      <c r="AK28" s="32">
        <f t="shared" si="35"/>
        <v>0</v>
      </c>
      <c r="AL28" s="32">
        <v>0</v>
      </c>
      <c r="AM28" s="32">
        <f>VLOOKUP(A:A,adjustment!A:AD,19,FALSE)</f>
        <v>0</v>
      </c>
      <c r="AN28" s="32">
        <f t="shared" si="36"/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0</v>
      </c>
      <c r="AW28" s="32">
        <v>0</v>
      </c>
      <c r="AX28" s="32">
        <v>0</v>
      </c>
    </row>
    <row r="29" spans="1:50" hidden="1" x14ac:dyDescent="0.25">
      <c r="A29" s="30" t="s">
        <v>83</v>
      </c>
      <c r="B29" s="30" t="s">
        <v>84</v>
      </c>
      <c r="C29" s="27">
        <v>0</v>
      </c>
      <c r="D29" s="28" t="e">
        <f>VLOOKUP(A:A,adjustment!A:AD,3,FALSE)</f>
        <v>#N/A</v>
      </c>
      <c r="E29" s="29" t="e">
        <f t="shared" si="0"/>
        <v>#N/A</v>
      </c>
      <c r="F29" s="29"/>
      <c r="G29" s="28">
        <v>0</v>
      </c>
      <c r="H29" s="28" t="e">
        <f>VLOOKUP(A:A,adjustment!A:AD,4,FALSE)</f>
        <v>#N/A</v>
      </c>
      <c r="J29" s="28">
        <v>0</v>
      </c>
      <c r="L29" s="28"/>
      <c r="M29" s="30">
        <v>0</v>
      </c>
      <c r="N29" s="30"/>
      <c r="O29" s="30"/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/>
      <c r="Y29" s="30"/>
      <c r="Z29" s="30">
        <v>0</v>
      </c>
      <c r="AA29" s="30"/>
      <c r="AB29" s="30"/>
      <c r="AC29" s="30">
        <v>0</v>
      </c>
      <c r="AD29" s="30"/>
      <c r="AE29" s="30"/>
      <c r="AF29" s="30">
        <v>0</v>
      </c>
      <c r="AG29" s="30"/>
      <c r="AH29" s="30"/>
      <c r="AI29" s="30">
        <v>0</v>
      </c>
      <c r="AJ29" s="30"/>
      <c r="AK29" s="30"/>
      <c r="AL29" s="30">
        <v>0</v>
      </c>
      <c r="AM29" s="30"/>
      <c r="AN29" s="30"/>
      <c r="AO29" s="30">
        <v>0</v>
      </c>
      <c r="AP29" s="30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>
        <v>0</v>
      </c>
      <c r="AW29" s="30">
        <v>0</v>
      </c>
      <c r="AX29" s="30">
        <v>0</v>
      </c>
    </row>
    <row r="30" spans="1:50" hidden="1" x14ac:dyDescent="0.25">
      <c r="A30" s="30" t="s">
        <v>85</v>
      </c>
      <c r="B30" s="30" t="s">
        <v>86</v>
      </c>
      <c r="C30" s="27">
        <v>0</v>
      </c>
      <c r="D30" s="28" t="e">
        <f>VLOOKUP(A:A,adjustment!A:AD,3,FALSE)</f>
        <v>#N/A</v>
      </c>
      <c r="E30" s="29" t="e">
        <f t="shared" si="0"/>
        <v>#N/A</v>
      </c>
      <c r="F30" s="29"/>
      <c r="G30" s="28">
        <v>0</v>
      </c>
      <c r="H30" s="28" t="e">
        <f>VLOOKUP(A:A,adjustment!A:AD,4,FALSE)</f>
        <v>#N/A</v>
      </c>
      <c r="J30" s="28">
        <v>0</v>
      </c>
      <c r="L30" s="28"/>
      <c r="M30" s="30">
        <v>0</v>
      </c>
      <c r="N30" s="30"/>
      <c r="O30" s="30"/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/>
      <c r="Y30" s="30"/>
      <c r="Z30" s="30">
        <v>0</v>
      </c>
      <c r="AA30" s="30"/>
      <c r="AB30" s="30"/>
      <c r="AC30" s="30">
        <v>0</v>
      </c>
      <c r="AD30" s="30"/>
      <c r="AE30" s="30"/>
      <c r="AF30" s="30">
        <v>0</v>
      </c>
      <c r="AG30" s="30"/>
      <c r="AH30" s="30"/>
      <c r="AI30" s="30">
        <v>0</v>
      </c>
      <c r="AJ30" s="30"/>
      <c r="AK30" s="30"/>
      <c r="AL30" s="30">
        <v>0</v>
      </c>
      <c r="AM30" s="30"/>
      <c r="AN30" s="30"/>
      <c r="AO30" s="30">
        <v>0</v>
      </c>
      <c r="AP30" s="30">
        <v>0</v>
      </c>
      <c r="AQ30" s="30">
        <v>0</v>
      </c>
      <c r="AR30" s="30">
        <v>0</v>
      </c>
      <c r="AS30" s="30">
        <v>0</v>
      </c>
      <c r="AT30" s="30">
        <v>0</v>
      </c>
      <c r="AU30" s="30">
        <v>0</v>
      </c>
      <c r="AV30" s="30">
        <v>0</v>
      </c>
      <c r="AW30" s="30">
        <v>0</v>
      </c>
      <c r="AX30" s="30">
        <v>0</v>
      </c>
    </row>
    <row r="31" spans="1:50" s="32" customFormat="1" x14ac:dyDescent="0.25">
      <c r="A31" s="32" t="s">
        <v>87</v>
      </c>
      <c r="B31" s="32" t="s">
        <v>88</v>
      </c>
      <c r="C31" s="32">
        <v>0</v>
      </c>
      <c r="D31" s="32">
        <f>VLOOKUP(A:A,adjustment!A:AD,3,FALSE)</f>
        <v>0</v>
      </c>
      <c r="E31" s="32">
        <f t="shared" si="0"/>
        <v>0</v>
      </c>
      <c r="G31" s="32">
        <v>0</v>
      </c>
      <c r="H31" s="32">
        <f>VLOOKUP(A:A,adjustment!A:AD,4,FALSE)</f>
        <v>0</v>
      </c>
      <c r="I31" s="32">
        <f t="shared" ref="I31:I33" si="37">H31-G31</f>
        <v>0</v>
      </c>
      <c r="J31" s="32">
        <v>0</v>
      </c>
      <c r="K31" s="32">
        <f>VLOOKUP(A:A,adjustment!A:AD,5,FALSE)</f>
        <v>0</v>
      </c>
      <c r="L31" s="32">
        <f t="shared" ref="L31:L33" si="38">K31-J31</f>
        <v>0</v>
      </c>
      <c r="M31" s="32">
        <v>0</v>
      </c>
      <c r="N31" s="32">
        <f>VLOOKUP(A:A,adjustment!A:AD,6,FALSE)</f>
        <v>0</v>
      </c>
      <c r="O31" s="32">
        <f t="shared" ref="O31:O33" si="39">N31-M31</f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f>VLOOKUP(A:A,adjustment!A:AD,14,FALSE)</f>
        <v>0</v>
      </c>
      <c r="Y31" s="32">
        <f t="shared" ref="Y31:Y33" si="40">X31-W31</f>
        <v>0</v>
      </c>
      <c r="Z31" s="32">
        <v>8</v>
      </c>
      <c r="AA31" s="32">
        <f>VLOOKUP(A:A,adjustment!A:AD,15,FALSE)</f>
        <v>8</v>
      </c>
      <c r="AB31" s="32">
        <f t="shared" ref="AB31:AB33" si="41">AA31-Z31</f>
        <v>0</v>
      </c>
      <c r="AC31" s="32">
        <v>0</v>
      </c>
      <c r="AD31" s="32">
        <f>VLOOKUP(A:A,adjustment!A:AD,16,FALSE)</f>
        <v>0</v>
      </c>
      <c r="AE31" s="32">
        <f t="shared" ref="AE31:AE33" si="42">AD31-AC31</f>
        <v>0</v>
      </c>
      <c r="AF31" s="32">
        <v>0</v>
      </c>
      <c r="AG31" s="32">
        <f>VLOOKUP(A:A,adjustment!A:AD,17,FALSE)</f>
        <v>0</v>
      </c>
      <c r="AH31" s="32">
        <f t="shared" ref="AH31:AH33" si="43">AG31-AF31</f>
        <v>0</v>
      </c>
      <c r="AI31" s="32">
        <v>0</v>
      </c>
      <c r="AJ31" s="32">
        <f>VLOOKUP(A:A,adjustment!A:AD,18,FALSE)</f>
        <v>0</v>
      </c>
      <c r="AK31" s="32">
        <f t="shared" ref="AK31:AK33" si="44">AJ31-AI31</f>
        <v>0</v>
      </c>
      <c r="AL31" s="32">
        <v>0</v>
      </c>
      <c r="AM31" s="32">
        <f>VLOOKUP(A:A,adjustment!A:AD,19,FALSE)</f>
        <v>0</v>
      </c>
      <c r="AN31" s="32">
        <f t="shared" ref="AN31:AN33" si="45">AM31-AL31</f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0</v>
      </c>
      <c r="AW31" s="32">
        <v>0</v>
      </c>
      <c r="AX31" s="32">
        <v>0</v>
      </c>
    </row>
    <row r="32" spans="1:50" s="32" customFormat="1" x14ac:dyDescent="0.25">
      <c r="A32" s="32" t="s">
        <v>89</v>
      </c>
      <c r="B32" s="32" t="s">
        <v>90</v>
      </c>
      <c r="C32" s="32">
        <v>7.6333339999999996</v>
      </c>
      <c r="D32" s="32">
        <f>VLOOKUP(A:A,adjustment!A:AD,3,FALSE)</f>
        <v>7.6300000000000008</v>
      </c>
      <c r="E32" s="32">
        <f t="shared" si="0"/>
        <v>-3.3339999999988379E-3</v>
      </c>
      <c r="G32" s="32">
        <v>0</v>
      </c>
      <c r="H32" s="32">
        <f>VLOOKUP(A:A,adjustment!A:AD,4,FALSE)</f>
        <v>0</v>
      </c>
      <c r="I32" s="32">
        <f t="shared" si="37"/>
        <v>0</v>
      </c>
      <c r="J32" s="32">
        <v>0</v>
      </c>
      <c r="K32" s="32">
        <f>VLOOKUP(A:A,adjustment!A:AD,5,FALSE)</f>
        <v>0</v>
      </c>
      <c r="L32" s="32">
        <f t="shared" si="38"/>
        <v>0</v>
      </c>
      <c r="M32" s="32">
        <v>0</v>
      </c>
      <c r="N32" s="32">
        <f>VLOOKUP(A:A,adjustment!A:AD,6,FALSE)</f>
        <v>0</v>
      </c>
      <c r="O32" s="32">
        <f t="shared" si="39"/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f>VLOOKUP(A:A,adjustment!A:AD,14,FALSE)</f>
        <v>0</v>
      </c>
      <c r="Y32" s="32">
        <f t="shared" si="40"/>
        <v>0</v>
      </c>
      <c r="Z32" s="32">
        <v>0</v>
      </c>
      <c r="AA32" s="32">
        <f>VLOOKUP(A:A,adjustment!A:AD,15,FALSE)</f>
        <v>0</v>
      </c>
      <c r="AB32" s="32">
        <f t="shared" si="41"/>
        <v>0</v>
      </c>
      <c r="AC32" s="32">
        <v>7.6333339999999996</v>
      </c>
      <c r="AD32" s="32">
        <f>VLOOKUP(A:A,adjustment!A:AD,16,FALSE)</f>
        <v>7.63</v>
      </c>
      <c r="AE32" s="32">
        <f t="shared" si="42"/>
        <v>-3.3339999999997261E-3</v>
      </c>
      <c r="AF32" s="32">
        <v>0</v>
      </c>
      <c r="AG32" s="32">
        <f>VLOOKUP(A:A,adjustment!A:AD,17,FALSE)</f>
        <v>0</v>
      </c>
      <c r="AH32" s="32">
        <f t="shared" si="43"/>
        <v>0</v>
      </c>
      <c r="AI32" s="32">
        <v>0</v>
      </c>
      <c r="AJ32" s="32">
        <f>VLOOKUP(A:A,adjustment!A:AD,18,FALSE)</f>
        <v>0</v>
      </c>
      <c r="AK32" s="32">
        <f t="shared" si="44"/>
        <v>0</v>
      </c>
      <c r="AL32" s="32">
        <v>0</v>
      </c>
      <c r="AM32" s="32">
        <f>VLOOKUP(A:A,adjustment!A:AD,19,FALSE)</f>
        <v>0</v>
      </c>
      <c r="AN32" s="32">
        <f t="shared" si="45"/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0</v>
      </c>
      <c r="AW32" s="32">
        <v>0</v>
      </c>
      <c r="AX32" s="32">
        <v>0</v>
      </c>
    </row>
    <row r="33" spans="1:50" s="44" customFormat="1" x14ac:dyDescent="0.25">
      <c r="A33" s="44" t="s">
        <v>91</v>
      </c>
      <c r="B33" s="44" t="s">
        <v>92</v>
      </c>
      <c r="C33" s="44">
        <v>0</v>
      </c>
      <c r="D33" s="44">
        <f>VLOOKUP(A:A,adjustment!A:AD,3,FALSE)</f>
        <v>3.5</v>
      </c>
      <c r="E33" s="44">
        <f t="shared" si="0"/>
        <v>3.5</v>
      </c>
      <c r="F33" s="44" t="s">
        <v>213</v>
      </c>
      <c r="G33" s="44">
        <v>8</v>
      </c>
      <c r="H33" s="44">
        <f>VLOOKUP(A:A,adjustment!A:AD,4,FALSE)</f>
        <v>0</v>
      </c>
      <c r="I33" s="44">
        <f t="shared" si="37"/>
        <v>-8</v>
      </c>
      <c r="J33" s="44">
        <v>0.05</v>
      </c>
      <c r="K33" s="44">
        <f>VLOOKUP(A:A,adjustment!A:AD,5,FALSE)</f>
        <v>0</v>
      </c>
      <c r="L33" s="44">
        <f t="shared" si="38"/>
        <v>-0.05</v>
      </c>
      <c r="M33" s="44">
        <v>0</v>
      </c>
      <c r="N33" s="44">
        <f>VLOOKUP(A:A,adjustment!A:AD,6,FALSE)</f>
        <v>0</v>
      </c>
      <c r="O33" s="44">
        <f t="shared" si="39"/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f>VLOOKUP(A:A,adjustment!A:AD,14,FALSE)</f>
        <v>0</v>
      </c>
      <c r="Y33" s="44">
        <f t="shared" si="40"/>
        <v>0</v>
      </c>
      <c r="Z33" s="44">
        <v>0</v>
      </c>
      <c r="AA33" s="44">
        <f>VLOOKUP(A:A,adjustment!A:AD,15,FALSE)</f>
        <v>0</v>
      </c>
      <c r="AB33" s="44">
        <f t="shared" si="41"/>
        <v>0</v>
      </c>
      <c r="AC33" s="44">
        <v>0</v>
      </c>
      <c r="AD33" s="44">
        <f>VLOOKUP(A:A,adjustment!A:AD,16,FALSE)</f>
        <v>1.5000000000000018</v>
      </c>
      <c r="AE33" s="44">
        <f t="shared" si="42"/>
        <v>1.5000000000000018</v>
      </c>
      <c r="AF33" s="44">
        <v>0</v>
      </c>
      <c r="AG33" s="44">
        <f>VLOOKUP(A:A,adjustment!A:AD,17,FALSE)</f>
        <v>0</v>
      </c>
      <c r="AH33" s="44">
        <f t="shared" si="43"/>
        <v>0</v>
      </c>
      <c r="AI33" s="44">
        <v>0</v>
      </c>
      <c r="AJ33" s="44">
        <f>VLOOKUP(A:A,adjustment!A:AD,18,FALSE)</f>
        <v>0</v>
      </c>
      <c r="AK33" s="44">
        <f t="shared" si="44"/>
        <v>0</v>
      </c>
      <c r="AL33" s="44">
        <v>7.9166670000000003</v>
      </c>
      <c r="AM33" s="44">
        <f>VLOOKUP(A:A,adjustment!A:AD,19,FALSE)</f>
        <v>0</v>
      </c>
      <c r="AN33" s="44">
        <f t="shared" si="45"/>
        <v>-7.9166670000000003</v>
      </c>
      <c r="AO33" s="44">
        <v>0</v>
      </c>
      <c r="AP33" s="44">
        <v>0</v>
      </c>
      <c r="AQ33" s="44">
        <v>0</v>
      </c>
      <c r="AR33" s="44">
        <v>0</v>
      </c>
      <c r="AS33" s="44">
        <v>0</v>
      </c>
      <c r="AT33" s="44">
        <v>0</v>
      </c>
      <c r="AU33" s="44">
        <v>0</v>
      </c>
      <c r="AV33" s="44">
        <v>0</v>
      </c>
      <c r="AW33" s="44">
        <v>0</v>
      </c>
      <c r="AX33" s="44">
        <v>0</v>
      </c>
    </row>
    <row r="34" spans="1:50" hidden="1" x14ac:dyDescent="0.25">
      <c r="A34" s="30" t="s">
        <v>93</v>
      </c>
      <c r="B34" s="30" t="s">
        <v>94</v>
      </c>
      <c r="C34" s="27">
        <v>0</v>
      </c>
      <c r="D34" s="28" t="e">
        <f>VLOOKUP(A:A,adjustment!A:AD,3,FALSE)</f>
        <v>#N/A</v>
      </c>
      <c r="E34" s="29" t="e">
        <f t="shared" si="0"/>
        <v>#N/A</v>
      </c>
      <c r="F34" s="29"/>
      <c r="G34" s="28">
        <v>0</v>
      </c>
      <c r="H34" s="28" t="e">
        <f>VLOOKUP(A:A,adjustment!A:AD,4,FALSE)</f>
        <v>#N/A</v>
      </c>
      <c r="J34" s="28">
        <v>0</v>
      </c>
      <c r="L34" s="28"/>
      <c r="M34" s="30">
        <v>0</v>
      </c>
      <c r="N34" s="30"/>
      <c r="O34" s="30"/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/>
      <c r="Y34" s="30"/>
      <c r="Z34" s="30">
        <v>0</v>
      </c>
      <c r="AA34" s="30"/>
      <c r="AB34" s="30"/>
      <c r="AC34" s="30">
        <v>0</v>
      </c>
      <c r="AD34" s="30"/>
      <c r="AE34" s="30"/>
      <c r="AF34" s="30">
        <v>0</v>
      </c>
      <c r="AG34" s="30"/>
      <c r="AH34" s="30"/>
      <c r="AI34" s="30">
        <v>0</v>
      </c>
      <c r="AJ34" s="30"/>
      <c r="AK34" s="30"/>
      <c r="AL34" s="30">
        <v>0</v>
      </c>
      <c r="AM34" s="30"/>
      <c r="AN34" s="30"/>
      <c r="AO34" s="30">
        <v>0</v>
      </c>
      <c r="AP34" s="30">
        <v>0</v>
      </c>
      <c r="AQ34" s="30">
        <v>0</v>
      </c>
      <c r="AR34" s="30">
        <v>0</v>
      </c>
      <c r="AS34" s="30">
        <v>0</v>
      </c>
      <c r="AT34" s="30">
        <v>0</v>
      </c>
      <c r="AU34" s="30">
        <v>0</v>
      </c>
      <c r="AV34" s="30">
        <v>0</v>
      </c>
      <c r="AW34" s="30">
        <v>0</v>
      </c>
      <c r="AX34" s="30">
        <v>0</v>
      </c>
    </row>
    <row r="35" spans="1:50" hidden="1" x14ac:dyDescent="0.25">
      <c r="A35" s="30" t="s">
        <v>95</v>
      </c>
      <c r="B35" s="30" t="s">
        <v>96</v>
      </c>
      <c r="C35" s="27">
        <v>0</v>
      </c>
      <c r="D35" s="28" t="e">
        <f>VLOOKUP(A:A,adjustment!A:AD,3,FALSE)</f>
        <v>#N/A</v>
      </c>
      <c r="E35" s="29" t="e">
        <f t="shared" si="0"/>
        <v>#N/A</v>
      </c>
      <c r="F35" s="29"/>
      <c r="G35" s="28">
        <v>0</v>
      </c>
      <c r="H35" s="28" t="e">
        <f>VLOOKUP(A:A,adjustment!A:AD,4,FALSE)</f>
        <v>#N/A</v>
      </c>
      <c r="J35" s="28">
        <v>0</v>
      </c>
      <c r="L35" s="28"/>
      <c r="M35" s="30">
        <v>0</v>
      </c>
      <c r="N35" s="30"/>
      <c r="O35" s="30"/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/>
      <c r="Y35" s="30"/>
      <c r="Z35" s="30">
        <v>0</v>
      </c>
      <c r="AA35" s="30"/>
      <c r="AB35" s="30"/>
      <c r="AC35" s="30">
        <v>0</v>
      </c>
      <c r="AD35" s="30"/>
      <c r="AE35" s="30"/>
      <c r="AF35" s="30">
        <v>0</v>
      </c>
      <c r="AG35" s="30"/>
      <c r="AH35" s="30"/>
      <c r="AI35" s="30">
        <v>0</v>
      </c>
      <c r="AJ35" s="30"/>
      <c r="AK35" s="30"/>
      <c r="AL35" s="30">
        <v>0</v>
      </c>
      <c r="AM35" s="30"/>
      <c r="AN35" s="30"/>
      <c r="AO35" s="30">
        <v>0</v>
      </c>
      <c r="AP35" s="30">
        <v>0</v>
      </c>
      <c r="AQ35" s="30">
        <v>0</v>
      </c>
      <c r="AR35" s="30">
        <v>0</v>
      </c>
      <c r="AS35" s="30">
        <v>0</v>
      </c>
      <c r="AT35" s="30">
        <v>0</v>
      </c>
      <c r="AU35" s="30">
        <v>0</v>
      </c>
      <c r="AV35" s="30">
        <v>0</v>
      </c>
      <c r="AW35" s="30">
        <v>0</v>
      </c>
      <c r="AX35" s="30">
        <v>0</v>
      </c>
    </row>
    <row r="36" spans="1:50" s="32" customFormat="1" x14ac:dyDescent="0.25">
      <c r="A36" s="32" t="s">
        <v>97</v>
      </c>
      <c r="B36" s="32" t="s">
        <v>98</v>
      </c>
      <c r="C36" s="32">
        <v>0.61666699999999997</v>
      </c>
      <c r="D36" s="32">
        <f>VLOOKUP(A:A,adjustment!A:AD,3,FALSE)</f>
        <v>0.61000000000000121</v>
      </c>
      <c r="E36" s="32">
        <f t="shared" si="0"/>
        <v>-6.6669999999987573E-3</v>
      </c>
      <c r="G36" s="32">
        <v>0</v>
      </c>
      <c r="H36" s="32">
        <f>VLOOKUP(A:A,adjustment!A:AD,4,FALSE)</f>
        <v>0</v>
      </c>
      <c r="I36" s="32">
        <f t="shared" ref="I36:I37" si="46">H36-G36</f>
        <v>0</v>
      </c>
      <c r="J36" s="32">
        <v>0</v>
      </c>
      <c r="K36" s="32">
        <f>VLOOKUP(A:A,adjustment!A:AD,5,FALSE)</f>
        <v>0</v>
      </c>
      <c r="L36" s="32">
        <f t="shared" ref="L36:L37" si="47">K36-J36</f>
        <v>0</v>
      </c>
      <c r="M36" s="32">
        <v>0</v>
      </c>
      <c r="N36" s="32">
        <f>VLOOKUP(A:A,adjustment!A:AD,6,FALSE)</f>
        <v>0</v>
      </c>
      <c r="O36" s="32">
        <f t="shared" ref="O36:O37" si="48">N36-M36</f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f>VLOOKUP(A:A,adjustment!A:AD,14,FALSE)</f>
        <v>0</v>
      </c>
      <c r="Y36" s="32">
        <f t="shared" ref="Y36:Y37" si="49">X36-W36</f>
        <v>0</v>
      </c>
      <c r="Z36" s="32">
        <v>0</v>
      </c>
      <c r="AA36" s="32">
        <f>VLOOKUP(A:A,adjustment!A:AD,15,FALSE)</f>
        <v>0</v>
      </c>
      <c r="AB36" s="32">
        <f t="shared" ref="AB36:AB37" si="50">AA36-Z36</f>
        <v>0</v>
      </c>
      <c r="AC36" s="32">
        <v>0</v>
      </c>
      <c r="AD36" s="32">
        <f>VLOOKUP(A:A,adjustment!A:AD,16,FALSE)</f>
        <v>0</v>
      </c>
      <c r="AE36" s="32">
        <f t="shared" ref="AE36:AE37" si="51">AD36-AC36</f>
        <v>0</v>
      </c>
      <c r="AF36" s="32">
        <v>0</v>
      </c>
      <c r="AG36" s="32">
        <f>VLOOKUP(A:A,adjustment!A:AD,17,FALSE)</f>
        <v>0</v>
      </c>
      <c r="AH36" s="32">
        <f t="shared" ref="AH36:AH37" si="52">AG36-AF36</f>
        <v>0</v>
      </c>
      <c r="AI36" s="32">
        <v>0</v>
      </c>
      <c r="AJ36" s="32">
        <f>VLOOKUP(A:A,adjustment!A:AD,18,FALSE)</f>
        <v>0</v>
      </c>
      <c r="AK36" s="32">
        <f t="shared" ref="AK36:AK37" si="53">AJ36-AI36</f>
        <v>0</v>
      </c>
      <c r="AL36" s="32">
        <v>0</v>
      </c>
      <c r="AM36" s="32">
        <f>VLOOKUP(A:A,adjustment!A:AD,19,FALSE)</f>
        <v>0</v>
      </c>
      <c r="AN36" s="32">
        <f t="shared" ref="AN36:AN37" si="54">AM36-AL36</f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0</v>
      </c>
      <c r="AW36" s="32">
        <v>0</v>
      </c>
      <c r="AX36" s="32">
        <v>0</v>
      </c>
    </row>
    <row r="37" spans="1:50" s="32" customFormat="1" x14ac:dyDescent="0.25">
      <c r="A37" s="32" t="s">
        <v>99</v>
      </c>
      <c r="B37" s="32" t="s">
        <v>100</v>
      </c>
      <c r="C37" s="32">
        <v>8.266667</v>
      </c>
      <c r="D37" s="32">
        <f>VLOOKUP(A:A,adjustment!A:AD,3,FALSE)</f>
        <v>12.33</v>
      </c>
      <c r="E37" s="32">
        <f t="shared" si="0"/>
        <v>4.0633330000000001</v>
      </c>
      <c r="G37" s="32">
        <v>8</v>
      </c>
      <c r="H37" s="32">
        <f>VLOOKUP(A:A,adjustment!A:AD,4,FALSE)</f>
        <v>8</v>
      </c>
      <c r="I37" s="32">
        <f t="shared" si="46"/>
        <v>0</v>
      </c>
      <c r="J37" s="32">
        <v>2.233333</v>
      </c>
      <c r="K37" s="32">
        <f>VLOOKUP(A:A,adjustment!A:AD,5,FALSE)</f>
        <v>2.23</v>
      </c>
      <c r="L37" s="32">
        <f t="shared" si="47"/>
        <v>-3.3330000000000304E-3</v>
      </c>
      <c r="M37" s="32">
        <v>0</v>
      </c>
      <c r="N37" s="32">
        <f>VLOOKUP(A:A,adjustment!A:AD,6,FALSE)</f>
        <v>0</v>
      </c>
      <c r="O37" s="32">
        <f t="shared" si="48"/>
        <v>0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-0.45</v>
      </c>
      <c r="X37" s="32">
        <f>VLOOKUP(A:A,adjustment!A:AD,14,FALSE)</f>
        <v>-0.45000000000000018</v>
      </c>
      <c r="Y37" s="32">
        <f t="shared" si="49"/>
        <v>0</v>
      </c>
      <c r="Z37" s="32">
        <v>7.3833330000000004</v>
      </c>
      <c r="AA37" s="32">
        <f>VLOOKUP(A:A,adjustment!A:AD,15,FALSE)</f>
        <v>7.3800000000000026</v>
      </c>
      <c r="AB37" s="32">
        <f t="shared" si="50"/>
        <v>-3.3329999999978099E-3</v>
      </c>
      <c r="AC37" s="32">
        <v>0.5</v>
      </c>
      <c r="AD37" s="32">
        <f>VLOOKUP(A:A,adjustment!A:AD,16,FALSE)</f>
        <v>0</v>
      </c>
      <c r="AE37" s="32">
        <f t="shared" si="51"/>
        <v>-0.5</v>
      </c>
      <c r="AF37" s="32">
        <v>0</v>
      </c>
      <c r="AG37" s="32">
        <f>VLOOKUP(A:A,adjustment!A:AD,17,FALSE)</f>
        <v>0.62</v>
      </c>
      <c r="AH37" s="32">
        <f t="shared" si="52"/>
        <v>0.62</v>
      </c>
      <c r="AI37" s="32">
        <v>0.6</v>
      </c>
      <c r="AJ37" s="32">
        <f>VLOOKUP(A:A,adjustment!A:AD,18,FALSE)</f>
        <v>0.6</v>
      </c>
      <c r="AK37" s="32">
        <f t="shared" si="53"/>
        <v>0</v>
      </c>
      <c r="AL37" s="32">
        <v>0</v>
      </c>
      <c r="AM37" s="32">
        <f>VLOOKUP(A:A,adjustment!A:AD,19,FALSE)</f>
        <v>0</v>
      </c>
      <c r="AN37" s="32">
        <f t="shared" si="54"/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0</v>
      </c>
      <c r="AW37" s="32">
        <v>0</v>
      </c>
      <c r="AX37" s="32">
        <v>0</v>
      </c>
    </row>
    <row r="38" spans="1:50" hidden="1" x14ac:dyDescent="0.25">
      <c r="A38" s="30" t="s">
        <v>101</v>
      </c>
      <c r="B38" s="30" t="s">
        <v>102</v>
      </c>
      <c r="C38" s="27">
        <v>0</v>
      </c>
      <c r="D38" s="28" t="e">
        <f>VLOOKUP(A:A,adjustment!A:AD,3,FALSE)</f>
        <v>#N/A</v>
      </c>
      <c r="E38" s="29" t="e">
        <f t="shared" si="0"/>
        <v>#N/A</v>
      </c>
      <c r="F38" s="29"/>
      <c r="G38" s="28">
        <v>0</v>
      </c>
      <c r="H38" s="28" t="e">
        <f>VLOOKUP(A:A,adjustment!A:AD,4,FALSE)</f>
        <v>#N/A</v>
      </c>
      <c r="J38" s="28">
        <v>0</v>
      </c>
      <c r="L38" s="28"/>
      <c r="M38" s="30">
        <v>0</v>
      </c>
      <c r="N38" s="30"/>
      <c r="O38" s="30"/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/>
      <c r="Y38" s="30"/>
      <c r="Z38" s="30">
        <v>0</v>
      </c>
      <c r="AA38" s="30"/>
      <c r="AB38" s="30"/>
      <c r="AC38" s="30">
        <v>0</v>
      </c>
      <c r="AD38" s="30"/>
      <c r="AE38" s="30"/>
      <c r="AF38" s="30">
        <v>0</v>
      </c>
      <c r="AG38" s="30"/>
      <c r="AH38" s="30"/>
      <c r="AI38" s="30">
        <v>0</v>
      </c>
      <c r="AJ38" s="30"/>
      <c r="AK38" s="30"/>
      <c r="AL38" s="30">
        <v>0</v>
      </c>
      <c r="AM38" s="30"/>
      <c r="AN38" s="30"/>
      <c r="AO38" s="30">
        <v>0</v>
      </c>
      <c r="AP38" s="30">
        <v>0</v>
      </c>
      <c r="AQ38" s="30">
        <v>0</v>
      </c>
      <c r="AR38" s="30">
        <v>0</v>
      </c>
      <c r="AS38" s="30">
        <v>0</v>
      </c>
      <c r="AT38" s="30">
        <v>0</v>
      </c>
      <c r="AU38" s="30">
        <v>0</v>
      </c>
      <c r="AV38" s="30">
        <v>0</v>
      </c>
      <c r="AW38" s="30">
        <v>0</v>
      </c>
      <c r="AX38" s="30">
        <v>0</v>
      </c>
    </row>
    <row r="39" spans="1:50" s="32" customFormat="1" x14ac:dyDescent="0.25">
      <c r="A39" s="32" t="s">
        <v>103</v>
      </c>
      <c r="B39" s="32" t="s">
        <v>104</v>
      </c>
      <c r="C39" s="32">
        <v>4</v>
      </c>
      <c r="D39" s="32">
        <f>VLOOKUP(A:A,adjustment!A:AD,3,FALSE)</f>
        <v>4</v>
      </c>
      <c r="E39" s="32">
        <f t="shared" si="0"/>
        <v>0</v>
      </c>
      <c r="G39" s="32">
        <v>0</v>
      </c>
      <c r="H39" s="32">
        <f>VLOOKUP(A:A,adjustment!A:AD,4,FALSE)</f>
        <v>0</v>
      </c>
      <c r="I39" s="32">
        <f t="shared" ref="I39:I40" si="55">H39-G39</f>
        <v>0</v>
      </c>
      <c r="J39" s="32">
        <v>0</v>
      </c>
      <c r="K39" s="32">
        <f>VLOOKUP(A:A,adjustment!A:AD,5,FALSE)</f>
        <v>0</v>
      </c>
      <c r="L39" s="32">
        <f t="shared" ref="L39:L40" si="56">K39-J39</f>
        <v>0</v>
      </c>
      <c r="M39" s="32">
        <v>0</v>
      </c>
      <c r="N39" s="32">
        <f>VLOOKUP(A:A,adjustment!A:AD,6,FALSE)</f>
        <v>0</v>
      </c>
      <c r="O39" s="32">
        <f t="shared" ref="O39:O40" si="57">N39-M39</f>
        <v>0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f>VLOOKUP(A:A,adjustment!A:AD,14,FALSE)</f>
        <v>0</v>
      </c>
      <c r="Y39" s="32">
        <f t="shared" ref="Y39:Y40" si="58">X39-W39</f>
        <v>0</v>
      </c>
      <c r="Z39" s="32">
        <v>0</v>
      </c>
      <c r="AA39" s="32">
        <f>VLOOKUP(A:A,adjustment!A:AD,15,FALSE)</f>
        <v>0</v>
      </c>
      <c r="AB39" s="32">
        <f t="shared" ref="AB39:AB40" si="59">AA39-Z39</f>
        <v>0</v>
      </c>
      <c r="AC39" s="32">
        <v>4</v>
      </c>
      <c r="AD39" s="32">
        <f>VLOOKUP(A:A,adjustment!A:AD,16,FALSE)</f>
        <v>4</v>
      </c>
      <c r="AE39" s="32">
        <f t="shared" ref="AE39:AE40" si="60">AD39-AC39</f>
        <v>0</v>
      </c>
      <c r="AF39" s="32">
        <v>0</v>
      </c>
      <c r="AG39" s="32">
        <f>VLOOKUP(A:A,adjustment!A:AD,17,FALSE)</f>
        <v>0</v>
      </c>
      <c r="AH39" s="32">
        <f t="shared" ref="AH39:AH40" si="61">AG39-AF39</f>
        <v>0</v>
      </c>
      <c r="AI39" s="32">
        <v>0</v>
      </c>
      <c r="AJ39" s="32">
        <f>VLOOKUP(A:A,adjustment!A:AD,18,FALSE)</f>
        <v>0</v>
      </c>
      <c r="AK39" s="32">
        <f t="shared" ref="AK39:AK40" si="62">AJ39-AI39</f>
        <v>0</v>
      </c>
      <c r="AL39" s="32">
        <v>0</v>
      </c>
      <c r="AM39" s="32">
        <f>VLOOKUP(A:A,adjustment!A:AD,19,FALSE)</f>
        <v>0</v>
      </c>
      <c r="AN39" s="32">
        <f t="shared" ref="AN39:AN40" si="63">AM39-AL39</f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0</v>
      </c>
      <c r="AW39" s="32">
        <v>0</v>
      </c>
      <c r="AX39" s="32">
        <v>0</v>
      </c>
    </row>
    <row r="40" spans="1:50" s="32" customFormat="1" x14ac:dyDescent="0.25">
      <c r="A40" s="32" t="s">
        <v>105</v>
      </c>
      <c r="B40" s="32" t="s">
        <v>106</v>
      </c>
      <c r="C40" s="32">
        <v>3</v>
      </c>
      <c r="D40" s="32">
        <f>VLOOKUP(A:A,adjustment!A:AD,3,FALSE)</f>
        <v>3</v>
      </c>
      <c r="E40" s="32">
        <f t="shared" si="0"/>
        <v>0</v>
      </c>
      <c r="G40" s="32">
        <v>0</v>
      </c>
      <c r="H40" s="32">
        <f>VLOOKUP(A:A,adjustment!A:AD,4,FALSE)</f>
        <v>0</v>
      </c>
      <c r="I40" s="32">
        <f t="shared" si="55"/>
        <v>0</v>
      </c>
      <c r="J40" s="32">
        <v>0</v>
      </c>
      <c r="K40" s="32">
        <f>VLOOKUP(A:A,adjustment!A:AD,5,FALSE)</f>
        <v>0</v>
      </c>
      <c r="L40" s="32">
        <f t="shared" si="56"/>
        <v>0</v>
      </c>
      <c r="M40" s="32">
        <v>0</v>
      </c>
      <c r="N40" s="32">
        <f>VLOOKUP(A:A,adjustment!A:AD,6,FALSE)</f>
        <v>0</v>
      </c>
      <c r="O40" s="32">
        <f t="shared" si="57"/>
        <v>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f>VLOOKUP(A:A,adjustment!A:AD,14,FALSE)</f>
        <v>0</v>
      </c>
      <c r="Y40" s="32">
        <f t="shared" si="58"/>
        <v>0</v>
      </c>
      <c r="Z40" s="32">
        <v>0</v>
      </c>
      <c r="AA40" s="32">
        <f>VLOOKUP(A:A,adjustment!A:AD,15,FALSE)</f>
        <v>0</v>
      </c>
      <c r="AB40" s="32">
        <f t="shared" si="59"/>
        <v>0</v>
      </c>
      <c r="AC40" s="32">
        <v>2</v>
      </c>
      <c r="AD40" s="32">
        <f>VLOOKUP(A:A,adjustment!A:AD,16,FALSE)</f>
        <v>1.9999999999999996</v>
      </c>
      <c r="AE40" s="32">
        <f t="shared" si="60"/>
        <v>0</v>
      </c>
      <c r="AF40" s="32">
        <v>0</v>
      </c>
      <c r="AG40" s="32">
        <f>VLOOKUP(A:A,adjustment!A:AD,17,FALSE)</f>
        <v>0</v>
      </c>
      <c r="AH40" s="32">
        <f t="shared" si="61"/>
        <v>0</v>
      </c>
      <c r="AI40" s="32">
        <v>0</v>
      </c>
      <c r="AJ40" s="32">
        <f>VLOOKUP(A:A,adjustment!A:AD,18,FALSE)</f>
        <v>0</v>
      </c>
      <c r="AK40" s="32">
        <f t="shared" si="62"/>
        <v>0</v>
      </c>
      <c r="AL40" s="32">
        <v>0</v>
      </c>
      <c r="AM40" s="32">
        <f>VLOOKUP(A:A,adjustment!A:AD,19,FALSE)</f>
        <v>0</v>
      </c>
      <c r="AN40" s="32">
        <f t="shared" si="63"/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0</v>
      </c>
      <c r="AW40" s="32">
        <v>0</v>
      </c>
      <c r="AX40" s="32">
        <v>0</v>
      </c>
    </row>
    <row r="41" spans="1:50" hidden="1" x14ac:dyDescent="0.25">
      <c r="A41" s="30" t="s">
        <v>107</v>
      </c>
      <c r="B41" s="30" t="s">
        <v>108</v>
      </c>
      <c r="C41" s="27">
        <v>0</v>
      </c>
      <c r="D41" s="28" t="e">
        <f>VLOOKUP(A:A,adjustment!A:AD,3,FALSE)</f>
        <v>#N/A</v>
      </c>
      <c r="E41" s="29" t="e">
        <f t="shared" si="0"/>
        <v>#N/A</v>
      </c>
      <c r="F41" s="29"/>
      <c r="G41" s="28">
        <v>0</v>
      </c>
      <c r="H41" s="28" t="e">
        <f>VLOOKUP(A:A,adjustment!A:AD,4,FALSE)</f>
        <v>#N/A</v>
      </c>
      <c r="J41" s="28">
        <v>0</v>
      </c>
      <c r="L41" s="28"/>
      <c r="M41" s="30">
        <v>0</v>
      </c>
      <c r="N41" s="30"/>
      <c r="O41" s="30"/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/>
      <c r="Y41" s="30"/>
      <c r="Z41" s="30">
        <v>0</v>
      </c>
      <c r="AA41" s="30"/>
      <c r="AB41" s="30"/>
      <c r="AC41" s="30">
        <v>0</v>
      </c>
      <c r="AD41" s="30"/>
      <c r="AE41" s="30"/>
      <c r="AF41" s="30">
        <v>0</v>
      </c>
      <c r="AG41" s="30"/>
      <c r="AH41" s="30"/>
      <c r="AI41" s="30">
        <v>0</v>
      </c>
      <c r="AJ41" s="30"/>
      <c r="AK41" s="30"/>
      <c r="AL41" s="30">
        <v>0</v>
      </c>
      <c r="AM41" s="30"/>
      <c r="AN41" s="30"/>
      <c r="AO41" s="30">
        <v>0</v>
      </c>
      <c r="AP41" s="30">
        <v>0</v>
      </c>
      <c r="AQ41" s="30">
        <v>0</v>
      </c>
      <c r="AR41" s="30">
        <v>0</v>
      </c>
      <c r="AS41" s="30">
        <v>0</v>
      </c>
      <c r="AT41" s="30">
        <v>0</v>
      </c>
      <c r="AU41" s="30">
        <v>0</v>
      </c>
      <c r="AV41" s="30">
        <v>0</v>
      </c>
      <c r="AW41" s="30">
        <v>0</v>
      </c>
      <c r="AX41" s="30">
        <v>0</v>
      </c>
    </row>
    <row r="42" spans="1:50" hidden="1" x14ac:dyDescent="0.25">
      <c r="A42" s="30" t="s">
        <v>109</v>
      </c>
      <c r="B42" s="30" t="s">
        <v>110</v>
      </c>
      <c r="C42" s="27">
        <v>0</v>
      </c>
      <c r="D42" s="28" t="e">
        <f>VLOOKUP(A:A,adjustment!A:AD,3,FALSE)</f>
        <v>#N/A</v>
      </c>
      <c r="E42" s="29" t="e">
        <f t="shared" si="0"/>
        <v>#N/A</v>
      </c>
      <c r="F42" s="29"/>
      <c r="G42" s="28">
        <v>0</v>
      </c>
      <c r="H42" s="28" t="e">
        <f>VLOOKUP(A:A,adjustment!A:AD,4,FALSE)</f>
        <v>#N/A</v>
      </c>
      <c r="J42" s="28">
        <v>0</v>
      </c>
      <c r="L42" s="28"/>
      <c r="M42" s="30">
        <v>0</v>
      </c>
      <c r="N42" s="30"/>
      <c r="O42" s="30"/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/>
      <c r="Y42" s="30"/>
      <c r="Z42" s="30">
        <v>0</v>
      </c>
      <c r="AA42" s="30"/>
      <c r="AB42" s="30"/>
      <c r="AC42" s="30">
        <v>0</v>
      </c>
      <c r="AD42" s="30"/>
      <c r="AE42" s="30"/>
      <c r="AF42" s="30">
        <v>0</v>
      </c>
      <c r="AG42" s="30"/>
      <c r="AH42" s="30"/>
      <c r="AI42" s="30">
        <v>0</v>
      </c>
      <c r="AJ42" s="30"/>
      <c r="AK42" s="30"/>
      <c r="AL42" s="30">
        <v>0</v>
      </c>
      <c r="AM42" s="30"/>
      <c r="AN42" s="30"/>
      <c r="AO42" s="30">
        <v>0</v>
      </c>
      <c r="AP42" s="30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0</v>
      </c>
      <c r="AW42" s="30">
        <v>0</v>
      </c>
      <c r="AX42" s="30">
        <v>0</v>
      </c>
    </row>
    <row r="43" spans="1:50" s="32" customFormat="1" x14ac:dyDescent="0.25">
      <c r="A43" s="32" t="s">
        <v>111</v>
      </c>
      <c r="B43" s="32" t="s">
        <v>112</v>
      </c>
      <c r="C43" s="32">
        <v>4</v>
      </c>
      <c r="D43" s="32">
        <f>VLOOKUP(A:A,adjustment!A:AD,3,FALSE)</f>
        <v>4</v>
      </c>
      <c r="E43" s="32">
        <f t="shared" si="0"/>
        <v>0</v>
      </c>
      <c r="G43" s="32">
        <v>0</v>
      </c>
      <c r="H43" s="32">
        <f>VLOOKUP(A:A,adjustment!A:AD,4,FALSE)</f>
        <v>0</v>
      </c>
      <c r="I43" s="32">
        <f t="shared" ref="I43:I49" si="64">H43-G43</f>
        <v>0</v>
      </c>
      <c r="J43" s="32">
        <v>0</v>
      </c>
      <c r="K43" s="32">
        <f>VLOOKUP(A:A,adjustment!A:AD,5,FALSE)</f>
        <v>0</v>
      </c>
      <c r="L43" s="32">
        <f t="shared" ref="L43:L49" si="65">K43-J43</f>
        <v>0</v>
      </c>
      <c r="M43" s="32">
        <v>0</v>
      </c>
      <c r="N43" s="32">
        <f>VLOOKUP(A:A,adjustment!A:AD,6,FALSE)</f>
        <v>0</v>
      </c>
      <c r="O43" s="32">
        <f t="shared" ref="O43:O49" si="66">N43-M43</f>
        <v>0</v>
      </c>
      <c r="P43" s="32">
        <v>0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f>VLOOKUP(A:A,adjustment!A:AD,14,FALSE)</f>
        <v>0</v>
      </c>
      <c r="Y43" s="32">
        <f t="shared" ref="Y43:Y49" si="67">X43-W43</f>
        <v>0</v>
      </c>
      <c r="Z43" s="32">
        <v>8</v>
      </c>
      <c r="AA43" s="32">
        <f>VLOOKUP(A:A,adjustment!A:AD,15,FALSE)</f>
        <v>8</v>
      </c>
      <c r="AB43" s="32">
        <f t="shared" ref="AB43:AB49" si="68">AA43-Z43</f>
        <v>0</v>
      </c>
      <c r="AC43" s="32">
        <v>4</v>
      </c>
      <c r="AD43" s="32">
        <f>VLOOKUP(A:A,adjustment!A:AD,16,FALSE)</f>
        <v>4</v>
      </c>
      <c r="AE43" s="32">
        <f t="shared" ref="AE43:AE49" si="69">AD43-AC43</f>
        <v>0</v>
      </c>
      <c r="AF43" s="32">
        <v>0</v>
      </c>
      <c r="AG43" s="32">
        <f>VLOOKUP(A:A,adjustment!A:AD,17,FALSE)</f>
        <v>0</v>
      </c>
      <c r="AH43" s="32">
        <f t="shared" ref="AH43:AH49" si="70">AG43-AF43</f>
        <v>0</v>
      </c>
      <c r="AI43" s="32">
        <v>0</v>
      </c>
      <c r="AJ43" s="32">
        <f>VLOOKUP(A:A,adjustment!A:AD,18,FALSE)</f>
        <v>0</v>
      </c>
      <c r="AK43" s="32">
        <f t="shared" ref="AK43:AK49" si="71">AJ43-AI43</f>
        <v>0</v>
      </c>
      <c r="AL43" s="32">
        <v>0</v>
      </c>
      <c r="AM43" s="32">
        <f>VLOOKUP(A:A,adjustment!A:AD,19,FALSE)</f>
        <v>0</v>
      </c>
      <c r="AN43" s="32">
        <f t="shared" ref="AN43:AN49" si="72">AM43-AL43</f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0</v>
      </c>
      <c r="AW43" s="32">
        <v>0</v>
      </c>
      <c r="AX43" s="32">
        <v>0</v>
      </c>
    </row>
    <row r="44" spans="1:50" s="45" customFormat="1" x14ac:dyDescent="0.25">
      <c r="A44" s="45" t="s">
        <v>113</v>
      </c>
      <c r="B44" s="45" t="s">
        <v>114</v>
      </c>
      <c r="C44" s="45">
        <v>3.45</v>
      </c>
      <c r="D44" s="45">
        <f>VLOOKUP(A:A,adjustment!A:AD,3,FALSE)</f>
        <v>3.4499999999999993</v>
      </c>
      <c r="E44" s="45">
        <f t="shared" si="0"/>
        <v>0</v>
      </c>
      <c r="F44" s="45" t="s">
        <v>219</v>
      </c>
      <c r="G44" s="45">
        <v>0</v>
      </c>
      <c r="H44" s="45">
        <f>VLOOKUP(A:A,adjustment!A:AD,4,FALSE)</f>
        <v>0</v>
      </c>
      <c r="I44" s="45">
        <f t="shared" si="64"/>
        <v>0</v>
      </c>
      <c r="J44" s="45">
        <v>0</v>
      </c>
      <c r="K44" s="45">
        <f>VLOOKUP(A:A,adjustment!A:AD,5,FALSE)</f>
        <v>0</v>
      </c>
      <c r="L44" s="45">
        <f t="shared" si="65"/>
        <v>0</v>
      </c>
      <c r="M44" s="45">
        <v>0</v>
      </c>
      <c r="N44" s="45">
        <f>VLOOKUP(A:A,adjustment!A:AD,6,FALSE)</f>
        <v>0</v>
      </c>
      <c r="O44" s="45">
        <f t="shared" si="66"/>
        <v>0</v>
      </c>
      <c r="P44" s="45">
        <v>0</v>
      </c>
      <c r="Q44" s="45">
        <v>0</v>
      </c>
      <c r="R44" s="45">
        <v>0</v>
      </c>
      <c r="S44" s="45">
        <v>0</v>
      </c>
      <c r="T44" s="45">
        <v>0</v>
      </c>
      <c r="U44" s="45">
        <v>0</v>
      </c>
      <c r="V44" s="45">
        <v>0</v>
      </c>
      <c r="W44" s="45">
        <v>0</v>
      </c>
      <c r="X44" s="45">
        <f>VLOOKUP(A:A,adjustment!A:AD,14,FALSE)</f>
        <v>0</v>
      </c>
      <c r="Y44" s="45">
        <f t="shared" si="67"/>
        <v>0</v>
      </c>
      <c r="Z44" s="45">
        <v>0</v>
      </c>
      <c r="AA44" s="45">
        <f>VLOOKUP(A:A,adjustment!A:AD,15,FALSE)</f>
        <v>0</v>
      </c>
      <c r="AB44" s="45">
        <f t="shared" si="68"/>
        <v>0</v>
      </c>
      <c r="AC44" s="45">
        <v>0.2</v>
      </c>
      <c r="AD44" s="45">
        <f>VLOOKUP(A:A,adjustment!A:AD,16,FALSE)</f>
        <v>0</v>
      </c>
      <c r="AE44" s="45">
        <f t="shared" si="69"/>
        <v>-0.2</v>
      </c>
      <c r="AF44" s="45">
        <v>0</v>
      </c>
      <c r="AG44" s="45">
        <f>VLOOKUP(A:A,adjustment!A:AD,17,FALSE)</f>
        <v>0</v>
      </c>
      <c r="AH44" s="45">
        <f t="shared" si="70"/>
        <v>0</v>
      </c>
      <c r="AI44" s="45">
        <v>0</v>
      </c>
      <c r="AJ44" s="45">
        <f>VLOOKUP(A:A,adjustment!A:AD,18,FALSE)</f>
        <v>0</v>
      </c>
      <c r="AK44" s="45">
        <f t="shared" si="71"/>
        <v>0</v>
      </c>
      <c r="AL44" s="45">
        <v>0</v>
      </c>
      <c r="AM44" s="45">
        <f>VLOOKUP(A:A,adjustment!A:AD,19,FALSE)</f>
        <v>0</v>
      </c>
      <c r="AN44" s="45">
        <f t="shared" si="72"/>
        <v>0</v>
      </c>
      <c r="AO44" s="45">
        <v>0</v>
      </c>
      <c r="AP44" s="45">
        <v>0</v>
      </c>
      <c r="AQ44" s="45">
        <v>0</v>
      </c>
      <c r="AR44" s="45">
        <v>0</v>
      </c>
      <c r="AS44" s="45">
        <v>0</v>
      </c>
      <c r="AT44" s="45">
        <v>0</v>
      </c>
      <c r="AU44" s="45">
        <v>0</v>
      </c>
      <c r="AV44" s="45">
        <v>0</v>
      </c>
      <c r="AW44" s="45">
        <v>0</v>
      </c>
      <c r="AX44" s="45">
        <v>0</v>
      </c>
    </row>
    <row r="45" spans="1:50" s="32" customFormat="1" x14ac:dyDescent="0.25">
      <c r="A45" s="32" t="s">
        <v>115</v>
      </c>
      <c r="B45" s="32" t="s">
        <v>116</v>
      </c>
      <c r="C45" s="32">
        <v>0</v>
      </c>
      <c r="D45" s="32">
        <f>VLOOKUP(A:A,adjustment!A:AD,3,FALSE)</f>
        <v>0</v>
      </c>
      <c r="E45" s="32">
        <f t="shared" si="0"/>
        <v>0</v>
      </c>
      <c r="G45" s="32">
        <v>8</v>
      </c>
      <c r="H45" s="32">
        <f>VLOOKUP(A:A,adjustment!A:AD,4,FALSE)</f>
        <v>8</v>
      </c>
      <c r="I45" s="32">
        <f t="shared" si="64"/>
        <v>0</v>
      </c>
      <c r="J45" s="32">
        <v>0.2</v>
      </c>
      <c r="K45" s="32">
        <f>VLOOKUP(A:A,adjustment!A:AD,5,FALSE)</f>
        <v>0</v>
      </c>
      <c r="L45" s="32">
        <f t="shared" si="65"/>
        <v>-0.2</v>
      </c>
      <c r="M45" s="32">
        <v>0</v>
      </c>
      <c r="N45" s="32">
        <f>VLOOKUP(A:A,adjustment!A:AD,6,FALSE)</f>
        <v>0</v>
      </c>
      <c r="O45" s="32">
        <f t="shared" si="66"/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f>VLOOKUP(A:A,adjustment!A:AD,14,FALSE)</f>
        <v>0</v>
      </c>
      <c r="Y45" s="32">
        <f t="shared" si="67"/>
        <v>0</v>
      </c>
      <c r="Z45" s="32">
        <v>0</v>
      </c>
      <c r="AA45" s="32">
        <f>VLOOKUP(A:A,adjustment!A:AD,15,FALSE)</f>
        <v>0</v>
      </c>
      <c r="AB45" s="32">
        <f t="shared" si="68"/>
        <v>0</v>
      </c>
      <c r="AC45" s="32">
        <v>0</v>
      </c>
      <c r="AD45" s="32">
        <f>VLOOKUP(A:A,adjustment!A:AD,16,FALSE)</f>
        <v>0</v>
      </c>
      <c r="AE45" s="32">
        <f t="shared" si="69"/>
        <v>0</v>
      </c>
      <c r="AF45" s="32">
        <v>0</v>
      </c>
      <c r="AG45" s="32">
        <f>VLOOKUP(A:A,adjustment!A:AD,17,FALSE)</f>
        <v>0</v>
      </c>
      <c r="AH45" s="32">
        <f t="shared" si="70"/>
        <v>0</v>
      </c>
      <c r="AI45" s="32">
        <v>0.13333300000000001</v>
      </c>
      <c r="AJ45" s="32">
        <f>VLOOKUP(A:A,adjustment!A:AD,18,FALSE)</f>
        <v>0.13</v>
      </c>
      <c r="AK45" s="32">
        <f t="shared" si="71"/>
        <v>-3.3330000000000026E-3</v>
      </c>
      <c r="AL45" s="32">
        <v>8</v>
      </c>
      <c r="AM45" s="32">
        <f>VLOOKUP(A:A,adjustment!A:AD,19,FALSE)</f>
        <v>8</v>
      </c>
      <c r="AN45" s="32">
        <f t="shared" si="72"/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0</v>
      </c>
      <c r="AW45" s="32">
        <v>0</v>
      </c>
      <c r="AX45" s="32">
        <v>0</v>
      </c>
    </row>
    <row r="46" spans="1:50" s="32" customFormat="1" x14ac:dyDescent="0.25">
      <c r="A46" s="32" t="s">
        <v>117</v>
      </c>
      <c r="B46" s="32" t="s">
        <v>118</v>
      </c>
      <c r="C46" s="32">
        <v>31.216667000000001</v>
      </c>
      <c r="D46" s="32">
        <f>VLOOKUP(A:A,adjustment!A:AD,3,FALSE)</f>
        <v>31.22</v>
      </c>
      <c r="E46" s="32">
        <f t="shared" si="0"/>
        <v>3.3329999999978099E-3</v>
      </c>
      <c r="G46" s="32">
        <v>0</v>
      </c>
      <c r="H46" s="32">
        <f>VLOOKUP(A:A,adjustment!A:AD,4,FALSE)</f>
        <v>0</v>
      </c>
      <c r="I46" s="32">
        <f t="shared" si="64"/>
        <v>0</v>
      </c>
      <c r="J46" s="32">
        <v>0</v>
      </c>
      <c r="K46" s="32">
        <f>VLOOKUP(A:A,adjustment!A:AD,5,FALSE)</f>
        <v>0</v>
      </c>
      <c r="L46" s="32">
        <f t="shared" si="65"/>
        <v>0</v>
      </c>
      <c r="M46" s="32">
        <v>0</v>
      </c>
      <c r="N46" s="32">
        <f>VLOOKUP(A:A,adjustment!A:AD,6,FALSE)</f>
        <v>0</v>
      </c>
      <c r="O46" s="32">
        <f t="shared" si="66"/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f>VLOOKUP(A:A,adjustment!A:AD,14,FALSE)</f>
        <v>0</v>
      </c>
      <c r="Y46" s="32">
        <f t="shared" si="67"/>
        <v>0</v>
      </c>
      <c r="Z46" s="32">
        <v>0</v>
      </c>
      <c r="AA46" s="32">
        <f>VLOOKUP(A:A,adjustment!A:AD,15,FALSE)</f>
        <v>0</v>
      </c>
      <c r="AB46" s="32">
        <f t="shared" si="68"/>
        <v>0</v>
      </c>
      <c r="AC46" s="32">
        <v>8.2166669999999993</v>
      </c>
      <c r="AD46" s="32">
        <f>VLOOKUP(A:A,adjustment!A:AD,16,FALSE)</f>
        <v>8</v>
      </c>
      <c r="AE46" s="32">
        <f t="shared" si="69"/>
        <v>-0.21666699999999928</v>
      </c>
      <c r="AF46" s="32">
        <v>0</v>
      </c>
      <c r="AG46" s="32">
        <f>VLOOKUP(A:A,adjustment!A:AD,17,FALSE)</f>
        <v>0</v>
      </c>
      <c r="AH46" s="32">
        <f t="shared" si="70"/>
        <v>0</v>
      </c>
      <c r="AI46" s="32">
        <v>0</v>
      </c>
      <c r="AJ46" s="32">
        <f>VLOOKUP(A:A,adjustment!A:AD,18,FALSE)</f>
        <v>0</v>
      </c>
      <c r="AK46" s="32">
        <f t="shared" si="71"/>
        <v>0</v>
      </c>
      <c r="AL46" s="32">
        <v>0</v>
      </c>
      <c r="AM46" s="32">
        <f>VLOOKUP(A:A,adjustment!A:AD,19,FALSE)</f>
        <v>0</v>
      </c>
      <c r="AN46" s="32">
        <f t="shared" si="72"/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0</v>
      </c>
      <c r="AW46" s="32">
        <v>0</v>
      </c>
      <c r="AX46" s="32">
        <v>0</v>
      </c>
    </row>
    <row r="47" spans="1:50" s="32" customFormat="1" x14ac:dyDescent="0.25">
      <c r="A47" s="32" t="s">
        <v>119</v>
      </c>
      <c r="B47" s="32" t="s">
        <v>120</v>
      </c>
      <c r="C47" s="32">
        <v>0</v>
      </c>
      <c r="D47" s="32">
        <f>VLOOKUP(A:A,adjustment!A:AD,3,FALSE)</f>
        <v>0</v>
      </c>
      <c r="E47" s="32">
        <f t="shared" si="0"/>
        <v>0</v>
      </c>
      <c r="G47" s="32">
        <v>8</v>
      </c>
      <c r="H47" s="32">
        <f>VLOOKUP(A:A,adjustment!A:AD,4,FALSE)</f>
        <v>8</v>
      </c>
      <c r="I47" s="32">
        <f t="shared" si="64"/>
        <v>0</v>
      </c>
      <c r="J47" s="32">
        <v>0</v>
      </c>
      <c r="K47" s="32">
        <f>VLOOKUP(A:A,adjustment!A:AD,5,FALSE)</f>
        <v>0</v>
      </c>
      <c r="L47" s="32">
        <f t="shared" si="65"/>
        <v>0</v>
      </c>
      <c r="M47" s="32">
        <v>0</v>
      </c>
      <c r="N47" s="32">
        <f>VLOOKUP(A:A,adjustment!A:AD,6,FALSE)</f>
        <v>0</v>
      </c>
      <c r="O47" s="32">
        <f t="shared" si="66"/>
        <v>0</v>
      </c>
      <c r="P47" s="32">
        <v>0</v>
      </c>
      <c r="Q47" s="32">
        <v>0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f>VLOOKUP(A:A,adjustment!A:AD,14,FALSE)</f>
        <v>0</v>
      </c>
      <c r="Y47" s="32">
        <f t="shared" si="67"/>
        <v>0</v>
      </c>
      <c r="Z47" s="32">
        <v>0</v>
      </c>
      <c r="AA47" s="32">
        <f>VLOOKUP(A:A,adjustment!A:AD,15,FALSE)</f>
        <v>0</v>
      </c>
      <c r="AB47" s="32">
        <f t="shared" si="68"/>
        <v>0</v>
      </c>
      <c r="AC47" s="32">
        <v>0</v>
      </c>
      <c r="AD47" s="32">
        <f>VLOOKUP(A:A,adjustment!A:AD,16,FALSE)</f>
        <v>0</v>
      </c>
      <c r="AE47" s="32">
        <f t="shared" si="69"/>
        <v>0</v>
      </c>
      <c r="AF47" s="32">
        <v>0</v>
      </c>
      <c r="AG47" s="32">
        <f>VLOOKUP(A:A,adjustment!A:AD,17,FALSE)</f>
        <v>0</v>
      </c>
      <c r="AH47" s="32">
        <f t="shared" si="70"/>
        <v>0</v>
      </c>
      <c r="AI47" s="32">
        <v>0</v>
      </c>
      <c r="AJ47" s="32">
        <f>VLOOKUP(A:A,adjustment!A:AD,18,FALSE)</f>
        <v>0</v>
      </c>
      <c r="AK47" s="32">
        <f t="shared" si="71"/>
        <v>0</v>
      </c>
      <c r="AL47" s="32">
        <v>8</v>
      </c>
      <c r="AM47" s="32">
        <f>VLOOKUP(A:A,adjustment!A:AD,19,FALSE)</f>
        <v>8</v>
      </c>
      <c r="AN47" s="32">
        <f t="shared" si="72"/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0</v>
      </c>
      <c r="AW47" s="32">
        <v>0</v>
      </c>
      <c r="AX47" s="32">
        <v>0</v>
      </c>
    </row>
    <row r="48" spans="1:50" s="32" customFormat="1" x14ac:dyDescent="0.25">
      <c r="A48" s="32" t="s">
        <v>121</v>
      </c>
      <c r="B48" s="32" t="s">
        <v>122</v>
      </c>
      <c r="C48" s="32">
        <v>0</v>
      </c>
      <c r="D48" s="32">
        <f>VLOOKUP(A:A,adjustment!A:AD,3,FALSE)</f>
        <v>0</v>
      </c>
      <c r="E48" s="32">
        <f t="shared" si="0"/>
        <v>0</v>
      </c>
      <c r="G48" s="32">
        <v>0</v>
      </c>
      <c r="H48" s="32">
        <f>VLOOKUP(A:A,adjustment!A:AD,4,FALSE)</f>
        <v>0</v>
      </c>
      <c r="I48" s="32">
        <f t="shared" si="64"/>
        <v>0</v>
      </c>
      <c r="J48" s="32">
        <v>0</v>
      </c>
      <c r="K48" s="32">
        <f>VLOOKUP(A:A,adjustment!A:AD,5,FALSE)</f>
        <v>0</v>
      </c>
      <c r="L48" s="32">
        <f t="shared" si="65"/>
        <v>0</v>
      </c>
      <c r="M48" s="32">
        <v>0</v>
      </c>
      <c r="N48" s="32">
        <f>VLOOKUP(A:A,adjustment!A:AD,6,FALSE)</f>
        <v>0</v>
      </c>
      <c r="O48" s="32">
        <f t="shared" si="66"/>
        <v>0</v>
      </c>
      <c r="P48" s="32">
        <v>0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f>VLOOKUP(A:A,adjustment!A:AD,14,FALSE)</f>
        <v>0</v>
      </c>
      <c r="Y48" s="32">
        <f t="shared" si="67"/>
        <v>0</v>
      </c>
      <c r="Z48" s="32">
        <v>16</v>
      </c>
      <c r="AA48" s="32">
        <f>VLOOKUP(A:A,adjustment!A:AD,15,FALSE)</f>
        <v>16</v>
      </c>
      <c r="AB48" s="32">
        <f t="shared" si="68"/>
        <v>0</v>
      </c>
      <c r="AC48" s="32">
        <v>0</v>
      </c>
      <c r="AD48" s="32">
        <f>VLOOKUP(A:A,adjustment!A:AD,16,FALSE)</f>
        <v>0</v>
      </c>
      <c r="AE48" s="32">
        <f t="shared" si="69"/>
        <v>0</v>
      </c>
      <c r="AF48" s="32">
        <v>0</v>
      </c>
      <c r="AG48" s="32">
        <f>VLOOKUP(A:A,adjustment!A:AD,17,FALSE)</f>
        <v>0</v>
      </c>
      <c r="AH48" s="32">
        <f t="shared" si="70"/>
        <v>0</v>
      </c>
      <c r="AI48" s="32">
        <v>0</v>
      </c>
      <c r="AJ48" s="32">
        <f>VLOOKUP(A:A,adjustment!A:AD,18,FALSE)</f>
        <v>0</v>
      </c>
      <c r="AK48" s="32">
        <f t="shared" si="71"/>
        <v>0</v>
      </c>
      <c r="AL48" s="32">
        <v>0</v>
      </c>
      <c r="AM48" s="32">
        <f>VLOOKUP(A:A,adjustment!A:AD,19,FALSE)</f>
        <v>0</v>
      </c>
      <c r="AN48" s="32">
        <f t="shared" si="72"/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0</v>
      </c>
      <c r="AW48" s="32">
        <v>0</v>
      </c>
      <c r="AX48" s="32">
        <v>0</v>
      </c>
    </row>
    <row r="49" spans="1:50" s="46" customFormat="1" x14ac:dyDescent="0.25">
      <c r="A49" s="46" t="s">
        <v>123</v>
      </c>
      <c r="B49" s="46" t="s">
        <v>124</v>
      </c>
      <c r="C49" s="46">
        <v>9.8166670000000007</v>
      </c>
      <c r="D49" s="46">
        <f>VLOOKUP(A:A,adjustment!A:AD,3,FALSE)</f>
        <v>0</v>
      </c>
      <c r="E49" s="46">
        <f t="shared" si="0"/>
        <v>-9.8166670000000007</v>
      </c>
      <c r="F49" s="46" t="s">
        <v>221</v>
      </c>
      <c r="G49" s="46">
        <v>15.45</v>
      </c>
      <c r="H49" s="46">
        <f>VLOOKUP(A:A,adjustment!A:AD,4,FALSE)</f>
        <v>7.45</v>
      </c>
      <c r="I49" s="46">
        <f t="shared" si="64"/>
        <v>-7.9999999999999991</v>
      </c>
      <c r="J49" s="46">
        <v>10.416667</v>
      </c>
      <c r="K49" s="46">
        <f>VLOOKUP(A:A,adjustment!A:AD,5,FALSE)</f>
        <v>0</v>
      </c>
      <c r="L49" s="46">
        <f t="shared" si="65"/>
        <v>-10.416667</v>
      </c>
      <c r="M49" s="46">
        <v>0</v>
      </c>
      <c r="N49" s="46">
        <f>VLOOKUP(A:A,adjustment!A:AD,6,FALSE)</f>
        <v>0</v>
      </c>
      <c r="O49" s="46">
        <f t="shared" si="66"/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6">
        <v>0</v>
      </c>
      <c r="V49" s="46">
        <v>0</v>
      </c>
      <c r="W49" s="46">
        <v>9.25</v>
      </c>
      <c r="X49" s="46">
        <f>VLOOKUP(A:A,adjustment!A:AD,14,FALSE)</f>
        <v>9.25</v>
      </c>
      <c r="Y49" s="46">
        <f t="shared" si="67"/>
        <v>0</v>
      </c>
      <c r="Z49" s="46">
        <v>1.3833329999999999</v>
      </c>
      <c r="AA49" s="46">
        <f>VLOOKUP(A:A,adjustment!A:AD,15,FALSE)</f>
        <v>1</v>
      </c>
      <c r="AB49" s="46">
        <f t="shared" si="68"/>
        <v>-0.38333299999999992</v>
      </c>
      <c r="AC49" s="46">
        <v>8.4</v>
      </c>
      <c r="AD49" s="46">
        <f>VLOOKUP(A:A,adjustment!A:AD,16,FALSE)</f>
        <v>0</v>
      </c>
      <c r="AE49" s="46">
        <f t="shared" si="69"/>
        <v>-8.4</v>
      </c>
      <c r="AF49" s="46">
        <v>1.4166669999999999</v>
      </c>
      <c r="AG49" s="46">
        <f>VLOOKUP(A:A,adjustment!A:AD,17,FALSE)</f>
        <v>0</v>
      </c>
      <c r="AH49" s="46">
        <f t="shared" si="70"/>
        <v>-1.4166669999999999</v>
      </c>
      <c r="AI49" s="46">
        <v>4</v>
      </c>
      <c r="AJ49" s="46">
        <f>VLOOKUP(A:A,adjustment!A:AD,18,FALSE)</f>
        <v>0</v>
      </c>
      <c r="AK49" s="46">
        <f t="shared" si="71"/>
        <v>-4</v>
      </c>
      <c r="AL49" s="46">
        <v>7.6</v>
      </c>
      <c r="AM49" s="46">
        <f>VLOOKUP(A:A,adjustment!A:AD,19,FALSE)</f>
        <v>0</v>
      </c>
      <c r="AN49" s="46">
        <f t="shared" si="72"/>
        <v>-7.6</v>
      </c>
      <c r="AO49" s="46">
        <v>0</v>
      </c>
      <c r="AP49" s="46">
        <v>0</v>
      </c>
      <c r="AQ49" s="46">
        <v>0</v>
      </c>
      <c r="AR49" s="46">
        <v>0</v>
      </c>
      <c r="AS49" s="46">
        <v>0</v>
      </c>
      <c r="AT49" s="46">
        <v>0</v>
      </c>
      <c r="AU49" s="46">
        <v>0</v>
      </c>
      <c r="AV49" s="46">
        <v>0</v>
      </c>
      <c r="AW49" s="46">
        <v>0</v>
      </c>
      <c r="AX49" s="46">
        <v>0</v>
      </c>
    </row>
    <row r="50" spans="1:50" hidden="1" x14ac:dyDescent="0.25">
      <c r="A50" s="30" t="s">
        <v>125</v>
      </c>
      <c r="B50" s="30" t="s">
        <v>126</v>
      </c>
      <c r="C50" s="27">
        <v>0</v>
      </c>
      <c r="D50" s="28" t="e">
        <f>VLOOKUP(A:A,adjustment!A:AD,3,FALSE)</f>
        <v>#N/A</v>
      </c>
      <c r="E50" s="29" t="e">
        <f t="shared" si="0"/>
        <v>#N/A</v>
      </c>
      <c r="F50" s="29"/>
      <c r="G50" s="28">
        <v>0</v>
      </c>
      <c r="H50" s="28" t="e">
        <f>VLOOKUP(A:A,adjustment!A:AD,4,FALSE)</f>
        <v>#N/A</v>
      </c>
      <c r="J50" s="28">
        <v>0</v>
      </c>
      <c r="L50" s="28"/>
      <c r="M50" s="30">
        <v>0</v>
      </c>
      <c r="N50" s="30"/>
      <c r="O50" s="30"/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/>
      <c r="Y50" s="30"/>
      <c r="Z50" s="30">
        <v>0</v>
      </c>
      <c r="AA50" s="30"/>
      <c r="AB50" s="30"/>
      <c r="AC50" s="30">
        <v>0</v>
      </c>
      <c r="AD50" s="30"/>
      <c r="AE50" s="30"/>
      <c r="AF50" s="30">
        <v>0</v>
      </c>
      <c r="AG50" s="30"/>
      <c r="AH50" s="30"/>
      <c r="AI50" s="30">
        <v>0</v>
      </c>
      <c r="AJ50" s="30"/>
      <c r="AK50" s="30"/>
      <c r="AL50" s="30">
        <v>0</v>
      </c>
      <c r="AM50" s="30"/>
      <c r="AN50" s="30"/>
      <c r="AO50" s="30">
        <v>0</v>
      </c>
      <c r="AP50" s="30">
        <v>0</v>
      </c>
      <c r="AQ50" s="30">
        <v>0</v>
      </c>
      <c r="AR50" s="30">
        <v>0</v>
      </c>
      <c r="AS50" s="30">
        <v>0</v>
      </c>
      <c r="AT50" s="30">
        <v>0</v>
      </c>
      <c r="AU50" s="30">
        <v>0</v>
      </c>
      <c r="AV50" s="30">
        <v>0</v>
      </c>
      <c r="AW50" s="30">
        <v>0</v>
      </c>
      <c r="AX50" s="30">
        <v>0</v>
      </c>
    </row>
    <row r="51" spans="1:50" s="33" customFormat="1" x14ac:dyDescent="0.25">
      <c r="A51" s="33" t="s">
        <v>127</v>
      </c>
      <c r="B51" s="33" t="s">
        <v>128</v>
      </c>
      <c r="C51" s="33">
        <v>4.7166670000000002</v>
      </c>
      <c r="D51" s="33">
        <f>VLOOKUP(A:A,adjustment!A:AD,3,FALSE)</f>
        <v>11.98</v>
      </c>
      <c r="E51" s="33">
        <f t="shared" si="0"/>
        <v>7.2633330000000003</v>
      </c>
      <c r="F51" s="33" t="s">
        <v>214</v>
      </c>
      <c r="G51" s="33">
        <v>0</v>
      </c>
      <c r="H51" s="33">
        <f>VLOOKUP(A:A,adjustment!A:AD,4,FALSE)</f>
        <v>0</v>
      </c>
      <c r="I51" s="33">
        <f>H51-G51</f>
        <v>0</v>
      </c>
      <c r="J51" s="33">
        <v>0</v>
      </c>
      <c r="K51" s="33">
        <f>VLOOKUP(A:A,adjustment!A:AD,5,FALSE)</f>
        <v>0</v>
      </c>
      <c r="L51" s="33">
        <f>K51-J51</f>
        <v>0</v>
      </c>
      <c r="M51" s="33">
        <v>0</v>
      </c>
      <c r="N51" s="33">
        <f>VLOOKUP(A:A,adjustment!A:AD,6,FALSE)</f>
        <v>0</v>
      </c>
      <c r="O51" s="33">
        <f>N51-M51</f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3.9666670000000002</v>
      </c>
      <c r="X51" s="33">
        <f>VLOOKUP(A:A,adjustment!A:AD,14,FALSE)</f>
        <v>10.98</v>
      </c>
      <c r="Y51" s="33">
        <f>X51-W51</f>
        <v>7.0133330000000003</v>
      </c>
      <c r="Z51" s="33">
        <v>0</v>
      </c>
      <c r="AA51" s="33">
        <f>VLOOKUP(A:A,adjustment!A:AD,15,FALSE)</f>
        <v>0</v>
      </c>
      <c r="AB51" s="33">
        <f>AA51-Z51</f>
        <v>0</v>
      </c>
      <c r="AC51" s="33">
        <v>3.7166670000000002</v>
      </c>
      <c r="AD51" s="33">
        <f>VLOOKUP(A:A,adjustment!A:AD,16,FALSE)</f>
        <v>0</v>
      </c>
      <c r="AE51" s="33">
        <f>AD51-AC51</f>
        <v>-3.7166670000000002</v>
      </c>
      <c r="AF51" s="33">
        <v>0</v>
      </c>
      <c r="AG51" s="33">
        <f>VLOOKUP(A:A,adjustment!A:AD,17,FALSE)</f>
        <v>0</v>
      </c>
      <c r="AH51" s="33">
        <f>AG51-AF51</f>
        <v>0</v>
      </c>
      <c r="AI51" s="33">
        <v>0</v>
      </c>
      <c r="AJ51" s="33">
        <f>VLOOKUP(A:A,adjustment!A:AD,18,FALSE)</f>
        <v>0</v>
      </c>
      <c r="AK51" s="33">
        <f>AJ51-AI51</f>
        <v>0</v>
      </c>
      <c r="AL51" s="33">
        <v>0</v>
      </c>
      <c r="AM51" s="33">
        <f>VLOOKUP(A:A,adjustment!A:AD,19,FALSE)</f>
        <v>0</v>
      </c>
      <c r="AN51" s="33">
        <f>AM51-AL51</f>
        <v>0</v>
      </c>
      <c r="AO51" s="33">
        <v>0</v>
      </c>
      <c r="AP51" s="33">
        <v>0</v>
      </c>
      <c r="AQ51" s="33">
        <v>0</v>
      </c>
      <c r="AR51" s="33">
        <v>0</v>
      </c>
      <c r="AS51" s="33">
        <v>0</v>
      </c>
      <c r="AT51" s="33">
        <v>0</v>
      </c>
      <c r="AU51" s="33">
        <v>0</v>
      </c>
      <c r="AV51" s="33">
        <v>0</v>
      </c>
      <c r="AW51" s="33">
        <v>0</v>
      </c>
      <c r="AX51" s="33">
        <v>0</v>
      </c>
    </row>
    <row r="52" spans="1:50" hidden="1" x14ac:dyDescent="0.25">
      <c r="A52" s="30" t="s">
        <v>129</v>
      </c>
      <c r="B52" s="30" t="s">
        <v>130</v>
      </c>
      <c r="C52" s="27">
        <v>0</v>
      </c>
      <c r="D52" s="28" t="e">
        <f>VLOOKUP(A:A,adjustment!A:AD,3,FALSE)</f>
        <v>#N/A</v>
      </c>
      <c r="E52" s="29" t="e">
        <f t="shared" si="0"/>
        <v>#N/A</v>
      </c>
      <c r="F52" s="29"/>
      <c r="G52" s="28">
        <v>0</v>
      </c>
      <c r="H52" s="28" t="e">
        <f>VLOOKUP(A:A,adjustment!A:AD,4,FALSE)</f>
        <v>#N/A</v>
      </c>
      <c r="J52" s="28">
        <v>0</v>
      </c>
      <c r="L52" s="28"/>
      <c r="M52" s="30">
        <v>0</v>
      </c>
      <c r="N52" s="30"/>
      <c r="O52" s="30"/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0</v>
      </c>
      <c r="X52" s="30"/>
      <c r="Y52" s="30"/>
      <c r="Z52" s="30">
        <v>0</v>
      </c>
      <c r="AA52" s="30"/>
      <c r="AB52" s="30"/>
      <c r="AC52" s="30">
        <v>0</v>
      </c>
      <c r="AD52" s="30"/>
      <c r="AE52" s="30"/>
      <c r="AF52" s="30">
        <v>0</v>
      </c>
      <c r="AG52" s="30"/>
      <c r="AH52" s="30"/>
      <c r="AI52" s="30">
        <v>0</v>
      </c>
      <c r="AJ52" s="30"/>
      <c r="AK52" s="30"/>
      <c r="AL52" s="30">
        <v>0</v>
      </c>
      <c r="AM52" s="30"/>
      <c r="AN52" s="30"/>
      <c r="AO52" s="30">
        <v>0</v>
      </c>
      <c r="AP52" s="30">
        <v>0</v>
      </c>
      <c r="AQ52" s="30">
        <v>0</v>
      </c>
      <c r="AR52" s="30">
        <v>0</v>
      </c>
      <c r="AS52" s="30">
        <v>0</v>
      </c>
      <c r="AT52" s="30">
        <v>0</v>
      </c>
      <c r="AU52" s="30">
        <v>0</v>
      </c>
      <c r="AV52" s="30">
        <v>0</v>
      </c>
      <c r="AW52" s="30">
        <v>0</v>
      </c>
      <c r="AX52" s="30">
        <v>0</v>
      </c>
    </row>
    <row r="53" spans="1:50" hidden="1" x14ac:dyDescent="0.25">
      <c r="A53" s="30" t="s">
        <v>131</v>
      </c>
      <c r="B53" s="30" t="s">
        <v>132</v>
      </c>
      <c r="C53" s="27">
        <v>0</v>
      </c>
      <c r="D53" s="28" t="e">
        <f>VLOOKUP(A:A,adjustment!A:AD,3,FALSE)</f>
        <v>#N/A</v>
      </c>
      <c r="E53" s="29" t="e">
        <f t="shared" si="0"/>
        <v>#N/A</v>
      </c>
      <c r="F53" s="29"/>
      <c r="G53" s="28">
        <v>0</v>
      </c>
      <c r="H53" s="28" t="e">
        <f>VLOOKUP(A:A,adjustment!A:AD,4,FALSE)</f>
        <v>#N/A</v>
      </c>
      <c r="J53" s="28">
        <v>0</v>
      </c>
      <c r="L53" s="28"/>
      <c r="M53" s="30">
        <v>0</v>
      </c>
      <c r="N53" s="30"/>
      <c r="O53" s="30"/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/>
      <c r="Y53" s="30"/>
      <c r="Z53" s="30">
        <v>0</v>
      </c>
      <c r="AA53" s="30"/>
      <c r="AB53" s="30"/>
      <c r="AC53" s="30">
        <v>0</v>
      </c>
      <c r="AD53" s="30"/>
      <c r="AE53" s="30"/>
      <c r="AF53" s="30">
        <v>0</v>
      </c>
      <c r="AG53" s="30"/>
      <c r="AH53" s="30"/>
      <c r="AI53" s="30">
        <v>0</v>
      </c>
      <c r="AJ53" s="30"/>
      <c r="AK53" s="30"/>
      <c r="AL53" s="30">
        <v>0</v>
      </c>
      <c r="AM53" s="30"/>
      <c r="AN53" s="30"/>
      <c r="AO53" s="30">
        <v>0</v>
      </c>
      <c r="AP53" s="30">
        <v>0</v>
      </c>
      <c r="AQ53" s="30">
        <v>0</v>
      </c>
      <c r="AR53" s="30">
        <v>0</v>
      </c>
      <c r="AS53" s="30">
        <v>0</v>
      </c>
      <c r="AT53" s="30">
        <v>0</v>
      </c>
      <c r="AU53" s="30">
        <v>0</v>
      </c>
      <c r="AV53" s="30">
        <v>0</v>
      </c>
      <c r="AW53" s="30">
        <v>0</v>
      </c>
      <c r="AX53" s="30">
        <v>0</v>
      </c>
    </row>
    <row r="54" spans="1:50" hidden="1" x14ac:dyDescent="0.25">
      <c r="A54" s="30" t="s">
        <v>133</v>
      </c>
      <c r="B54" s="30" t="s">
        <v>134</v>
      </c>
      <c r="C54" s="27">
        <v>0</v>
      </c>
      <c r="D54" s="28" t="e">
        <f>VLOOKUP(A:A,adjustment!A:AD,3,FALSE)</f>
        <v>#N/A</v>
      </c>
      <c r="E54" s="29" t="e">
        <f t="shared" si="0"/>
        <v>#N/A</v>
      </c>
      <c r="F54" s="29"/>
      <c r="G54" s="28">
        <v>0</v>
      </c>
      <c r="H54" s="28" t="e">
        <f>VLOOKUP(A:A,adjustment!A:AD,4,FALSE)</f>
        <v>#N/A</v>
      </c>
      <c r="J54" s="28">
        <v>0</v>
      </c>
      <c r="L54" s="28"/>
      <c r="M54" s="30">
        <v>0</v>
      </c>
      <c r="N54" s="30"/>
      <c r="O54" s="30"/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/>
      <c r="Y54" s="30"/>
      <c r="Z54" s="30">
        <v>0</v>
      </c>
      <c r="AA54" s="30"/>
      <c r="AB54" s="30"/>
      <c r="AC54" s="30">
        <v>0</v>
      </c>
      <c r="AD54" s="30"/>
      <c r="AE54" s="30"/>
      <c r="AF54" s="30">
        <v>0</v>
      </c>
      <c r="AG54" s="30"/>
      <c r="AH54" s="30"/>
      <c r="AI54" s="30">
        <v>0</v>
      </c>
      <c r="AJ54" s="30"/>
      <c r="AK54" s="30"/>
      <c r="AL54" s="30">
        <v>0</v>
      </c>
      <c r="AM54" s="30"/>
      <c r="AN54" s="30"/>
      <c r="AO54" s="30">
        <v>0</v>
      </c>
      <c r="AP54" s="30">
        <v>0</v>
      </c>
      <c r="AQ54" s="30">
        <v>0</v>
      </c>
      <c r="AR54" s="30">
        <v>0</v>
      </c>
      <c r="AS54" s="30">
        <v>0</v>
      </c>
      <c r="AT54" s="30">
        <v>0</v>
      </c>
      <c r="AU54" s="30">
        <v>0</v>
      </c>
      <c r="AV54" s="30">
        <v>0</v>
      </c>
      <c r="AW54" s="30">
        <v>0</v>
      </c>
      <c r="AX54" s="30">
        <v>0</v>
      </c>
    </row>
    <row r="55" spans="1:50" hidden="1" x14ac:dyDescent="0.25">
      <c r="A55" s="30" t="s">
        <v>135</v>
      </c>
      <c r="B55" s="30" t="s">
        <v>136</v>
      </c>
      <c r="C55" s="27">
        <v>0</v>
      </c>
      <c r="D55" s="28" t="e">
        <f>VLOOKUP(A:A,adjustment!A:AD,3,FALSE)</f>
        <v>#N/A</v>
      </c>
      <c r="E55" s="29" t="e">
        <f t="shared" si="0"/>
        <v>#N/A</v>
      </c>
      <c r="F55" s="29"/>
      <c r="G55" s="28">
        <v>0</v>
      </c>
      <c r="H55" s="28" t="e">
        <f>VLOOKUP(A:A,adjustment!A:AD,4,FALSE)</f>
        <v>#N/A</v>
      </c>
      <c r="J55" s="28">
        <v>0</v>
      </c>
      <c r="L55" s="28"/>
      <c r="M55" s="30">
        <v>0</v>
      </c>
      <c r="N55" s="30"/>
      <c r="O55" s="30"/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/>
      <c r="Y55" s="30"/>
      <c r="Z55" s="30">
        <v>0</v>
      </c>
      <c r="AA55" s="30"/>
      <c r="AB55" s="30"/>
      <c r="AC55" s="30">
        <v>0</v>
      </c>
      <c r="AD55" s="30"/>
      <c r="AE55" s="30"/>
      <c r="AF55" s="30">
        <v>0</v>
      </c>
      <c r="AG55" s="30"/>
      <c r="AH55" s="30"/>
      <c r="AI55" s="30">
        <v>0</v>
      </c>
      <c r="AJ55" s="30"/>
      <c r="AK55" s="30"/>
      <c r="AL55" s="30">
        <v>0</v>
      </c>
      <c r="AM55" s="30"/>
      <c r="AN55" s="30"/>
      <c r="AO55" s="30">
        <v>0</v>
      </c>
      <c r="AP55" s="30">
        <v>0</v>
      </c>
      <c r="AQ55" s="30">
        <v>0</v>
      </c>
      <c r="AR55" s="30">
        <v>0</v>
      </c>
      <c r="AS55" s="30">
        <v>0</v>
      </c>
      <c r="AT55" s="30">
        <v>0</v>
      </c>
      <c r="AU55" s="30">
        <v>0</v>
      </c>
      <c r="AV55" s="30">
        <v>0</v>
      </c>
      <c r="AW55" s="30">
        <v>0</v>
      </c>
      <c r="AX55" s="30">
        <v>0</v>
      </c>
    </row>
    <row r="56" spans="1:50" hidden="1" x14ac:dyDescent="0.25">
      <c r="A56" s="30" t="s">
        <v>137</v>
      </c>
      <c r="B56" s="30" t="s">
        <v>138</v>
      </c>
      <c r="C56" s="27">
        <v>0</v>
      </c>
      <c r="D56" s="28" t="e">
        <f>VLOOKUP(A:A,adjustment!A:AD,3,FALSE)</f>
        <v>#N/A</v>
      </c>
      <c r="E56" s="29" t="e">
        <f t="shared" si="0"/>
        <v>#N/A</v>
      </c>
      <c r="F56" s="29"/>
      <c r="G56" s="28">
        <v>0</v>
      </c>
      <c r="H56" s="28" t="e">
        <f>VLOOKUP(A:A,adjustment!A:AD,4,FALSE)</f>
        <v>#N/A</v>
      </c>
      <c r="J56" s="28">
        <v>0</v>
      </c>
      <c r="L56" s="28"/>
      <c r="M56" s="30">
        <v>0</v>
      </c>
      <c r="N56" s="30"/>
      <c r="O56" s="30"/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/>
      <c r="Y56" s="30"/>
      <c r="Z56" s="30">
        <v>0</v>
      </c>
      <c r="AA56" s="30"/>
      <c r="AB56" s="30"/>
      <c r="AC56" s="30">
        <v>0</v>
      </c>
      <c r="AD56" s="30"/>
      <c r="AE56" s="30"/>
      <c r="AF56" s="30">
        <v>0</v>
      </c>
      <c r="AG56" s="30"/>
      <c r="AH56" s="30"/>
      <c r="AI56" s="30">
        <v>0</v>
      </c>
      <c r="AJ56" s="30"/>
      <c r="AK56" s="30"/>
      <c r="AL56" s="30">
        <v>0</v>
      </c>
      <c r="AM56" s="30"/>
      <c r="AN56" s="30"/>
      <c r="AO56" s="30">
        <v>0</v>
      </c>
      <c r="AP56" s="30">
        <v>0</v>
      </c>
      <c r="AQ56" s="30">
        <v>0</v>
      </c>
      <c r="AR56" s="30">
        <v>0</v>
      </c>
      <c r="AS56" s="30">
        <v>0</v>
      </c>
      <c r="AT56" s="30">
        <v>0</v>
      </c>
      <c r="AU56" s="30">
        <v>0</v>
      </c>
      <c r="AV56" s="30">
        <v>0</v>
      </c>
      <c r="AW56" s="30">
        <v>0</v>
      </c>
      <c r="AX56" s="30">
        <v>0</v>
      </c>
    </row>
    <row r="57" spans="1:50" s="33" customFormat="1" x14ac:dyDescent="0.25">
      <c r="A57" s="33" t="s">
        <v>139</v>
      </c>
      <c r="B57" s="33" t="s">
        <v>140</v>
      </c>
      <c r="C57" s="33">
        <v>0</v>
      </c>
      <c r="D57" s="33">
        <f>VLOOKUP(A:A,adjustment!A:AD,3,FALSE)</f>
        <v>39.5</v>
      </c>
      <c r="E57" s="33">
        <f t="shared" si="0"/>
        <v>39.5</v>
      </c>
      <c r="F57" s="33" t="s">
        <v>222</v>
      </c>
      <c r="G57" s="33">
        <v>0</v>
      </c>
      <c r="H57" s="33">
        <f>VLOOKUP(A:A,adjustment!A:AD,4,FALSE)</f>
        <v>0</v>
      </c>
      <c r="I57" s="33">
        <f t="shared" ref="I57:I58" si="73">H57-G57</f>
        <v>0</v>
      </c>
      <c r="J57" s="33">
        <v>0</v>
      </c>
      <c r="K57" s="33">
        <f>VLOOKUP(A:A,adjustment!A:AD,5,FALSE)</f>
        <v>0</v>
      </c>
      <c r="L57" s="33">
        <f t="shared" ref="L57:L58" si="74">K57-J57</f>
        <v>0</v>
      </c>
      <c r="M57" s="33">
        <v>0</v>
      </c>
      <c r="N57" s="33">
        <f>VLOOKUP(A:A,adjustment!A:AD,6,FALSE)</f>
        <v>0</v>
      </c>
      <c r="O57" s="33">
        <f t="shared" ref="O57:O58" si="75">N57-M57</f>
        <v>0</v>
      </c>
      <c r="P57" s="33">
        <v>0</v>
      </c>
      <c r="Q57" s="33">
        <v>0</v>
      </c>
      <c r="R57" s="33">
        <v>0</v>
      </c>
      <c r="S57" s="33">
        <v>0</v>
      </c>
      <c r="T57" s="33">
        <v>0</v>
      </c>
      <c r="U57" s="33">
        <v>0</v>
      </c>
      <c r="V57" s="33">
        <v>0</v>
      </c>
      <c r="W57" s="33">
        <v>0</v>
      </c>
      <c r="X57" s="33">
        <f>VLOOKUP(A:A,adjustment!A:AD,14,FALSE)</f>
        <v>0</v>
      </c>
      <c r="Y57" s="33">
        <f t="shared" ref="Y57:Y58" si="76">X57-W57</f>
        <v>0</v>
      </c>
      <c r="Z57" s="33">
        <v>0</v>
      </c>
      <c r="AA57" s="33">
        <f>VLOOKUP(A:A,adjustment!A:AD,15,FALSE)</f>
        <v>0</v>
      </c>
      <c r="AB57" s="33">
        <f t="shared" ref="AB57:AB58" si="77">AA57-Z57</f>
        <v>0</v>
      </c>
      <c r="AC57" s="33">
        <v>0</v>
      </c>
      <c r="AD57" s="33">
        <f>VLOOKUP(A:A,adjustment!A:AD,16,FALSE)</f>
        <v>0</v>
      </c>
      <c r="AE57" s="33">
        <f t="shared" ref="AE57:AE58" si="78">AD57-AC57</f>
        <v>0</v>
      </c>
      <c r="AF57" s="33">
        <v>0</v>
      </c>
      <c r="AG57" s="33">
        <f>VLOOKUP(A:A,adjustment!A:AD,17,FALSE)</f>
        <v>0</v>
      </c>
      <c r="AH57" s="33">
        <f t="shared" ref="AH57:AH58" si="79">AG57-AF57</f>
        <v>0</v>
      </c>
      <c r="AI57" s="33">
        <v>0</v>
      </c>
      <c r="AJ57" s="33">
        <f>VLOOKUP(A:A,adjustment!A:AD,18,FALSE)</f>
        <v>0</v>
      </c>
      <c r="AK57" s="33">
        <f t="shared" ref="AK57:AK58" si="80">AJ57-AI57</f>
        <v>0</v>
      </c>
      <c r="AL57" s="33">
        <v>0</v>
      </c>
      <c r="AM57" s="33">
        <f>VLOOKUP(A:A,adjustment!A:AD,19,FALSE)</f>
        <v>0</v>
      </c>
      <c r="AN57" s="33">
        <f t="shared" ref="AN57:AN58" si="81">AM57-AL57</f>
        <v>0</v>
      </c>
      <c r="AO57" s="33">
        <v>0</v>
      </c>
      <c r="AP57" s="33">
        <v>0</v>
      </c>
      <c r="AQ57" s="33">
        <v>0</v>
      </c>
      <c r="AR57" s="33">
        <v>0</v>
      </c>
      <c r="AS57" s="33">
        <v>0</v>
      </c>
      <c r="AT57" s="33">
        <v>0</v>
      </c>
      <c r="AU57" s="33">
        <v>0</v>
      </c>
      <c r="AV57" s="33">
        <v>0</v>
      </c>
      <c r="AW57" s="33">
        <v>0</v>
      </c>
      <c r="AX57" s="33">
        <v>0</v>
      </c>
    </row>
    <row r="58" spans="1:50" s="32" customFormat="1" x14ac:dyDescent="0.25">
      <c r="A58" s="32" t="s">
        <v>141</v>
      </c>
      <c r="B58" s="32" t="s">
        <v>142</v>
      </c>
      <c r="C58" s="32">
        <v>2</v>
      </c>
      <c r="D58" s="32">
        <f>VLOOKUP(A:A,adjustment!A:AD,3,FALSE)</f>
        <v>2</v>
      </c>
      <c r="E58" s="32">
        <f t="shared" si="0"/>
        <v>0</v>
      </c>
      <c r="G58" s="32">
        <v>0</v>
      </c>
      <c r="H58" s="32">
        <f>VLOOKUP(A:A,adjustment!A:AD,4,FALSE)</f>
        <v>0</v>
      </c>
      <c r="I58" s="32">
        <f t="shared" si="73"/>
        <v>0</v>
      </c>
      <c r="J58" s="32">
        <v>0</v>
      </c>
      <c r="K58" s="32">
        <f>VLOOKUP(A:A,adjustment!A:AD,5,FALSE)</f>
        <v>0</v>
      </c>
      <c r="L58" s="32">
        <f t="shared" si="74"/>
        <v>0</v>
      </c>
      <c r="M58" s="32">
        <v>0</v>
      </c>
      <c r="N58" s="32">
        <f>VLOOKUP(A:A,adjustment!A:AD,6,FALSE)</f>
        <v>0</v>
      </c>
      <c r="O58" s="32">
        <f t="shared" si="75"/>
        <v>0</v>
      </c>
      <c r="P58" s="32">
        <v>0</v>
      </c>
      <c r="Q58" s="32">
        <v>0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2</v>
      </c>
      <c r="X58" s="32">
        <f>VLOOKUP(A:A,adjustment!A:AD,14,FALSE)</f>
        <v>2.0000000000000009</v>
      </c>
      <c r="Y58" s="32">
        <f t="shared" si="76"/>
        <v>0</v>
      </c>
      <c r="Z58" s="32">
        <v>0</v>
      </c>
      <c r="AA58" s="32">
        <f>VLOOKUP(A:A,adjustment!A:AD,15,FALSE)</f>
        <v>0</v>
      </c>
      <c r="AB58" s="32">
        <f t="shared" si="77"/>
        <v>0</v>
      </c>
      <c r="AC58" s="32">
        <v>2</v>
      </c>
      <c r="AD58" s="32">
        <f>VLOOKUP(A:A,adjustment!A:AD,16,FALSE)</f>
        <v>2</v>
      </c>
      <c r="AE58" s="32">
        <f t="shared" si="78"/>
        <v>0</v>
      </c>
      <c r="AF58" s="32">
        <v>0</v>
      </c>
      <c r="AG58" s="32">
        <f>VLOOKUP(A:A,adjustment!A:AD,17,FALSE)</f>
        <v>0</v>
      </c>
      <c r="AH58" s="32">
        <f t="shared" si="79"/>
        <v>0</v>
      </c>
      <c r="AI58" s="32">
        <v>0</v>
      </c>
      <c r="AJ58" s="32">
        <f>VLOOKUP(A:A,adjustment!A:AD,18,FALSE)</f>
        <v>0</v>
      </c>
      <c r="AK58" s="32">
        <f t="shared" si="80"/>
        <v>0</v>
      </c>
      <c r="AL58" s="32">
        <v>0</v>
      </c>
      <c r="AM58" s="32">
        <f>VLOOKUP(A:A,adjustment!A:AD,19,FALSE)</f>
        <v>0</v>
      </c>
      <c r="AN58" s="32">
        <f t="shared" si="81"/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32">
        <v>0</v>
      </c>
      <c r="AW58" s="32">
        <v>0</v>
      </c>
      <c r="AX58" s="32">
        <v>0</v>
      </c>
    </row>
    <row r="59" spans="1:50" hidden="1" x14ac:dyDescent="0.25">
      <c r="A59" s="30" t="s">
        <v>143</v>
      </c>
      <c r="B59" s="30" t="s">
        <v>144</v>
      </c>
      <c r="C59" s="27">
        <v>0</v>
      </c>
      <c r="D59" s="28" t="e">
        <f>VLOOKUP(A:A,adjustment!A:AD,3,FALSE)</f>
        <v>#N/A</v>
      </c>
      <c r="E59" s="29" t="e">
        <f t="shared" si="0"/>
        <v>#N/A</v>
      </c>
      <c r="F59" s="29"/>
      <c r="G59" s="28">
        <v>0</v>
      </c>
      <c r="H59" s="28" t="e">
        <f>VLOOKUP(A:A,adjustment!A:AD,4,FALSE)</f>
        <v>#N/A</v>
      </c>
      <c r="J59" s="28">
        <v>0</v>
      </c>
      <c r="L59" s="28"/>
      <c r="M59" s="30">
        <v>0</v>
      </c>
      <c r="N59" s="30"/>
      <c r="O59" s="30"/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/>
      <c r="Y59" s="30"/>
      <c r="Z59" s="30">
        <v>0</v>
      </c>
      <c r="AA59" s="30"/>
      <c r="AB59" s="30"/>
      <c r="AC59" s="30">
        <v>0</v>
      </c>
      <c r="AD59" s="30"/>
      <c r="AE59" s="30"/>
      <c r="AF59" s="30">
        <v>0</v>
      </c>
      <c r="AG59" s="30"/>
      <c r="AH59" s="30"/>
      <c r="AI59" s="30">
        <v>0</v>
      </c>
      <c r="AJ59" s="30"/>
      <c r="AK59" s="30"/>
      <c r="AL59" s="30">
        <v>0</v>
      </c>
      <c r="AM59" s="30"/>
      <c r="AN59" s="30"/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0">
        <v>0</v>
      </c>
    </row>
    <row r="60" spans="1:50" hidden="1" x14ac:dyDescent="0.25">
      <c r="A60" s="30" t="s">
        <v>145</v>
      </c>
      <c r="B60" s="30" t="s">
        <v>146</v>
      </c>
      <c r="C60" s="27">
        <v>0</v>
      </c>
      <c r="D60" s="28" t="e">
        <f>VLOOKUP(A:A,adjustment!A:AD,3,FALSE)</f>
        <v>#N/A</v>
      </c>
      <c r="E60" s="29" t="e">
        <f t="shared" si="0"/>
        <v>#N/A</v>
      </c>
      <c r="F60" s="29"/>
      <c r="G60" s="28">
        <v>0</v>
      </c>
      <c r="H60" s="28" t="e">
        <f>VLOOKUP(A:A,adjustment!A:AD,4,FALSE)</f>
        <v>#N/A</v>
      </c>
      <c r="J60" s="28">
        <v>0</v>
      </c>
      <c r="L60" s="28"/>
      <c r="M60" s="30">
        <v>0</v>
      </c>
      <c r="N60" s="30"/>
      <c r="O60" s="30"/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/>
      <c r="Y60" s="30"/>
      <c r="Z60" s="30">
        <v>0</v>
      </c>
      <c r="AA60" s="30"/>
      <c r="AB60" s="30"/>
      <c r="AC60" s="30">
        <v>0</v>
      </c>
      <c r="AD60" s="30"/>
      <c r="AE60" s="30"/>
      <c r="AF60" s="30">
        <v>0</v>
      </c>
      <c r="AG60" s="30"/>
      <c r="AH60" s="30"/>
      <c r="AI60" s="30">
        <v>0</v>
      </c>
      <c r="AJ60" s="30"/>
      <c r="AK60" s="30"/>
      <c r="AL60" s="30">
        <v>0</v>
      </c>
      <c r="AM60" s="30"/>
      <c r="AN60" s="30"/>
      <c r="AO60" s="30">
        <v>0</v>
      </c>
      <c r="AP60" s="30">
        <v>0</v>
      </c>
      <c r="AQ60" s="30">
        <v>0</v>
      </c>
      <c r="AR60" s="30">
        <v>0</v>
      </c>
      <c r="AS60" s="30">
        <v>0</v>
      </c>
      <c r="AT60" s="30">
        <v>0</v>
      </c>
      <c r="AU60" s="30">
        <v>0</v>
      </c>
      <c r="AV60" s="30">
        <v>0</v>
      </c>
      <c r="AW60" s="30">
        <v>0</v>
      </c>
      <c r="AX60" s="30">
        <v>0</v>
      </c>
    </row>
    <row r="61" spans="1:50" hidden="1" x14ac:dyDescent="0.25">
      <c r="A61" s="30" t="s">
        <v>147</v>
      </c>
      <c r="B61" s="30" t="s">
        <v>148</v>
      </c>
      <c r="C61" s="27">
        <v>0</v>
      </c>
      <c r="D61" s="28" t="e">
        <f>VLOOKUP(A:A,adjustment!A:AD,3,FALSE)</f>
        <v>#N/A</v>
      </c>
      <c r="E61" s="29" t="e">
        <f t="shared" si="0"/>
        <v>#N/A</v>
      </c>
      <c r="F61" s="29"/>
      <c r="G61" s="28">
        <v>0</v>
      </c>
      <c r="H61" s="28" t="e">
        <f>VLOOKUP(A:A,adjustment!A:AD,4,FALSE)</f>
        <v>#N/A</v>
      </c>
      <c r="J61" s="28">
        <v>0</v>
      </c>
      <c r="L61" s="28"/>
      <c r="M61" s="30">
        <v>0</v>
      </c>
      <c r="N61" s="30"/>
      <c r="O61" s="30"/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>
        <v>0</v>
      </c>
      <c r="X61" s="30"/>
      <c r="Y61" s="30"/>
      <c r="Z61" s="30">
        <v>0</v>
      </c>
      <c r="AA61" s="30"/>
      <c r="AB61" s="30"/>
      <c r="AC61" s="30">
        <v>0</v>
      </c>
      <c r="AD61" s="30"/>
      <c r="AE61" s="30"/>
      <c r="AF61" s="30">
        <v>0</v>
      </c>
      <c r="AG61" s="30"/>
      <c r="AH61" s="30"/>
      <c r="AI61" s="30">
        <v>0</v>
      </c>
      <c r="AJ61" s="30"/>
      <c r="AK61" s="30"/>
      <c r="AL61" s="30">
        <v>0</v>
      </c>
      <c r="AM61" s="30"/>
      <c r="AN61" s="30"/>
      <c r="AO61" s="30">
        <v>0</v>
      </c>
      <c r="AP61" s="30">
        <v>0</v>
      </c>
      <c r="AQ61" s="30">
        <v>0</v>
      </c>
      <c r="AR61" s="30">
        <v>0</v>
      </c>
      <c r="AS61" s="30">
        <v>0</v>
      </c>
      <c r="AT61" s="30">
        <v>0</v>
      </c>
      <c r="AU61" s="30">
        <v>0</v>
      </c>
      <c r="AV61" s="30">
        <v>0</v>
      </c>
      <c r="AW61" s="30">
        <v>0</v>
      </c>
      <c r="AX61" s="30">
        <v>0</v>
      </c>
    </row>
    <row r="62" spans="1:50" hidden="1" x14ac:dyDescent="0.25">
      <c r="A62" s="30" t="s">
        <v>149</v>
      </c>
      <c r="B62" s="30" t="s">
        <v>150</v>
      </c>
      <c r="C62" s="27">
        <v>0</v>
      </c>
      <c r="D62" s="28" t="e">
        <f>VLOOKUP(A:A,adjustment!A:AD,3,FALSE)</f>
        <v>#N/A</v>
      </c>
      <c r="E62" s="29" t="e">
        <f t="shared" si="0"/>
        <v>#N/A</v>
      </c>
      <c r="F62" s="29"/>
      <c r="G62" s="28">
        <v>0</v>
      </c>
      <c r="H62" s="28" t="e">
        <f>VLOOKUP(A:A,adjustment!A:AD,4,FALSE)</f>
        <v>#N/A</v>
      </c>
      <c r="J62" s="28">
        <v>0</v>
      </c>
      <c r="L62" s="28"/>
      <c r="M62" s="30">
        <v>0</v>
      </c>
      <c r="N62" s="30"/>
      <c r="O62" s="30"/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  <c r="V62" s="30">
        <v>0</v>
      </c>
      <c r="W62" s="30">
        <v>0</v>
      </c>
      <c r="X62" s="30"/>
      <c r="Y62" s="30"/>
      <c r="Z62" s="30">
        <v>0</v>
      </c>
      <c r="AA62" s="30"/>
      <c r="AB62" s="30"/>
      <c r="AC62" s="30">
        <v>0</v>
      </c>
      <c r="AD62" s="30"/>
      <c r="AE62" s="30"/>
      <c r="AF62" s="30">
        <v>0</v>
      </c>
      <c r="AG62" s="30"/>
      <c r="AH62" s="30"/>
      <c r="AI62" s="30">
        <v>0</v>
      </c>
      <c r="AJ62" s="30"/>
      <c r="AK62" s="30"/>
      <c r="AL62" s="30">
        <v>0</v>
      </c>
      <c r="AM62" s="30"/>
      <c r="AN62" s="30"/>
      <c r="AO62" s="30">
        <v>0</v>
      </c>
      <c r="AP62" s="30">
        <v>0</v>
      </c>
      <c r="AQ62" s="30">
        <v>0</v>
      </c>
      <c r="AR62" s="30">
        <v>0</v>
      </c>
      <c r="AS62" s="30">
        <v>0</v>
      </c>
      <c r="AT62" s="30">
        <v>0</v>
      </c>
      <c r="AU62" s="30">
        <v>0</v>
      </c>
      <c r="AV62" s="30">
        <v>0</v>
      </c>
      <c r="AW62" s="30">
        <v>0</v>
      </c>
      <c r="AX62" s="30">
        <v>0</v>
      </c>
    </row>
    <row r="63" spans="1:50" hidden="1" x14ac:dyDescent="0.25">
      <c r="F63" s="29"/>
    </row>
  </sheetData>
  <autoFilter ref="A1:AX63" xr:uid="{00000000-0001-0000-0000-000000000000}">
    <filterColumn colId="4">
      <filters>
        <filter val="-"/>
        <filter val="0.00"/>
        <filter val="-0.00"/>
        <filter val="-0.01"/>
        <filter val="3.50"/>
        <filter val="39.50"/>
        <filter val="4.06"/>
        <filter val="7.26"/>
        <filter val="-9.82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AB837-3714-4273-8D11-E3BC60D511AB}">
  <dimension ref="A1:AH51"/>
  <sheetViews>
    <sheetView workbookViewId="0">
      <selection activeCell="E1" sqref="A1:XFD1048576"/>
    </sheetView>
  </sheetViews>
  <sheetFormatPr defaultRowHeight="15" x14ac:dyDescent="0.25"/>
  <cols>
    <col min="2" max="2" width="16.140625" customWidth="1"/>
    <col min="4" max="4" width="18.5703125" customWidth="1"/>
    <col min="6" max="6" width="15.5703125" customWidth="1"/>
    <col min="8" max="8" width="14.7109375" customWidth="1"/>
    <col min="10" max="10" width="16" customWidth="1"/>
    <col min="12" max="12" width="14.85546875" customWidth="1"/>
    <col min="14" max="14" width="20.140625" customWidth="1"/>
    <col min="21" max="22" width="14.5703125" customWidth="1"/>
    <col min="25" max="25" width="14.7109375" customWidth="1"/>
    <col min="26" max="26" width="17.5703125" customWidth="1"/>
    <col min="30" max="30" width="11.28515625" customWidth="1"/>
  </cols>
  <sheetData>
    <row r="1" spans="1:34" x14ac:dyDescent="0.25">
      <c r="A1" s="1" t="s">
        <v>152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34" x14ac:dyDescent="0.25">
      <c r="A2" s="1" t="s">
        <v>153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4" x14ac:dyDescent="0.25">
      <c r="A3" s="1" t="s">
        <v>154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4" ht="15.75" thickBot="1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34" x14ac:dyDescent="0.25">
      <c r="A5" s="3"/>
      <c r="B5" s="4"/>
      <c r="C5" s="36" t="s">
        <v>155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7" t="s">
        <v>156</v>
      </c>
      <c r="O5" s="37"/>
      <c r="P5" s="36" t="s">
        <v>157</v>
      </c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9" t="s">
        <v>158</v>
      </c>
      <c r="AE5" s="5"/>
      <c r="AF5" s="5"/>
      <c r="AG5" s="5"/>
      <c r="AH5" s="5"/>
    </row>
    <row r="6" spans="1:34" x14ac:dyDescent="0.25">
      <c r="A6" s="6"/>
      <c r="B6" s="7"/>
      <c r="C6" s="42" t="s">
        <v>159</v>
      </c>
      <c r="D6" s="42" t="s">
        <v>160</v>
      </c>
      <c r="E6" s="42"/>
      <c r="F6" s="42" t="s">
        <v>161</v>
      </c>
      <c r="G6" s="42"/>
      <c r="H6" s="42" t="s">
        <v>162</v>
      </c>
      <c r="I6" s="42"/>
      <c r="J6" s="42" t="s">
        <v>163</v>
      </c>
      <c r="K6" s="42"/>
      <c r="L6" s="42" t="s">
        <v>164</v>
      </c>
      <c r="M6" s="42"/>
      <c r="N6" s="38"/>
      <c r="O6" s="38"/>
      <c r="P6" s="35" t="s">
        <v>165</v>
      </c>
      <c r="Q6" s="35"/>
      <c r="R6" s="35" t="s">
        <v>160</v>
      </c>
      <c r="S6" s="35"/>
      <c r="T6" s="35" t="s">
        <v>161</v>
      </c>
      <c r="U6" s="35"/>
      <c r="V6" s="35" t="s">
        <v>162</v>
      </c>
      <c r="W6" s="35"/>
      <c r="X6" s="35" t="s">
        <v>163</v>
      </c>
      <c r="Y6" s="35"/>
      <c r="Z6" s="35" t="s">
        <v>164</v>
      </c>
      <c r="AA6" s="35"/>
      <c r="AB6" s="35" t="s">
        <v>166</v>
      </c>
      <c r="AC6" s="35"/>
      <c r="AD6" s="40"/>
      <c r="AE6" s="5"/>
      <c r="AF6" s="5"/>
      <c r="AG6" s="5"/>
      <c r="AH6" s="5"/>
    </row>
    <row r="7" spans="1:34" ht="15.75" thickBot="1" x14ac:dyDescent="0.3">
      <c r="A7" s="8" t="s">
        <v>167</v>
      </c>
      <c r="B7" s="9" t="s">
        <v>168</v>
      </c>
      <c r="C7" s="43"/>
      <c r="D7" s="10" t="s">
        <v>169</v>
      </c>
      <c r="E7" s="10" t="s">
        <v>170</v>
      </c>
      <c r="F7" s="10" t="s">
        <v>169</v>
      </c>
      <c r="G7" s="10" t="s">
        <v>170</v>
      </c>
      <c r="H7" s="10" t="s">
        <v>169</v>
      </c>
      <c r="I7" s="10" t="s">
        <v>170</v>
      </c>
      <c r="J7" s="10" t="s">
        <v>169</v>
      </c>
      <c r="K7" s="10" t="s">
        <v>170</v>
      </c>
      <c r="L7" s="10" t="s">
        <v>169</v>
      </c>
      <c r="M7" s="10" t="s">
        <v>170</v>
      </c>
      <c r="N7" s="11" t="s">
        <v>171</v>
      </c>
      <c r="O7" s="11" t="s">
        <v>172</v>
      </c>
      <c r="P7" s="12" t="s">
        <v>171</v>
      </c>
      <c r="Q7" s="12" t="s">
        <v>172</v>
      </c>
      <c r="R7" s="12" t="s">
        <v>171</v>
      </c>
      <c r="S7" s="12" t="s">
        <v>172</v>
      </c>
      <c r="T7" s="12" t="s">
        <v>171</v>
      </c>
      <c r="U7" s="12" t="s">
        <v>172</v>
      </c>
      <c r="V7" s="12" t="s">
        <v>171</v>
      </c>
      <c r="W7" s="12" t="s">
        <v>172</v>
      </c>
      <c r="X7" s="12" t="s">
        <v>171</v>
      </c>
      <c r="Y7" s="12" t="s">
        <v>172</v>
      </c>
      <c r="Z7" s="12" t="s">
        <v>171</v>
      </c>
      <c r="AA7" s="12" t="s">
        <v>172</v>
      </c>
      <c r="AB7" s="12" t="s">
        <v>173</v>
      </c>
      <c r="AC7" s="12" t="s">
        <v>174</v>
      </c>
      <c r="AD7" s="41"/>
      <c r="AE7" s="5"/>
      <c r="AF7" s="5"/>
      <c r="AG7" s="5"/>
      <c r="AH7" s="5"/>
    </row>
    <row r="8" spans="1:34" x14ac:dyDescent="0.25">
      <c r="A8" s="13" t="s">
        <v>175</v>
      </c>
      <c r="B8" s="13" t="s">
        <v>168</v>
      </c>
      <c r="C8" s="14" t="s">
        <v>176</v>
      </c>
      <c r="D8" s="14" t="s">
        <v>177</v>
      </c>
      <c r="E8" s="14" t="s">
        <v>178</v>
      </c>
      <c r="F8" s="14" t="s">
        <v>179</v>
      </c>
      <c r="G8" s="14" t="s">
        <v>180</v>
      </c>
      <c r="H8" s="14" t="s">
        <v>181</v>
      </c>
      <c r="I8" s="14" t="s">
        <v>182</v>
      </c>
      <c r="J8" s="14" t="s">
        <v>183</v>
      </c>
      <c r="K8" s="14" t="s">
        <v>184</v>
      </c>
      <c r="L8" s="14" t="s">
        <v>185</v>
      </c>
      <c r="M8" s="14" t="s">
        <v>186</v>
      </c>
      <c r="N8" s="14" t="s">
        <v>187</v>
      </c>
      <c r="O8" s="14" t="s">
        <v>188</v>
      </c>
      <c r="P8" s="14" t="s">
        <v>189</v>
      </c>
      <c r="Q8" s="14" t="s">
        <v>190</v>
      </c>
      <c r="R8" s="14" t="s">
        <v>191</v>
      </c>
      <c r="S8" s="14" t="s">
        <v>192</v>
      </c>
      <c r="T8" s="14" t="s">
        <v>193</v>
      </c>
      <c r="U8" s="14" t="s">
        <v>194</v>
      </c>
      <c r="V8" s="14" t="s">
        <v>195</v>
      </c>
      <c r="W8" s="14" t="s">
        <v>196</v>
      </c>
      <c r="X8" s="14" t="s">
        <v>197</v>
      </c>
      <c r="Y8" s="14" t="s">
        <v>198</v>
      </c>
      <c r="Z8" s="14" t="s">
        <v>199</v>
      </c>
      <c r="AA8" s="14" t="s">
        <v>200</v>
      </c>
      <c r="AB8" s="14" t="s">
        <v>201</v>
      </c>
      <c r="AC8" s="14" t="s">
        <v>202</v>
      </c>
      <c r="AD8" s="15" t="s">
        <v>158</v>
      </c>
      <c r="AE8" s="1"/>
      <c r="AF8" s="1"/>
      <c r="AG8" s="1"/>
      <c r="AH8" s="1"/>
    </row>
    <row r="9" spans="1:34" x14ac:dyDescent="0.25">
      <c r="A9" s="16" t="s">
        <v>203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7"/>
    </row>
    <row r="10" spans="1:34" x14ac:dyDescent="0.25">
      <c r="A10" s="19" t="s">
        <v>204</v>
      </c>
      <c r="B10" s="19" t="s">
        <v>205</v>
      </c>
      <c r="C10" s="20"/>
      <c r="D10" s="20"/>
      <c r="E10" s="20"/>
      <c r="F10" s="21">
        <v>8</v>
      </c>
      <c r="G10" s="21">
        <v>0.2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2"/>
      <c r="AC10" s="22"/>
      <c r="AD10" s="23">
        <f>SUM(C10:AC10)</f>
        <v>8.1999999999999993</v>
      </c>
      <c r="AE10" s="24" t="s">
        <v>206</v>
      </c>
      <c r="AF10" s="25"/>
      <c r="AG10" s="22"/>
      <c r="AH10" s="22"/>
    </row>
    <row r="11" spans="1:34" x14ac:dyDescent="0.25">
      <c r="A11" s="19" t="s">
        <v>127</v>
      </c>
      <c r="B11" s="19" t="s">
        <v>128</v>
      </c>
      <c r="C11" s="21">
        <v>11.98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>
        <v>10.98</v>
      </c>
      <c r="O11" s="21">
        <v>0</v>
      </c>
      <c r="P11" s="21">
        <v>0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2"/>
      <c r="AC11" s="22"/>
      <c r="AD11" s="23">
        <f t="shared" ref="AD11:AD50" si="0">SUM(C11:AC11)</f>
        <v>22.96</v>
      </c>
      <c r="AE11" s="24" t="s">
        <v>207</v>
      </c>
      <c r="AF11" s="22"/>
      <c r="AG11" s="22"/>
      <c r="AH11" s="22"/>
    </row>
    <row r="12" spans="1:34" x14ac:dyDescent="0.25">
      <c r="A12" s="19" t="s">
        <v>91</v>
      </c>
      <c r="B12" s="19" t="s">
        <v>92</v>
      </c>
      <c r="C12" s="21">
        <v>3.5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1">
        <v>0</v>
      </c>
      <c r="O12" s="21">
        <v>0</v>
      </c>
      <c r="P12" s="21">
        <v>1.5000000000000018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2"/>
      <c r="AC12" s="22"/>
      <c r="AD12" s="23">
        <f t="shared" si="0"/>
        <v>5.0000000000000018</v>
      </c>
      <c r="AE12" s="24" t="s">
        <v>207</v>
      </c>
      <c r="AF12" s="22"/>
      <c r="AG12" s="22"/>
      <c r="AH12" s="22"/>
    </row>
    <row r="13" spans="1:34" x14ac:dyDescent="0.25">
      <c r="A13" s="19" t="s">
        <v>41</v>
      </c>
      <c r="B13" s="19" t="s">
        <v>42</v>
      </c>
      <c r="C13" s="21">
        <v>0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>
        <v>0</v>
      </c>
      <c r="O13" s="21">
        <v>7.9499999999999993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2"/>
      <c r="AC13" s="22"/>
      <c r="AD13" s="23">
        <f t="shared" si="0"/>
        <v>7.9499999999999993</v>
      </c>
      <c r="AE13" s="24" t="s">
        <v>207</v>
      </c>
      <c r="AF13" s="22"/>
      <c r="AG13" s="22"/>
      <c r="AH13" s="22"/>
    </row>
    <row r="14" spans="1:34" x14ac:dyDescent="0.25">
      <c r="A14" s="19" t="s">
        <v>87</v>
      </c>
      <c r="B14" s="19" t="s">
        <v>88</v>
      </c>
      <c r="C14" s="21">
        <v>0</v>
      </c>
      <c r="D14" s="21">
        <v>0</v>
      </c>
      <c r="E14" s="21">
        <v>0</v>
      </c>
      <c r="F14" s="20"/>
      <c r="G14" s="20"/>
      <c r="H14" s="20"/>
      <c r="I14" s="20"/>
      <c r="J14" s="20"/>
      <c r="K14" s="20"/>
      <c r="L14" s="20"/>
      <c r="M14" s="20"/>
      <c r="N14" s="21">
        <v>0</v>
      </c>
      <c r="O14" s="21">
        <v>8</v>
      </c>
      <c r="P14" s="21">
        <v>0</v>
      </c>
      <c r="Q14" s="21">
        <v>0</v>
      </c>
      <c r="R14" s="21">
        <v>0</v>
      </c>
      <c r="S14" s="21">
        <v>0</v>
      </c>
      <c r="T14" s="20"/>
      <c r="U14" s="20"/>
      <c r="V14" s="20"/>
      <c r="W14" s="20"/>
      <c r="X14" s="20"/>
      <c r="Y14" s="20"/>
      <c r="Z14" s="20"/>
      <c r="AA14" s="20"/>
      <c r="AB14" s="22"/>
      <c r="AC14" s="22"/>
      <c r="AD14" s="23">
        <f t="shared" si="0"/>
        <v>8</v>
      </c>
      <c r="AE14" s="24" t="s">
        <v>208</v>
      </c>
      <c r="AF14" s="22"/>
      <c r="AG14" s="22"/>
      <c r="AH14" s="22"/>
    </row>
    <row r="15" spans="1:34" x14ac:dyDescent="0.25">
      <c r="A15" s="19" t="s">
        <v>35</v>
      </c>
      <c r="B15" s="19" t="s">
        <v>36</v>
      </c>
      <c r="C15" s="21">
        <v>0</v>
      </c>
      <c r="D15" s="21">
        <v>0</v>
      </c>
      <c r="E15" s="21">
        <v>0</v>
      </c>
      <c r="F15" s="20"/>
      <c r="G15" s="20"/>
      <c r="H15" s="20"/>
      <c r="I15" s="20"/>
      <c r="J15" s="20"/>
      <c r="K15" s="20"/>
      <c r="L15" s="20"/>
      <c r="M15" s="20"/>
      <c r="N15" s="21">
        <v>4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0"/>
      <c r="U15" s="20"/>
      <c r="V15" s="20"/>
      <c r="W15" s="20"/>
      <c r="X15" s="20"/>
      <c r="Y15" s="20"/>
      <c r="Z15" s="20"/>
      <c r="AA15" s="20"/>
      <c r="AB15" s="22"/>
      <c r="AC15" s="22"/>
      <c r="AD15" s="23">
        <f t="shared" si="0"/>
        <v>4</v>
      </c>
      <c r="AE15" s="24" t="s">
        <v>208</v>
      </c>
      <c r="AF15" s="22"/>
      <c r="AG15" s="22"/>
      <c r="AH15" s="22"/>
    </row>
    <row r="16" spans="1:34" x14ac:dyDescent="0.25">
      <c r="A16" s="19" t="s">
        <v>55</v>
      </c>
      <c r="B16" s="19" t="s">
        <v>56</v>
      </c>
      <c r="C16" s="21">
        <v>2</v>
      </c>
      <c r="D16" s="21">
        <v>8</v>
      </c>
      <c r="E16" s="21">
        <v>0</v>
      </c>
      <c r="F16" s="20"/>
      <c r="G16" s="20"/>
      <c r="H16" s="20"/>
      <c r="I16" s="20"/>
      <c r="J16" s="20"/>
      <c r="K16" s="20"/>
      <c r="L16" s="20"/>
      <c r="M16" s="20"/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8</v>
      </c>
      <c r="T16" s="20"/>
      <c r="U16" s="20"/>
      <c r="V16" s="20"/>
      <c r="W16" s="20"/>
      <c r="X16" s="20"/>
      <c r="Y16" s="20"/>
      <c r="Z16" s="20"/>
      <c r="AA16" s="20"/>
      <c r="AB16" s="22"/>
      <c r="AC16" s="22"/>
      <c r="AD16" s="23">
        <f t="shared" si="0"/>
        <v>18</v>
      </c>
      <c r="AE16" s="24" t="s">
        <v>208</v>
      </c>
      <c r="AF16" s="22"/>
      <c r="AG16" s="22"/>
      <c r="AH16" s="22"/>
    </row>
    <row r="17" spans="1:34" x14ac:dyDescent="0.25">
      <c r="A17" s="19" t="s">
        <v>139</v>
      </c>
      <c r="B17" s="19" t="s">
        <v>140</v>
      </c>
      <c r="C17" s="21">
        <v>39.5</v>
      </c>
      <c r="D17" s="21">
        <v>0</v>
      </c>
      <c r="E17" s="21">
        <v>0</v>
      </c>
      <c r="F17" s="20"/>
      <c r="G17" s="20"/>
      <c r="H17" s="20"/>
      <c r="I17" s="20"/>
      <c r="J17" s="20"/>
      <c r="K17" s="20"/>
      <c r="L17" s="20"/>
      <c r="M17" s="20"/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0"/>
      <c r="U17" s="20"/>
      <c r="V17" s="20"/>
      <c r="W17" s="20"/>
      <c r="X17" s="20"/>
      <c r="Y17" s="20"/>
      <c r="Z17" s="20"/>
      <c r="AA17" s="20"/>
      <c r="AB17" s="22"/>
      <c r="AC17" s="22"/>
      <c r="AD17" s="23">
        <f t="shared" si="0"/>
        <v>39.5</v>
      </c>
      <c r="AE17" s="24" t="s">
        <v>208</v>
      </c>
      <c r="AF17" s="22"/>
      <c r="AG17" s="22"/>
      <c r="AH17" s="22"/>
    </row>
    <row r="18" spans="1:34" x14ac:dyDescent="0.25">
      <c r="A18" s="19" t="s">
        <v>61</v>
      </c>
      <c r="B18" s="19" t="s">
        <v>62</v>
      </c>
      <c r="C18" s="21">
        <v>7.5</v>
      </c>
      <c r="D18" s="21">
        <v>0</v>
      </c>
      <c r="E18" s="21">
        <v>0</v>
      </c>
      <c r="F18" s="20"/>
      <c r="G18" s="20"/>
      <c r="H18" s="20"/>
      <c r="I18" s="20"/>
      <c r="J18" s="20"/>
      <c r="K18" s="20"/>
      <c r="L18" s="20"/>
      <c r="M18" s="20"/>
      <c r="N18" s="21">
        <v>0</v>
      </c>
      <c r="O18" s="21">
        <v>0</v>
      </c>
      <c r="P18" s="21">
        <v>0</v>
      </c>
      <c r="Q18" s="21">
        <v>7.5</v>
      </c>
      <c r="R18" s="21">
        <v>0</v>
      </c>
      <c r="S18" s="21">
        <v>0</v>
      </c>
      <c r="T18" s="20"/>
      <c r="U18" s="20"/>
      <c r="V18" s="20"/>
      <c r="W18" s="20"/>
      <c r="X18" s="20"/>
      <c r="Y18" s="20"/>
      <c r="Z18" s="20"/>
      <c r="AA18" s="20"/>
      <c r="AB18" s="22"/>
      <c r="AC18" s="22"/>
      <c r="AD18" s="23">
        <f t="shared" si="0"/>
        <v>15</v>
      </c>
      <c r="AE18" s="24" t="s">
        <v>208</v>
      </c>
      <c r="AF18" s="22"/>
      <c r="AG18" s="22"/>
      <c r="AH18" s="22"/>
    </row>
    <row r="19" spans="1:34" x14ac:dyDescent="0.25">
      <c r="A19" s="19" t="s">
        <v>71</v>
      </c>
      <c r="B19" s="19" t="s">
        <v>72</v>
      </c>
      <c r="C19" s="21">
        <v>0</v>
      </c>
      <c r="D19" s="21">
        <v>0</v>
      </c>
      <c r="E19" s="21">
        <v>0</v>
      </c>
      <c r="F19" s="20"/>
      <c r="G19" s="20"/>
      <c r="H19" s="20"/>
      <c r="I19" s="20"/>
      <c r="J19" s="20"/>
      <c r="K19" s="20"/>
      <c r="L19" s="20"/>
      <c r="M19" s="20"/>
      <c r="N19" s="21">
        <v>4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0"/>
      <c r="U19" s="20"/>
      <c r="V19" s="20"/>
      <c r="W19" s="20"/>
      <c r="X19" s="20"/>
      <c r="Y19" s="20"/>
      <c r="Z19" s="20"/>
      <c r="AA19" s="20"/>
      <c r="AB19" s="22"/>
      <c r="AC19" s="22"/>
      <c r="AD19" s="23">
        <f t="shared" si="0"/>
        <v>4</v>
      </c>
      <c r="AE19" s="24" t="s">
        <v>208</v>
      </c>
      <c r="AF19" s="22"/>
      <c r="AG19" s="22"/>
      <c r="AH19" s="22"/>
    </row>
    <row r="20" spans="1:34" x14ac:dyDescent="0.25">
      <c r="A20" s="19" t="s">
        <v>141</v>
      </c>
      <c r="B20" s="19" t="s">
        <v>142</v>
      </c>
      <c r="C20" s="21">
        <v>2</v>
      </c>
      <c r="D20" s="21">
        <v>0</v>
      </c>
      <c r="E20" s="21">
        <v>0</v>
      </c>
      <c r="F20" s="20"/>
      <c r="G20" s="20"/>
      <c r="H20" s="20"/>
      <c r="I20" s="20"/>
      <c r="J20" s="20"/>
      <c r="K20" s="20"/>
      <c r="L20" s="20"/>
      <c r="M20" s="20"/>
      <c r="N20" s="21">
        <v>2.0000000000000009</v>
      </c>
      <c r="O20" s="21">
        <v>0</v>
      </c>
      <c r="P20" s="21">
        <v>2</v>
      </c>
      <c r="Q20" s="21">
        <v>0</v>
      </c>
      <c r="R20" s="21">
        <v>0</v>
      </c>
      <c r="S20" s="21">
        <v>0</v>
      </c>
      <c r="T20" s="20"/>
      <c r="U20" s="20"/>
      <c r="V20" s="20"/>
      <c r="W20" s="20"/>
      <c r="X20" s="20"/>
      <c r="Y20" s="20"/>
      <c r="Z20" s="20"/>
      <c r="AA20" s="20"/>
      <c r="AB20" s="22"/>
      <c r="AC20" s="22"/>
      <c r="AD20" s="23">
        <f t="shared" si="0"/>
        <v>6.0000000000000009</v>
      </c>
      <c r="AE20" s="24" t="s">
        <v>208</v>
      </c>
      <c r="AF20" s="22"/>
      <c r="AG20" s="22"/>
      <c r="AH20" s="22"/>
    </row>
    <row r="21" spans="1:34" x14ac:dyDescent="0.25">
      <c r="A21" s="19" t="s">
        <v>81</v>
      </c>
      <c r="B21" s="19" t="s">
        <v>82</v>
      </c>
      <c r="C21" s="21">
        <v>2.25</v>
      </c>
      <c r="D21" s="21">
        <v>0</v>
      </c>
      <c r="E21" s="21">
        <v>0</v>
      </c>
      <c r="F21" s="20"/>
      <c r="G21" s="20"/>
      <c r="H21" s="20"/>
      <c r="I21" s="20"/>
      <c r="J21" s="20"/>
      <c r="K21" s="20"/>
      <c r="L21" s="20"/>
      <c r="M21" s="20"/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0"/>
      <c r="U21" s="20"/>
      <c r="V21" s="20"/>
      <c r="W21" s="20"/>
      <c r="X21" s="20"/>
      <c r="Y21" s="20"/>
      <c r="Z21" s="20"/>
      <c r="AA21" s="20"/>
      <c r="AB21" s="22"/>
      <c r="AC21" s="22"/>
      <c r="AD21" s="23">
        <f t="shared" si="0"/>
        <v>2.25</v>
      </c>
      <c r="AE21" s="24" t="s">
        <v>208</v>
      </c>
      <c r="AF21" s="22"/>
      <c r="AG21" s="22"/>
      <c r="AH21" s="22"/>
    </row>
    <row r="22" spans="1:34" x14ac:dyDescent="0.25">
      <c r="A22" s="19" t="s">
        <v>117</v>
      </c>
      <c r="B22" s="19" t="s">
        <v>118</v>
      </c>
      <c r="C22" s="21">
        <v>31.22</v>
      </c>
      <c r="D22" s="21">
        <v>0</v>
      </c>
      <c r="E22" s="21">
        <v>0</v>
      </c>
      <c r="F22" s="20"/>
      <c r="G22" s="20"/>
      <c r="H22" s="20"/>
      <c r="I22" s="20"/>
      <c r="J22" s="20"/>
      <c r="K22" s="20"/>
      <c r="L22" s="20"/>
      <c r="M22" s="20"/>
      <c r="N22" s="21">
        <v>0</v>
      </c>
      <c r="O22" s="21">
        <v>0</v>
      </c>
      <c r="P22" s="21">
        <v>8</v>
      </c>
      <c r="Q22" s="21">
        <v>0</v>
      </c>
      <c r="R22" s="21">
        <v>0</v>
      </c>
      <c r="S22" s="21">
        <v>0</v>
      </c>
      <c r="T22" s="20"/>
      <c r="U22" s="20"/>
      <c r="V22" s="20"/>
      <c r="W22" s="20"/>
      <c r="X22" s="20"/>
      <c r="Y22" s="20"/>
      <c r="Z22" s="20"/>
      <c r="AA22" s="20"/>
      <c r="AB22" s="22"/>
      <c r="AC22" s="22"/>
      <c r="AD22" s="23">
        <f t="shared" si="0"/>
        <v>39.22</v>
      </c>
      <c r="AE22" s="24" t="s">
        <v>208</v>
      </c>
      <c r="AF22" s="22"/>
      <c r="AG22" s="22"/>
      <c r="AH22" s="22"/>
    </row>
    <row r="23" spans="1:34" x14ac:dyDescent="0.25">
      <c r="A23" s="19" t="s">
        <v>47</v>
      </c>
      <c r="B23" s="19" t="s">
        <v>48</v>
      </c>
      <c r="C23" s="21">
        <v>3</v>
      </c>
      <c r="D23" s="21">
        <v>0</v>
      </c>
      <c r="E23" s="21">
        <v>0</v>
      </c>
      <c r="F23" s="20"/>
      <c r="G23" s="20"/>
      <c r="H23" s="20"/>
      <c r="I23" s="20"/>
      <c r="J23" s="20"/>
      <c r="K23" s="20"/>
      <c r="L23" s="20"/>
      <c r="M23" s="20"/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0"/>
      <c r="U23" s="20"/>
      <c r="V23" s="20"/>
      <c r="W23" s="20"/>
      <c r="X23" s="20"/>
      <c r="Y23" s="20"/>
      <c r="Z23" s="20"/>
      <c r="AA23" s="20"/>
      <c r="AB23" s="22"/>
      <c r="AC23" s="22"/>
      <c r="AD23" s="23">
        <f t="shared" si="0"/>
        <v>3</v>
      </c>
      <c r="AE23" s="24" t="s">
        <v>208</v>
      </c>
      <c r="AF23" s="22"/>
      <c r="AG23" s="22"/>
      <c r="AH23" s="22"/>
    </row>
    <row r="24" spans="1:34" x14ac:dyDescent="0.25">
      <c r="A24" s="19" t="s">
        <v>53</v>
      </c>
      <c r="B24" s="19" t="s">
        <v>54</v>
      </c>
      <c r="C24" s="21">
        <v>2</v>
      </c>
      <c r="D24" s="21">
        <v>0</v>
      </c>
      <c r="E24" s="21">
        <v>0</v>
      </c>
      <c r="F24" s="20"/>
      <c r="G24" s="20"/>
      <c r="H24" s="20"/>
      <c r="I24" s="20"/>
      <c r="J24" s="20"/>
      <c r="K24" s="20"/>
      <c r="L24" s="20"/>
      <c r="M24" s="20"/>
      <c r="N24" s="21">
        <v>0</v>
      </c>
      <c r="O24" s="21">
        <v>8</v>
      </c>
      <c r="P24" s="21">
        <v>2.0000000000000018</v>
      </c>
      <c r="Q24" s="21">
        <v>0</v>
      </c>
      <c r="R24" s="21">
        <v>0</v>
      </c>
      <c r="S24" s="21">
        <v>0</v>
      </c>
      <c r="T24" s="20"/>
      <c r="U24" s="20"/>
      <c r="V24" s="20"/>
      <c r="W24" s="20"/>
      <c r="X24" s="20"/>
      <c r="Y24" s="20"/>
      <c r="Z24" s="20"/>
      <c r="AA24" s="20"/>
      <c r="AB24" s="22"/>
      <c r="AC24" s="22"/>
      <c r="AD24" s="23">
        <f t="shared" si="0"/>
        <v>12.000000000000002</v>
      </c>
      <c r="AE24" s="24" t="s">
        <v>208</v>
      </c>
      <c r="AF24" s="22"/>
      <c r="AG24" s="22"/>
      <c r="AH24" s="22"/>
    </row>
    <row r="25" spans="1:34" x14ac:dyDescent="0.25">
      <c r="A25" s="19" t="s">
        <v>99</v>
      </c>
      <c r="B25" s="19" t="s">
        <v>100</v>
      </c>
      <c r="C25" s="21">
        <v>12.33</v>
      </c>
      <c r="D25" s="21">
        <v>8</v>
      </c>
      <c r="E25" s="21">
        <v>2.23</v>
      </c>
      <c r="F25" s="20"/>
      <c r="G25" s="20"/>
      <c r="H25" s="20"/>
      <c r="I25" s="20"/>
      <c r="J25" s="20"/>
      <c r="K25" s="20"/>
      <c r="L25" s="20"/>
      <c r="M25" s="20"/>
      <c r="N25" s="21">
        <v>-0.45000000000000018</v>
      </c>
      <c r="O25" s="21">
        <v>7.3800000000000026</v>
      </c>
      <c r="P25" s="21">
        <v>0</v>
      </c>
      <c r="Q25" s="21">
        <v>0.62</v>
      </c>
      <c r="R25" s="21">
        <v>0.6</v>
      </c>
      <c r="S25" s="21">
        <v>0</v>
      </c>
      <c r="T25" s="20"/>
      <c r="U25" s="20"/>
      <c r="V25" s="20"/>
      <c r="W25" s="20"/>
      <c r="X25" s="20"/>
      <c r="Y25" s="20"/>
      <c r="Z25" s="20"/>
      <c r="AA25" s="20"/>
      <c r="AB25" s="22"/>
      <c r="AC25" s="22"/>
      <c r="AD25" s="23">
        <f t="shared" si="0"/>
        <v>30.710000000000004</v>
      </c>
      <c r="AE25" s="24" t="s">
        <v>208</v>
      </c>
      <c r="AF25" s="22"/>
      <c r="AG25" s="22"/>
      <c r="AH25" s="22"/>
    </row>
    <row r="26" spans="1:34" x14ac:dyDescent="0.25">
      <c r="A26" s="19" t="s">
        <v>67</v>
      </c>
      <c r="B26" s="19" t="s">
        <v>68</v>
      </c>
      <c r="C26" s="21">
        <v>1</v>
      </c>
      <c r="D26" s="21">
        <v>0</v>
      </c>
      <c r="E26" s="21">
        <v>0</v>
      </c>
      <c r="F26" s="20"/>
      <c r="G26" s="20"/>
      <c r="H26" s="20"/>
      <c r="I26" s="20"/>
      <c r="J26" s="20"/>
      <c r="K26" s="20"/>
      <c r="L26" s="20"/>
      <c r="M26" s="20"/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0"/>
      <c r="U26" s="20"/>
      <c r="V26" s="20"/>
      <c r="W26" s="20"/>
      <c r="X26" s="20"/>
      <c r="Y26" s="20"/>
      <c r="Z26" s="20"/>
      <c r="AA26" s="20"/>
      <c r="AB26" s="22"/>
      <c r="AC26" s="22"/>
      <c r="AD26" s="23">
        <f t="shared" si="0"/>
        <v>1</v>
      </c>
      <c r="AE26" s="24" t="s">
        <v>208</v>
      </c>
      <c r="AF26" s="22"/>
      <c r="AG26" s="22"/>
      <c r="AH26" s="22"/>
    </row>
    <row r="27" spans="1:34" x14ac:dyDescent="0.25">
      <c r="A27" s="19" t="s">
        <v>45</v>
      </c>
      <c r="B27" s="19" t="s">
        <v>46</v>
      </c>
      <c r="C27" s="21">
        <v>0</v>
      </c>
      <c r="D27" s="21">
        <v>8</v>
      </c>
      <c r="E27" s="21">
        <v>0</v>
      </c>
      <c r="F27" s="20"/>
      <c r="G27" s="20"/>
      <c r="H27" s="20"/>
      <c r="I27" s="20"/>
      <c r="J27" s="20"/>
      <c r="K27" s="20"/>
      <c r="L27" s="20"/>
      <c r="M27" s="20"/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8</v>
      </c>
      <c r="T27" s="20"/>
      <c r="U27" s="20"/>
      <c r="V27" s="20"/>
      <c r="W27" s="20"/>
      <c r="X27" s="20"/>
      <c r="Y27" s="20"/>
      <c r="Z27" s="20"/>
      <c r="AA27" s="20"/>
      <c r="AB27" s="22"/>
      <c r="AC27" s="22"/>
      <c r="AD27" s="23">
        <f t="shared" si="0"/>
        <v>16</v>
      </c>
      <c r="AE27" s="24" t="s">
        <v>208</v>
      </c>
      <c r="AF27" s="22"/>
      <c r="AG27" s="22"/>
      <c r="AH27" s="22"/>
    </row>
    <row r="28" spans="1:34" x14ac:dyDescent="0.25">
      <c r="A28" s="19" t="s">
        <v>97</v>
      </c>
      <c r="B28" s="19" t="s">
        <v>98</v>
      </c>
      <c r="C28" s="21">
        <v>0.61000000000000121</v>
      </c>
      <c r="D28" s="21">
        <v>0</v>
      </c>
      <c r="E28" s="21">
        <v>0</v>
      </c>
      <c r="F28" s="20"/>
      <c r="G28" s="20"/>
      <c r="H28" s="20"/>
      <c r="I28" s="20"/>
      <c r="J28" s="20"/>
      <c r="K28" s="20"/>
      <c r="L28" s="20"/>
      <c r="M28" s="20"/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0"/>
      <c r="U28" s="20"/>
      <c r="V28" s="20"/>
      <c r="W28" s="20"/>
      <c r="X28" s="20"/>
      <c r="Y28" s="20"/>
      <c r="Z28" s="20"/>
      <c r="AA28" s="20"/>
      <c r="AB28" s="22"/>
      <c r="AC28" s="22"/>
      <c r="AD28" s="23">
        <f t="shared" si="0"/>
        <v>0.61000000000000121</v>
      </c>
      <c r="AE28" s="24" t="s">
        <v>208</v>
      </c>
      <c r="AF28" s="22"/>
      <c r="AG28" s="22"/>
      <c r="AH28" s="22"/>
    </row>
    <row r="29" spans="1:34" x14ac:dyDescent="0.25">
      <c r="A29" s="19" t="s">
        <v>111</v>
      </c>
      <c r="B29" s="19" t="s">
        <v>112</v>
      </c>
      <c r="C29" s="21">
        <v>4</v>
      </c>
      <c r="D29" s="21">
        <v>0</v>
      </c>
      <c r="E29" s="21">
        <v>0</v>
      </c>
      <c r="F29" s="20"/>
      <c r="G29" s="20"/>
      <c r="H29" s="20"/>
      <c r="I29" s="20"/>
      <c r="J29" s="20"/>
      <c r="K29" s="20"/>
      <c r="L29" s="20"/>
      <c r="M29" s="20"/>
      <c r="N29" s="21">
        <v>0</v>
      </c>
      <c r="O29" s="21">
        <v>8</v>
      </c>
      <c r="P29" s="21">
        <v>4</v>
      </c>
      <c r="Q29" s="21">
        <v>0</v>
      </c>
      <c r="R29" s="21">
        <v>0</v>
      </c>
      <c r="S29" s="21">
        <v>0</v>
      </c>
      <c r="T29" s="20"/>
      <c r="U29" s="20"/>
      <c r="V29" s="20"/>
      <c r="W29" s="20"/>
      <c r="X29" s="20"/>
      <c r="Y29" s="20"/>
      <c r="Z29" s="20"/>
      <c r="AA29" s="20"/>
      <c r="AB29" s="22"/>
      <c r="AC29" s="22"/>
      <c r="AD29" s="23">
        <f t="shared" si="0"/>
        <v>16</v>
      </c>
      <c r="AE29" s="24" t="s">
        <v>208</v>
      </c>
      <c r="AF29" s="22"/>
      <c r="AG29" s="22"/>
      <c r="AH29" s="22"/>
    </row>
    <row r="30" spans="1:34" x14ac:dyDescent="0.25">
      <c r="A30" s="19" t="s">
        <v>119</v>
      </c>
      <c r="B30" s="19" t="s">
        <v>120</v>
      </c>
      <c r="C30" s="21">
        <v>0</v>
      </c>
      <c r="D30" s="21">
        <v>8</v>
      </c>
      <c r="E30" s="21">
        <v>0</v>
      </c>
      <c r="F30" s="20"/>
      <c r="G30" s="20"/>
      <c r="H30" s="20"/>
      <c r="I30" s="20"/>
      <c r="J30" s="20"/>
      <c r="K30" s="20"/>
      <c r="L30" s="20"/>
      <c r="M30" s="20"/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8</v>
      </c>
      <c r="T30" s="20"/>
      <c r="U30" s="20"/>
      <c r="V30" s="20"/>
      <c r="W30" s="20"/>
      <c r="X30" s="20"/>
      <c r="Y30" s="20"/>
      <c r="Z30" s="20"/>
      <c r="AA30" s="20"/>
      <c r="AB30" s="22"/>
      <c r="AC30" s="22"/>
      <c r="AD30" s="23">
        <f t="shared" si="0"/>
        <v>16</v>
      </c>
      <c r="AE30" s="24" t="s">
        <v>208</v>
      </c>
      <c r="AF30" s="22"/>
      <c r="AG30" s="22"/>
      <c r="AH30" s="22"/>
    </row>
    <row r="31" spans="1:34" x14ac:dyDescent="0.25">
      <c r="A31" s="19" t="s">
        <v>29</v>
      </c>
      <c r="B31" s="19" t="s">
        <v>30</v>
      </c>
      <c r="C31" s="21">
        <v>0</v>
      </c>
      <c r="D31" s="21">
        <v>0</v>
      </c>
      <c r="E31" s="21">
        <v>0</v>
      </c>
      <c r="F31" s="20"/>
      <c r="G31" s="20"/>
      <c r="H31" s="20"/>
      <c r="I31" s="20"/>
      <c r="J31" s="20"/>
      <c r="K31" s="20"/>
      <c r="L31" s="20"/>
      <c r="M31" s="20"/>
      <c r="N31" s="21">
        <v>0</v>
      </c>
      <c r="O31" s="21">
        <v>8</v>
      </c>
      <c r="P31" s="21">
        <v>0</v>
      </c>
      <c r="Q31" s="21">
        <v>0</v>
      </c>
      <c r="R31" s="21">
        <v>0</v>
      </c>
      <c r="S31" s="21">
        <v>0</v>
      </c>
      <c r="T31" s="20"/>
      <c r="U31" s="20"/>
      <c r="V31" s="20"/>
      <c r="W31" s="20"/>
      <c r="X31" s="20"/>
      <c r="Y31" s="20"/>
      <c r="Z31" s="20"/>
      <c r="AA31" s="20"/>
      <c r="AB31" s="22"/>
      <c r="AC31" s="22"/>
      <c r="AD31" s="23">
        <f t="shared" si="0"/>
        <v>8</v>
      </c>
      <c r="AE31" s="24" t="s">
        <v>208</v>
      </c>
      <c r="AF31" s="22"/>
      <c r="AG31" s="22"/>
      <c r="AH31" s="22"/>
    </row>
    <row r="32" spans="1:34" x14ac:dyDescent="0.25">
      <c r="A32" s="19" t="s">
        <v>33</v>
      </c>
      <c r="B32" s="19" t="s">
        <v>34</v>
      </c>
      <c r="C32" s="21">
        <v>0</v>
      </c>
      <c r="D32" s="21">
        <v>8</v>
      </c>
      <c r="E32" s="21">
        <v>0</v>
      </c>
      <c r="F32" s="20"/>
      <c r="G32" s="20"/>
      <c r="H32" s="20"/>
      <c r="I32" s="20"/>
      <c r="J32" s="20"/>
      <c r="K32" s="20"/>
      <c r="L32" s="20"/>
      <c r="M32" s="20"/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8</v>
      </c>
      <c r="T32" s="20"/>
      <c r="U32" s="20"/>
      <c r="V32" s="20"/>
      <c r="W32" s="20"/>
      <c r="X32" s="20"/>
      <c r="Y32" s="20"/>
      <c r="Z32" s="20"/>
      <c r="AA32" s="20"/>
      <c r="AB32" s="22"/>
      <c r="AC32" s="22"/>
      <c r="AD32" s="23">
        <f t="shared" si="0"/>
        <v>16</v>
      </c>
      <c r="AE32" s="24" t="s">
        <v>208</v>
      </c>
      <c r="AF32" s="22"/>
      <c r="AG32" s="22"/>
      <c r="AH32" s="22"/>
    </row>
    <row r="33" spans="1:34" x14ac:dyDescent="0.25">
      <c r="A33" s="19" t="s">
        <v>69</v>
      </c>
      <c r="B33" s="19" t="s">
        <v>70</v>
      </c>
      <c r="C33" s="21">
        <v>5</v>
      </c>
      <c r="D33" s="21">
        <v>0</v>
      </c>
      <c r="E33" s="21">
        <v>0</v>
      </c>
      <c r="F33" s="20"/>
      <c r="G33" s="20"/>
      <c r="H33" s="20"/>
      <c r="I33" s="20"/>
      <c r="J33" s="20"/>
      <c r="K33" s="20"/>
      <c r="L33" s="20"/>
      <c r="M33" s="20"/>
      <c r="N33" s="21">
        <v>0</v>
      </c>
      <c r="O33" s="21">
        <v>0</v>
      </c>
      <c r="P33" s="21">
        <v>0.99999999999999822</v>
      </c>
      <c r="Q33" s="21">
        <v>0</v>
      </c>
      <c r="R33" s="21">
        <v>0</v>
      </c>
      <c r="S33" s="21">
        <v>0</v>
      </c>
      <c r="T33" s="20"/>
      <c r="U33" s="20"/>
      <c r="V33" s="20"/>
      <c r="W33" s="20"/>
      <c r="X33" s="20"/>
      <c r="Y33" s="20"/>
      <c r="Z33" s="20"/>
      <c r="AA33" s="20"/>
      <c r="AB33" s="22"/>
      <c r="AC33" s="22"/>
      <c r="AD33" s="23">
        <f t="shared" si="0"/>
        <v>5.9999999999999982</v>
      </c>
      <c r="AE33" s="24" t="s">
        <v>208</v>
      </c>
      <c r="AF33" s="22"/>
      <c r="AG33" s="22"/>
      <c r="AH33" s="22"/>
    </row>
    <row r="34" spans="1:34" x14ac:dyDescent="0.25">
      <c r="A34" s="19" t="s">
        <v>75</v>
      </c>
      <c r="B34" s="19" t="s">
        <v>76</v>
      </c>
      <c r="C34" s="21">
        <v>7.5</v>
      </c>
      <c r="D34" s="21">
        <v>0</v>
      </c>
      <c r="E34" s="21">
        <v>0</v>
      </c>
      <c r="F34" s="20"/>
      <c r="G34" s="20"/>
      <c r="H34" s="20"/>
      <c r="I34" s="20"/>
      <c r="J34" s="20"/>
      <c r="K34" s="20"/>
      <c r="L34" s="20"/>
      <c r="M34" s="20"/>
      <c r="N34" s="21">
        <v>0</v>
      </c>
      <c r="O34" s="21">
        <v>0</v>
      </c>
      <c r="P34" s="21">
        <v>3.5</v>
      </c>
      <c r="Q34" s="21">
        <v>0</v>
      </c>
      <c r="R34" s="21">
        <v>0</v>
      </c>
      <c r="S34" s="21">
        <v>0</v>
      </c>
      <c r="T34" s="20"/>
      <c r="U34" s="20"/>
      <c r="V34" s="20"/>
      <c r="W34" s="20"/>
      <c r="X34" s="20"/>
      <c r="Y34" s="20"/>
      <c r="Z34" s="20"/>
      <c r="AA34" s="20"/>
      <c r="AB34" s="22"/>
      <c r="AC34" s="22"/>
      <c r="AD34" s="23">
        <f t="shared" si="0"/>
        <v>11</v>
      </c>
      <c r="AE34" s="24" t="s">
        <v>208</v>
      </c>
      <c r="AF34" s="22"/>
      <c r="AG34" s="22"/>
      <c r="AH34" s="22"/>
    </row>
    <row r="35" spans="1:34" x14ac:dyDescent="0.25">
      <c r="A35" s="19" t="s">
        <v>103</v>
      </c>
      <c r="B35" s="19" t="s">
        <v>209</v>
      </c>
      <c r="C35" s="21">
        <v>4</v>
      </c>
      <c r="D35" s="21">
        <v>0</v>
      </c>
      <c r="E35" s="21">
        <v>0</v>
      </c>
      <c r="F35" s="20"/>
      <c r="G35" s="20"/>
      <c r="H35" s="20"/>
      <c r="I35" s="20"/>
      <c r="J35" s="20"/>
      <c r="K35" s="20"/>
      <c r="L35" s="20"/>
      <c r="M35" s="20"/>
      <c r="N35" s="21">
        <v>0</v>
      </c>
      <c r="O35" s="21">
        <v>0</v>
      </c>
      <c r="P35" s="21">
        <v>4</v>
      </c>
      <c r="Q35" s="21">
        <v>0</v>
      </c>
      <c r="R35" s="21">
        <v>0</v>
      </c>
      <c r="S35" s="21">
        <v>0</v>
      </c>
      <c r="T35" s="20"/>
      <c r="U35" s="20"/>
      <c r="V35" s="20"/>
      <c r="W35" s="20"/>
      <c r="X35" s="20"/>
      <c r="Y35" s="20"/>
      <c r="Z35" s="20"/>
      <c r="AA35" s="20"/>
      <c r="AB35" s="22"/>
      <c r="AC35" s="22"/>
      <c r="AD35" s="23">
        <f t="shared" si="0"/>
        <v>8</v>
      </c>
      <c r="AE35" s="24" t="s">
        <v>208</v>
      </c>
      <c r="AF35" s="22"/>
      <c r="AG35" s="22"/>
      <c r="AH35" s="22"/>
    </row>
    <row r="36" spans="1:34" x14ac:dyDescent="0.25">
      <c r="A36" s="19" t="s">
        <v>105</v>
      </c>
      <c r="B36" s="19" t="s">
        <v>106</v>
      </c>
      <c r="C36" s="21">
        <v>3</v>
      </c>
      <c r="D36" s="21">
        <v>0</v>
      </c>
      <c r="E36" s="21">
        <v>0</v>
      </c>
      <c r="F36" s="20"/>
      <c r="G36" s="20"/>
      <c r="H36" s="20"/>
      <c r="I36" s="20"/>
      <c r="J36" s="20"/>
      <c r="K36" s="20"/>
      <c r="L36" s="20"/>
      <c r="M36" s="20"/>
      <c r="N36" s="21">
        <v>0</v>
      </c>
      <c r="O36" s="21">
        <v>0</v>
      </c>
      <c r="P36" s="21">
        <v>1.9999999999999996</v>
      </c>
      <c r="Q36" s="21">
        <v>0</v>
      </c>
      <c r="R36" s="21">
        <v>0</v>
      </c>
      <c r="S36" s="21">
        <v>0</v>
      </c>
      <c r="T36" s="20"/>
      <c r="U36" s="20"/>
      <c r="V36" s="20"/>
      <c r="W36" s="20"/>
      <c r="X36" s="20"/>
      <c r="Y36" s="20"/>
      <c r="Z36" s="20"/>
      <c r="AA36" s="20"/>
      <c r="AB36" s="22"/>
      <c r="AC36" s="22"/>
      <c r="AD36" s="23">
        <f t="shared" si="0"/>
        <v>5</v>
      </c>
      <c r="AE36" s="24" t="s">
        <v>208</v>
      </c>
      <c r="AF36" s="22"/>
      <c r="AG36" s="22"/>
      <c r="AH36" s="22"/>
    </row>
    <row r="37" spans="1:34" x14ac:dyDescent="0.25">
      <c r="A37" s="19" t="s">
        <v>59</v>
      </c>
      <c r="B37" s="19" t="s">
        <v>60</v>
      </c>
      <c r="C37" s="21">
        <v>7</v>
      </c>
      <c r="D37" s="21">
        <v>0</v>
      </c>
      <c r="E37" s="21">
        <v>0</v>
      </c>
      <c r="F37" s="20"/>
      <c r="G37" s="20"/>
      <c r="H37" s="20"/>
      <c r="I37" s="20"/>
      <c r="J37" s="20"/>
      <c r="K37" s="20"/>
      <c r="L37" s="20"/>
      <c r="M37" s="20"/>
      <c r="N37" s="21">
        <v>0</v>
      </c>
      <c r="O37" s="21">
        <v>32</v>
      </c>
      <c r="P37" s="21">
        <v>7</v>
      </c>
      <c r="Q37" s="21">
        <v>0</v>
      </c>
      <c r="R37" s="21">
        <v>0</v>
      </c>
      <c r="S37" s="21">
        <v>0</v>
      </c>
      <c r="T37" s="20"/>
      <c r="U37" s="20"/>
      <c r="V37" s="20"/>
      <c r="W37" s="20"/>
      <c r="X37" s="20"/>
      <c r="Y37" s="20"/>
      <c r="Z37" s="20"/>
      <c r="AA37" s="20"/>
      <c r="AB37" s="22"/>
      <c r="AC37" s="22"/>
      <c r="AD37" s="23">
        <f t="shared" si="0"/>
        <v>46</v>
      </c>
      <c r="AE37" s="24" t="s">
        <v>208</v>
      </c>
      <c r="AF37" s="22"/>
      <c r="AG37" s="22"/>
      <c r="AH37" s="22"/>
    </row>
    <row r="38" spans="1:34" x14ac:dyDescent="0.25">
      <c r="A38" s="19" t="s">
        <v>89</v>
      </c>
      <c r="B38" s="19" t="s">
        <v>90</v>
      </c>
      <c r="C38" s="21">
        <v>7.6300000000000008</v>
      </c>
      <c r="D38" s="21">
        <v>0</v>
      </c>
      <c r="E38" s="21">
        <v>0</v>
      </c>
      <c r="F38" s="20"/>
      <c r="G38" s="20"/>
      <c r="H38" s="20"/>
      <c r="I38" s="20"/>
      <c r="J38" s="20"/>
      <c r="K38" s="20"/>
      <c r="L38" s="20"/>
      <c r="M38" s="20"/>
      <c r="N38" s="21">
        <v>0</v>
      </c>
      <c r="O38" s="21">
        <v>0</v>
      </c>
      <c r="P38" s="21">
        <v>7.63</v>
      </c>
      <c r="Q38" s="21">
        <v>0</v>
      </c>
      <c r="R38" s="21">
        <v>0</v>
      </c>
      <c r="S38" s="21">
        <v>0</v>
      </c>
      <c r="T38" s="20"/>
      <c r="U38" s="20"/>
      <c r="V38" s="20"/>
      <c r="W38" s="20"/>
      <c r="X38" s="20"/>
      <c r="Y38" s="20"/>
      <c r="Z38" s="20"/>
      <c r="AA38" s="20"/>
      <c r="AB38" s="22"/>
      <c r="AC38" s="22"/>
      <c r="AD38" s="23">
        <f t="shared" si="0"/>
        <v>15.260000000000002</v>
      </c>
      <c r="AE38" s="24" t="s">
        <v>208</v>
      </c>
      <c r="AF38" s="22"/>
      <c r="AG38" s="22"/>
      <c r="AH38" s="22"/>
    </row>
    <row r="39" spans="1:34" x14ac:dyDescent="0.25">
      <c r="A39" s="19" t="s">
        <v>127</v>
      </c>
      <c r="B39" s="19" t="s">
        <v>128</v>
      </c>
      <c r="C39" s="21">
        <v>2</v>
      </c>
      <c r="D39" s="21">
        <v>0</v>
      </c>
      <c r="E39" s="21">
        <v>0</v>
      </c>
      <c r="F39" s="20"/>
      <c r="G39" s="20"/>
      <c r="H39" s="20"/>
      <c r="I39" s="20"/>
      <c r="J39" s="20"/>
      <c r="K39" s="20"/>
      <c r="L39" s="20"/>
      <c r="M39" s="20"/>
      <c r="N39" s="21">
        <v>1</v>
      </c>
      <c r="O39" s="21">
        <v>0</v>
      </c>
      <c r="P39" s="21">
        <v>0.99999999999999956</v>
      </c>
      <c r="Q39" s="21">
        <v>0</v>
      </c>
      <c r="R39" s="21">
        <v>0</v>
      </c>
      <c r="S39" s="21">
        <v>0</v>
      </c>
      <c r="T39" s="20"/>
      <c r="U39" s="20"/>
      <c r="V39" s="20"/>
      <c r="W39" s="20"/>
      <c r="X39" s="20"/>
      <c r="Y39" s="20"/>
      <c r="Z39" s="20"/>
      <c r="AA39" s="20"/>
      <c r="AB39" s="22"/>
      <c r="AC39" s="22"/>
      <c r="AD39" s="23">
        <f t="shared" si="0"/>
        <v>3.9999999999999996</v>
      </c>
      <c r="AE39" s="24" t="s">
        <v>208</v>
      </c>
      <c r="AF39" s="22"/>
      <c r="AG39" s="22"/>
      <c r="AH39" s="22"/>
    </row>
    <row r="40" spans="1:34" x14ac:dyDescent="0.25">
      <c r="A40" s="19" t="s">
        <v>73</v>
      </c>
      <c r="B40" s="19" t="s">
        <v>74</v>
      </c>
      <c r="C40" s="21">
        <v>8</v>
      </c>
      <c r="D40" s="21">
        <v>0</v>
      </c>
      <c r="E40" s="21">
        <v>0</v>
      </c>
      <c r="F40" s="20"/>
      <c r="G40" s="20"/>
      <c r="H40" s="20"/>
      <c r="I40" s="20"/>
      <c r="J40" s="20"/>
      <c r="K40" s="20"/>
      <c r="L40" s="20"/>
      <c r="M40" s="20"/>
      <c r="N40" s="21">
        <v>0</v>
      </c>
      <c r="O40" s="21">
        <v>0</v>
      </c>
      <c r="P40" s="21">
        <v>4</v>
      </c>
      <c r="Q40" s="21">
        <v>0</v>
      </c>
      <c r="R40" s="21">
        <v>0</v>
      </c>
      <c r="S40" s="21">
        <v>0</v>
      </c>
      <c r="T40" s="20"/>
      <c r="U40" s="20"/>
      <c r="V40" s="20"/>
      <c r="W40" s="20"/>
      <c r="X40" s="20"/>
      <c r="Y40" s="20"/>
      <c r="Z40" s="20"/>
      <c r="AA40" s="20"/>
      <c r="AB40" s="22"/>
      <c r="AC40" s="22"/>
      <c r="AD40" s="23">
        <f t="shared" si="0"/>
        <v>12</v>
      </c>
      <c r="AE40" s="24" t="s">
        <v>208</v>
      </c>
      <c r="AF40" s="22"/>
      <c r="AG40" s="22"/>
      <c r="AH40" s="22"/>
    </row>
    <row r="41" spans="1:34" x14ac:dyDescent="0.25">
      <c r="A41" s="19" t="s">
        <v>123</v>
      </c>
      <c r="B41" s="19" t="s">
        <v>124</v>
      </c>
      <c r="C41" s="21">
        <v>0</v>
      </c>
      <c r="D41" s="21">
        <v>7.45</v>
      </c>
      <c r="E41" s="21">
        <v>0</v>
      </c>
      <c r="F41" s="20"/>
      <c r="G41" s="20"/>
      <c r="H41" s="20"/>
      <c r="I41" s="20"/>
      <c r="J41" s="20"/>
      <c r="K41" s="20"/>
      <c r="L41" s="20"/>
      <c r="M41" s="20"/>
      <c r="N41" s="21">
        <v>9.25</v>
      </c>
      <c r="O41" s="21">
        <v>1</v>
      </c>
      <c r="P41" s="21">
        <v>0</v>
      </c>
      <c r="Q41" s="21">
        <v>0</v>
      </c>
      <c r="R41" s="21">
        <v>0</v>
      </c>
      <c r="S41" s="21">
        <v>0</v>
      </c>
      <c r="T41" s="20"/>
      <c r="U41" s="20"/>
      <c r="V41" s="20"/>
      <c r="W41" s="20"/>
      <c r="X41" s="20"/>
      <c r="Y41" s="20"/>
      <c r="Z41" s="20"/>
      <c r="AA41" s="20"/>
      <c r="AB41" s="22"/>
      <c r="AC41" s="22"/>
      <c r="AD41" s="23">
        <f t="shared" si="0"/>
        <v>17.7</v>
      </c>
      <c r="AE41" s="24" t="s">
        <v>208</v>
      </c>
      <c r="AF41" s="22"/>
      <c r="AG41" s="22"/>
      <c r="AH41" s="22"/>
    </row>
    <row r="42" spans="1:34" x14ac:dyDescent="0.25">
      <c r="A42" s="19" t="s">
        <v>115</v>
      </c>
      <c r="B42" s="19" t="s">
        <v>210</v>
      </c>
      <c r="C42" s="21">
        <v>0</v>
      </c>
      <c r="D42" s="21">
        <v>8</v>
      </c>
      <c r="E42" s="21">
        <v>0</v>
      </c>
      <c r="F42" s="20"/>
      <c r="G42" s="20"/>
      <c r="H42" s="20"/>
      <c r="I42" s="20"/>
      <c r="J42" s="20"/>
      <c r="K42" s="20"/>
      <c r="L42" s="20"/>
      <c r="M42" s="20"/>
      <c r="N42" s="21">
        <v>0</v>
      </c>
      <c r="O42" s="21">
        <v>0</v>
      </c>
      <c r="P42" s="21">
        <v>0</v>
      </c>
      <c r="Q42" s="21">
        <v>0</v>
      </c>
      <c r="R42" s="21">
        <v>0.13</v>
      </c>
      <c r="S42" s="21">
        <v>8</v>
      </c>
      <c r="T42" s="20"/>
      <c r="U42" s="20"/>
      <c r="V42" s="20"/>
      <c r="W42" s="20"/>
      <c r="X42" s="20"/>
      <c r="Y42" s="20"/>
      <c r="Z42" s="20"/>
      <c r="AA42" s="20"/>
      <c r="AB42" s="22"/>
      <c r="AC42" s="22"/>
      <c r="AD42" s="23">
        <f t="shared" si="0"/>
        <v>16.130000000000003</v>
      </c>
      <c r="AE42" s="24" t="s">
        <v>208</v>
      </c>
      <c r="AF42" s="22"/>
      <c r="AG42" s="22"/>
      <c r="AH42" s="22"/>
    </row>
    <row r="43" spans="1:34" x14ac:dyDescent="0.25">
      <c r="A43" s="19" t="s">
        <v>211</v>
      </c>
      <c r="B43" s="19" t="s">
        <v>212</v>
      </c>
      <c r="C43" s="21">
        <v>0</v>
      </c>
      <c r="D43" s="21">
        <v>0</v>
      </c>
      <c r="E43" s="21">
        <v>0</v>
      </c>
      <c r="F43" s="20"/>
      <c r="G43" s="20"/>
      <c r="H43" s="20"/>
      <c r="I43" s="20"/>
      <c r="J43" s="20"/>
      <c r="K43" s="20"/>
      <c r="L43" s="20"/>
      <c r="M43" s="20"/>
      <c r="N43" s="21">
        <v>0</v>
      </c>
      <c r="O43" s="21">
        <v>24</v>
      </c>
      <c r="P43" s="21">
        <v>0</v>
      </c>
      <c r="Q43" s="21">
        <v>0</v>
      </c>
      <c r="R43" s="21">
        <v>0</v>
      </c>
      <c r="S43" s="21">
        <v>0</v>
      </c>
      <c r="T43" s="20"/>
      <c r="U43" s="20"/>
      <c r="V43" s="20"/>
      <c r="W43" s="20"/>
      <c r="X43" s="20"/>
      <c r="Y43" s="20"/>
      <c r="Z43" s="20"/>
      <c r="AA43" s="20"/>
      <c r="AB43" s="22"/>
      <c r="AC43" s="22"/>
      <c r="AD43" s="23">
        <f t="shared" si="0"/>
        <v>24</v>
      </c>
      <c r="AE43" s="24" t="s">
        <v>208</v>
      </c>
      <c r="AF43" s="22"/>
      <c r="AG43" s="22"/>
      <c r="AH43" s="22"/>
    </row>
    <row r="44" spans="1:34" x14ac:dyDescent="0.25">
      <c r="A44" s="19" t="s">
        <v>113</v>
      </c>
      <c r="B44" s="19" t="s">
        <v>114</v>
      </c>
      <c r="C44" s="21">
        <v>3.4499999999999993</v>
      </c>
      <c r="D44" s="21">
        <v>0</v>
      </c>
      <c r="E44" s="21">
        <v>0</v>
      </c>
      <c r="F44" s="20"/>
      <c r="G44" s="20"/>
      <c r="H44" s="20"/>
      <c r="I44" s="20"/>
      <c r="J44" s="20"/>
      <c r="K44" s="20"/>
      <c r="L44" s="20"/>
      <c r="M44" s="20"/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0"/>
      <c r="U44" s="20"/>
      <c r="V44" s="20"/>
      <c r="W44" s="20"/>
      <c r="X44" s="20"/>
      <c r="Y44" s="20"/>
      <c r="Z44" s="20"/>
      <c r="AA44" s="20"/>
      <c r="AB44" s="22"/>
      <c r="AC44" s="22"/>
      <c r="AD44" s="23">
        <f t="shared" si="0"/>
        <v>3.4499999999999993</v>
      </c>
      <c r="AE44" s="24" t="s">
        <v>208</v>
      </c>
      <c r="AF44" s="22"/>
      <c r="AG44" s="22"/>
      <c r="AH44" s="22"/>
    </row>
    <row r="45" spans="1:34" x14ac:dyDescent="0.25">
      <c r="A45" s="19" t="s">
        <v>79</v>
      </c>
      <c r="B45" s="19" t="s">
        <v>80</v>
      </c>
      <c r="C45" s="21">
        <v>0</v>
      </c>
      <c r="D45" s="21">
        <v>8</v>
      </c>
      <c r="E45" s="21">
        <v>4</v>
      </c>
      <c r="F45" s="20"/>
      <c r="G45" s="20"/>
      <c r="H45" s="20"/>
      <c r="I45" s="20"/>
      <c r="J45" s="20"/>
      <c r="K45" s="20"/>
      <c r="L45" s="20"/>
      <c r="M45" s="20"/>
      <c r="N45" s="21">
        <v>0</v>
      </c>
      <c r="O45" s="21">
        <v>0</v>
      </c>
      <c r="P45" s="21">
        <v>0</v>
      </c>
      <c r="Q45" s="21">
        <v>0</v>
      </c>
      <c r="R45" s="21">
        <v>4</v>
      </c>
      <c r="S45" s="21">
        <v>8</v>
      </c>
      <c r="T45" s="20"/>
      <c r="U45" s="20"/>
      <c r="V45" s="20"/>
      <c r="W45" s="20"/>
      <c r="X45" s="20"/>
      <c r="Y45" s="20"/>
      <c r="Z45" s="20"/>
      <c r="AA45" s="20"/>
      <c r="AB45" s="22"/>
      <c r="AC45" s="22"/>
      <c r="AD45" s="23">
        <f t="shared" si="0"/>
        <v>24</v>
      </c>
      <c r="AE45" s="24" t="s">
        <v>208</v>
      </c>
      <c r="AF45" s="22"/>
      <c r="AG45" s="22"/>
      <c r="AH45" s="22"/>
    </row>
    <row r="46" spans="1:34" x14ac:dyDescent="0.25">
      <c r="A46" s="19" t="s">
        <v>49</v>
      </c>
      <c r="B46" s="19" t="s">
        <v>50</v>
      </c>
      <c r="C46" s="21">
        <v>0</v>
      </c>
      <c r="D46" s="21">
        <v>0</v>
      </c>
      <c r="E46" s="21">
        <v>0</v>
      </c>
      <c r="F46" s="20"/>
      <c r="G46" s="20"/>
      <c r="H46" s="20"/>
      <c r="I46" s="20"/>
      <c r="J46" s="20"/>
      <c r="K46" s="20"/>
      <c r="L46" s="20"/>
      <c r="M46" s="20"/>
      <c r="N46" s="21">
        <v>0</v>
      </c>
      <c r="O46" s="21">
        <v>39.92</v>
      </c>
      <c r="P46" s="21">
        <v>0</v>
      </c>
      <c r="Q46" s="21">
        <v>0</v>
      </c>
      <c r="R46" s="21">
        <v>0</v>
      </c>
      <c r="S46" s="21">
        <v>0</v>
      </c>
      <c r="T46" s="20"/>
      <c r="U46" s="20"/>
      <c r="V46" s="20"/>
      <c r="W46" s="20"/>
      <c r="X46" s="20"/>
      <c r="Y46" s="20"/>
      <c r="Z46" s="20"/>
      <c r="AA46" s="20"/>
      <c r="AB46" s="22"/>
      <c r="AC46" s="22"/>
      <c r="AD46" s="23">
        <f t="shared" si="0"/>
        <v>39.92</v>
      </c>
      <c r="AE46" s="24" t="s">
        <v>208</v>
      </c>
      <c r="AF46" s="22"/>
      <c r="AG46" s="22"/>
      <c r="AH46" s="22"/>
    </row>
    <row r="47" spans="1:34" x14ac:dyDescent="0.25">
      <c r="A47" s="19" t="s">
        <v>41</v>
      </c>
      <c r="B47" s="19" t="s">
        <v>42</v>
      </c>
      <c r="C47" s="21">
        <v>0</v>
      </c>
      <c r="D47" s="21">
        <v>8</v>
      </c>
      <c r="E47" s="21">
        <v>8.1199999999999992</v>
      </c>
      <c r="F47" s="20"/>
      <c r="G47" s="20"/>
      <c r="H47" s="20"/>
      <c r="I47" s="20"/>
      <c r="J47" s="20"/>
      <c r="K47" s="20"/>
      <c r="L47" s="20"/>
      <c r="M47" s="20"/>
      <c r="N47" s="21">
        <v>4</v>
      </c>
      <c r="O47" s="21">
        <v>0</v>
      </c>
      <c r="P47" s="21">
        <v>0</v>
      </c>
      <c r="Q47" s="21">
        <v>0</v>
      </c>
      <c r="R47" s="21">
        <v>4</v>
      </c>
      <c r="S47" s="21">
        <v>8</v>
      </c>
      <c r="T47" s="20"/>
      <c r="U47" s="20"/>
      <c r="V47" s="20"/>
      <c r="W47" s="20"/>
      <c r="X47" s="20"/>
      <c r="Y47" s="20"/>
      <c r="Z47" s="20"/>
      <c r="AA47" s="20"/>
      <c r="AB47" s="22"/>
      <c r="AC47" s="22"/>
      <c r="AD47" s="23">
        <f t="shared" si="0"/>
        <v>32.119999999999997</v>
      </c>
      <c r="AE47" s="24" t="s">
        <v>208</v>
      </c>
      <c r="AF47" s="22"/>
      <c r="AG47" s="22"/>
      <c r="AH47" s="22"/>
    </row>
    <row r="48" spans="1:34" x14ac:dyDescent="0.25">
      <c r="A48" s="19" t="s">
        <v>121</v>
      </c>
      <c r="B48" s="19" t="s">
        <v>122</v>
      </c>
      <c r="C48" s="21">
        <v>0</v>
      </c>
      <c r="D48" s="21">
        <v>0</v>
      </c>
      <c r="E48" s="21">
        <v>0</v>
      </c>
      <c r="F48" s="20"/>
      <c r="G48" s="20"/>
      <c r="H48" s="20"/>
      <c r="I48" s="20"/>
      <c r="J48" s="20"/>
      <c r="K48" s="20"/>
      <c r="L48" s="20"/>
      <c r="M48" s="20"/>
      <c r="N48" s="21">
        <v>0</v>
      </c>
      <c r="O48" s="21">
        <v>16</v>
      </c>
      <c r="P48" s="21">
        <v>0</v>
      </c>
      <c r="Q48" s="21">
        <v>0</v>
      </c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2"/>
      <c r="AC48" s="22"/>
      <c r="AD48" s="23">
        <f t="shared" si="0"/>
        <v>16</v>
      </c>
      <c r="AE48" s="24" t="s">
        <v>208</v>
      </c>
      <c r="AF48" s="22"/>
      <c r="AG48" s="22"/>
      <c r="AH48" s="22"/>
    </row>
    <row r="49" spans="1:34" x14ac:dyDescent="0.25">
      <c r="A49" s="19" t="s">
        <v>77</v>
      </c>
      <c r="B49" s="19" t="s">
        <v>78</v>
      </c>
      <c r="C49" s="21">
        <v>0</v>
      </c>
      <c r="D49" s="21">
        <v>8</v>
      </c>
      <c r="E49" s="21">
        <v>0.97</v>
      </c>
      <c r="F49" s="20"/>
      <c r="G49" s="20"/>
      <c r="H49" s="20"/>
      <c r="I49" s="20"/>
      <c r="J49" s="20"/>
      <c r="K49" s="20"/>
      <c r="L49" s="20"/>
      <c r="M49" s="20"/>
      <c r="N49" s="21">
        <v>0</v>
      </c>
      <c r="O49" s="21">
        <v>0</v>
      </c>
      <c r="P49" s="21">
        <v>0</v>
      </c>
      <c r="Q49" s="21">
        <v>0</v>
      </c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2"/>
      <c r="AC49" s="22"/>
      <c r="AD49" s="23">
        <f t="shared" si="0"/>
        <v>8.9700000000000006</v>
      </c>
      <c r="AE49" s="24" t="s">
        <v>208</v>
      </c>
      <c r="AF49" s="22"/>
      <c r="AG49" s="22"/>
      <c r="AH49" s="22"/>
    </row>
    <row r="50" spans="1:34" x14ac:dyDescent="0.25">
      <c r="A50" s="19" t="s">
        <v>51</v>
      </c>
      <c r="B50" s="19" t="s">
        <v>52</v>
      </c>
      <c r="C50" s="21">
        <v>3.87</v>
      </c>
      <c r="D50" s="21">
        <v>0</v>
      </c>
      <c r="E50" s="21">
        <v>0</v>
      </c>
      <c r="F50" s="20"/>
      <c r="G50" s="20"/>
      <c r="H50" s="20"/>
      <c r="I50" s="20"/>
      <c r="J50" s="20"/>
      <c r="K50" s="20"/>
      <c r="L50" s="20"/>
      <c r="M50" s="20"/>
      <c r="N50" s="21">
        <v>0</v>
      </c>
      <c r="O50" s="21">
        <v>0</v>
      </c>
      <c r="P50" s="21">
        <v>3.87</v>
      </c>
      <c r="Q50" s="21">
        <v>0</v>
      </c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2"/>
      <c r="AC50" s="22"/>
      <c r="AD50" s="23">
        <f t="shared" si="0"/>
        <v>7.74</v>
      </c>
      <c r="AE50" s="24" t="s">
        <v>208</v>
      </c>
      <c r="AF50" s="22"/>
      <c r="AG50" s="22"/>
      <c r="AH50" s="22"/>
    </row>
    <row r="51" spans="1:34" x14ac:dyDescent="0.25">
      <c r="A51" s="24" t="s">
        <v>151</v>
      </c>
      <c r="B51" s="24"/>
      <c r="C51" s="26">
        <f t="shared" ref="C51:AC51" si="1">SUM(C10:C50)</f>
        <v>174.33999999999997</v>
      </c>
      <c r="D51" s="26">
        <f t="shared" si="1"/>
        <v>79.45</v>
      </c>
      <c r="E51" s="26">
        <f t="shared" si="1"/>
        <v>15.32</v>
      </c>
      <c r="F51" s="26">
        <f t="shared" si="1"/>
        <v>8</v>
      </c>
      <c r="G51" s="26">
        <f t="shared" si="1"/>
        <v>0.2</v>
      </c>
      <c r="H51" s="26">
        <f t="shared" si="1"/>
        <v>0</v>
      </c>
      <c r="I51" s="26">
        <f t="shared" si="1"/>
        <v>0</v>
      </c>
      <c r="J51" s="26">
        <f t="shared" si="1"/>
        <v>0</v>
      </c>
      <c r="K51" s="26">
        <f t="shared" si="1"/>
        <v>0</v>
      </c>
      <c r="L51" s="26">
        <f t="shared" si="1"/>
        <v>0</v>
      </c>
      <c r="M51" s="26">
        <f t="shared" si="1"/>
        <v>0</v>
      </c>
      <c r="N51" s="26">
        <f t="shared" si="1"/>
        <v>34.78</v>
      </c>
      <c r="O51" s="26">
        <f t="shared" si="1"/>
        <v>160.25</v>
      </c>
      <c r="P51" s="26">
        <f t="shared" si="1"/>
        <v>51.5</v>
      </c>
      <c r="Q51" s="26">
        <f t="shared" si="1"/>
        <v>8.1199999999999992</v>
      </c>
      <c r="R51" s="26">
        <f t="shared" si="1"/>
        <v>8.73</v>
      </c>
      <c r="S51" s="26">
        <f t="shared" si="1"/>
        <v>56</v>
      </c>
      <c r="T51" s="26">
        <f t="shared" si="1"/>
        <v>0</v>
      </c>
      <c r="U51" s="26">
        <f t="shared" si="1"/>
        <v>0</v>
      </c>
      <c r="V51" s="26">
        <f t="shared" si="1"/>
        <v>0</v>
      </c>
      <c r="W51" s="26">
        <f t="shared" si="1"/>
        <v>0</v>
      </c>
      <c r="X51" s="26">
        <f t="shared" si="1"/>
        <v>0</v>
      </c>
      <c r="Y51" s="26">
        <f t="shared" si="1"/>
        <v>0</v>
      </c>
      <c r="Z51" s="26">
        <f t="shared" si="1"/>
        <v>0</v>
      </c>
      <c r="AA51" s="26">
        <f t="shared" si="1"/>
        <v>0</v>
      </c>
      <c r="AB51" s="26">
        <f t="shared" si="1"/>
        <v>0</v>
      </c>
      <c r="AC51" s="26">
        <f t="shared" si="1"/>
        <v>0</v>
      </c>
      <c r="AD51" s="26">
        <f>SUM(AD10:AD50)</f>
        <v>596.69000000000005</v>
      </c>
      <c r="AE51" s="24"/>
      <c r="AF51" s="24"/>
      <c r="AG51" s="24"/>
      <c r="AH51" s="24"/>
    </row>
  </sheetData>
  <mergeCells count="17">
    <mergeCell ref="C5:M5"/>
    <mergeCell ref="N5:O6"/>
    <mergeCell ref="P5:AC5"/>
    <mergeCell ref="AD5:AD7"/>
    <mergeCell ref="C6:C7"/>
    <mergeCell ref="D6:E6"/>
    <mergeCell ref="F6:G6"/>
    <mergeCell ref="H6:I6"/>
    <mergeCell ref="J6:K6"/>
    <mergeCell ref="L6:M6"/>
    <mergeCell ref="AB6:AC6"/>
    <mergeCell ref="P6:Q6"/>
    <mergeCell ref="R6:S6"/>
    <mergeCell ref="T6:U6"/>
    <mergeCell ref="V6:W6"/>
    <mergeCell ref="X6:Y6"/>
    <mergeCell ref="Z6:AA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 Report</vt:lpstr>
      <vt:lpstr>adjustment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Janella Rosales</cp:lastModifiedBy>
  <dcterms:created xsi:type="dcterms:W3CDTF">2024-12-04T08:26:30Z</dcterms:created>
  <dcterms:modified xsi:type="dcterms:W3CDTF">2024-12-05T07:51:48Z</dcterms:modified>
</cp:coreProperties>
</file>