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75" windowWidth="19320" windowHeight="9405"/>
  </bookViews>
  <sheets>
    <sheet name="комплектующие Украина" sheetId="1" r:id="rId1"/>
    <sheet name="Лист1" sheetId="2" r:id="rId2"/>
  </sheets>
  <definedNames>
    <definedName name="_xlnm.Print_Area" localSheetId="0">'комплектующие Украина'!$A$1:$K$56</definedName>
  </definedNames>
  <calcPr calcId="125725"/>
</workbook>
</file>

<file path=xl/calcChain.xml><?xml version="1.0" encoding="utf-8"?>
<calcChain xmlns="http://schemas.openxmlformats.org/spreadsheetml/2006/main">
  <c r="D47" i="1"/>
  <c r="E47" s="1"/>
  <c r="E45"/>
  <c r="E43"/>
  <c r="E40"/>
  <c r="E23"/>
  <c r="E22"/>
  <c r="E16"/>
  <c r="E14"/>
  <c r="E10"/>
  <c r="E9"/>
  <c r="J8"/>
  <c r="K8" s="1"/>
  <c r="J54"/>
  <c r="K54" s="1"/>
  <c r="D54" s="1"/>
  <c r="E54" s="1"/>
  <c r="J53"/>
  <c r="K53" s="1"/>
  <c r="D53" s="1"/>
  <c r="E53" s="1"/>
  <c r="J52"/>
  <c r="K52" s="1"/>
  <c r="J51"/>
  <c r="K51" s="1"/>
  <c r="D51" s="1"/>
  <c r="E51" s="1"/>
  <c r="J50"/>
  <c r="K50" s="1"/>
  <c r="D50" s="1"/>
  <c r="E50" s="1"/>
  <c r="J49"/>
  <c r="K49" s="1"/>
  <c r="D49" s="1"/>
  <c r="E49" s="1"/>
  <c r="J48"/>
  <c r="K48" s="1"/>
  <c r="D48" s="1"/>
  <c r="E48" s="1"/>
  <c r="J7"/>
  <c r="K7" s="1"/>
  <c r="D7" s="1"/>
  <c r="J6"/>
  <c r="K6" s="1"/>
  <c r="D6" s="1"/>
  <c r="D52" s="1"/>
  <c r="E52" s="1"/>
  <c r="K47"/>
  <c r="K46"/>
  <c r="D46" s="1"/>
  <c r="E46" s="1"/>
  <c r="K45"/>
  <c r="D45" s="1"/>
  <c r="K44"/>
  <c r="D44" s="1"/>
  <c r="E44" s="1"/>
  <c r="K43"/>
  <c r="D43" s="1"/>
  <c r="K42"/>
  <c r="D42" s="1"/>
  <c r="E42" s="1"/>
  <c r="K41"/>
  <c r="D41" s="1"/>
  <c r="E41" s="1"/>
  <c r="K40"/>
  <c r="D40" s="1"/>
  <c r="K39"/>
  <c r="D39" s="1"/>
  <c r="E39" s="1"/>
  <c r="K38"/>
  <c r="D38" s="1"/>
  <c r="K37"/>
  <c r="D37" s="1"/>
  <c r="K36"/>
  <c r="D36" s="1"/>
  <c r="K35"/>
  <c r="D35" s="1"/>
  <c r="K34"/>
  <c r="D34" s="1"/>
  <c r="K33"/>
  <c r="D33" s="1"/>
  <c r="K32"/>
  <c r="D32" s="1"/>
  <c r="K31"/>
  <c r="D31" s="1"/>
  <c r="K30"/>
  <c r="D30" s="1"/>
  <c r="K29"/>
  <c r="D29" s="1"/>
  <c r="E29" s="1"/>
  <c r="K28"/>
  <c r="D28" s="1"/>
  <c r="K27"/>
  <c r="D27" s="1"/>
  <c r="E27" s="1"/>
  <c r="K26"/>
  <c r="D26" s="1"/>
  <c r="K25"/>
  <c r="D25" s="1"/>
  <c r="E25" s="1"/>
  <c r="K24"/>
  <c r="D24" s="1"/>
  <c r="K23"/>
  <c r="D23" s="1"/>
  <c r="K22"/>
  <c r="D22" s="1"/>
  <c r="K21"/>
  <c r="D21" s="1"/>
  <c r="K20"/>
  <c r="D20" s="1"/>
  <c r="E20" s="1"/>
  <c r="K19"/>
  <c r="D19" s="1"/>
  <c r="K18"/>
  <c r="D18" s="1"/>
  <c r="K17"/>
  <c r="D17" s="1"/>
  <c r="K16"/>
  <c r="D16" s="1"/>
  <c r="K15"/>
  <c r="D15" s="1"/>
  <c r="K14"/>
  <c r="D14" s="1"/>
  <c r="K13"/>
  <c r="D13" s="1"/>
  <c r="E13" s="1"/>
  <c r="K12"/>
  <c r="D12" s="1"/>
  <c r="E12" s="1"/>
  <c r="K11"/>
  <c r="D11" s="1"/>
  <c r="E11" s="1"/>
  <c r="K10"/>
  <c r="D10" s="1"/>
  <c r="K9"/>
  <c r="D9" s="1"/>
  <c r="K5"/>
  <c r="D5" s="1"/>
  <c r="K4"/>
  <c r="D4" s="1"/>
</calcChain>
</file>

<file path=xl/sharedStrings.xml><?xml version="1.0" encoding="utf-8"?>
<sst xmlns="http://schemas.openxmlformats.org/spreadsheetml/2006/main" count="209" uniqueCount="61">
  <si>
    <t>№ п/п</t>
  </si>
  <si>
    <t>Ед. изм.</t>
  </si>
  <si>
    <t>шт.</t>
  </si>
  <si>
    <t>Вставка пласт. СРE</t>
  </si>
  <si>
    <t>Вставка пласт. СРТ</t>
  </si>
  <si>
    <t>Заглушка 20*40 под ролик пласт.</t>
  </si>
  <si>
    <t>Заглушка 25*25 под ролик пласт.</t>
  </si>
  <si>
    <t>Заглушка ISO CAP пласт.</t>
  </si>
  <si>
    <t>База COMFORT TH 680 chrome</t>
  </si>
  <si>
    <t>База FI-550</t>
  </si>
  <si>
    <t>База FI-600</t>
  </si>
  <si>
    <t>База FI-620 NEYLON</t>
  </si>
  <si>
    <t>База FI-670 EX</t>
  </si>
  <si>
    <t>База FI680 AL OW хром</t>
  </si>
  <si>
    <t>База FI680 AL хром</t>
  </si>
  <si>
    <t>База  Lovato chrome</t>
  </si>
  <si>
    <t>Винт фигурный VL 306</t>
  </si>
  <si>
    <t xml:space="preserve">Винт фигурный VL 311 </t>
  </si>
  <si>
    <t>Вставка мет. CPT</t>
  </si>
  <si>
    <t>ПОВ.-ПОДЪЕМ. МЕХ-М СТ AG-01</t>
  </si>
  <si>
    <t>ПОВ.-ПОДЪЕМ. МЕХ-М СТ AG-01ХР</t>
  </si>
  <si>
    <t>ПОВ.-ПОДЪЕМ. МЕХ-М СТ AG-02</t>
  </si>
  <si>
    <t>ПОВ.-ПОДЪЕМ. МЕХ-М СТ RING BASE</t>
  </si>
  <si>
    <t>ПОВ.-ПОДЪЕМ. МЕХ-М СТ AG-02ЗК1ХР</t>
  </si>
  <si>
    <t>ПОВ.-ПОДЪЕМ. МЕХ-М СТ KGL1080-5040T</t>
  </si>
  <si>
    <t>МЕХАНИЗМ NPD 170 ASIALINK</t>
  </si>
  <si>
    <t>МЕХАНИЗМ КАЧАНИЯ МГ-01</t>
  </si>
  <si>
    <t>Механизм качания Active-1</t>
  </si>
  <si>
    <t>Механизм качания TILT (Китай)</t>
  </si>
  <si>
    <t>Овалина BAMBO</t>
  </si>
  <si>
    <t>Овалина мет. OVNRC</t>
  </si>
  <si>
    <t>Овалина Prestige</t>
  </si>
  <si>
    <t>ОВАЛИНА МЕТ. MINISTYLE</t>
  </si>
  <si>
    <t>Перманент CPT GRAFFITI</t>
  </si>
  <si>
    <t>Перманент СРЕ</t>
  </si>
  <si>
    <t>Перманент СРТ</t>
  </si>
  <si>
    <t>Перманент CPT PACK</t>
  </si>
  <si>
    <t>Пиастра мет. 971.В428V GRAFFITI</t>
  </si>
  <si>
    <t>Пиастра мет. 971В428V</t>
  </si>
  <si>
    <t>Пиастра мет. 971.B428V PACK</t>
  </si>
  <si>
    <t>Пиастра мет. PST/ESC</t>
  </si>
  <si>
    <t>Ролик пласт. Fl 11 CITTON</t>
  </si>
  <si>
    <t>РОЛИК с резинопокрытием FI10 неблокировочный</t>
  </si>
  <si>
    <t>РОЛИК с резинопокрытием FI11 неблокировочный</t>
  </si>
  <si>
    <t>Ролики FI 10</t>
  </si>
  <si>
    <t>Ролики FI 10 цветные</t>
  </si>
  <si>
    <t xml:space="preserve">Ролики FI 11 </t>
  </si>
  <si>
    <t>Ролики FI 11 самоторм.</t>
  </si>
  <si>
    <t>Ролик FI 10 M10x10 пласт.</t>
  </si>
  <si>
    <t>НАКЛАДКА CR-05/11 GRAFFITI</t>
  </si>
  <si>
    <t>Накладка пласт. CR-05/11</t>
  </si>
  <si>
    <t>Накладка пласт. CR-12</t>
  </si>
  <si>
    <t>Оболочка ST-01 газлифта пласт.</t>
  </si>
  <si>
    <t>Оболочка ST-01 газлифта пласт. GRAFFITI</t>
  </si>
  <si>
    <t>База COMFORT Т 680 chrome</t>
  </si>
  <si>
    <t>Цена компл с НДС</t>
  </si>
  <si>
    <t>компл</t>
  </si>
  <si>
    <t>Ст-сть услуги, грн с НДС</t>
  </si>
  <si>
    <t>Наименование услиги замены комплектующих</t>
  </si>
  <si>
    <t>Ролики меняются вместе с втулками</t>
  </si>
  <si>
    <t>Прайс на услуги по замене комплектующих</t>
  </si>
</sst>
</file>

<file path=xl/styles.xml><?xml version="1.0" encoding="utf-8"?>
<styleSheet xmlns="http://schemas.openxmlformats.org/spreadsheetml/2006/main">
  <numFmts count="3">
    <numFmt numFmtId="164" formatCode="_-* #,##0.00[$€-1]_-;\-* #,##0.00[$€-1]_-;_-* &quot;-&quot;??[$€-1]_-"/>
    <numFmt numFmtId="165" formatCode="_-* #,##0_г_р_н_._-;\-* #,##0_г_р_н_._-;_-* &quot;-&quot;_г_р_н_._-;_-@_-"/>
    <numFmt numFmtId="166" formatCode="_-* #,##0.00_г_р_н_._-;\-* #,##0.00_г_р_н_._-;_-* &quot;-&quot;??_г_р_н_._-;_-@_-"/>
  </numFmts>
  <fonts count="9">
    <font>
      <sz val="10"/>
      <name val="Arial Cyr"/>
      <charset val="204"/>
    </font>
    <font>
      <sz val="10"/>
      <name val="Arial Cyr"/>
      <charset val="204"/>
    </font>
    <font>
      <b/>
      <sz val="12"/>
      <name val="Arial Cyr"/>
      <charset val="204"/>
    </font>
    <font>
      <sz val="12"/>
      <name val="Arial Cyr"/>
      <charset val="204"/>
    </font>
    <font>
      <sz val="12"/>
      <name val="Arial"/>
      <family val="2"/>
      <charset val="204"/>
    </font>
    <font>
      <sz val="12"/>
      <name val="Arial CYR"/>
    </font>
    <font>
      <sz val="10"/>
      <name val="Arial"/>
      <family val="2"/>
      <charset val="204"/>
    </font>
    <font>
      <sz val="10"/>
      <name val="Arial CYR"/>
    </font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0">
    <xf numFmtId="0" fontId="0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8" fillId="0" borderId="0"/>
    <xf numFmtId="0" fontId="1" fillId="0" borderId="0"/>
    <xf numFmtId="9" fontId="1" fillId="0" borderId="0" applyFont="0" applyFill="0" applyBorder="0" applyAlignment="0" applyProtection="0"/>
    <xf numFmtId="9" fontId="8" fillId="0" borderId="0" applyFont="0" applyFill="0" applyBorder="0" applyAlignment="0" applyProtection="0"/>
    <xf numFmtId="165" fontId="1" fillId="0" borderId="0" applyFont="0" applyFill="0" applyBorder="0" applyAlignment="0" applyProtection="0"/>
    <xf numFmtId="166" fontId="1" fillId="0" borderId="0" applyFont="0" applyFill="0" applyBorder="0" applyAlignment="0" applyProtection="0"/>
  </cellStyleXfs>
  <cellXfs count="35">
    <xf numFmtId="0" fontId="0" fillId="0" borderId="0" xfId="0"/>
    <xf numFmtId="0" fontId="2" fillId="0" borderId="0" xfId="5" applyFont="1" applyFill="1" applyBorder="1" applyAlignment="1"/>
    <xf numFmtId="0" fontId="3" fillId="0" borderId="0" xfId="5" applyFont="1" applyFill="1"/>
    <xf numFmtId="2" fontId="3" fillId="0" borderId="0" xfId="5" applyNumberFormat="1" applyFont="1" applyFill="1"/>
    <xf numFmtId="0" fontId="3" fillId="0" borderId="0" xfId="5" applyFont="1" applyFill="1" applyAlignment="1">
      <alignment horizontal="right"/>
    </xf>
    <xf numFmtId="0" fontId="3" fillId="0" borderId="1" xfId="5" applyFont="1" applyFill="1" applyBorder="1" applyAlignment="1">
      <alignment horizontal="center" vertical="center" wrapText="1"/>
    </xf>
    <xf numFmtId="2" fontId="3" fillId="0" borderId="1" xfId="5" applyNumberFormat="1" applyFont="1" applyFill="1" applyBorder="1" applyAlignment="1">
      <alignment horizontal="center" vertical="center" wrapText="1"/>
    </xf>
    <xf numFmtId="0" fontId="3" fillId="0" borderId="1" xfId="5" applyFont="1" applyFill="1" applyBorder="1" applyAlignment="1">
      <alignment vertical="center" wrapText="1"/>
    </xf>
    <xf numFmtId="2" fontId="3" fillId="0" borderId="1" xfId="0" applyNumberFormat="1" applyFont="1" applyFill="1" applyBorder="1" applyAlignment="1">
      <alignment vertical="center" wrapText="1"/>
    </xf>
    <xf numFmtId="0" fontId="4" fillId="0" borderId="1" xfId="0" applyFont="1" applyFill="1" applyBorder="1"/>
    <xf numFmtId="0" fontId="3" fillId="0" borderId="1" xfId="5" applyFont="1" applyFill="1" applyBorder="1"/>
    <xf numFmtId="0" fontId="5" fillId="0" borderId="1" xfId="0" applyFont="1" applyFill="1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/>
    <xf numFmtId="0" fontId="3" fillId="0" borderId="0" xfId="5" applyFont="1" applyFill="1" applyAlignment="1">
      <alignment horizontal="center"/>
    </xf>
    <xf numFmtId="0" fontId="1" fillId="0" borderId="1" xfId="5" applyFill="1" applyBorder="1" applyAlignment="1">
      <alignment vertical="center" wrapText="1"/>
    </xf>
    <xf numFmtId="0" fontId="6" fillId="0" borderId="1" xfId="0" applyFont="1" applyFill="1" applyBorder="1"/>
    <xf numFmtId="0" fontId="1" fillId="0" borderId="1" xfId="5" applyFill="1" applyBorder="1" applyAlignment="1">
      <alignment horizontal="center" vertical="center" wrapText="1"/>
    </xf>
    <xf numFmtId="2" fontId="0" fillId="0" borderId="1" xfId="0" applyNumberFormat="1" applyFill="1" applyBorder="1" applyAlignment="1">
      <alignment wrapText="1"/>
    </xf>
    <xf numFmtId="2" fontId="0" fillId="0" borderId="1" xfId="0" applyNumberFormat="1" applyFill="1" applyBorder="1" applyAlignment="1">
      <alignment vertical="center" wrapText="1"/>
    </xf>
    <xf numFmtId="2" fontId="0" fillId="0" borderId="1" xfId="0" applyNumberFormat="1" applyBorder="1"/>
    <xf numFmtId="0" fontId="1" fillId="0" borderId="1" xfId="5" applyFill="1" applyBorder="1"/>
    <xf numFmtId="0" fontId="7" fillId="0" borderId="1" xfId="0" applyFont="1" applyFill="1" applyBorder="1"/>
    <xf numFmtId="0" fontId="1" fillId="0" borderId="1" xfId="5" applyFont="1" applyFill="1" applyBorder="1" applyAlignment="1">
      <alignment horizontal="center" vertical="center" wrapText="1"/>
    </xf>
    <xf numFmtId="0" fontId="0" fillId="0" borderId="0" xfId="5" applyFont="1" applyFill="1"/>
    <xf numFmtId="0" fontId="1" fillId="0" borderId="1" xfId="0" applyFont="1" applyFill="1" applyBorder="1" applyAlignment="1">
      <alignment horizontal="center"/>
    </xf>
    <xf numFmtId="0" fontId="1" fillId="0" borderId="1" xfId="0" applyFont="1" applyFill="1" applyBorder="1"/>
    <xf numFmtId="0" fontId="1" fillId="0" borderId="1" xfId="5" applyFont="1" applyFill="1" applyBorder="1"/>
    <xf numFmtId="0" fontId="5" fillId="2" borderId="1" xfId="0" applyFont="1" applyFill="1" applyBorder="1"/>
    <xf numFmtId="0" fontId="3" fillId="2" borderId="0" xfId="5" applyFont="1" applyFill="1"/>
    <xf numFmtId="0" fontId="2" fillId="0" borderId="0" xfId="5" applyFont="1" applyFill="1" applyAlignment="1">
      <alignment horizontal="left"/>
    </xf>
    <xf numFmtId="0" fontId="0" fillId="0" borderId="0" xfId="0" applyFill="1"/>
    <xf numFmtId="2" fontId="3" fillId="0" borderId="2" xfId="0" applyNumberFormat="1" applyFont="1" applyFill="1" applyBorder="1" applyAlignment="1"/>
    <xf numFmtId="2" fontId="3" fillId="0" borderId="1" xfId="0" applyNumberFormat="1" applyFont="1" applyFill="1" applyBorder="1"/>
    <xf numFmtId="2" fontId="3" fillId="0" borderId="1" xfId="0" applyNumberFormat="1" applyFont="1" applyFill="1" applyBorder="1" applyAlignment="1"/>
  </cellXfs>
  <cellStyles count="10">
    <cellStyle name="Euro" xfId="1"/>
    <cellStyle name="Обычный" xfId="0" builtinId="0"/>
    <cellStyle name="Обычный 2" xfId="2"/>
    <cellStyle name="Обычный 2 2" xfId="3"/>
    <cellStyle name="Обычный 3" xfId="4"/>
    <cellStyle name="Обычный_Прайс-лист на комплектующие2" xfId="5"/>
    <cellStyle name="Процентный 2" xfId="6"/>
    <cellStyle name="Процентный 3" xfId="7"/>
    <cellStyle name="Тысячи [0]_февresp (2)" xfId="8"/>
    <cellStyle name="Тысячи_февresp (2)" xfId="9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11" Type="http://schemas.openxmlformats.org/officeDocument/2006/relationships/customXml" Target="../customXml/item5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4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06"/>
  <sheetViews>
    <sheetView tabSelected="1" view="pageBreakPreview" zoomScale="85" zoomScaleNormal="85" zoomScaleSheetLayoutView="85" workbookViewId="0">
      <selection activeCell="N52" sqref="N52"/>
    </sheetView>
  </sheetViews>
  <sheetFormatPr defaultRowHeight="15"/>
  <cols>
    <col min="1" max="1" width="6.5703125" style="2" customWidth="1"/>
    <col min="2" max="2" width="49.42578125" style="2" customWidth="1"/>
    <col min="3" max="3" width="9.28515625" style="2" customWidth="1"/>
    <col min="4" max="4" width="11.28515625" style="3" customWidth="1"/>
    <col min="5" max="5" width="11.42578125" style="31" customWidth="1"/>
    <col min="6" max="6" width="0" hidden="1" customWidth="1"/>
    <col min="7" max="7" width="15.85546875" hidden="1" customWidth="1"/>
    <col min="8" max="8" width="29.5703125" hidden="1" customWidth="1"/>
    <col min="9" max="9" width="11" hidden="1" customWidth="1"/>
    <col min="10" max="10" width="0" hidden="1" customWidth="1"/>
    <col min="11" max="11" width="14" hidden="1" customWidth="1"/>
  </cols>
  <sheetData>
    <row r="1" spans="1:11" ht="15.75">
      <c r="C1" s="1"/>
    </row>
    <row r="2" spans="1:11" ht="15.75">
      <c r="B2" s="30" t="s">
        <v>60</v>
      </c>
      <c r="C2" s="4"/>
    </row>
    <row r="3" spans="1:11" ht="60.75" customHeight="1">
      <c r="A3" s="5" t="s">
        <v>0</v>
      </c>
      <c r="B3" s="5" t="s">
        <v>58</v>
      </c>
      <c r="C3" s="5" t="s">
        <v>1</v>
      </c>
      <c r="D3" s="6" t="s">
        <v>55</v>
      </c>
      <c r="E3" s="6" t="s">
        <v>57</v>
      </c>
    </row>
    <row r="4" spans="1:11">
      <c r="A4" s="7">
        <v>1</v>
      </c>
      <c r="B4" s="9" t="s">
        <v>3</v>
      </c>
      <c r="C4" s="5" t="s">
        <v>2</v>
      </c>
      <c r="D4" s="8">
        <f>K4</f>
        <v>1.8599999999999999</v>
      </c>
      <c r="E4" s="32">
        <v>12</v>
      </c>
      <c r="F4" s="15">
        <v>1</v>
      </c>
      <c r="G4" s="16" t="s">
        <v>3</v>
      </c>
      <c r="H4" s="17" t="s">
        <v>2</v>
      </c>
      <c r="I4" s="18"/>
      <c r="J4" s="19">
        <v>1.55</v>
      </c>
      <c r="K4" s="20">
        <f t="shared" ref="K4:K35" si="0">J4*1.2</f>
        <v>1.8599999999999999</v>
      </c>
    </row>
    <row r="5" spans="1:11">
      <c r="A5" s="7">
        <v>2</v>
      </c>
      <c r="B5" s="9" t="s">
        <v>4</v>
      </c>
      <c r="C5" s="5" t="s">
        <v>2</v>
      </c>
      <c r="D5" s="8">
        <f t="shared" ref="D5:D46" si="1">K5</f>
        <v>1.6800000000000002</v>
      </c>
      <c r="E5" s="32">
        <v>12</v>
      </c>
      <c r="F5" s="15">
        <v>2</v>
      </c>
      <c r="G5" s="16" t="s">
        <v>4</v>
      </c>
      <c r="H5" s="17" t="s">
        <v>2</v>
      </c>
      <c r="I5" s="18"/>
      <c r="J5" s="19">
        <v>1.4000000000000001</v>
      </c>
      <c r="K5" s="20">
        <f t="shared" si="0"/>
        <v>1.6800000000000002</v>
      </c>
    </row>
    <row r="6" spans="1:11">
      <c r="A6" s="7">
        <v>3</v>
      </c>
      <c r="B6" s="10" t="s">
        <v>5</v>
      </c>
      <c r="C6" s="5" t="s">
        <v>56</v>
      </c>
      <c r="D6" s="8">
        <f t="shared" si="1"/>
        <v>1.7999999999999998</v>
      </c>
      <c r="E6" s="32">
        <v>12</v>
      </c>
      <c r="F6" s="15">
        <v>3</v>
      </c>
      <c r="G6" s="21" t="s">
        <v>5</v>
      </c>
      <c r="H6" s="17" t="s">
        <v>2</v>
      </c>
      <c r="I6" s="18"/>
      <c r="J6" s="19">
        <f>0.3*5</f>
        <v>1.5</v>
      </c>
      <c r="K6" s="20">
        <f t="shared" si="0"/>
        <v>1.7999999999999998</v>
      </c>
    </row>
    <row r="7" spans="1:11">
      <c r="A7" s="7">
        <v>4</v>
      </c>
      <c r="B7" s="11" t="s">
        <v>6</v>
      </c>
      <c r="C7" s="5" t="s">
        <v>56</v>
      </c>
      <c r="D7" s="8">
        <f t="shared" si="1"/>
        <v>5.7</v>
      </c>
      <c r="E7" s="32">
        <v>12</v>
      </c>
      <c r="F7" s="15">
        <v>4</v>
      </c>
      <c r="G7" s="22" t="s">
        <v>6</v>
      </c>
      <c r="H7" s="17" t="s">
        <v>2</v>
      </c>
      <c r="I7" s="18"/>
      <c r="J7" s="19">
        <f>5*0.95</f>
        <v>4.75</v>
      </c>
      <c r="K7" s="20">
        <f t="shared" si="0"/>
        <v>5.7</v>
      </c>
    </row>
    <row r="8" spans="1:11">
      <c r="A8" s="7">
        <v>5</v>
      </c>
      <c r="B8" s="10" t="s">
        <v>7</v>
      </c>
      <c r="C8" s="5" t="s">
        <v>56</v>
      </c>
      <c r="D8" s="8">
        <v>3.75</v>
      </c>
      <c r="E8" s="33">
        <v>12</v>
      </c>
      <c r="F8" s="15"/>
      <c r="G8" s="22"/>
      <c r="H8" s="17"/>
      <c r="I8" s="18"/>
      <c r="J8" s="19">
        <f>0.15*5</f>
        <v>0.75</v>
      </c>
      <c r="K8" s="20">
        <f t="shared" si="0"/>
        <v>0.89999999999999991</v>
      </c>
    </row>
    <row r="9" spans="1:11">
      <c r="A9" s="7">
        <v>6</v>
      </c>
      <c r="B9" s="11" t="s">
        <v>8</v>
      </c>
      <c r="C9" s="5" t="s">
        <v>2</v>
      </c>
      <c r="D9" s="8">
        <f t="shared" si="1"/>
        <v>124.5</v>
      </c>
      <c r="E9" s="32">
        <f>D9*2</f>
        <v>249</v>
      </c>
      <c r="F9" s="15">
        <v>5</v>
      </c>
      <c r="G9" s="21" t="s">
        <v>54</v>
      </c>
      <c r="H9" s="17" t="s">
        <v>2</v>
      </c>
      <c r="I9" s="18"/>
      <c r="J9" s="19">
        <v>103.75</v>
      </c>
      <c r="K9" s="20">
        <f t="shared" si="0"/>
        <v>124.5</v>
      </c>
    </row>
    <row r="10" spans="1:11">
      <c r="A10" s="7">
        <v>7</v>
      </c>
      <c r="B10" s="11" t="s">
        <v>9</v>
      </c>
      <c r="C10" s="5" t="s">
        <v>2</v>
      </c>
      <c r="D10" s="8">
        <f t="shared" si="1"/>
        <v>29.64</v>
      </c>
      <c r="E10" s="32">
        <f t="shared" ref="E10:E16" si="2">D10*2</f>
        <v>59.28</v>
      </c>
      <c r="F10" s="15">
        <v>6</v>
      </c>
      <c r="G10" s="22" t="s">
        <v>9</v>
      </c>
      <c r="H10" s="23" t="s">
        <v>2</v>
      </c>
      <c r="I10" s="18"/>
      <c r="J10" s="19">
        <v>24.700000000000003</v>
      </c>
      <c r="K10" s="20">
        <f t="shared" si="0"/>
        <v>29.64</v>
      </c>
    </row>
    <row r="11" spans="1:11">
      <c r="A11" s="7">
        <v>8</v>
      </c>
      <c r="B11" s="11" t="s">
        <v>10</v>
      </c>
      <c r="C11" s="5" t="s">
        <v>2</v>
      </c>
      <c r="D11" s="8">
        <f t="shared" si="1"/>
        <v>34.74</v>
      </c>
      <c r="E11" s="32">
        <f t="shared" si="2"/>
        <v>69.48</v>
      </c>
      <c r="F11" s="15">
        <v>7</v>
      </c>
      <c r="G11" s="22" t="s">
        <v>10</v>
      </c>
      <c r="H11" s="23" t="s">
        <v>2</v>
      </c>
      <c r="I11" s="18"/>
      <c r="J11" s="19">
        <v>28.950000000000003</v>
      </c>
      <c r="K11" s="20">
        <f t="shared" si="0"/>
        <v>34.74</v>
      </c>
    </row>
    <row r="12" spans="1:11">
      <c r="A12" s="7">
        <v>9</v>
      </c>
      <c r="B12" s="11" t="s">
        <v>11</v>
      </c>
      <c r="C12" s="5" t="s">
        <v>2</v>
      </c>
      <c r="D12" s="8">
        <f t="shared" si="1"/>
        <v>42</v>
      </c>
      <c r="E12" s="32">
        <f t="shared" si="2"/>
        <v>84</v>
      </c>
      <c r="F12" s="15">
        <v>8</v>
      </c>
      <c r="G12" s="22" t="s">
        <v>11</v>
      </c>
      <c r="H12" s="23" t="s">
        <v>2</v>
      </c>
      <c r="I12" s="18"/>
      <c r="J12" s="19">
        <v>35</v>
      </c>
      <c r="K12" s="20">
        <f t="shared" si="0"/>
        <v>42</v>
      </c>
    </row>
    <row r="13" spans="1:11">
      <c r="A13" s="7">
        <v>10</v>
      </c>
      <c r="B13" s="11" t="s">
        <v>12</v>
      </c>
      <c r="C13" s="5" t="s">
        <v>2</v>
      </c>
      <c r="D13" s="8">
        <f t="shared" si="1"/>
        <v>46.02</v>
      </c>
      <c r="E13" s="32">
        <f t="shared" si="2"/>
        <v>92.04</v>
      </c>
      <c r="F13" s="15">
        <v>9</v>
      </c>
      <c r="G13" s="22" t="s">
        <v>12</v>
      </c>
      <c r="H13" s="23" t="s">
        <v>2</v>
      </c>
      <c r="I13" s="18"/>
      <c r="J13" s="19">
        <v>38.35</v>
      </c>
      <c r="K13" s="20">
        <f t="shared" si="0"/>
        <v>46.02</v>
      </c>
    </row>
    <row r="14" spans="1:11">
      <c r="A14" s="7">
        <v>11</v>
      </c>
      <c r="B14" s="11" t="s">
        <v>13</v>
      </c>
      <c r="C14" s="5" t="s">
        <v>2</v>
      </c>
      <c r="D14" s="8">
        <f t="shared" si="1"/>
        <v>180</v>
      </c>
      <c r="E14" s="32">
        <f t="shared" si="2"/>
        <v>360</v>
      </c>
      <c r="F14" s="15">
        <v>10</v>
      </c>
      <c r="G14" s="22" t="s">
        <v>13</v>
      </c>
      <c r="H14" s="17" t="s">
        <v>2</v>
      </c>
      <c r="I14" s="18"/>
      <c r="J14" s="19">
        <v>150</v>
      </c>
      <c r="K14" s="20">
        <f t="shared" si="0"/>
        <v>180</v>
      </c>
    </row>
    <row r="15" spans="1:11">
      <c r="A15" s="7">
        <v>12</v>
      </c>
      <c r="B15" s="11" t="s">
        <v>14</v>
      </c>
      <c r="C15" s="5" t="s">
        <v>2</v>
      </c>
      <c r="D15" s="8">
        <f t="shared" si="1"/>
        <v>223.5</v>
      </c>
      <c r="E15" s="32">
        <v>411.6</v>
      </c>
      <c r="F15" s="15">
        <v>11</v>
      </c>
      <c r="G15" s="22" t="s">
        <v>14</v>
      </c>
      <c r="H15" s="17" t="s">
        <v>2</v>
      </c>
      <c r="I15" s="18"/>
      <c r="J15" s="19">
        <v>186.25</v>
      </c>
      <c r="K15" s="20">
        <f t="shared" si="0"/>
        <v>223.5</v>
      </c>
    </row>
    <row r="16" spans="1:11">
      <c r="A16" s="7">
        <v>13</v>
      </c>
      <c r="B16" s="11" t="s">
        <v>15</v>
      </c>
      <c r="C16" s="5" t="s">
        <v>2</v>
      </c>
      <c r="D16" s="8">
        <f t="shared" si="1"/>
        <v>119.16000000000001</v>
      </c>
      <c r="E16" s="32">
        <f t="shared" si="2"/>
        <v>238.32000000000002</v>
      </c>
      <c r="F16" s="15">
        <v>12</v>
      </c>
      <c r="G16" s="22" t="s">
        <v>15</v>
      </c>
      <c r="H16" s="17" t="s">
        <v>2</v>
      </c>
      <c r="I16" s="18"/>
      <c r="J16" s="19">
        <v>99.300000000000011</v>
      </c>
      <c r="K16" s="20">
        <f t="shared" si="0"/>
        <v>119.16000000000001</v>
      </c>
    </row>
    <row r="17" spans="1:11">
      <c r="A17" s="7">
        <v>14</v>
      </c>
      <c r="B17" s="11" t="s">
        <v>16</v>
      </c>
      <c r="C17" s="5" t="s">
        <v>2</v>
      </c>
      <c r="D17" s="8">
        <f t="shared" si="1"/>
        <v>1.26</v>
      </c>
      <c r="E17" s="32">
        <v>3</v>
      </c>
      <c r="F17" s="15">
        <v>13</v>
      </c>
      <c r="G17" s="22" t="s">
        <v>16</v>
      </c>
      <c r="H17" s="23" t="s">
        <v>2</v>
      </c>
      <c r="I17" s="18"/>
      <c r="J17" s="19">
        <v>1.05</v>
      </c>
      <c r="K17" s="20">
        <f t="shared" si="0"/>
        <v>1.26</v>
      </c>
    </row>
    <row r="18" spans="1:11">
      <c r="A18" s="7">
        <v>15</v>
      </c>
      <c r="B18" s="11" t="s">
        <v>17</v>
      </c>
      <c r="C18" s="5" t="s">
        <v>2</v>
      </c>
      <c r="D18" s="8">
        <f t="shared" si="1"/>
        <v>1.08</v>
      </c>
      <c r="E18" s="32">
        <v>3</v>
      </c>
      <c r="F18" s="15">
        <v>14</v>
      </c>
      <c r="G18" s="22" t="s">
        <v>17</v>
      </c>
      <c r="H18" s="23" t="s">
        <v>2</v>
      </c>
      <c r="I18" s="18"/>
      <c r="J18" s="19">
        <v>0.9</v>
      </c>
      <c r="K18" s="20">
        <f t="shared" si="0"/>
        <v>1.08</v>
      </c>
    </row>
    <row r="19" spans="1:11">
      <c r="A19" s="7">
        <v>16</v>
      </c>
      <c r="B19" s="9" t="s">
        <v>18</v>
      </c>
      <c r="C19" s="5" t="s">
        <v>2</v>
      </c>
      <c r="D19" s="8">
        <f t="shared" si="1"/>
        <v>4.1399999999999997</v>
      </c>
      <c r="E19" s="33">
        <v>24</v>
      </c>
      <c r="F19" s="15">
        <v>15</v>
      </c>
      <c r="G19" s="16" t="s">
        <v>18</v>
      </c>
      <c r="H19" s="23" t="s">
        <v>2</v>
      </c>
      <c r="I19" s="18"/>
      <c r="J19" s="19">
        <v>3.45</v>
      </c>
      <c r="K19" s="20">
        <f t="shared" si="0"/>
        <v>4.1399999999999997</v>
      </c>
    </row>
    <row r="20" spans="1:11">
      <c r="A20" s="7">
        <v>17</v>
      </c>
      <c r="B20" s="11" t="s">
        <v>19</v>
      </c>
      <c r="C20" s="5" t="s">
        <v>2</v>
      </c>
      <c r="D20" s="8">
        <f t="shared" si="1"/>
        <v>82.74</v>
      </c>
      <c r="E20" s="32">
        <f t="shared" ref="E20:E29" si="3">D20*2</f>
        <v>165.48</v>
      </c>
      <c r="F20" s="15">
        <v>16</v>
      </c>
      <c r="G20" s="22" t="s">
        <v>19</v>
      </c>
      <c r="H20" s="23" t="s">
        <v>2</v>
      </c>
      <c r="I20" s="18"/>
      <c r="J20" s="19">
        <v>68.95</v>
      </c>
      <c r="K20" s="20">
        <f t="shared" si="0"/>
        <v>82.74</v>
      </c>
    </row>
    <row r="21" spans="1:11">
      <c r="A21" s="7">
        <v>18</v>
      </c>
      <c r="B21" s="11" t="s">
        <v>20</v>
      </c>
      <c r="C21" s="5" t="s">
        <v>2</v>
      </c>
      <c r="D21" s="8">
        <f t="shared" si="1"/>
        <v>239.52</v>
      </c>
      <c r="E21" s="32">
        <v>439.2</v>
      </c>
      <c r="F21" s="15">
        <v>17</v>
      </c>
      <c r="G21" s="22" t="s">
        <v>20</v>
      </c>
      <c r="H21" s="17" t="s">
        <v>2</v>
      </c>
      <c r="I21" s="18"/>
      <c r="J21" s="19">
        <v>199.60000000000002</v>
      </c>
      <c r="K21" s="20">
        <f t="shared" si="0"/>
        <v>239.52</v>
      </c>
    </row>
    <row r="22" spans="1:11">
      <c r="A22" s="7">
        <v>19</v>
      </c>
      <c r="B22" s="11" t="s">
        <v>21</v>
      </c>
      <c r="C22" s="5" t="s">
        <v>2</v>
      </c>
      <c r="D22" s="8">
        <f t="shared" si="1"/>
        <v>82.74</v>
      </c>
      <c r="E22" s="32">
        <f t="shared" si="3"/>
        <v>165.48</v>
      </c>
      <c r="F22" s="15">
        <v>18</v>
      </c>
      <c r="G22" s="22" t="s">
        <v>21</v>
      </c>
      <c r="H22" s="17" t="s">
        <v>2</v>
      </c>
      <c r="I22" s="18"/>
      <c r="J22" s="19">
        <v>68.95</v>
      </c>
      <c r="K22" s="20">
        <f t="shared" si="0"/>
        <v>82.74</v>
      </c>
    </row>
    <row r="23" spans="1:11">
      <c r="A23" s="7">
        <v>20</v>
      </c>
      <c r="B23" s="11" t="s">
        <v>22</v>
      </c>
      <c r="C23" s="5" t="s">
        <v>2</v>
      </c>
      <c r="D23" s="8">
        <f t="shared" si="1"/>
        <v>157.61999999999998</v>
      </c>
      <c r="E23" s="32">
        <f t="shared" si="3"/>
        <v>315.23999999999995</v>
      </c>
      <c r="F23" s="15">
        <v>19</v>
      </c>
      <c r="G23" s="22" t="s">
        <v>22</v>
      </c>
      <c r="H23" s="17" t="s">
        <v>2</v>
      </c>
      <c r="I23" s="18"/>
      <c r="J23" s="19">
        <v>131.35</v>
      </c>
      <c r="K23" s="20">
        <f t="shared" si="0"/>
        <v>157.61999999999998</v>
      </c>
    </row>
    <row r="24" spans="1:11">
      <c r="A24" s="7">
        <v>21</v>
      </c>
      <c r="B24" s="11" t="s">
        <v>23</v>
      </c>
      <c r="C24" s="5" t="s">
        <v>2</v>
      </c>
      <c r="D24" s="8">
        <f t="shared" si="1"/>
        <v>241.38</v>
      </c>
      <c r="E24" s="32">
        <v>439.2</v>
      </c>
      <c r="F24" s="15">
        <v>20</v>
      </c>
      <c r="G24" s="22" t="s">
        <v>23</v>
      </c>
      <c r="H24" s="17" t="s">
        <v>2</v>
      </c>
      <c r="I24" s="18"/>
      <c r="J24" s="19">
        <v>201.15</v>
      </c>
      <c r="K24" s="20">
        <f t="shared" si="0"/>
        <v>241.38</v>
      </c>
    </row>
    <row r="25" spans="1:11">
      <c r="A25" s="7">
        <v>22</v>
      </c>
      <c r="B25" s="2" t="s">
        <v>24</v>
      </c>
      <c r="C25" s="5" t="s">
        <v>2</v>
      </c>
      <c r="D25" s="8">
        <f t="shared" si="1"/>
        <v>82.74</v>
      </c>
      <c r="E25" s="32">
        <f t="shared" si="3"/>
        <v>165.48</v>
      </c>
      <c r="F25" s="15">
        <v>21</v>
      </c>
      <c r="G25" s="24" t="s">
        <v>24</v>
      </c>
      <c r="H25" s="17" t="s">
        <v>2</v>
      </c>
      <c r="I25" s="18"/>
      <c r="J25" s="19">
        <v>68.95</v>
      </c>
      <c r="K25" s="20">
        <f t="shared" si="0"/>
        <v>82.74</v>
      </c>
    </row>
    <row r="26" spans="1:11">
      <c r="A26" s="7">
        <v>23</v>
      </c>
      <c r="B26" s="9" t="s">
        <v>25</v>
      </c>
      <c r="C26" s="12" t="s">
        <v>2</v>
      </c>
      <c r="D26" s="8">
        <f t="shared" si="1"/>
        <v>197.88</v>
      </c>
      <c r="E26" s="32">
        <v>360</v>
      </c>
      <c r="F26" s="15">
        <v>22</v>
      </c>
      <c r="G26" s="16" t="s">
        <v>25</v>
      </c>
      <c r="H26" s="25" t="s">
        <v>2</v>
      </c>
      <c r="I26" s="18"/>
      <c r="J26" s="19">
        <v>164.9</v>
      </c>
      <c r="K26" s="20">
        <f t="shared" si="0"/>
        <v>197.88</v>
      </c>
    </row>
    <row r="27" spans="1:11">
      <c r="A27" s="7">
        <v>24</v>
      </c>
      <c r="B27" s="9" t="s">
        <v>26</v>
      </c>
      <c r="C27" s="12" t="s">
        <v>2</v>
      </c>
      <c r="D27" s="8">
        <f t="shared" si="1"/>
        <v>155.76000000000002</v>
      </c>
      <c r="E27" s="32">
        <f t="shared" si="3"/>
        <v>311.52000000000004</v>
      </c>
      <c r="F27" s="15">
        <v>23</v>
      </c>
      <c r="G27" s="16" t="s">
        <v>26</v>
      </c>
      <c r="H27" s="25" t="s">
        <v>2</v>
      </c>
      <c r="I27" s="18"/>
      <c r="J27" s="19">
        <v>129.80000000000001</v>
      </c>
      <c r="K27" s="20">
        <f t="shared" si="0"/>
        <v>155.76000000000002</v>
      </c>
    </row>
    <row r="28" spans="1:11">
      <c r="A28" s="7">
        <v>25</v>
      </c>
      <c r="B28" s="9" t="s">
        <v>27</v>
      </c>
      <c r="C28" s="12" t="s">
        <v>2</v>
      </c>
      <c r="D28" s="8">
        <f t="shared" si="1"/>
        <v>280.02000000000004</v>
      </c>
      <c r="E28" s="32">
        <v>480</v>
      </c>
      <c r="F28" s="15">
        <v>24</v>
      </c>
      <c r="G28" s="16" t="s">
        <v>27</v>
      </c>
      <c r="H28" s="25" t="s">
        <v>2</v>
      </c>
      <c r="I28" s="18"/>
      <c r="J28" s="19">
        <v>233.35000000000002</v>
      </c>
      <c r="K28" s="20">
        <f t="shared" si="0"/>
        <v>280.02000000000004</v>
      </c>
    </row>
    <row r="29" spans="1:11">
      <c r="A29" s="7">
        <v>26</v>
      </c>
      <c r="B29" s="11" t="s">
        <v>28</v>
      </c>
      <c r="C29" s="12" t="s">
        <v>2</v>
      </c>
      <c r="D29" s="8">
        <f t="shared" si="1"/>
        <v>51.480000000000004</v>
      </c>
      <c r="E29" s="32">
        <f t="shared" si="3"/>
        <v>102.96000000000001</v>
      </c>
      <c r="F29" s="15">
        <v>25</v>
      </c>
      <c r="G29" s="22" t="s">
        <v>28</v>
      </c>
      <c r="H29" s="25" t="s">
        <v>2</v>
      </c>
      <c r="I29" s="18"/>
      <c r="J29" s="19">
        <v>42.900000000000006</v>
      </c>
      <c r="K29" s="20">
        <f t="shared" si="0"/>
        <v>51.480000000000004</v>
      </c>
    </row>
    <row r="30" spans="1:11">
      <c r="A30" s="7">
        <v>27</v>
      </c>
      <c r="B30" s="13" t="s">
        <v>29</v>
      </c>
      <c r="C30" s="12" t="s">
        <v>2</v>
      </c>
      <c r="D30" s="8">
        <f t="shared" si="1"/>
        <v>6.9600000000000009</v>
      </c>
      <c r="E30" s="32">
        <v>30</v>
      </c>
      <c r="F30" s="15">
        <v>26</v>
      </c>
      <c r="G30" s="26" t="s">
        <v>29</v>
      </c>
      <c r="H30" s="25" t="s">
        <v>2</v>
      </c>
      <c r="I30" s="18"/>
      <c r="J30" s="19">
        <v>5.8000000000000007</v>
      </c>
      <c r="K30" s="20">
        <f t="shared" si="0"/>
        <v>6.9600000000000009</v>
      </c>
    </row>
    <row r="31" spans="1:11">
      <c r="A31" s="7">
        <v>28</v>
      </c>
      <c r="B31" s="10" t="s">
        <v>30</v>
      </c>
      <c r="C31" s="5" t="s">
        <v>2</v>
      </c>
      <c r="D31" s="8">
        <f t="shared" si="1"/>
        <v>8.2799999999999994</v>
      </c>
      <c r="E31" s="32">
        <v>30</v>
      </c>
      <c r="F31" s="15">
        <v>27</v>
      </c>
      <c r="G31" s="27" t="s">
        <v>30</v>
      </c>
      <c r="H31" s="17" t="s">
        <v>2</v>
      </c>
      <c r="I31" s="18"/>
      <c r="J31" s="19">
        <v>6.9</v>
      </c>
      <c r="K31" s="20">
        <f t="shared" si="0"/>
        <v>8.2799999999999994</v>
      </c>
    </row>
    <row r="32" spans="1:11">
      <c r="A32" s="7">
        <v>29</v>
      </c>
      <c r="B32" s="10" t="s">
        <v>31</v>
      </c>
      <c r="C32" s="5" t="s">
        <v>2</v>
      </c>
      <c r="D32" s="8">
        <f t="shared" si="1"/>
        <v>9.7799999999999994</v>
      </c>
      <c r="E32" s="32">
        <v>30</v>
      </c>
      <c r="F32" s="15">
        <v>28</v>
      </c>
      <c r="G32" s="27" t="s">
        <v>31</v>
      </c>
      <c r="H32" s="17" t="s">
        <v>2</v>
      </c>
      <c r="I32" s="18"/>
      <c r="J32" s="19">
        <v>8.15</v>
      </c>
      <c r="K32" s="20">
        <f t="shared" si="0"/>
        <v>9.7799999999999994</v>
      </c>
    </row>
    <row r="33" spans="1:11">
      <c r="A33" s="7">
        <v>30</v>
      </c>
      <c r="B33" s="9" t="s">
        <v>49</v>
      </c>
      <c r="C33" s="5" t="s">
        <v>2</v>
      </c>
      <c r="D33" s="8">
        <f t="shared" si="1"/>
        <v>6.7200000000000006</v>
      </c>
      <c r="E33" s="33">
        <v>15</v>
      </c>
      <c r="F33" s="15">
        <v>29</v>
      </c>
      <c r="G33" s="27" t="s">
        <v>32</v>
      </c>
      <c r="H33" s="17" t="s">
        <v>2</v>
      </c>
      <c r="I33" s="18"/>
      <c r="J33" s="19">
        <v>5.6000000000000005</v>
      </c>
      <c r="K33" s="20">
        <f t="shared" si="0"/>
        <v>6.7200000000000006</v>
      </c>
    </row>
    <row r="34" spans="1:11">
      <c r="A34" s="7">
        <v>31</v>
      </c>
      <c r="B34" s="11" t="s">
        <v>50</v>
      </c>
      <c r="C34" s="5" t="s">
        <v>2</v>
      </c>
      <c r="D34" s="8">
        <f t="shared" si="1"/>
        <v>2.4</v>
      </c>
      <c r="E34" s="33">
        <v>12</v>
      </c>
      <c r="F34" s="15">
        <v>30</v>
      </c>
      <c r="G34" s="16" t="s">
        <v>49</v>
      </c>
      <c r="H34" s="17" t="s">
        <v>2</v>
      </c>
      <c r="I34" s="18"/>
      <c r="J34" s="19">
        <v>2</v>
      </c>
      <c r="K34" s="20">
        <f t="shared" si="0"/>
        <v>2.4</v>
      </c>
    </row>
    <row r="35" spans="1:11">
      <c r="A35" s="7">
        <v>32</v>
      </c>
      <c r="B35" s="11" t="s">
        <v>51</v>
      </c>
      <c r="C35" s="5" t="s">
        <v>2</v>
      </c>
      <c r="D35" s="8">
        <f t="shared" si="1"/>
        <v>1.6800000000000002</v>
      </c>
      <c r="E35" s="33">
        <v>12</v>
      </c>
      <c r="F35" s="15">
        <v>31</v>
      </c>
      <c r="G35" s="22" t="s">
        <v>50</v>
      </c>
      <c r="H35" s="17" t="s">
        <v>2</v>
      </c>
      <c r="I35" s="18"/>
      <c r="J35" s="19">
        <v>1.4000000000000001</v>
      </c>
      <c r="K35" s="20">
        <f t="shared" si="0"/>
        <v>1.6800000000000002</v>
      </c>
    </row>
    <row r="36" spans="1:11">
      <c r="A36" s="7">
        <v>33</v>
      </c>
      <c r="B36" s="11" t="s">
        <v>52</v>
      </c>
      <c r="C36" s="5" t="s">
        <v>2</v>
      </c>
      <c r="D36" s="8">
        <f t="shared" si="1"/>
        <v>2.6999999999999997</v>
      </c>
      <c r="E36" s="33">
        <v>12</v>
      </c>
      <c r="F36" s="15">
        <v>32</v>
      </c>
      <c r="G36" s="22" t="s">
        <v>51</v>
      </c>
      <c r="H36" s="17" t="s">
        <v>2</v>
      </c>
      <c r="I36" s="18"/>
      <c r="J36" s="19">
        <v>2.25</v>
      </c>
      <c r="K36" s="20">
        <f t="shared" ref="K36:K67" si="4">J36*1.2</f>
        <v>2.6999999999999997</v>
      </c>
    </row>
    <row r="37" spans="1:11">
      <c r="A37" s="7">
        <v>34</v>
      </c>
      <c r="B37" s="11" t="s">
        <v>53</v>
      </c>
      <c r="C37" s="5" t="s">
        <v>2</v>
      </c>
      <c r="D37" s="8">
        <f t="shared" si="1"/>
        <v>2.2800000000000002</v>
      </c>
      <c r="E37" s="33">
        <v>12</v>
      </c>
      <c r="F37" s="15">
        <v>33</v>
      </c>
      <c r="G37" s="22" t="s">
        <v>52</v>
      </c>
      <c r="H37" s="17" t="s">
        <v>2</v>
      </c>
      <c r="I37" s="18"/>
      <c r="J37" s="19">
        <v>1.9000000000000001</v>
      </c>
      <c r="K37" s="20">
        <f t="shared" si="4"/>
        <v>2.2800000000000002</v>
      </c>
    </row>
    <row r="38" spans="1:11">
      <c r="A38" s="7">
        <v>35</v>
      </c>
      <c r="B38" s="10" t="s">
        <v>32</v>
      </c>
      <c r="C38" s="5" t="s">
        <v>2</v>
      </c>
      <c r="D38" s="8">
        <f t="shared" si="1"/>
        <v>3.12</v>
      </c>
      <c r="E38" s="33">
        <v>30</v>
      </c>
      <c r="F38" s="15">
        <v>34</v>
      </c>
      <c r="G38" s="22" t="s">
        <v>53</v>
      </c>
      <c r="H38" s="17" t="s">
        <v>2</v>
      </c>
      <c r="I38" s="18"/>
      <c r="J38" s="19">
        <v>2.6</v>
      </c>
      <c r="K38" s="20">
        <f t="shared" si="4"/>
        <v>3.12</v>
      </c>
    </row>
    <row r="39" spans="1:11">
      <c r="A39" s="7">
        <v>36</v>
      </c>
      <c r="B39" s="9" t="s">
        <v>33</v>
      </c>
      <c r="C39" s="5" t="s">
        <v>2</v>
      </c>
      <c r="D39" s="8">
        <f t="shared" si="1"/>
        <v>24.720000000000002</v>
      </c>
      <c r="E39" s="32">
        <f t="shared" ref="E39:E54" si="5">D39*2</f>
        <v>49.440000000000005</v>
      </c>
      <c r="F39" s="15">
        <v>35</v>
      </c>
      <c r="G39" s="16" t="s">
        <v>33</v>
      </c>
      <c r="H39" s="17" t="s">
        <v>2</v>
      </c>
      <c r="I39" s="18"/>
      <c r="J39" s="19">
        <v>20.6</v>
      </c>
      <c r="K39" s="20">
        <f t="shared" si="4"/>
        <v>24.720000000000002</v>
      </c>
    </row>
    <row r="40" spans="1:11">
      <c r="A40" s="7">
        <v>37</v>
      </c>
      <c r="B40" s="10" t="s">
        <v>34</v>
      </c>
      <c r="C40" s="5" t="s">
        <v>2</v>
      </c>
      <c r="D40" s="8">
        <f t="shared" si="1"/>
        <v>24.3</v>
      </c>
      <c r="E40" s="32">
        <f t="shared" si="5"/>
        <v>48.6</v>
      </c>
      <c r="F40" s="15">
        <v>36</v>
      </c>
      <c r="G40" s="27" t="s">
        <v>34</v>
      </c>
      <c r="H40" s="17" t="s">
        <v>2</v>
      </c>
      <c r="I40" s="18"/>
      <c r="J40" s="19">
        <v>20.25</v>
      </c>
      <c r="K40" s="20">
        <f t="shared" si="4"/>
        <v>24.3</v>
      </c>
    </row>
    <row r="41" spans="1:11">
      <c r="A41" s="7">
        <v>38</v>
      </c>
      <c r="B41" s="10" t="s">
        <v>35</v>
      </c>
      <c r="C41" s="5" t="s">
        <v>2</v>
      </c>
      <c r="D41" s="8">
        <f t="shared" si="1"/>
        <v>23.82</v>
      </c>
      <c r="E41" s="32">
        <f t="shared" si="5"/>
        <v>47.64</v>
      </c>
      <c r="F41" s="15">
        <v>37</v>
      </c>
      <c r="G41" s="27" t="s">
        <v>35</v>
      </c>
      <c r="H41" s="17" t="s">
        <v>2</v>
      </c>
      <c r="I41" s="18"/>
      <c r="J41" s="19">
        <v>19.850000000000001</v>
      </c>
      <c r="K41" s="20">
        <f t="shared" si="4"/>
        <v>23.82</v>
      </c>
    </row>
    <row r="42" spans="1:11">
      <c r="A42" s="7">
        <v>39</v>
      </c>
      <c r="B42" s="10" t="s">
        <v>36</v>
      </c>
      <c r="C42" s="5" t="s">
        <v>2</v>
      </c>
      <c r="D42" s="8">
        <f t="shared" si="1"/>
        <v>30.42</v>
      </c>
      <c r="E42" s="32">
        <f t="shared" si="5"/>
        <v>60.84</v>
      </c>
      <c r="F42" s="15">
        <v>38</v>
      </c>
      <c r="G42" s="27" t="s">
        <v>36</v>
      </c>
      <c r="H42" s="17" t="s">
        <v>2</v>
      </c>
      <c r="I42" s="18"/>
      <c r="J42" s="19">
        <v>25.35</v>
      </c>
      <c r="K42" s="20">
        <f t="shared" si="4"/>
        <v>30.42</v>
      </c>
    </row>
    <row r="43" spans="1:11">
      <c r="A43" s="7">
        <v>40</v>
      </c>
      <c r="B43" s="9" t="s">
        <v>37</v>
      </c>
      <c r="C43" s="5" t="s">
        <v>2</v>
      </c>
      <c r="D43" s="8">
        <f t="shared" si="1"/>
        <v>17.220000000000002</v>
      </c>
      <c r="E43" s="32">
        <f t="shared" si="5"/>
        <v>34.440000000000005</v>
      </c>
      <c r="F43" s="15">
        <v>39</v>
      </c>
      <c r="G43" s="16" t="s">
        <v>37</v>
      </c>
      <c r="H43" s="17" t="s">
        <v>2</v>
      </c>
      <c r="I43" s="18"/>
      <c r="J43" s="19">
        <v>14.350000000000001</v>
      </c>
      <c r="K43" s="20">
        <f t="shared" si="4"/>
        <v>17.220000000000002</v>
      </c>
    </row>
    <row r="44" spans="1:11">
      <c r="A44" s="7">
        <v>41</v>
      </c>
      <c r="B44" s="10" t="s">
        <v>38</v>
      </c>
      <c r="C44" s="5" t="s">
        <v>2</v>
      </c>
      <c r="D44" s="8">
        <f t="shared" si="1"/>
        <v>17.04</v>
      </c>
      <c r="E44" s="32">
        <f t="shared" si="5"/>
        <v>34.08</v>
      </c>
      <c r="F44" s="15">
        <v>40</v>
      </c>
      <c r="G44" s="27" t="s">
        <v>38</v>
      </c>
      <c r="H44" s="17" t="s">
        <v>2</v>
      </c>
      <c r="I44" s="18"/>
      <c r="J44" s="19">
        <v>14.200000000000001</v>
      </c>
      <c r="K44" s="20">
        <f t="shared" si="4"/>
        <v>17.04</v>
      </c>
    </row>
    <row r="45" spans="1:11">
      <c r="A45" s="7">
        <v>42</v>
      </c>
      <c r="B45" s="10" t="s">
        <v>39</v>
      </c>
      <c r="C45" s="5" t="s">
        <v>2</v>
      </c>
      <c r="D45" s="8">
        <f t="shared" si="1"/>
        <v>14.76</v>
      </c>
      <c r="E45" s="32">
        <f t="shared" si="5"/>
        <v>29.52</v>
      </c>
      <c r="F45" s="15">
        <v>41</v>
      </c>
      <c r="G45" s="27" t="s">
        <v>39</v>
      </c>
      <c r="H45" s="17" t="s">
        <v>2</v>
      </c>
      <c r="I45" s="18"/>
      <c r="J45" s="19">
        <v>12.3</v>
      </c>
      <c r="K45" s="20">
        <f t="shared" si="4"/>
        <v>14.76</v>
      </c>
    </row>
    <row r="46" spans="1:11">
      <c r="A46" s="7">
        <v>43</v>
      </c>
      <c r="B46" s="10" t="s">
        <v>40</v>
      </c>
      <c r="C46" s="5" t="s">
        <v>2</v>
      </c>
      <c r="D46" s="8">
        <f t="shared" si="1"/>
        <v>20.639999999999997</v>
      </c>
      <c r="E46" s="32">
        <f t="shared" si="5"/>
        <v>41.279999999999994</v>
      </c>
      <c r="F46" s="15">
        <v>42</v>
      </c>
      <c r="G46" s="27" t="s">
        <v>40</v>
      </c>
      <c r="H46" s="17" t="s">
        <v>2</v>
      </c>
      <c r="I46" s="18"/>
      <c r="J46" s="19">
        <v>17.2</v>
      </c>
      <c r="K46" s="20">
        <f t="shared" si="4"/>
        <v>20.639999999999997</v>
      </c>
    </row>
    <row r="47" spans="1:11">
      <c r="A47" s="7">
        <v>44</v>
      </c>
      <c r="B47" s="28" t="s">
        <v>41</v>
      </c>
      <c r="C47" s="5" t="s">
        <v>56</v>
      </c>
      <c r="D47" s="8">
        <f>K47*5+D6</f>
        <v>42.599999999999994</v>
      </c>
      <c r="E47" s="32">
        <f t="shared" si="5"/>
        <v>85.199999999999989</v>
      </c>
      <c r="F47" s="15">
        <v>43</v>
      </c>
      <c r="G47" s="22" t="s">
        <v>41</v>
      </c>
      <c r="H47" s="17" t="s">
        <v>2</v>
      </c>
      <c r="I47" s="18"/>
      <c r="J47" s="19">
        <v>6.8000000000000007</v>
      </c>
      <c r="K47" s="20">
        <f t="shared" si="4"/>
        <v>8.16</v>
      </c>
    </row>
    <row r="48" spans="1:11">
      <c r="A48" s="7">
        <v>45</v>
      </c>
      <c r="B48" s="28" t="s">
        <v>42</v>
      </c>
      <c r="C48" s="5" t="s">
        <v>56</v>
      </c>
      <c r="D48" s="8">
        <f>K48+D6</f>
        <v>44.4</v>
      </c>
      <c r="E48" s="32">
        <f t="shared" si="5"/>
        <v>88.8</v>
      </c>
      <c r="F48" s="15">
        <v>44</v>
      </c>
      <c r="G48" s="22" t="s">
        <v>42</v>
      </c>
      <c r="H48" s="17" t="s">
        <v>2</v>
      </c>
      <c r="I48" s="18"/>
      <c r="J48" s="19">
        <f>5*7.1</f>
        <v>35.5</v>
      </c>
      <c r="K48" s="20">
        <f t="shared" si="4"/>
        <v>42.6</v>
      </c>
    </row>
    <row r="49" spans="1:11">
      <c r="A49" s="7">
        <v>46</v>
      </c>
      <c r="B49" s="28" t="s">
        <v>43</v>
      </c>
      <c r="C49" s="5" t="s">
        <v>56</v>
      </c>
      <c r="D49" s="8">
        <f>K49+D6</f>
        <v>45.599999999999994</v>
      </c>
      <c r="E49" s="32">
        <f t="shared" si="5"/>
        <v>91.199999999999989</v>
      </c>
      <c r="F49" s="15">
        <v>45</v>
      </c>
      <c r="G49" s="22" t="s">
        <v>43</v>
      </c>
      <c r="H49" s="17" t="s">
        <v>2</v>
      </c>
      <c r="I49" s="18"/>
      <c r="J49" s="19">
        <f>5*7.3</f>
        <v>36.5</v>
      </c>
      <c r="K49" s="20">
        <f t="shared" si="4"/>
        <v>43.8</v>
      </c>
    </row>
    <row r="50" spans="1:11">
      <c r="A50" s="7">
        <v>47</v>
      </c>
      <c r="B50" s="28" t="s">
        <v>44</v>
      </c>
      <c r="C50" s="5" t="s">
        <v>56</v>
      </c>
      <c r="D50" s="8">
        <f>K50+D6</f>
        <v>21.6</v>
      </c>
      <c r="E50" s="32">
        <f t="shared" si="5"/>
        <v>43.2</v>
      </c>
      <c r="F50" s="15">
        <v>46</v>
      </c>
      <c r="G50" s="22" t="s">
        <v>44</v>
      </c>
      <c r="H50" s="17" t="s">
        <v>2</v>
      </c>
      <c r="I50" s="18"/>
      <c r="J50" s="19">
        <f>5*3.3</f>
        <v>16.5</v>
      </c>
      <c r="K50" s="20">
        <f t="shared" si="4"/>
        <v>19.8</v>
      </c>
    </row>
    <row r="51" spans="1:11">
      <c r="A51" s="7">
        <v>48</v>
      </c>
      <c r="B51" s="28" t="s">
        <v>45</v>
      </c>
      <c r="C51" s="5" t="s">
        <v>56</v>
      </c>
      <c r="D51" s="8">
        <f>K51+D6</f>
        <v>25.8</v>
      </c>
      <c r="E51" s="32">
        <f t="shared" si="5"/>
        <v>51.6</v>
      </c>
      <c r="F51" s="15">
        <v>47</v>
      </c>
      <c r="G51" s="22" t="s">
        <v>45</v>
      </c>
      <c r="H51" s="17" t="s">
        <v>2</v>
      </c>
      <c r="I51" s="18"/>
      <c r="J51" s="19">
        <f>5*4</f>
        <v>20</v>
      </c>
      <c r="K51" s="20">
        <f t="shared" si="4"/>
        <v>24</v>
      </c>
    </row>
    <row r="52" spans="1:11">
      <c r="A52" s="7">
        <v>49</v>
      </c>
      <c r="B52" s="28" t="s">
        <v>46</v>
      </c>
      <c r="C52" s="5" t="s">
        <v>56</v>
      </c>
      <c r="D52" s="8">
        <f>K52+D6</f>
        <v>21.6</v>
      </c>
      <c r="E52" s="32">
        <f t="shared" si="5"/>
        <v>43.2</v>
      </c>
      <c r="F52" s="15">
        <v>48</v>
      </c>
      <c r="G52" s="22" t="s">
        <v>46</v>
      </c>
      <c r="H52" s="17" t="s">
        <v>2</v>
      </c>
      <c r="I52" s="18"/>
      <c r="J52" s="19">
        <f>5*3.3</f>
        <v>16.5</v>
      </c>
      <c r="K52" s="20">
        <f t="shared" si="4"/>
        <v>19.8</v>
      </c>
    </row>
    <row r="53" spans="1:11">
      <c r="A53" s="7">
        <v>50</v>
      </c>
      <c r="B53" s="28" t="s">
        <v>47</v>
      </c>
      <c r="C53" s="5" t="s">
        <v>56</v>
      </c>
      <c r="D53" s="8">
        <f>K53+D6</f>
        <v>79.5</v>
      </c>
      <c r="E53" s="32">
        <f t="shared" si="5"/>
        <v>159</v>
      </c>
      <c r="F53" s="15">
        <v>49</v>
      </c>
      <c r="G53" s="22" t="s">
        <v>47</v>
      </c>
      <c r="H53" s="17" t="s">
        <v>2</v>
      </c>
      <c r="I53" s="18"/>
      <c r="J53" s="19">
        <f>5*12.95</f>
        <v>64.75</v>
      </c>
      <c r="K53" s="20">
        <f t="shared" si="4"/>
        <v>77.7</v>
      </c>
    </row>
    <row r="54" spans="1:11">
      <c r="A54" s="7">
        <v>51</v>
      </c>
      <c r="B54" s="28" t="s">
        <v>48</v>
      </c>
      <c r="C54" s="5" t="s">
        <v>56</v>
      </c>
      <c r="D54" s="8">
        <f>K54+D6</f>
        <v>23.1</v>
      </c>
      <c r="E54" s="34">
        <f t="shared" si="5"/>
        <v>46.2</v>
      </c>
      <c r="F54" s="15">
        <v>50</v>
      </c>
      <c r="G54" s="22" t="s">
        <v>48</v>
      </c>
      <c r="H54" s="17" t="s">
        <v>2</v>
      </c>
      <c r="I54" s="18"/>
      <c r="J54" s="19">
        <f>5*3.55</f>
        <v>17.75</v>
      </c>
      <c r="K54" s="20">
        <f t="shared" si="4"/>
        <v>21.3</v>
      </c>
    </row>
    <row r="55" spans="1:11">
      <c r="C55" s="14"/>
    </row>
    <row r="56" spans="1:11">
      <c r="B56" s="29" t="s">
        <v>59</v>
      </c>
      <c r="C56" s="14"/>
    </row>
    <row r="57" spans="1:11">
      <c r="C57" s="14"/>
    </row>
    <row r="58" spans="1:11">
      <c r="C58" s="14"/>
    </row>
    <row r="59" spans="1:11">
      <c r="C59" s="14"/>
    </row>
    <row r="60" spans="1:11">
      <c r="C60" s="14"/>
    </row>
    <row r="61" spans="1:11">
      <c r="C61" s="14"/>
    </row>
    <row r="62" spans="1:11">
      <c r="C62" s="14"/>
    </row>
    <row r="63" spans="1:11">
      <c r="C63" s="14"/>
    </row>
    <row r="64" spans="1:11">
      <c r="C64" s="14"/>
    </row>
    <row r="65" spans="3:3">
      <c r="C65" s="14"/>
    </row>
    <row r="66" spans="3:3">
      <c r="C66" s="14"/>
    </row>
    <row r="67" spans="3:3">
      <c r="C67" s="14"/>
    </row>
    <row r="68" spans="3:3">
      <c r="C68" s="14"/>
    </row>
    <row r="69" spans="3:3">
      <c r="C69" s="14"/>
    </row>
    <row r="70" spans="3:3">
      <c r="C70" s="14"/>
    </row>
    <row r="71" spans="3:3">
      <c r="C71" s="14"/>
    </row>
    <row r="72" spans="3:3">
      <c r="C72" s="14"/>
    </row>
    <row r="73" spans="3:3">
      <c r="C73" s="14"/>
    </row>
    <row r="74" spans="3:3">
      <c r="C74" s="14"/>
    </row>
    <row r="75" spans="3:3">
      <c r="C75" s="14"/>
    </row>
    <row r="76" spans="3:3">
      <c r="C76" s="14"/>
    </row>
    <row r="77" spans="3:3">
      <c r="C77" s="14"/>
    </row>
    <row r="78" spans="3:3">
      <c r="C78" s="14"/>
    </row>
    <row r="79" spans="3:3">
      <c r="C79" s="14"/>
    </row>
    <row r="80" spans="3:3">
      <c r="C80" s="14"/>
    </row>
    <row r="81" spans="3:3">
      <c r="C81" s="14"/>
    </row>
    <row r="82" spans="3:3">
      <c r="C82" s="14"/>
    </row>
    <row r="83" spans="3:3">
      <c r="C83" s="14"/>
    </row>
    <row r="84" spans="3:3">
      <c r="C84" s="14"/>
    </row>
    <row r="85" spans="3:3">
      <c r="C85" s="14"/>
    </row>
    <row r="86" spans="3:3">
      <c r="C86" s="14"/>
    </row>
    <row r="87" spans="3:3">
      <c r="C87" s="14"/>
    </row>
    <row r="88" spans="3:3">
      <c r="C88" s="14"/>
    </row>
    <row r="89" spans="3:3">
      <c r="C89" s="14"/>
    </row>
    <row r="90" spans="3:3">
      <c r="C90" s="14"/>
    </row>
    <row r="91" spans="3:3">
      <c r="C91" s="14"/>
    </row>
    <row r="92" spans="3:3">
      <c r="C92" s="14"/>
    </row>
    <row r="93" spans="3:3">
      <c r="C93" s="14"/>
    </row>
    <row r="94" spans="3:3">
      <c r="C94" s="14"/>
    </row>
    <row r="95" spans="3:3">
      <c r="C95" s="14"/>
    </row>
    <row r="96" spans="3:3">
      <c r="C96" s="14"/>
    </row>
    <row r="97" spans="3:3">
      <c r="C97" s="14"/>
    </row>
    <row r="98" spans="3:3">
      <c r="C98" s="14"/>
    </row>
    <row r="99" spans="3:3">
      <c r="C99" s="14"/>
    </row>
    <row r="100" spans="3:3">
      <c r="C100" s="14"/>
    </row>
    <row r="101" spans="3:3">
      <c r="C101" s="14"/>
    </row>
    <row r="102" spans="3:3">
      <c r="C102" s="14"/>
    </row>
    <row r="103" spans="3:3">
      <c r="C103" s="14"/>
    </row>
    <row r="104" spans="3:3">
      <c r="C104" s="14"/>
    </row>
    <row r="105" spans="3:3">
      <c r="C105" s="14"/>
    </row>
    <row r="106" spans="3:3">
      <c r="C106" s="14"/>
    </row>
  </sheetData>
  <pageMargins left="0.7" right="0.7" top="0.75" bottom="0.75" header="0.3" footer="0.3"/>
  <pageSetup paperSize="9" scale="82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F40" sqref="F40"/>
    </sheetView>
  </sheetViews>
  <sheetFormatPr defaultRowHeight="12.7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?mso-contentType ?>
<spe:Receivers xmlns:spe="http://schemas.microsoft.com/sharepoint/events">
  <Receiver>
    <Name>ItemAdding_Элемент</Name>
    <Type>1</Type>
    <SequenceNumber>10000</SequenceNumber>
    <Assembly>EventContentTypeGlobal, Version=1.0.0.0, Culture=neutral, PublicKeyToken=3db5c003db6086d7</Assembly>
    <Class>EventContentTypeGlobal.Assemly.Events.EventContentTypeGlobal</Class>
    <Data/>
    <Filter/>
  </Receiver>
  <Receiver>
    <Name>ItemUpdating_Элемент</Name>
    <Type>2</Type>
    <SequenceNumber>10000</SequenceNumber>
    <Assembly>EventContentTypeGlobal, Version=1.0.0.0, Culture=neutral, PublicKeyToken=3db5c003db6086d7</Assembly>
    <Class>EventContentTypeGlobal.Assemly.Events.EventContentTypeGlobal</Class>
    <Data/>
    <Filter/>
  </Receiver>
</spe:Receiver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Документ1" ma:contentTypeID="0x0101006B5E01BDB0622547AF5164F33979BF89" ma:contentTypeVersion="33" ma:contentTypeDescription="Создание документа." ma:contentTypeScope="" ma:versionID="59b13b7d08fa6bcadff1031912c5f65a">
  <xsd:schema xmlns:xsd="http://www.w3.org/2001/XMLSchema" xmlns:p="http://schemas.microsoft.com/office/2006/metadata/properties" xmlns:ns1="http://schemas.microsoft.com/sharepoint/v3" xmlns:ns2="7c2c3dfb-8c86-4af7-8c88-cf5565834aa6" targetNamespace="http://schemas.microsoft.com/office/2006/metadata/properties" ma:root="true" ma:fieldsID="9a3adb3ce5dd2a25a38a6e4762635544" ns1:_="" ns2:_="">
    <xsd:import namespace="http://schemas.microsoft.com/sharepoint/v3"/>
    <xsd:import namespace="7c2c3dfb-8c86-4af7-8c88-cf5565834aa6"/>
    <xsd:element name="properties">
      <xsd:complexType>
        <xsd:sequence>
          <xsd:element name="documentManagement">
            <xsd:complexType>
              <xsd:all>
                <xsd:element ref="ns2:_x0412__x0438__x0434__x0020__x0434__x043e__x043a__x0443__x043c__x0435__x043d__x0442__x0430_"/>
                <xsd:element ref="ns2:_x0414__x0430__x0442__x0430__x0020__x0432__x0441__x0442__x0443__x043f__x043b__x0435__x043d__x0438__x044f__x0020__x0432__x0020__x0434__x0435__x0439__x0441__x0442__x0432__x0438__x0435_"/>
                <xsd:element ref="ns2:_x041a__x0430__x0442__x0435__x0433__x043e__x0440__x0438__x044f__x0020__x043f__x0440__x043e__x0434__x0443__x043a__x0446__x0438__x0438_" minOccurs="0"/>
                <xsd:element ref="ns2:_x0410__x043a__x0442__x0443__x0430__x043b__x044c__x043d__x043e__x0441__x0442__x044c_" minOccurs="0"/>
                <xsd:element ref="ns2:_x0420__x044b__x043d__x043e__x043a__x0020__x0441__x0431__x044b__x0442__x0430_" minOccurs="0"/>
                <xsd:element ref="ns1:URL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URL" ma:index="15" nillable="true" ma:displayName="URL-адрес" ma:internalName="URL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</xsd:schema>
  <xsd:schema xmlns:xsd="http://www.w3.org/2001/XMLSchema" xmlns:dms="http://schemas.microsoft.com/office/2006/documentManagement/types" targetNamespace="7c2c3dfb-8c86-4af7-8c88-cf5565834aa6" elementFormDefault="qualified">
    <xsd:import namespace="http://schemas.microsoft.com/office/2006/documentManagement/types"/>
    <xsd:element name="_x0412__x0438__x0434__x0020__x0434__x043e__x043a__x0443__x043c__x0435__x043d__x0442__x0430_" ma:index="2" ma:displayName="Вид документа" ma:default="Публичные цены" ma:format="Dropdown" ma:internalName="_x0412__x0438__x0434__x0020__x0434__x043e__x043a__x0443__x043c__x0435__x043d__x0442__x0430_" ma:readOnly="false">
      <xsd:simpleType>
        <xsd:restriction base="dms:Choice">
          <xsd:enumeration value="Публичные цены"/>
          <xsd:enumeration value="Внутренние спецпредложения"/>
          <xsd:enumeration value="Предельные цены"/>
        </xsd:restriction>
      </xsd:simpleType>
    </xsd:element>
    <xsd:element name="_x0414__x0430__x0442__x0430__x0020__x0432__x0441__x0442__x0443__x043f__x043b__x0435__x043d__x0438__x044f__x0020__x0432__x0020__x0434__x0435__x0439__x0441__x0442__x0432__x0438__x0435_" ma:index="3" ma:displayName="Дата вступления в действие" ma:format="DateOnly" ma:internalName="_x0414__x0430__x0442__x0430__x0020__x0432__x0441__x0442__x0443__x043f__x043b__x0435__x043d__x0438__x044f__x0020__x0432__x0020__x0434__x0435__x0439__x0441__x0442__x0432__x0438__x0435_" ma:readOnly="false">
      <xsd:simpleType>
        <xsd:restriction base="dms:DateTime"/>
      </xsd:simpleType>
    </xsd:element>
    <xsd:element name="_x041a__x0430__x0442__x0435__x0433__x043e__x0440__x0438__x044f__x0020__x043f__x0440__x043e__x0434__x0443__x043a__x0446__x0438__x0438_" ma:index="4" nillable="true" ma:displayName="Категория продукции" ma:list="1472062e-a0d7-4d18-b29d-a1b82e919387" ma:internalName="_x041a__x0430__x0442__x0435__x0433__x043e__x0440__x0438__x044f__x0020__x043f__x0440__x043e__x0434__x0443__x043a__x0446__x0438__x0438_" ma:readOnly="false" ma:showField="Title" ma:web="ad26e347-81d0-4103-8acb-b89f9cf622c6">
      <xsd:simpleType>
        <xsd:restriction base="dms:Lookup"/>
      </xsd:simpleType>
    </xsd:element>
    <xsd:element name="_x0410__x043a__x0442__x0443__x0430__x043b__x044c__x043d__x043e__x0441__x0442__x044c_" ma:index="5" nillable="true" ma:displayName="Актуальность" ma:default="Актуален" ma:format="RadioButtons" ma:internalName="_x0410__x043a__x0442__x0443__x0430__x043b__x044c__x043d__x043e__x0441__x0442__x044c_">
      <xsd:simpleType>
        <xsd:restriction base="dms:Choice">
          <xsd:enumeration value="Актуален"/>
          <xsd:enumeration value="Устарел"/>
          <xsd:enumeration value="Будущие"/>
        </xsd:restriction>
      </xsd:simpleType>
    </xsd:element>
    <xsd:element name="_x0420__x044b__x043d__x043e__x043a__x0020__x0441__x0431__x044b__x0442__x0430_" ma:index="6" nillable="true" ma:displayName="Рынок сбыта" ma:list="a34a7d38-f62c-445a-8aee-0081404868e7" ma:internalName="_x0420__x044b__x043d__x043e__x043a__x0020__x0441__x0431__x044b__x0442__x0430_" ma:readOnly="false" ma:showField="Title" ma:web="ad26e347-81d0-4103-8acb-b89f9cf622c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7" ma:displayName="Тип содержимого"/>
        <xsd:element ref="dc:title" minOccurs="0" maxOccurs="1" ma:index="1" ma:displayName="Наименование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?mso-contentType ?>
<customXsn xmlns="http://schemas.microsoft.com/office/2006/metadata/customXsn">
  <xsnLocation/>
  <cached>True</cached>
  <openByDefault>True</openByDefault>
  <xsnScope/>
</customXsn>
</file>

<file path=customXml/item5.xml><?xml version="1.0" encoding="utf-8"?>
<p:properties xmlns:p="http://schemas.microsoft.com/office/2006/metadata/properties" xmlns:xsi="http://www.w3.org/2001/XMLSchema-instance">
  <documentManagement>
    <_x0412__x0438__x0434__x0020__x0434__x043e__x043a__x0443__x043c__x0435__x043d__x0442__x0430_ xmlns="7c2c3dfb-8c86-4af7-8c88-cf5565834aa6">Внутренние спецпредложения</_x0412__x0438__x0434__x0020__x0434__x043e__x043a__x0443__x043c__x0435__x043d__x0442__x0430_>
    <_x0420__x044b__x043d__x043e__x043a__x0020__x0441__x0431__x044b__x0442__x0430_ xmlns="7c2c3dfb-8c86-4af7-8c88-cf5565834aa6">
      <Value xmlns="7c2c3dfb-8c86-4af7-8c88-cf5565834aa6">1</Value>
    </_x0420__x044b__x043d__x043e__x043a__x0020__x0441__x0431__x044b__x0442__x0430_>
    <_x0414__x0430__x0442__x0430__x0020__x0432__x0441__x0442__x0443__x043f__x043b__x0435__x043d__x0438__x044f__x0020__x0432__x0020__x0434__x0435__x0439__x0441__x0442__x0432__x0438__x0435_ xmlns="7c2c3dfb-8c86-4af7-8c88-cf5565834aa6">2009-12-31T22:00:00+00:00</_x0414__x0430__x0442__x0430__x0020__x0432__x0441__x0442__x0443__x043f__x043b__x0435__x043d__x0438__x044f__x0020__x0432__x0020__x0434__x0435__x0439__x0441__x0442__x0432__x0438__x0435_>
    <_x041a__x0430__x0442__x0435__x0433__x043e__x0440__x0438__x044f__x0020__x043f__x0440__x043e__x0434__x0443__x043a__x0446__x0438__x0438_ xmlns="7c2c3dfb-8c86-4af7-8c88-cf5565834aa6">5</_x041a__x0430__x0442__x0435__x0433__x043e__x0440__x0438__x044f__x0020__x043f__x0440__x043e__x0434__x0443__x043a__x0446__x0438__x0438_>
    <_x0410__x043a__x0442__x0443__x0430__x043b__x044c__x043d__x043e__x0441__x0442__x044c_ xmlns="7c2c3dfb-8c86-4af7-8c88-cf5565834aa6">Актуален</_x0410__x043a__x0442__x0443__x0430__x043b__x044c__x043d__x043e__x0441__x0442__x044c_>
    <URL xmlns="http://schemas.microsoft.com/sharepoint/v3">
      <Url xmlns="http://schemas.microsoft.com/sharepoint/v3" xsi:nil="true"/>
      <Description xmlns="http://schemas.microsoft.com/sharepoint/v3" xsi:nil="true"/>
    </URL>
  </documentManagement>
</p:properties>
</file>

<file path=customXml/itemProps1.xml><?xml version="1.0" encoding="utf-8"?>
<ds:datastoreItem xmlns:ds="http://schemas.openxmlformats.org/officeDocument/2006/customXml" ds:itemID="{46ED86AD-901B-4F08-8B48-F9340526615A}">
  <ds:schemaRefs>
    <ds:schemaRef ds:uri="http://schemas.microsoft.com/sharepoint/events"/>
  </ds:schemaRefs>
</ds:datastoreItem>
</file>

<file path=customXml/itemProps2.xml><?xml version="1.0" encoding="utf-8"?>
<ds:datastoreItem xmlns:ds="http://schemas.openxmlformats.org/officeDocument/2006/customXml" ds:itemID="{EFA480BC-56A5-4BD4-973A-432D8F9A45D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7c2c3dfb-8c86-4af7-8c88-cf5565834aa6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75580BC2-DA7E-43BE-9EE9-E15E629DE59D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CC6590E6-4FE8-40DF-BD0D-2BD96F485954}">
  <ds:schemaRefs>
    <ds:schemaRef ds:uri="http://schemas.microsoft.com/office/2006/metadata/customXsn"/>
  </ds:schemaRefs>
</ds:datastoreItem>
</file>

<file path=customXml/itemProps5.xml><?xml version="1.0" encoding="utf-8"?>
<ds:datastoreItem xmlns:ds="http://schemas.openxmlformats.org/officeDocument/2006/customXml" ds:itemID="{DB573437-2815-4F27-9E95-F244C49C7190}">
  <ds:schemaRefs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комплектующие Украина</vt:lpstr>
      <vt:lpstr>Лист1</vt:lpstr>
      <vt:lpstr>'комплектующие Украина'!Область_печати</vt:lpstr>
    </vt:vector>
  </TitlesOfParts>
  <Company>MyCompany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bogachenko_a</dc:creator>
  <cp:lastModifiedBy>sba</cp:lastModifiedBy>
  <cp:lastPrinted>2010-01-14T12:52:31Z</cp:lastPrinted>
  <dcterms:created xsi:type="dcterms:W3CDTF">2009-12-29T09:37:57Z</dcterms:created>
  <dcterms:modified xsi:type="dcterms:W3CDTF">2010-01-15T14:40:34Z</dcterms:modified>
  <cp:contentType>Документ1</cp:contentTyp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0x0101006B5E01BDB0622547AF5164F33979BF89</vt:lpwstr>
  </property>
  <property fmtid="{D5CDD505-2E9C-101B-9397-08002B2CF9AE}" pid="3" name="Order">
    <vt:r8>69200</vt:r8>
  </property>
</Properties>
</file>