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4755" windowHeight="9030"/>
  </bookViews>
  <sheets>
    <sheet name="Кредит (2)" sheetId="5" r:id="rId1"/>
    <sheet name="кредит" sheetId="4" r:id="rId2"/>
    <sheet name="Лист1" sheetId="1" r:id="rId3"/>
    <sheet name="Лист2" sheetId="2" r:id="rId4"/>
    <sheet name="Лист3" sheetId="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</externalReferences>
  <definedNames>
    <definedName name="___wrn2" hidden="1">{"glc1",#N/A,FALSE,"GLC";"glc2",#N/A,FALSE,"GLC";"glc3",#N/A,FALSE,"GLC";"glc4",#N/A,FALSE,"GLC";"glc5",#N/A,FALSE,"GLC"}</definedName>
    <definedName name="__INF_MEC">#N/A</definedName>
    <definedName name="__j1">#REF!</definedName>
    <definedName name="__PR1">#REF!</definedName>
    <definedName name="__PR2">#REF!</definedName>
    <definedName name="__PR3">#REF!</definedName>
    <definedName name="__PR4">#REF!</definedName>
    <definedName name="__PR5">#REF!</definedName>
    <definedName name="__RAC1" hidden="1">#REF!</definedName>
    <definedName name="__RI1">#REF!</definedName>
    <definedName name="__RR1">#REF!</definedName>
    <definedName name="__usd1">'[14]общие сведения'!$B$6</definedName>
    <definedName name="__wrn2" localSheetId="0" hidden="1">{"glc1",#N/A,FALSE,"GLC";"glc2",#N/A,FALSE,"GLC";"glc3",#N/A,FALSE,"GLC";"glc4",#N/A,FALSE,"GLC";"glc5",#N/A,FALSE,"GLC"}</definedName>
    <definedName name="_j1">#REF!</definedName>
    <definedName name="_PR1">#REF!</definedName>
    <definedName name="_PR2">#REF!</definedName>
    <definedName name="_PR3">#REF!</definedName>
    <definedName name="_PR4">#REF!</definedName>
    <definedName name="_PR5">#REF!</definedName>
    <definedName name="_RAC1" hidden="1">#REF!</definedName>
    <definedName name="_RI1">#REF!</definedName>
    <definedName name="_RR1">#REF!</definedName>
    <definedName name="_usd1">'[14]общие сведения'!$B$6</definedName>
    <definedName name="_wrn2" hidden="1">{"glc1",#N/A,FALSE,"GLC";"glc2",#N/A,FALSE,"GLC";"glc3",#N/A,FALSE,"GLC";"glc4",#N/A,FALSE,"GLC";"glc5",#N/A,FALSE,"GLC"}</definedName>
    <definedName name="a" hidden="1">#REF!</definedName>
    <definedName name="AccessDatabase" hidden="1">"C:\Мои документы\Книга расценок 3.mdb"</definedName>
    <definedName name="AS2DocOpenMode" hidden="1">"AS2DocumentEdit"</definedName>
    <definedName name="beginyear">#REF!</definedName>
    <definedName name="BLPH1" localSheetId="0" hidden="1">'[36]Read me first'!$D$15</definedName>
    <definedName name="BLPH1" hidden="1">'[4]Read me first'!$D$15</definedName>
    <definedName name="BLPH2" localSheetId="0" hidden="1">'[36]Read me first'!$Z$15</definedName>
    <definedName name="BLPH2" hidden="1">'[4]Read me first'!$Z$15</definedName>
    <definedName name="Cover">[5]Glossary!$B$46:$B$56</definedName>
    <definedName name="date" localSheetId="0">'[37]Master Inputs Start Here'!$D$12</definedName>
    <definedName name="date">'[6]Master Inputs Start Here'!$D$12</definedName>
    <definedName name="ddd">#REF!</definedName>
    <definedName name="dfg" hidden="1">#REF!</definedName>
    <definedName name="dol" localSheetId="0">#REF!</definedName>
    <definedName name="dol">#REF!</definedName>
    <definedName name="dolt" localSheetId="0">#REF!</definedName>
    <definedName name="dolt">#REF!</definedName>
    <definedName name="Doors">[5]Glossary!$B$112:$B$117</definedName>
    <definedName name="DOR" localSheetId="0">#REF!</definedName>
    <definedName name="DOR">#REF!</definedName>
    <definedName name="dt">#REF!</definedName>
    <definedName name="Finising">[5]Glossary!$B$119:$B$128</definedName>
    <definedName name="FKdisk">"Диагр. 2"</definedName>
    <definedName name="Floors">[5]Glossary!$B$93:$B$103</definedName>
    <definedName name="Foundations">[5]Glossary!$B$2:$B$10</definedName>
    <definedName name="gh" localSheetId="0" hidden="1">{"glc1",#N/A,FALSE,"GLC";"glc2",#N/A,FALSE,"GLC";"glc3",#N/A,FALSE,"GLC";"glc4",#N/A,FALSE,"GLC";"glc5",#N/A,FALSE,"GLC"}</definedName>
    <definedName name="gh" hidden="1">{"glc1",#N/A,FALSE,"GLC";"glc2",#N/A,FALSE,"GLC";"glc3",#N/A,FALSE,"GLC";"glc4",#N/A,FALSE,"GLC";"glc5",#N/A,FALSE,"GLC"}</definedName>
    <definedName name="I" localSheetId="0">#REF!</definedName>
    <definedName name="I">#REF!</definedName>
    <definedName name="I_1" localSheetId="0">#REF!</definedName>
    <definedName name="I_1">#REF!</definedName>
    <definedName name="I_2" localSheetId="0">#REF!</definedName>
    <definedName name="I_2">#REF!</definedName>
    <definedName name="II" localSheetId="0">#REF!</definedName>
    <definedName name="II">#REF!</definedName>
    <definedName name="III" localSheetId="0">#REF!</definedName>
    <definedName name="III">#REF!</definedName>
    <definedName name="IND_CMR_TEK">#N/A</definedName>
    <definedName name="IND_OB_TEK">#N/A</definedName>
    <definedName name="IV" localSheetId="0">#REF!</definedName>
    <definedName name="IV">#REF!</definedName>
    <definedName name="K_CMR_84">#N/A</definedName>
    <definedName name="K_CMR_91">#N/A</definedName>
    <definedName name="K_INF_PL">#N/A</definedName>
    <definedName name="K_INF_TEK">#N/A</definedName>
    <definedName name="K_OB_84">#N/A</definedName>
    <definedName name="K_OB_91">#N/A</definedName>
    <definedName name="K_PR_84">#N/A</definedName>
    <definedName name="K_PR_91">#N/A</definedName>
    <definedName name="K_UD_PR">#N/A</definedName>
    <definedName name="KIE" localSheetId="0">#REF!</definedName>
    <definedName name="KIE">#REF!</definedName>
    <definedName name="KIM" localSheetId="0">#REF!</definedName>
    <definedName name="KIM">#REF!</definedName>
    <definedName name="KIMM" localSheetId="0">#REF!</definedName>
    <definedName name="KIMM">#REF!</definedName>
    <definedName name="m1_0">[10]Смета!#REF!</definedName>
    <definedName name="m1_1">[10]Смета!#REF!</definedName>
    <definedName name="m10_0">[10]Смета!#REF!</definedName>
    <definedName name="m10_1">[10]Смета!#REF!</definedName>
    <definedName name="m11_0">[10]Смета!#REF!</definedName>
    <definedName name="m11_1">[10]Смета!#REF!</definedName>
    <definedName name="m12_0">[10]Смета!#REF!</definedName>
    <definedName name="m12_1">[10]Смета!#REF!</definedName>
    <definedName name="m2_0">[10]Смета!#REF!</definedName>
    <definedName name="m2_1">[10]Смета!#REF!</definedName>
    <definedName name="m3_0">[10]Смета!#REF!</definedName>
    <definedName name="m3_1">[10]Смета!#REF!</definedName>
    <definedName name="m4_0">[10]Смета!#REF!</definedName>
    <definedName name="m4_1">[10]Смета!#REF!</definedName>
    <definedName name="m5_0">[10]Смета!#REF!</definedName>
    <definedName name="m5_1">[10]Смета!#REF!</definedName>
    <definedName name="m6_0">[10]Смета!#REF!</definedName>
    <definedName name="m6_1">[10]Смета!#REF!</definedName>
    <definedName name="m7_0">[10]Смета!#REF!</definedName>
    <definedName name="m7_1">[10]Смета!#REF!</definedName>
    <definedName name="m8_0">[10]Смета!#REF!</definedName>
    <definedName name="m8_1">[10]Смета!#REF!</definedName>
    <definedName name="m9_0">[10]Смета!#REF!</definedName>
    <definedName name="m9_1">[10]Смета!#REF!</definedName>
    <definedName name="name" localSheetId="0">'[37]Master Inputs Start Here'!$D$10</definedName>
    <definedName name="name">'[6]Master Inputs Start Here'!$D$10</definedName>
    <definedName name="NDS" localSheetId="0">#REF!</definedName>
    <definedName name="NDS">#REF!</definedName>
    <definedName name="No.10">#REF!</definedName>
    <definedName name="No.12">#REF!</definedName>
    <definedName name="No.13">#REF!</definedName>
    <definedName name="No.14">#REF!</definedName>
    <definedName name="No.15">#REF!</definedName>
    <definedName name="No.22" localSheetId="0">'[37]HBS initial'!#REF!</definedName>
    <definedName name="No.22">'[6]HBS initial'!#REF!</definedName>
    <definedName name="NPR" localSheetId="0">#REF!</definedName>
    <definedName name="NPR">#REF!</definedName>
    <definedName name="NR" localSheetId="0">#REF!</definedName>
    <definedName name="NR">#REF!</definedName>
    <definedName name="PAC_MEC">#N/A</definedName>
    <definedName name="Partitions">[5]Glossary!$B$35:$B$44</definedName>
    <definedName name="Pavement">[5]Glossary!$B$142:$B$157</definedName>
    <definedName name="Peaks">[5]Glossary!$B$66:$B$71</definedName>
    <definedName name="Pillars">[5]Glossary!$B$27:$B$33</definedName>
    <definedName name="Plumbing">[5]Glossary!$B$130:$B$140</definedName>
    <definedName name="PN" localSheetId="0">#REF!</definedName>
    <definedName name="PN">#REF!</definedName>
    <definedName name="PR" localSheetId="0">#REF!</definedName>
    <definedName name="PR">#REF!</definedName>
    <definedName name="pr_z">#REF!</definedName>
    <definedName name="pr_z1">#REF!</definedName>
    <definedName name="pr_z2">#REF!</definedName>
    <definedName name="pr_z3">#REF!</definedName>
    <definedName name="pr_z4">#REF!</definedName>
    <definedName name="PRM" localSheetId="0">#REF!</definedName>
    <definedName name="PRM">#REF!</definedName>
    <definedName name="PRZ" localSheetId="0">#REF!</definedName>
    <definedName name="PRZ">#REF!</definedName>
    <definedName name="PSR" localSheetId="0">#REF!</definedName>
    <definedName name="PSR">#REF!</definedName>
    <definedName name="rasr">[12]разряд!$A$1:$B$53</definedName>
    <definedName name="RGd">"Диагр. 5"</definedName>
    <definedName name="Roofing">[5]Glossary!$B$81:$B$91</definedName>
    <definedName name="Roofs">[5]Glossary!$B$73:$B$79</definedName>
    <definedName name="ST" localSheetId="0">#REF!</definedName>
    <definedName name="ST">#REF!</definedName>
    <definedName name="Stairs">[5]Glossary!$B$58:$B$64</definedName>
    <definedName name="stoim_gar">#REF!</definedName>
    <definedName name="stoim_gar1">#REF!</definedName>
    <definedName name="TSR" localSheetId="0">#REF!</definedName>
    <definedName name="TSR">#REF!</definedName>
    <definedName name="UD" localSheetId="0">#REF!</definedName>
    <definedName name="UD">#REF!</definedName>
    <definedName name="UGP" localSheetId="0">#REF!</definedName>
    <definedName name="UGP">#REF!</definedName>
    <definedName name="usd">[13]общий!$E$3</definedName>
    <definedName name="VR" localSheetId="0">#REF!</definedName>
    <definedName name="VR">#REF!</definedName>
    <definedName name="Walls">[5]Glossary!$B$12:$B$25</definedName>
    <definedName name="wert" localSheetId="0" hidden="1">{"glc1",#N/A,FALSE,"GLC";"glc2",#N/A,FALSE,"GLC";"glc3",#N/A,FALSE,"GLC";"glc4",#N/A,FALSE,"GLC";"glc5",#N/A,FALSE,"GLC"}</definedName>
    <definedName name="wert" hidden="1">{"glc1",#N/A,FALSE,"GLC";"glc2",#N/A,FALSE,"GLC";"glc3",#N/A,FALSE,"GLC";"glc4",#N/A,FALSE,"GLC";"glc5",#N/A,FALSE,"GLC"}</definedName>
    <definedName name="Windows">[5]Glossary!$B$105:$B$110</definedName>
    <definedName name="wrn" localSheetId="0" hidden="1">{"glc1",#N/A,FALSE,"GLC";"glc2",#N/A,FALSE,"GLC";"glc3",#N/A,FALSE,"GLC";"glc4",#N/A,FALSE,"GLC";"glc5",#N/A,FALSE,"GLC"}</definedName>
    <definedName name="wrn" hidden="1">{"glc1",#N/A,FALSE,"GLC";"glc2",#N/A,FALSE,"GLC";"glc3",#N/A,FALSE,"GLC";"glc4",#N/A,FALSE,"GLC";"glc5",#N/A,FALSE,"GLC"}</definedName>
    <definedName name="wrn.Aging._.and._.Trend._.Analysis." localSheetId="0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ging.and._Trend._.Analysis.2" localSheetId="0" hidden="1">{#N/A,#N/A,FALSE,"Aging Summary";#N/A,#N/A,FALSE,"Ratio Analysis";#N/A,#N/A,FALSE,"Test 120 Day Accts";#N/A,#N/A,FALSE,"Tickmarks"}</definedName>
    <definedName name="wrn.Aging.and._Trend._.Analysis.2" hidden="1">{#N/A,#N/A,FALSE,"Aging Summary";#N/A,#N/A,FALSE,"Ratio Analysis";#N/A,#N/A,FALSE,"Test 120 Day Accts";#N/A,#N/A,FALSE,"Tickmarks"}</definedName>
    <definedName name="wrn.basicfin." localSheetId="0" hidden="1">{"assets",#N/A,FALSE,"historicBS";"liab",#N/A,FALSE,"historicBS";"is",#N/A,FALSE,"historicIS";"ratios",#N/A,FALSE,"ratios"}</definedName>
    <definedName name="wrn.basicfin." hidden="1">{"assets",#N/A,FALSE,"historicBS";"liab",#N/A,FALSE,"historicBS";"is",#N/A,FALSE,"historicIS";"ratios",#N/A,FALSE,"ratios"}</definedName>
    <definedName name="wrn.basicfin.2" localSheetId="0" hidden="1">{"assets",#N/A,FALSE,"historicBS";"liab",#N/A,FALSE,"historicBS";"is",#N/A,FALSE,"historicIS";"ratios",#N/A,FALSE,"ratios"}</definedName>
    <definedName name="wrn.basicfin.2" hidden="1">{"assets",#N/A,FALSE,"historicBS";"liab",#N/A,FALSE,"historicBS";"is",#N/A,FALSE,"historicIS";"ratios",#N/A,FALSE,"ratios"}</definedName>
    <definedName name="wrn.glc." localSheetId="0" hidden="1">{"glcbs",#N/A,FALSE,"GLCBS";"glccsbs",#N/A,FALSE,"GLCCSBS";"glcis",#N/A,FALSE,"GLCIS";"glccsis",#N/A,FALSE,"GLCCSIS";"glcrat1",#N/A,FALSE,"GLC-ratios1"}</definedName>
    <definedName name="wrn.glc." hidden="1">{"glcbs",#N/A,FALSE,"GLCBS";"glccsbs",#N/A,FALSE,"GLCCSBS";"glcis",#N/A,FALSE,"GLCIS";"glccsis",#N/A,FALSE,"GLCCSIS";"glcrat1",#N/A,FALSE,"GLC-ratios1"}</definedName>
    <definedName name="wrn.glcpromonte." localSheetId="0" hidden="1">{"glc1",#N/A,FALSE,"GLC";"glc2",#N/A,FALSE,"GLC";"glc3",#N/A,FALSE,"GLC";"glc4",#N/A,FALSE,"GLC";"glc5",#N/A,FALSE,"GLC"}</definedName>
    <definedName name="wrn.glcpromonte." hidden="1">{"glc1",#N/A,FALSE,"GLC";"glc2",#N/A,FALSE,"GLC";"glc3",#N/A,FALSE,"GLC";"glc4",#N/A,FALSE,"GLC";"glc5",#N/A,FALSE,"GLC"}</definedName>
    <definedName name="wrn.print.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ZIM" localSheetId="0">#REF!</definedName>
    <definedName name="ZIM">#REF!</definedName>
    <definedName name="авы">'[15]1'!$K$1</definedName>
    <definedName name="ар">'[16]исход-итог'!$C$2</definedName>
    <definedName name="ар3" localSheetId="0" hidden="1">{"assets",#N/A,FALSE,"historicBS";"liab",#N/A,FALSE,"historicBS";"is",#N/A,FALSE,"historicIS";"ratios",#N/A,FALSE,"ratios"}</definedName>
    <definedName name="ар3" hidden="1">{"assets",#N/A,FALSE,"historicBS";"liab",#N/A,FALSE,"historicBS";"is",#N/A,FALSE,"historicIS";"ratios",#N/A,FALSE,"ratios"}</definedName>
    <definedName name="аренда2">#REF!</definedName>
    <definedName name="ариври" localSheetId="0">#REF!</definedName>
    <definedName name="ариври">#REF!</definedName>
    <definedName name="арт">#REF!</definedName>
    <definedName name="_xlnm.Database">#REF!</definedName>
    <definedName name="Бал">[17]Параметры!$C$5</definedName>
    <definedName name="БалКК">[18]ЛитБ!$G$351</definedName>
    <definedName name="вввввввв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п">#REF!</definedName>
    <definedName name="вс" localSheetId="0" hidden="1">{#N/A,#N/A,FALSE,"Aging Summary";#N/A,#N/A,FALSE,"Ratio Analysis";#N/A,#N/A,FALSE,"Test 120 Day Accts";#N/A,#N/A,FALSE,"Tickmarks"}</definedName>
    <definedName name="вс" hidden="1">{#N/A,#N/A,FALSE,"Aging Summary";#N/A,#N/A,FALSE,"Ratio Analysis";#N/A,#N/A,FALSE,"Test 120 Day Accts";#N/A,#N/A,FALSE,"Tickmarks"}</definedName>
    <definedName name="год">[20]свед!$B$2</definedName>
    <definedName name="д">'[21]общие сведения'!$B$7</definedName>
    <definedName name="ДБ">#REF!</definedName>
    <definedName name="дис">#REF!</definedName>
    <definedName name="дис1">[14]свед!$B$14</definedName>
    <definedName name="долл">'[16]исход-итог'!$C$2</definedName>
    <definedName name="долл1">'[21]общие сведения'!$B$7</definedName>
    <definedName name="Доллар">[18]Исходные!$B$12</definedName>
    <definedName name="доллар1">[22]общее!$H$2</definedName>
    <definedName name="доллар2">[22]общее!$H$2</definedName>
    <definedName name="дор">[14]свед!$B$14</definedName>
    <definedName name="дос">#REF!</definedName>
    <definedName name="дох">#REF!</definedName>
    <definedName name="дшщ">#REF!</definedName>
    <definedName name="ен" localSheetId="0">#REF!</definedName>
    <definedName name="ен">#REF!</definedName>
    <definedName name="жж">#REF!</definedName>
    <definedName name="затраты">#REF!</definedName>
    <definedName name="затраты_труда" localSheetId="0">#REF!</definedName>
    <definedName name="затраты_труда">#REF!</definedName>
    <definedName name="Затрнов">'[21]общие сведения'!$B$7</definedName>
    <definedName name="ззд" localSheetId="0">#REF!</definedName>
    <definedName name="ззд">#REF!</definedName>
    <definedName name="инд">[24]график01.09.02!$D$3</definedName>
    <definedName name="индекс">'[25]график строительства'!$D$3</definedName>
    <definedName name="Индекс_стоимости">[26]Служебный!$J$18</definedName>
    <definedName name="исх">#REF!</definedName>
    <definedName name="й">#REF!</definedName>
    <definedName name="йег" localSheetId="0">#REF!</definedName>
    <definedName name="йег">#REF!</definedName>
    <definedName name="йц" localSheetId="0">#REF!</definedName>
    <definedName name="йц">#REF!</definedName>
    <definedName name="ке" localSheetId="0">#REF!</definedName>
    <definedName name="ке">#REF!</definedName>
    <definedName name="КИС1">#REF!</definedName>
    <definedName name="кор">'[14]общие сведения'!$B$14</definedName>
    <definedName name="кс80м">'[27]общие данные'!$J$3</definedName>
    <definedName name="ку" localSheetId="0">#REF!</definedName>
    <definedName name="ку">#REF!</definedName>
    <definedName name="Курс">[28]Содержание!$J$15</definedName>
    <definedName name="куц" localSheetId="0">#REF!</definedName>
    <definedName name="куц">#REF!</definedName>
    <definedName name="ллл">'[16]исход-итог'!$C$2</definedName>
    <definedName name="лоир">#REF!</definedName>
    <definedName name="м" localSheetId="0">#REF!</definedName>
    <definedName name="м">#REF!</definedName>
    <definedName name="Ни">#REF!</definedName>
    <definedName name="ниц">#REF!</definedName>
    <definedName name="нк" localSheetId="0">#REF!</definedName>
    <definedName name="нк">#REF!</definedName>
    <definedName name="пао" localSheetId="0">#REF!</definedName>
    <definedName name="пао">#REF!</definedName>
    <definedName name="пп" localSheetId="0" hidden="1">{"assets",#N/A,FALSE,"historicBS";"liab",#N/A,FALSE,"historicBS";"is",#N/A,FALSE,"historicIS";"ratios",#N/A,FALSE,"ratios"}</definedName>
    <definedName name="пп" hidden="1">{"assets",#N/A,FALSE,"historicBS";"liab",#N/A,FALSE,"historicBS";"is",#N/A,FALSE,"historicIS";"ratios",#N/A,FALSE,"ratios"}</definedName>
    <definedName name="Пробивка_борозд_в_кирпичных_стенах_для_прокладки_трубных_подводок_сечением_борозд_40х40мм" localSheetId="0">#REF!</definedName>
    <definedName name="Пробивка_борозд_в_кирпичных_стенах_для_прокладки_трубных_подводок_сечением_борозд_40х40мм">#REF!</definedName>
    <definedName name="Процент_себестомость">[26]Служебный!$J$7</definedName>
    <definedName name="Разборка_полов_с_лагами_и_дощатым_основанием" localSheetId="0">#REF!</definedName>
    <definedName name="Разборка_полов_с_лагами_и_дощатым_основанием">#REF!</definedName>
    <definedName name="рез">#REF!</definedName>
    <definedName name="роа">#REF!</definedName>
    <definedName name="рок">[18]ЛитБ!$G$351</definedName>
    <definedName name="рпа" localSheetId="0">#REF!</definedName>
    <definedName name="рпа">#REF!</definedName>
    <definedName name="Рыночный">#REF!</definedName>
    <definedName name="с17">[32]затр_подх!$A$16</definedName>
    <definedName name="св">[33]восст!$L$403</definedName>
    <definedName name="ск4">'[27]общие данные'!$F$3</definedName>
    <definedName name="ск62">'[27]общие данные'!$G$3</definedName>
    <definedName name="ск79">'[27]общие данные'!$H$3</definedName>
    <definedName name="ск80б">'[27]общие данные'!$K$3</definedName>
    <definedName name="ск80к">'[27]общие данные'!$I$3</definedName>
    <definedName name="скид">#REF!</definedName>
    <definedName name="Скидка">#REF!</definedName>
    <definedName name="скидка3">#REF!</definedName>
    <definedName name="скпл">'[27]общие данные'!$L$3</definedName>
    <definedName name="сор">#REF!</definedName>
    <definedName name="строительство">#REF!</definedName>
    <definedName name="тим" localSheetId="0">#REF!</definedName>
    <definedName name="тим">#REF!</definedName>
    <definedName name="у" localSheetId="0" hidden="1">{"glc1",#N/A,FALSE,"GLC";"glc2",#N/A,FALSE,"GLC";"glc3",#N/A,FALSE,"GLC";"glc4",#N/A,FALSE,"GLC";"glc5",#N/A,FALSE,"GLC"}</definedName>
    <definedName name="у" hidden="1">{"glc1",#N/A,FALSE,"GLC";"glc2",#N/A,FALSE,"GLC";"glc3",#N/A,FALSE,"GLC";"glc4",#N/A,FALSE,"GLC";"glc5",#N/A,FALSE,"GLC"}</definedName>
    <definedName name="угол" localSheetId="0">#REF!</definedName>
    <definedName name="угол">#REF!</definedName>
    <definedName name="удор">[33]восст!$L$403</definedName>
    <definedName name="ук" localSheetId="0">#REF!</definedName>
    <definedName name="ук">#REF!</definedName>
    <definedName name="уко" localSheetId="0">#REF!</definedName>
    <definedName name="уко">#REF!</definedName>
    <definedName name="х">[18]ЛитБ!$G$351</definedName>
    <definedName name="ценакойкодня">'[34]Средняя стоимость'!#REF!</definedName>
    <definedName name="цу" localSheetId="0">#REF!</definedName>
    <definedName name="цу">#REF!</definedName>
    <definedName name="цуе" localSheetId="0">#REF!</definedName>
    <definedName name="цуе">#REF!</definedName>
    <definedName name="ццц" localSheetId="0">[39]Смета!#REF!</definedName>
    <definedName name="ццц">[35]Смета!#REF!</definedName>
    <definedName name="шг">#REF!</definedName>
    <definedName name="шщ" localSheetId="0">#REF!</definedName>
    <definedName name="шщ">#REF!</definedName>
    <definedName name="щш">#REF!</definedName>
    <definedName name="щщщш" localSheetId="0">#REF!</definedName>
    <definedName name="щщщш">#REF!</definedName>
    <definedName name="электроинструмент" localSheetId="0">#REF!</definedName>
    <definedName name="электроинструмент">#REF!</definedName>
    <definedName name="ээ">#REF!</definedName>
  </definedNames>
  <calcPr calcId="145621"/>
</workbook>
</file>

<file path=xl/calcChain.xml><?xml version="1.0" encoding="utf-8"?>
<calcChain xmlns="http://schemas.openxmlformats.org/spreadsheetml/2006/main">
  <c r="G20" i="5" l="1"/>
  <c r="G19" i="5"/>
  <c r="F16" i="5"/>
  <c r="M21" i="5"/>
  <c r="G22" i="5"/>
  <c r="F21" i="5"/>
  <c r="G21" i="5"/>
  <c r="G17" i="5"/>
  <c r="F8" i="5"/>
  <c r="F17" i="5" s="1"/>
  <c r="F18" i="5" s="1"/>
  <c r="C1" i="4"/>
  <c r="C3" i="4" s="1"/>
  <c r="F17" i="1"/>
  <c r="F16" i="1"/>
  <c r="C8" i="1"/>
  <c r="F7" i="5" l="1"/>
  <c r="F9" i="4"/>
  <c r="F10" i="4" s="1"/>
  <c r="F11" i="4" s="1"/>
  <c r="G10" i="4" s="1"/>
  <c r="C2" i="4"/>
  <c r="F17" i="4" s="1"/>
  <c r="C9" i="1"/>
  <c r="F14" i="4" l="1"/>
  <c r="G13" i="4"/>
  <c r="E15" i="4" l="1"/>
  <c r="H17" i="5" l="1"/>
  <c r="H19" i="5" s="1"/>
  <c r="H20" i="5" s="1"/>
  <c r="H21" i="5" s="1"/>
  <c r="G12" i="4"/>
  <c r="I17" i="5" l="1"/>
  <c r="I19" i="5" s="1"/>
  <c r="I20" i="5" s="1"/>
  <c r="I21" i="5" s="1"/>
  <c r="G17" i="4"/>
  <c r="G14" i="4"/>
  <c r="J17" i="5" l="1"/>
  <c r="J19" i="5" s="1"/>
  <c r="J20" i="5" s="1"/>
  <c r="J21" i="5" s="1"/>
  <c r="H10" i="4"/>
  <c r="H13" i="4" s="1"/>
  <c r="H12" i="4" s="1"/>
  <c r="H14" i="4" s="1"/>
  <c r="K17" i="5" l="1"/>
  <c r="K19" i="5" s="1"/>
  <c r="K20" i="5" s="1"/>
  <c r="K21" i="5" s="1"/>
  <c r="I10" i="4"/>
  <c r="I13" i="4" s="1"/>
  <c r="I12" i="4" s="1"/>
  <c r="I14" i="4"/>
  <c r="H17" i="4"/>
  <c r="I17" i="4" s="1"/>
  <c r="L17" i="5" l="1"/>
  <c r="L19" i="5" s="1"/>
  <c r="L20" i="5" s="1"/>
  <c r="L21" i="5" s="1"/>
  <c r="J10" i="4"/>
  <c r="J13" i="4" s="1"/>
  <c r="J12" i="4" s="1"/>
  <c r="J14" i="4" s="1"/>
  <c r="M17" i="5" l="1"/>
  <c r="M19" i="5" s="1"/>
  <c r="M20" i="5" s="1"/>
  <c r="K10" i="4"/>
  <c r="K13" i="4" s="1"/>
  <c r="K12" i="4" s="1"/>
  <c r="K14" i="4" s="1"/>
  <c r="J17" i="4"/>
  <c r="K17" i="4" s="1"/>
</calcChain>
</file>

<file path=xl/comments1.xml><?xml version="1.0" encoding="utf-8"?>
<comments xmlns="http://schemas.openxmlformats.org/spreadsheetml/2006/main">
  <authors>
    <author>N.V.Braila</author>
  </authors>
  <commentList>
    <comment ref="F6" authorId="0">
      <text>
        <r>
          <rPr>
            <b/>
            <sz val="9"/>
            <color indexed="81"/>
            <rFont val="Tahoma"/>
            <charset val="1"/>
          </rPr>
          <t>N.V.Braila:</t>
        </r>
        <r>
          <rPr>
            <sz val="9"/>
            <color indexed="81"/>
            <rFont val="Tahoma"/>
            <charset val="1"/>
          </rPr>
          <t xml:space="preserve">
общая сумма инвестиций с учетом индексов изменения стоимости строительства</t>
        </r>
      </text>
    </comment>
    <comment ref="F7" authorId="0">
      <text>
        <r>
          <rPr>
            <b/>
            <sz val="9"/>
            <color indexed="81"/>
            <rFont val="Tahoma"/>
            <family val="2"/>
            <charset val="204"/>
          </rPr>
          <t>N.V.Braila:</t>
        </r>
        <r>
          <rPr>
            <sz val="9"/>
            <color indexed="81"/>
            <rFont val="Tahoma"/>
            <family val="2"/>
            <charset val="204"/>
          </rPr>
          <t xml:space="preserve">
Вспоминаем или смотрим лекцию о финансировании проектов (там нужно найти инфо о минимальной доле собственных средств, см. лист "Российская практика".
Собственные средства лучше использовать на первых этапах проекта, например, приобретение земельного участка и проектирование/согласование проекта, строительные работы нулевого цикла.
Все зависит от того, сколько вы закладывается собственных средств в проект.</t>
        </r>
      </text>
    </comment>
    <comment ref="F13" authorId="0">
      <text>
        <r>
          <rPr>
            <b/>
            <sz val="9"/>
            <color indexed="81"/>
            <rFont val="Tahoma"/>
            <family val="2"/>
            <charset val="204"/>
          </rPr>
          <t>N.V.Braila:</t>
        </r>
        <r>
          <rPr>
            <sz val="9"/>
            <color indexed="81"/>
            <rFont val="Tahoma"/>
            <family val="2"/>
            <charset val="204"/>
          </rPr>
          <t xml:space="preserve">
я здесь поставила 0-ой год, потому что в этом проекте в первый год проценты не выплачивались, а по условиям кредита добавлялись к основному долгу.
То есть здесь на самом деле кредит выдан на 8 лет, но погашение кредита начинается не с первого года. Поэтому основной расчет ведется на 7 лет.
Почему здесь так? Потому что кредит брался с первого дня проекта, а это период проектирования, т.е. квартиры еще не продаются, денег на возврат кредита еще нет. 
А вот со второго года уже начинают выплачивать кредит (старт продаж).
Вы можете рассчитать кредит по одному из вариантов:
1. (правильный). проценты капитализируются (накапливаются) до момента раскрытия счета эскроу. Как только счет эскроу раскрылся (деньги поступили на счет застройщика), кредит сразу погашается. То есть схема расчета, как у меня в 0 периоде, у вас будет вплоть до раскрытия эксроу счета. 
2. как у меня (использовалась до введения эскроу). Но не забывайте, что у вас расчет по кварталам, то есть желательно смоделировать начало выплаты кредита не раньше, чем с начала строительства (= сразу после окончания проектирования).
В реальности ставка по кредиту по варианту 1 уменьшается по мере накопления денег на счетах эскроу. Но можете посчитать все по единой ставке, чтобы не запутаться.</t>
        </r>
      </text>
    </comment>
    <comment ref="E14" authorId="0">
      <text>
        <r>
          <rPr>
            <b/>
            <sz val="9"/>
            <color indexed="81"/>
            <rFont val="Tahoma"/>
            <family val="2"/>
            <charset val="204"/>
          </rPr>
          <t>N.V.Braila:</t>
        </r>
        <r>
          <rPr>
            <sz val="9"/>
            <color indexed="81"/>
            <rFont val="Tahoma"/>
            <family val="2"/>
            <charset val="204"/>
          </rPr>
          <t xml:space="preserve">
найти ставки в лекции о финансировании проектов, раздел "Проектное финансирование". Вам нужен слайд "Кредитование застройщиков", рисунок "Распределение долга по ставке".
Дополнительную инфо, например, среднюю ставку по проектному финансированию можно найти в первоисточнике от ДОМ.РФ https://cbr.ru/Collection/Collection/File/43994/pf_2023_Q1.pdf
Не забудьте, что у вас поквартальный расчет, т.е. годовую ставку надо разделить на 4 (получится квартальная ставка)</t>
        </r>
      </text>
    </comment>
    <comment ref="G15" authorId="0">
      <text>
        <r>
          <rPr>
            <b/>
            <sz val="9"/>
            <color indexed="81"/>
            <rFont val="Tahoma"/>
            <family val="2"/>
            <charset val="204"/>
          </rPr>
          <t>N.V.Braila:</t>
        </r>
        <r>
          <rPr>
            <sz val="9"/>
            <color indexed="81"/>
            <rFont val="Tahoma"/>
            <family val="2"/>
            <charset val="204"/>
          </rPr>
          <t xml:space="preserve">
Все та же лекция, лист "Российская практика"</t>
        </r>
      </text>
    </comment>
    <comment ref="F18" authorId="0">
      <text>
        <r>
          <rPr>
            <b/>
            <sz val="9"/>
            <color indexed="81"/>
            <rFont val="Tahoma"/>
            <family val="2"/>
            <charset val="204"/>
          </rPr>
          <t>N.V.Braila:</t>
        </r>
        <r>
          <rPr>
            <sz val="9"/>
            <color indexed="81"/>
            <rFont val="Tahoma"/>
            <family val="2"/>
            <charset val="204"/>
          </rPr>
          <t xml:space="preserve">
Это сумма процентов, начисленных за пользование кредитными средствами за первый период
В этом проекте принято решение в первый год не оплачивать кредит, а начисленные проценты добавить в тело кредита (сумму кредита)</t>
        </r>
      </text>
    </comment>
    <comment ref="G19" authorId="0">
      <text>
        <r>
          <rPr>
            <b/>
            <sz val="9"/>
            <color indexed="81"/>
            <rFont val="Tahoma"/>
            <family val="2"/>
            <charset val="204"/>
          </rPr>
          <t>N.V.Braila:</t>
        </r>
        <r>
          <rPr>
            <sz val="9"/>
            <color indexed="81"/>
            <rFont val="Tahoma"/>
            <family val="2"/>
            <charset val="204"/>
          </rPr>
          <t xml:space="preserve">
% за период считается как "процентная ставка по кредиту" * остаток по кредиту на начало периода</t>
        </r>
      </text>
    </comment>
    <comment ref="G20" authorId="0">
      <text>
        <r>
          <rPr>
            <b/>
            <sz val="9"/>
            <color indexed="81"/>
            <rFont val="Tahoma"/>
            <family val="2"/>
            <charset val="204"/>
          </rPr>
          <t>N.V.Braila:</t>
        </r>
        <r>
          <rPr>
            <sz val="9"/>
            <color indexed="81"/>
            <rFont val="Tahoma"/>
            <family val="2"/>
            <charset val="204"/>
          </rPr>
          <t xml:space="preserve">
на эту сумму уменьшается тело кредита (сумма, которую вы должны банку)</t>
        </r>
      </text>
    </comment>
    <comment ref="F21" authorId="0">
      <text>
        <r>
          <rPr>
            <b/>
            <sz val="9"/>
            <color indexed="81"/>
            <rFont val="Tahoma"/>
            <family val="2"/>
            <charset val="204"/>
          </rPr>
          <t>N.V.Braila:</t>
        </r>
        <r>
          <rPr>
            <sz val="9"/>
            <color indexed="81"/>
            <rFont val="Tahoma"/>
            <family val="2"/>
            <charset val="204"/>
          </rPr>
          <t xml:space="preserve">
Раз проценты не выплачивали, значит, они добавились к сумме кредита. 
Теперь это кредит, который будем выплачивать оставшиеся 7 лет</t>
        </r>
      </text>
    </comment>
    <comment ref="G22" authorId="0">
      <text>
        <r>
          <rPr>
            <b/>
            <sz val="9"/>
            <color indexed="81"/>
            <rFont val="Tahoma"/>
            <family val="2"/>
            <charset val="204"/>
          </rPr>
          <t>N.V.Braila:</t>
        </r>
        <r>
          <rPr>
            <sz val="9"/>
            <color indexed="81"/>
            <rFont val="Tahoma"/>
            <family val="2"/>
            <charset val="204"/>
          </rPr>
          <t xml:space="preserve">
Excel-формула для расчета аннуитетного (равномерного равновеликого) платежа.
Эта цифра включает в себя выплату % по кредиту и сумму, на которую вы уменьшаете тело кредита (сумму основного долга)
Расшифровка по формуле: 
Ставка - ставка по кредиту (квартальная)
кпер - срок кредита (в кварталах)
пс - сумма кредита</t>
        </r>
      </text>
    </comment>
  </commentList>
</comments>
</file>

<file path=xl/sharedStrings.xml><?xml version="1.0" encoding="utf-8"?>
<sst xmlns="http://schemas.openxmlformats.org/spreadsheetml/2006/main" count="44" uniqueCount="29">
  <si>
    <t>Объём финансирования</t>
  </si>
  <si>
    <t>Собственные средства</t>
  </si>
  <si>
    <t>собственные средства</t>
  </si>
  <si>
    <t>Средства в кредит</t>
  </si>
  <si>
    <t>сумма кредита</t>
  </si>
  <si>
    <t>Расчёт кредитных обязательств</t>
  </si>
  <si>
    <t>Расчёт погашения финансового долга и процентов по нему равными периодическими выплатами</t>
  </si>
  <si>
    <t>Год погашения</t>
  </si>
  <si>
    <t>Процентная ставка</t>
  </si>
  <si>
    <t>Срок погашения, лет</t>
  </si>
  <si>
    <t>взятие займа (основной долг)</t>
  </si>
  <si>
    <t>величина долга на начало года</t>
  </si>
  <si>
    <t>капитализация процентов</t>
  </si>
  <si>
    <t>погашение долга</t>
  </si>
  <si>
    <t>уплата процентов (текущих)</t>
  </si>
  <si>
    <t>остаток долга на конец года</t>
  </si>
  <si>
    <t>Периодическая выплата суммы долга</t>
  </si>
  <si>
    <t>год 0</t>
  </si>
  <si>
    <t>год 1</t>
  </si>
  <si>
    <t>год 2</t>
  </si>
  <si>
    <t>год 3</t>
  </si>
  <si>
    <t>год 4</t>
  </si>
  <si>
    <t>год 5</t>
  </si>
  <si>
    <t>поток ср-в</t>
  </si>
  <si>
    <t>!!! У вас уже сделана базовая финансовая модель проекта, предыдущие файлы вам больше не нужны</t>
  </si>
  <si>
    <r>
      <t xml:space="preserve">Расчёт кредитных обязательств - </t>
    </r>
    <r>
      <rPr>
        <sz val="10"/>
        <color theme="3" tint="0.39997558519241921"/>
        <rFont val="Times New Roman Cyr"/>
        <charset val="204"/>
      </rPr>
      <t xml:space="preserve">ЗДЕСЬ РАСЧЕТ ПО ГОДАМ, У ВАС ПО КВАРТАЛАМ (ЧИТАТЬ ПОЯСНЕНИЯ В </t>
    </r>
  </si>
  <si>
    <t>До начала расчета прочитайте все  подсказки (наведите курсор на ячейку с красным уголком). Особенно важно внимательно прочитать объяснение в ячейках F13 и E14</t>
  </si>
  <si>
    <t>Периодическая выплата суммы долга (аннуитетный платеж)</t>
  </si>
  <si>
    <t>сумма кредита (основной долг)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</si>
</sst>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#,##0.0"/>
    <numFmt numFmtId="165" formatCode="#,##0.0_ ;[Red]\-#,##0.0\ "/>
    <numFmt numFmtId="166" formatCode="_-* #,##0_р_._-;\-* #,##0_р_._-;_-* &quot;-&quot;_р_._-;_-@_-"/>
    <numFmt numFmtId="167" formatCode="#,##0_ ;\-#,##0\ "/>
    <numFmt numFmtId="168" formatCode="0.0_)"/>
    <numFmt numFmtId="169" formatCode="General_)"/>
    <numFmt numFmtId="170" formatCode="_-* #,##0.00[$€-1]_-;\-* #,##0.00[$€-1]_-;_-* &quot;-&quot;??[$€-1]_-"/>
    <numFmt numFmtId="171" formatCode="_(&quot;$&quot;* #,##0_);_(&quot;$&quot;* \(#,##0\);_(&quot;$&quot;* &quot;-&quot;_);_(@_)"/>
    <numFmt numFmtId="172" formatCode="_(&quot;$&quot;* #,##0.00_);_(&quot;$&quot;* \(#,##0.00\);_(&quot;$&quot;* &quot;-&quot;??_);_(@_)"/>
    <numFmt numFmtId="173" formatCode="&quot;$&quot;#,##0_);[Red]\(&quot;$&quot;#,##0\)"/>
    <numFmt numFmtId="174" formatCode="&quot;$&quot;#,##0.00_);[Red]\(&quot;$&quot;#,##0.00\)"/>
    <numFmt numFmtId="175" formatCode="_-* #,##0.00_р_._-;\-* #,##0.00_р_._-;_-* &quot;-&quot;??_р_._-;_-@_-"/>
    <numFmt numFmtId="176" formatCode="0.0%"/>
  </numFmts>
  <fonts count="2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0"/>
      <color indexed="8"/>
      <name val="Times New Roman"/>
      <family val="1"/>
      <charset val="204"/>
    </font>
    <font>
      <sz val="10"/>
      <name val="Helv"/>
    </font>
    <font>
      <sz val="10"/>
      <color indexed="8"/>
      <name val="MS Sans Serif"/>
    </font>
    <font>
      <sz val="10"/>
      <name val="Courier New"/>
      <family val="3"/>
      <charset val="204"/>
    </font>
    <font>
      <sz val="8"/>
      <name val="Arial Cyr"/>
      <family val="2"/>
      <charset val="204"/>
    </font>
    <font>
      <sz val="10"/>
      <name val="Arial"/>
      <family val="2"/>
      <charset val="204"/>
    </font>
    <font>
      <sz val="10"/>
      <color indexed="22"/>
      <name val="Arial"/>
      <family val="2"/>
      <charset val="204"/>
    </font>
    <font>
      <i/>
      <sz val="10"/>
      <name val="Arial"/>
      <family val="2"/>
      <charset val="204"/>
    </font>
    <font>
      <sz val="10"/>
      <name val="MS Sans Serif"/>
    </font>
    <font>
      <sz val="10"/>
      <name val="Times New Roman CE"/>
    </font>
    <font>
      <sz val="8"/>
      <name val="Arial"/>
      <family val="2"/>
    </font>
    <font>
      <b/>
      <sz val="12"/>
      <name val="Arial"/>
      <family val="2"/>
    </font>
    <font>
      <sz val="10"/>
      <name val="MS Serif"/>
      <charset val="186"/>
    </font>
    <font>
      <sz val="10"/>
      <name val="Arial CE"/>
      <charset val="238"/>
    </font>
    <font>
      <sz val="8"/>
      <name val="Arial CE"/>
    </font>
    <font>
      <sz val="10"/>
      <name val="Courier"/>
      <charset val="238"/>
    </font>
    <font>
      <sz val="10"/>
      <name val="Arial Cyr"/>
      <charset val="204"/>
    </font>
    <font>
      <b/>
      <sz val="10"/>
      <name val="Times New Roman Cyr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name val="Courier"/>
      <family val="1"/>
      <charset val="204"/>
    </font>
    <font>
      <sz val="10"/>
      <color indexed="8"/>
      <name val="MS Sans Serif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3" tint="0.39997558519241921"/>
      <name val="Calibri"/>
      <family val="2"/>
      <charset val="204"/>
      <scheme val="minor"/>
    </font>
    <font>
      <sz val="10"/>
      <color theme="3" tint="0.39997558519241921"/>
      <name val="Times New Roman Cyr"/>
      <charset val="204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F6E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D88DEF"/>
        <bgColor indexed="64"/>
      </patternFill>
    </fill>
    <fill>
      <patternFill patternType="solid">
        <fgColor rgb="FF8CD4F8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/>
      <right/>
      <top style="thin">
        <color indexed="64"/>
      </top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1">
    <xf numFmtId="0" fontId="0" fillId="0" borderId="0"/>
    <xf numFmtId="0" fontId="2" fillId="0" borderId="0"/>
    <xf numFmtId="166" fontId="2" fillId="0" borderId="0" applyFont="0" applyFill="0" applyBorder="0" applyAlignment="0" applyProtection="0"/>
    <xf numFmtId="0" fontId="4" fillId="0" borderId="0"/>
    <xf numFmtId="0" fontId="5" fillId="0" borderId="0"/>
    <xf numFmtId="168" fontId="6" fillId="0" borderId="0">
      <alignment horizontal="left"/>
    </xf>
    <xf numFmtId="0" fontId="7" fillId="0" borderId="0" applyNumberFormat="0" applyFill="0" applyBorder="0" applyAlignment="0" applyProtection="0"/>
    <xf numFmtId="0" fontId="8" fillId="0" borderId="0" applyFont="0" applyFill="0" applyBorder="0" applyAlignment="0" applyProtection="0"/>
    <xf numFmtId="3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69" fontId="10" fillId="0" borderId="0">
      <alignment horizontal="center"/>
    </xf>
    <xf numFmtId="38" fontId="11" fillId="0" borderId="0" applyFont="0" applyFill="0" applyBorder="0" applyAlignment="0" applyProtection="0"/>
    <xf numFmtId="0" fontId="12" fillId="0" borderId="0" applyFont="0" applyFill="0" applyBorder="0" applyAlignment="0" applyProtection="0"/>
    <xf numFmtId="170" fontId="2" fillId="0" borderId="0" applyFont="0" applyFill="0" applyBorder="0" applyAlignment="0" applyProtection="0"/>
    <xf numFmtId="38" fontId="13" fillId="5" borderId="0" applyNumberFormat="0" applyBorder="0" applyAlignment="0" applyProtection="0"/>
    <xf numFmtId="0" fontId="14" fillId="0" borderId="6" applyNumberFormat="0" applyAlignment="0" applyProtection="0">
      <alignment horizontal="left" vertical="center"/>
    </xf>
    <xf numFmtId="0" fontId="14" fillId="0" borderId="7">
      <alignment horizontal="left" vertical="center"/>
    </xf>
    <xf numFmtId="10" fontId="13" fillId="6" borderId="1" applyNumberFormat="0" applyBorder="0" applyAlignment="0" applyProtection="0"/>
    <xf numFmtId="0" fontId="8" fillId="0" borderId="0"/>
    <xf numFmtId="0" fontId="15" fillId="0" borderId="0"/>
    <xf numFmtId="0" fontId="16" fillId="0" borderId="0"/>
    <xf numFmtId="0" fontId="17" fillId="0" borderId="0"/>
    <xf numFmtId="0" fontId="4" fillId="0" borderId="0"/>
    <xf numFmtId="10" fontId="8" fillId="0" borderId="0" applyFont="0" applyFill="0" applyBorder="0" applyAlignment="0" applyProtection="0"/>
    <xf numFmtId="0" fontId="18" fillId="0" borderId="0"/>
    <xf numFmtId="171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3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9" fillId="0" borderId="0"/>
    <xf numFmtId="0" fontId="2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38" fontId="11" fillId="0" borderId="0" applyFont="0" applyFill="0" applyBorder="0" applyAlignment="0" applyProtection="0"/>
    <xf numFmtId="175" fontId="2" fillId="0" borderId="0" applyFont="0" applyFill="0" applyBorder="0" applyAlignment="0" applyProtection="0"/>
    <xf numFmtId="0" fontId="24" fillId="0" borderId="0"/>
    <xf numFmtId="0" fontId="23" fillId="0" borderId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</cellStyleXfs>
  <cellXfs count="45">
    <xf numFmtId="0" fontId="0" fillId="0" borderId="0" xfId="0"/>
    <xf numFmtId="0" fontId="2" fillId="0" borderId="1" xfId="1" applyBorder="1"/>
    <xf numFmtId="9" fontId="2" fillId="0" borderId="1" xfId="1" applyNumberFormat="1" applyBorder="1"/>
    <xf numFmtId="3" fontId="2" fillId="0" borderId="1" xfId="1" applyNumberFormat="1" applyBorder="1"/>
    <xf numFmtId="0" fontId="2" fillId="0" borderId="0" xfId="1"/>
    <xf numFmtId="0" fontId="2" fillId="2" borderId="2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0" borderId="0" xfId="1" applyFill="1" applyBorder="1" applyAlignment="1"/>
    <xf numFmtId="0" fontId="2" fillId="0" borderId="1" xfId="1" applyBorder="1" applyAlignment="1">
      <alignment vertical="center" wrapText="1"/>
    </xf>
    <xf numFmtId="0" fontId="2" fillId="0" borderId="0" xfId="1" applyBorder="1"/>
    <xf numFmtId="0" fontId="2" fillId="3" borderId="1" xfId="1" applyFill="1" applyBorder="1"/>
    <xf numFmtId="0" fontId="2" fillId="0" borderId="0" xfId="1" applyFill="1" applyBorder="1"/>
    <xf numFmtId="164" fontId="2" fillId="0" borderId="1" xfId="1" applyNumberFormat="1" applyBorder="1"/>
    <xf numFmtId="164" fontId="2" fillId="0" borderId="0" xfId="1" applyNumberFormat="1" applyBorder="1"/>
    <xf numFmtId="164" fontId="2" fillId="0" borderId="1" xfId="1" applyNumberFormat="1" applyBorder="1" applyAlignment="1">
      <alignment horizontal="center" vertical="center"/>
    </xf>
    <xf numFmtId="165" fontId="2" fillId="0" borderId="1" xfId="1" applyNumberFormat="1" applyBorder="1"/>
    <xf numFmtId="165" fontId="2" fillId="0" borderId="0" xfId="1" applyNumberFormat="1" applyBorder="1"/>
    <xf numFmtId="0" fontId="2" fillId="0" borderId="3" xfId="1" applyBorder="1"/>
    <xf numFmtId="0" fontId="2" fillId="0" borderId="4" xfId="1" applyBorder="1" applyAlignment="1"/>
    <xf numFmtId="167" fontId="3" fillId="4" borderId="5" xfId="2" applyNumberFormat="1" applyFont="1" applyFill="1" applyBorder="1" applyAlignment="1">
      <alignment horizontal="center" vertical="center"/>
    </xf>
    <xf numFmtId="165" fontId="2" fillId="0" borderId="0" xfId="1" applyNumberFormat="1"/>
    <xf numFmtId="0" fontId="2" fillId="0" borderId="5" xfId="1" applyBorder="1"/>
    <xf numFmtId="164" fontId="2" fillId="0" borderId="0" xfId="1" applyNumberFormat="1"/>
    <xf numFmtId="0" fontId="2" fillId="0" borderId="1" xfId="1" applyBorder="1" applyAlignment="1">
      <alignment horizontal="center" vertical="center"/>
    </xf>
    <xf numFmtId="165" fontId="2" fillId="0" borderId="1" xfId="1" applyNumberFormat="1" applyBorder="1" applyAlignment="1">
      <alignment horizontal="center" vertical="center"/>
    </xf>
    <xf numFmtId="3" fontId="2" fillId="0" borderId="1" xfId="1" applyNumberFormat="1" applyBorder="1" applyAlignment="1">
      <alignment horizontal="center" vertical="center"/>
    </xf>
    <xf numFmtId="176" fontId="20" fillId="8" borderId="1" xfId="1" applyNumberFormat="1" applyFont="1" applyFill="1" applyBorder="1" applyAlignment="1">
      <alignment horizontal="center" vertical="center"/>
    </xf>
    <xf numFmtId="0" fontId="2" fillId="9" borderId="1" xfId="1" applyFill="1" applyBorder="1"/>
    <xf numFmtId="0" fontId="2" fillId="0" borderId="8" xfId="1" applyBorder="1" applyAlignment="1">
      <alignment horizontal="left" vertical="top" wrapText="1"/>
    </xf>
    <xf numFmtId="0" fontId="2" fillId="0" borderId="7" xfId="1" applyBorder="1" applyAlignment="1">
      <alignment horizontal="left" vertical="top" wrapText="1"/>
    </xf>
    <xf numFmtId="0" fontId="2" fillId="0" borderId="9" xfId="1" applyBorder="1" applyAlignment="1">
      <alignment horizontal="left" vertical="top" wrapText="1"/>
    </xf>
    <xf numFmtId="0" fontId="2" fillId="9" borderId="0" xfId="1" applyFont="1" applyFill="1" applyBorder="1" applyAlignment="1">
      <alignment horizontal="center"/>
    </xf>
    <xf numFmtId="0" fontId="2" fillId="9" borderId="10" xfId="1" applyFont="1" applyFill="1" applyBorder="1" applyAlignment="1">
      <alignment horizontal="center"/>
    </xf>
    <xf numFmtId="9" fontId="2" fillId="0" borderId="0" xfId="1" applyNumberFormat="1" applyBorder="1"/>
    <xf numFmtId="3" fontId="2" fillId="0" borderId="0" xfId="1" applyNumberFormat="1" applyBorder="1"/>
    <xf numFmtId="0" fontId="20" fillId="7" borderId="8" xfId="1" applyFont="1" applyFill="1" applyBorder="1" applyAlignment="1">
      <alignment horizontal="center" vertical="center"/>
    </xf>
    <xf numFmtId="0" fontId="27" fillId="0" borderId="0" xfId="0" applyFont="1"/>
    <xf numFmtId="0" fontId="2" fillId="0" borderId="1" xfId="1" applyBorder="1" applyAlignment="1">
      <alignment wrapText="1"/>
    </xf>
    <xf numFmtId="0" fontId="27" fillId="0" borderId="0" xfId="0" applyFont="1" applyAlignment="1">
      <alignment horizontal="center" wrapText="1"/>
    </xf>
    <xf numFmtId="0" fontId="27" fillId="0" borderId="0" xfId="0" applyFont="1" applyAlignment="1">
      <alignment horizontal="center" wrapText="1"/>
    </xf>
    <xf numFmtId="0" fontId="2" fillId="9" borderId="1" xfId="1" applyFill="1" applyBorder="1" applyAlignment="1">
      <alignment horizontal="center" vertical="center"/>
    </xf>
    <xf numFmtId="0" fontId="20" fillId="7" borderId="7" xfId="1" applyFont="1" applyFill="1" applyBorder="1" applyAlignment="1">
      <alignment horizontal="center" vertical="center"/>
    </xf>
    <xf numFmtId="0" fontId="20" fillId="7" borderId="9" xfId="1" applyFont="1" applyFill="1" applyBorder="1" applyAlignment="1">
      <alignment horizontal="center" vertical="center"/>
    </xf>
    <xf numFmtId="0" fontId="2" fillId="0" borderId="0" xfId="1"/>
    <xf numFmtId="0" fontId="2" fillId="0" borderId="1" xfId="1" applyBorder="1" applyAlignment="1">
      <alignment horizontal="center" vertical="center"/>
    </xf>
  </cellXfs>
  <cellStyles count="41">
    <cellStyle name="_Б_Декабрьская АИБИ" xfId="3"/>
    <cellStyle name="_Лагерный пер. А" xfId="4"/>
    <cellStyle name="_Лагерный пер. А 2" xfId="36"/>
    <cellStyle name="alternate" xfId="5"/>
    <cellStyle name="art" xfId="6"/>
    <cellStyle name="Comma_testik" xfId="7"/>
    <cellStyle name="Comma0" xfId="8"/>
    <cellStyle name="Date" xfId="9"/>
    <cellStyle name="done" xfId="10"/>
    <cellStyle name="Dziesiêtny [0]_1" xfId="11"/>
    <cellStyle name="Dziesiêtny_1" xfId="12"/>
    <cellStyle name="Euro" xfId="13"/>
    <cellStyle name="Grey" xfId="14"/>
    <cellStyle name="Header1" xfId="15"/>
    <cellStyle name="Header2" xfId="16"/>
    <cellStyle name="Input [yellow]" xfId="17"/>
    <cellStyle name="Normal - Style1" xfId="18"/>
    <cellStyle name="Normal_CF - Budget till 1998" xfId="19"/>
    <cellStyle name="normální_Rozvaha - aktiva" xfId="20"/>
    <cellStyle name="Normalny_0" xfId="21"/>
    <cellStyle name="normбlnм_laroux" xfId="22"/>
    <cellStyle name="Percent [2]" xfId="23"/>
    <cellStyle name="STYLE1 - Style1" xfId="24"/>
    <cellStyle name="STYLE1 - Style1 2" xfId="37"/>
    <cellStyle name="Währung [0]_laroux" xfId="25"/>
    <cellStyle name="Währung_laroux" xfId="26"/>
    <cellStyle name="Walutowy [0]_1" xfId="27"/>
    <cellStyle name="Walutowy_1" xfId="28"/>
    <cellStyle name="Обычный" xfId="0" builtinId="0"/>
    <cellStyle name="Обычный 2" xfId="1"/>
    <cellStyle name="Обычный 2 2 2 2 2 2" xfId="29"/>
    <cellStyle name="Обычный 2 4" xfId="30"/>
    <cellStyle name="Процентный 2" xfId="31"/>
    <cellStyle name="Процентный 41" xfId="32"/>
    <cellStyle name="Стиль 1" xfId="33"/>
    <cellStyle name="Тысячи [0]_PR_KOMPL" xfId="34"/>
    <cellStyle name="Финансовый [0] 2" xfId="2"/>
    <cellStyle name="Финансовый 2" xfId="35"/>
    <cellStyle name="Финансовый 3" xfId="38"/>
    <cellStyle name="Финансовый 4" xfId="39"/>
    <cellStyle name="Финансовый 5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9" Type="http://schemas.openxmlformats.org/officeDocument/2006/relationships/externalLink" Target="externalLinks/externalLink3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34" Type="http://schemas.openxmlformats.org/officeDocument/2006/relationships/externalLink" Target="externalLinks/externalLink29.xml"/><Relationship Id="rId42" Type="http://schemas.openxmlformats.org/officeDocument/2006/relationships/externalLink" Target="externalLinks/externalLink37.xml"/><Relationship Id="rId47" Type="http://schemas.openxmlformats.org/officeDocument/2006/relationships/sharedStrings" Target="sharedStrings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28.xml"/><Relationship Id="rId38" Type="http://schemas.openxmlformats.org/officeDocument/2006/relationships/externalLink" Target="externalLinks/externalLink33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4.xml"/><Relationship Id="rId41" Type="http://schemas.openxmlformats.org/officeDocument/2006/relationships/externalLink" Target="externalLinks/externalLink3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27.xml"/><Relationship Id="rId37" Type="http://schemas.openxmlformats.org/officeDocument/2006/relationships/externalLink" Target="externalLinks/externalLink32.xml"/><Relationship Id="rId40" Type="http://schemas.openxmlformats.org/officeDocument/2006/relationships/externalLink" Target="externalLinks/externalLink35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36" Type="http://schemas.openxmlformats.org/officeDocument/2006/relationships/externalLink" Target="externalLinks/externalLink31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externalLink" Target="externalLinks/externalLink26.xml"/><Relationship Id="rId44" Type="http://schemas.openxmlformats.org/officeDocument/2006/relationships/externalLink" Target="externalLinks/externalLink39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externalLink" Target="externalLinks/externalLink30.xml"/><Relationship Id="rId43" Type="http://schemas.openxmlformats.org/officeDocument/2006/relationships/externalLink" Target="externalLinks/externalLink38.xml"/><Relationship Id="rId4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277812</xdr:colOff>
      <xdr:row>24</xdr:row>
      <xdr:rowOff>47625</xdr:rowOff>
    </xdr:from>
    <xdr:to>
      <xdr:col>12</xdr:col>
      <xdr:colOff>587375</xdr:colOff>
      <xdr:row>28</xdr:row>
      <xdr:rowOff>134938</xdr:rowOff>
    </xdr:to>
    <xdr:sp macro="" textlink="">
      <xdr:nvSpPr>
        <xdr:cNvPr id="2" name="Скругленная прямоугольная выноска 1"/>
        <xdr:cNvSpPr/>
      </xdr:nvSpPr>
      <xdr:spPr>
        <a:xfrm>
          <a:off x="8064500" y="4151313"/>
          <a:ext cx="4508500" cy="722313"/>
        </a:xfrm>
        <a:prstGeom prst="wedgeRoundRectCallout">
          <a:avLst>
            <a:gd name="adj1" fmla="val 43704"/>
            <a:gd name="adj2" fmla="val -14991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Если в конце  срока кредитования получили 0, значит кредит выплачен (= расчет с</a:t>
          </a:r>
          <a:r>
            <a:rPr lang="ru-RU" sz="1100" baseline="0"/>
            <a:t> вероятностью 99,9% выполнен верно)</a:t>
          </a:r>
          <a:endParaRPr lang="ru-RU" sz="1100"/>
        </a:p>
      </xdr:txBody>
    </xdr:sp>
    <xdr:clientData/>
  </xdr:twoCellAnchor>
  <xdr:twoCellAnchor>
    <xdr:from>
      <xdr:col>1</xdr:col>
      <xdr:colOff>563563</xdr:colOff>
      <xdr:row>18</xdr:row>
      <xdr:rowOff>103187</xdr:rowOff>
    </xdr:from>
    <xdr:to>
      <xdr:col>2</xdr:col>
      <xdr:colOff>222251</xdr:colOff>
      <xdr:row>19</xdr:row>
      <xdr:rowOff>111125</xdr:rowOff>
    </xdr:to>
    <xdr:sp macro="" textlink="">
      <xdr:nvSpPr>
        <xdr:cNvPr id="8" name="Плюс 7"/>
        <xdr:cNvSpPr/>
      </xdr:nvSpPr>
      <xdr:spPr>
        <a:xfrm>
          <a:off x="1936751" y="3087687"/>
          <a:ext cx="269875" cy="166688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571499</xdr:colOff>
      <xdr:row>20</xdr:row>
      <xdr:rowOff>103189</xdr:rowOff>
    </xdr:from>
    <xdr:to>
      <xdr:col>2</xdr:col>
      <xdr:colOff>261937</xdr:colOff>
      <xdr:row>21</xdr:row>
      <xdr:rowOff>269877</xdr:rowOff>
    </xdr:to>
    <xdr:sp macro="" textlink="">
      <xdr:nvSpPr>
        <xdr:cNvPr id="13" name="Равно 12"/>
        <xdr:cNvSpPr/>
      </xdr:nvSpPr>
      <xdr:spPr>
        <a:xfrm>
          <a:off x="1944687" y="3405189"/>
          <a:ext cx="301625" cy="325438"/>
        </a:xfrm>
        <a:prstGeom prst="mathEqua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166688</xdr:colOff>
      <xdr:row>26</xdr:row>
      <xdr:rowOff>23813</xdr:rowOff>
    </xdr:from>
    <xdr:to>
      <xdr:col>4</xdr:col>
      <xdr:colOff>134938</xdr:colOff>
      <xdr:row>30</xdr:row>
      <xdr:rowOff>31750</xdr:rowOff>
    </xdr:to>
    <xdr:sp macro="" textlink="">
      <xdr:nvSpPr>
        <xdr:cNvPr id="18" name="Скругленная прямоугольная выноска 17"/>
        <xdr:cNvSpPr/>
      </xdr:nvSpPr>
      <xdr:spPr>
        <a:xfrm>
          <a:off x="2151063" y="4445001"/>
          <a:ext cx="3063875" cy="642937"/>
        </a:xfrm>
        <a:prstGeom prst="wedgeRoundRectCallout">
          <a:avLst>
            <a:gd name="adj1" fmla="val -49237"/>
            <a:gd name="adj2" fmla="val -13873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В</a:t>
          </a:r>
          <a:r>
            <a:rPr lang="ru-RU" sz="1100" baseline="0"/>
            <a:t> любом столбце сумма  ячеек "Уплата процентов (текущих) и "Погашение долга"  равна аннуитетному платежу </a:t>
          </a:r>
          <a:endParaRPr lang="ru-RU" sz="1100"/>
        </a:p>
      </xdr:txBody>
    </xdr:sp>
    <xdr:clientData/>
  </xdr:twoCellAnchor>
  <xdr:twoCellAnchor>
    <xdr:from>
      <xdr:col>2</xdr:col>
      <xdr:colOff>150814</xdr:colOff>
      <xdr:row>19</xdr:row>
      <xdr:rowOff>55561</xdr:rowOff>
    </xdr:from>
    <xdr:to>
      <xdr:col>2</xdr:col>
      <xdr:colOff>674688</xdr:colOff>
      <xdr:row>19</xdr:row>
      <xdr:rowOff>150811</xdr:rowOff>
    </xdr:to>
    <xdr:sp macro="" textlink="">
      <xdr:nvSpPr>
        <xdr:cNvPr id="20" name="Стрелка углом 19"/>
        <xdr:cNvSpPr/>
      </xdr:nvSpPr>
      <xdr:spPr>
        <a:xfrm rot="20967947" flipV="1">
          <a:off x="2135189" y="3198811"/>
          <a:ext cx="523874" cy="95250"/>
        </a:xfrm>
        <a:prstGeom prst="ben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134936</xdr:colOff>
      <xdr:row>18</xdr:row>
      <xdr:rowOff>23813</xdr:rowOff>
    </xdr:from>
    <xdr:to>
      <xdr:col>2</xdr:col>
      <xdr:colOff>738187</xdr:colOff>
      <xdr:row>18</xdr:row>
      <xdr:rowOff>111125</xdr:rowOff>
    </xdr:to>
    <xdr:sp macro="" textlink="">
      <xdr:nvSpPr>
        <xdr:cNvPr id="21" name="Стрелка углом 20"/>
        <xdr:cNvSpPr/>
      </xdr:nvSpPr>
      <xdr:spPr>
        <a:xfrm rot="455674">
          <a:off x="2119311" y="3008313"/>
          <a:ext cx="603251" cy="87312"/>
        </a:xfrm>
        <a:prstGeom prst="ben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325438</xdr:colOff>
      <xdr:row>21</xdr:row>
      <xdr:rowOff>79375</xdr:rowOff>
    </xdr:from>
    <xdr:to>
      <xdr:col>2</xdr:col>
      <xdr:colOff>714375</xdr:colOff>
      <xdr:row>21</xdr:row>
      <xdr:rowOff>182563</xdr:rowOff>
    </xdr:to>
    <xdr:sp macro="" textlink="">
      <xdr:nvSpPr>
        <xdr:cNvPr id="22" name="Стрелка вправо 21"/>
        <xdr:cNvSpPr/>
      </xdr:nvSpPr>
      <xdr:spPr>
        <a:xfrm>
          <a:off x="2309813" y="3540125"/>
          <a:ext cx="388937" cy="10318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!!!!&#1051;&#1045;&#1050;&#1062;&#1048;&#1048;/5.%20&#1041;&#1080;&#1079;&#1085;&#1077;&#1089;-&#1087;&#1083;&#1072;&#1085;&#1080;&#1088;&#1086;&#1074;&#1072;&#1085;&#1080;&#1077;/2022/&#1050;&#1055;/&#1064;&#1040;&#1073;&#1083;&#1086;&#1085;&#1099;%20&#1088;&#1072;&#1089;&#1095;&#1077;&#1090;&#1086;&#1074;/&#1053;&#1072;&#1075;&#1084;&#1072;&#1085;&#1086;&#1074;&#1072;/&#1050;&#1055;_&#1053;&#1072;&#1075;&#1084;&#1072;&#1085;&#1086;&#1074;&#1072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ffice-3\&#1055;&#1072;&#1087;&#1082;&#1072;%20&#1045;&#1082;&#1072;&#1090;&#1077;&#1088;&#1080;&#1085;&#1099;\&#1069;&#1083;&#1100;&#1084;&#1072;&#1085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52;&#1072;&#1096;&#1091;&#1082;_(26%20&#1080;&#1102;&#1083;&#1103;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52;&#1077;&#1078;&#1076;&#1091;&#1085;&#1072;&#1088;&#1086;&#1076;&#1085;&#1099;&#1081;%20&#1073;&#1072;&#1085;&#1082;\2002\&#1058;&#1088;&#1072;&#1085;&#1089;&#1079;&#1072;&#1089;\&#1072;&#1088;&#1077;&#1085;&#1076;&#1072;_&#1089;&#1088;&#1072;&#1074;&#1085;&#1080;&#1090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ho\aho\&#1052;&#1086;&#1080;%20&#1076;&#1086;&#1082;&#1091;&#1084;&#1077;&#1085;&#1090;&#1099;\Aho\&#1048;&#1088;&#1083;&#1077;&#1085;\&#1088;&#1072;&#1089;&#1095;_&#1087;&#1088;&#1089;_&#1080;&#1088;&#1083;&#1077;&#1085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4;&#1080;&#1084;&#1099;&#1095;\&#1086;&#1094;&#1077;&#1085;&#1082;&#1080;\&#1055;&#1088;&#1080;&#1089;&#1090;&#1072;&#1074;&#1099;\&#1043;&#1059;&#1055;%20&#1057;&#1077;&#1074;&#1077;&#1088;&#1086;-&#1047;&#1072;&#1087;&#1072;&#1076;\&#1060;&#1080;&#1083;&#1082;&#1086;&#1084;\&#1057;&#1058;&#1054;%20&#1075;&#1072;&#1090;&#1095;&#1080;&#1085;&#1072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ex\&#1092;&#1072;&#1081;&#1083;&#1099;%20alex\&#1072;&#1088;&#1073;&#1080;&#1090;&#1088;&#1072;&#1078;&#1085;&#1099;&#1081;%20&#1091;&#1087;&#1088;&#1072;&#1074;&#1083;&#1103;&#1102;&#1097;&#1080;&#1081;\&#1082;&#1080;&#1085;&#1075;&#1080;&#1089;&#1077;&#1087;&#1087;\&#1088;&#1072;&#1089;&#1095;&#1077;&#1090;%20&#1089;&#1090;&#1086;&#1080;&#1084;&#1086;&#1089;&#1090;&#1080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Aho\archiv\Aho_2001\&#1058;&#1080;&#1093;&#1074;&#1080;&#1085;_&#1085;&#1077;&#1076;&#1074;&#1080;&#1078;\&#1090;&#1080;&#1093;_&#1084;&#1077;&#1090;&#1072;&#1083;&#1083;_6&#1096;&#1090;\&#1079;_&#1090;&#1080;&#1093;&#1074;&#1080;&#1085;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ho\d\&#1052;&#1086;&#1080;%20&#1076;&#1086;&#1082;&#1091;&#1084;&#1077;&#1085;&#1090;&#1099;\Aho\Aho_2001\&#1079;&#1077;&#1083;&#1077;&#1085;&#1086;&#1075;&#1086;&#1088;&#1089;&#1082;\&#1047;_&#1073;&#1072;&#1079;&#1072;_&#1079;&#1077;&#1083;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&#1051;&#1080;&#1087;&#1077;&#1094;&#1082;&#1072;&#1103;%20&#1086;&#1073;&#1083;&#1072;&#1089;&#1090;&#1100;\&#1044;&#1086;&#1083;&#1075;&#1086;&#1088;&#1091;&#1082;&#1086;&#1074;&#1089;&#1082;&#1072;&#1103;%20&#1055;&#1052;&#1050;\&#1088;&#1072;&#1089;&#1095;&#1077;&#1090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4;&#1094;&#1077;&#1085;&#1082;&#1080;\2000\&#1090;&#1086;&#1088;&#1075;.&#1076;&#1086;&#1084;%20&#1040;&#1088;&#1086;&#1084;&#1072;\&#1088;&#1072;&#1089;&#1089;&#1095;&#1077;&#1090;&#1040;&#1088;&#1086;&#1084;&#1072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3;&#1059;&#1048;&#1054;&#1053;\&#1050;&#1086;&#1083;&#1087;&#1080;&#1085;&#1086;_&#1090;&#1086;&#1088;&#1075;&#1086;&#1074;&#1083;&#1103;\&#1079;_&#1082;&#1086;&#1083;&#1087;_&#1091;&#1085;&#1080;&#1074;&#1077;&#1088;&#1089;_02_&#1057;&#1084;&#1086;&#1088;&#1075;&#1086;&#1085;&#1089;&#1082;&#1080;&#1081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eprgnt017\office\Internal\Projects\CEZ\05_Workings\06_Valuation\CEZ\GLCs\CEZ_GLCs_0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Documents%20and%20Settings\Katya\&#1052;&#1086;&#1080;%20&#1076;&#1086;&#1082;&#1091;&#1084;&#1077;&#1085;&#1090;&#1099;\&#1050;&#1072;&#1090;&#1080;&#1085;&#1072;\&#1088;&#1072;&#1089;&#1095;&#1077;&#1090;%20&#1086;&#1073;&#1097;&#1080;&#1081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VlaSem\Work_SWA_AVERS\&#1076;&#1083;&#1103;%20&#1074;&#1083;&#1072;&#1076;&#1080;&#1089;&#1083;&#1072;&#1074;&#1072;\&#1088;&#1099;&#1085;_&#1089;&#1090;_&#1079;&#1077;&#1083;&#1077;&#1085;3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51;&#1068;&#1050;&#1040;\&#1052;&#1086;&#1080;%20&#1086;&#1090;&#1095;&#1077;&#1090;&#1099;\&#1080;&#1085;&#1089;&#1090;&#1080;&#1090;&#1091;&#1090;%20&#1056;&#1053;&#1054;\&#1054;&#1094;&#1077;&#1085;&#1082;&#1072;%20&#1056;&#1048;&#1056;&#1042;&#1040;\&#1088;&#1099;&#1085;&#1086;&#1095;&#1085;&#1072;&#1103;%20&#1089;&#1090;&#1086;&#1080;&#1084;&#1086;&#1089;&#1090;&#1100;%20-%20&#1056;&#1048;&#1056;&#1042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2\&#1051;&#1091;&#1082;&#1086;&#1081;&#1083;%202\&#1057;&#1074;&#1086;&#1076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erver\&#1060;&#1057;&#1050;-&#1057;&#1050;\&#1060;&#1080;&#1085;&#1072;&#1085;&#1089;&#1086;&#1074;&#1086;-&#1101;&#1082;&#1086;&#1085;&#1086;&#1084;&#1080;&#1095;&#1077;&#1089;&#1082;&#1080;&#1081;%20&#1076;&#1077;&#1087;&#1072;&#1088;&#1090;&#1072;&#1084;&#1077;&#1085;&#1090;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&#1044;&#1077;&#1082;&#1072;&#1073;&#1088;&#1100;%202002\&#1040;&#1088;&#1093;&#1080;&#1074;%20&#1075;&#1088;&#1072;&#1092;&#1080;&#1082;&#1086;&#1074;%20&#1089;&#1090;&#1088;&#1086;&#1080;&#1090;&#1077;&#1083;&#1100;&#1089;&#1074;&#1090;&#1072;\&#1043;&#1088;&#1072;&#1092;&#1080;&#1082;&#1080;%20&#1043;&#1072;&#1074;&#1088;&#1089;&#1082;&#1086;&#1081;%2015-17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01.06.2003\&#1075;&#1089;%20&#1043;&#1088;&#1072;&#1078;&#1076;&#1072;&#1085;&#1089;&#1082;&#1080;&#1081;%20&#1087;&#1088;,24(01,06,03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avDi\&#1052;&#1086;&#1080;%20&#1076;&#1086;&#1082;&#1091;&#1084;&#1077;&#1085;&#1090;&#1099;\&#1056;&#1040;&#1041;&#1054;&#1058;&#1040;\&#1041;&#1080;&#1079;&#1085;&#1077;&#1089;-&#1087;&#1083;&#1072;&#1085;%20&#1058;&#1056;&#1040;&#1053;&#1047;&#1040;&#1057;\&#1041;&#1072;&#1088;&#1084;&#1072;&#1083;&#1077;&#1077;&#1074;&#1072;\&#1041;&#1080;&#1079;&#1085;&#1077;&#1089;%20&#1055;&#1083;&#1072;&#1085;%20-&#1041;&#1072;&#1088;&#1084;&#1072;&#1083;&#1077;&#1077;&#1074;&#1072;-.%20&#1060;&#1080;&#1085;&#1072;&#1085;&#1089;&#1086;&#1074;&#1072;&#1103;%20&#1095;&#1072;&#1089;&#1090;&#1100;.3-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40;&#1074;&#1077;&#1088;&#1089;\&#1043;&#1059;&#1048;&#1054;&#1053;\&#1053;&#1080;&#1080;&#1101;&#1092;&#1072;\&#1079;&#1072;&#1090;&#1088;&#1072;&#1090;_&#1085;&#1080;&#1080;&#1101;&#1092;&#1072;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&#1056;&#1040;&#1041;&#1054;&#1063;&#1040;&#1071;%20&#1055;&#1045;&#1056;&#1045;&#1061;&#1054;&#1044;&#1053;&#1040;&#1071;\OCENKA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3;&#1059;&#1048;&#1054;&#1053;\2005\&#1047;&#1045;&#1052;&#1051;&#1071;\&#1048;&#1088;&#1080;&#1085;&#1086;&#1074;&#1089;&#1082;&#1080;&#1081;_&#1089;&#1087;&#1086;&#1088;&#1090;&#1080;&#1074;&#1085;&#1086;-&#1088;&#1072;&#1079;&#1074;&#1083;_&#1082;&#1086;&#1084;&#1087;&#1083;&#1077;&#1082;&#1089;\&#1042;%20&#1043;&#1059;&#1048;&#1054;&#1053;\&#1056;&#1072;&#1089;&#1095;&#1105;&#109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5\&#1054;&#1041;&#1065;&#1048;&#1045;%20&#1054;&#1062;&#1045;&#1053;&#1050;&#1048;\&#1052;&#1086;&#1089;&#1082;&#1074;&#1072;\&#1052;&#1099;&#1090;&#1080;&#1097;&#1080;&#1085;&#1089;&#1082;&#1072;&#1103;\&#1057;&#1088;&#1072;&#1074;&#1085;&#1080;&#1090;&#1077;&#1083;&#1100;&#1085;&#1099;&#1081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nnaOvs\&#1054;&#1094;&#1077;&#1085;&#1082;&#1080;\&#1052;&#1077;&#1078;&#1076;&#1091;&#1085;&#1072;&#1088;&#1086;&#1076;&#1085;&#1099;&#1081;%20&#1073;&#1072;&#1085;&#1082;\2002\&#1058;&#1088;&#1072;&#1085;&#1089;&#1079;&#1072;&#1089;\&#1072;&#1088;&#1077;&#1085;&#1076;&#1072;_&#1089;&#1088;&#1072;&#1074;&#1085;&#1080;&#1090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3;&#1059;&#1048;&#1054;&#1053;\2003\&#1089;&#1090;&#1088;&#1086;&#1077;&#1085;&#1080;&#1077;_&#1042;.&#1054;.%20&#1057;&#1088;&#1077;&#1076;&#1085;&#1080;&#1081;%2020_&#1086;&#1092;&#1080;&#1089;\&#1079;&#1072;&#1090;&#1088;&#1072;&#1090;&#1085;&#1099;&#1081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8636~1\2003\&#1052;&#1086;&#1085;&#1091;&#1084;&#1077;&#1085;&#1090;%20&#1089;&#1082;&#1091;&#1083;&#1100;&#1087;&#1090;&#1091;&#1088;&#1072;\&#1057;&#1072;&#1083;&#1086;&#1074;&#1072;%20&#1083;&#1080;&#1090;%20&#1040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40;&#1074;&#1077;&#1088;&#1089;\&#1043;&#1059;&#1048;&#1054;&#1053;\&#1047;&#1077;&#1083;&#1077;&#1085;&#1086;&#1075;&#1086;&#1088;&#1089;&#1082;&#1072;&#1103;3\&#1088;&#1099;&#1085;_&#1089;&#1090;_&#1079;&#1077;&#1083;&#1077;&#1085;3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ffice-3\&#1055;&#1072;&#1087;&#1082;&#1072;%20&#1045;&#1082;&#1072;&#1090;&#1077;&#1088;&#1080;&#1085;&#1099;\&#1069;&#1083;&#1100;&#1084;&#1072;&#1085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44;&#1083;&#1103;%20&#1087;&#1077;&#1095;&#1072;&#1090;&#1080;%20&#1089;&#1084;&#1077;&#1090;&#1072;%202003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!!!!&#1051;&#1045;&#1050;&#1062;&#1048;&#1048;/5.%20&#1041;&#1080;&#1079;&#1085;&#1077;&#1089;-&#1087;&#1083;&#1072;&#1085;&#1080;&#1088;&#1086;&#1074;&#1072;&#1085;&#1080;&#1077;/2022/&#1050;&#1055;/&#1064;&#1040;&#1073;&#1083;&#1086;&#1085;&#1099;%20&#1088;&#1072;&#1089;&#1095;&#1077;&#1090;&#1086;&#1074;/&#1053;&#1072;&#1075;&#1084;&#1072;&#1085;&#1086;&#1074;&#1072;/&#1050;&#1055;_&#1053;&#1072;&#1075;&#1084;&#1072;&#1085;&#1086;&#1074;&#1072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4;&#1077;&#1085;&#1080;&#1089;\Downloads\Documents\Projects\RAO%20UES\Sample%20Reports\CEZ\CEZ_Model_16_m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4;&#1077;&#1085;&#1080;&#1089;\Downloads\disk%20d\&#1069;&#1083;&#1100;&#1084;&#1072;&#1085;\&#1056;&#1057;&#1052;%20&#1058;&#1086;&#1087;-&#1040;&#1091;&#1076;&#1080;&#1090;\&#1054;&#1043;&#1050;_&#1086;&#1082;&#1090;&#1103;&#1073;&#1088;&#1100;\&#1053;&#1080;&#1043;&#1069;&#1057;_26%20&#1085;&#1086;&#1103;&#1073;&#1088;&#1103;\&#1053;&#1080;&#1043;&#1069;&#1057;_&#1080;&#1090;&#1086;&#1075;%20&#1080;&#1089;&#1087;&#1088;&#1072;&#1074;&#1083;&#1077;&#1085;&#1085;&#1099;&#1081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!!!!&#1051;&#1045;&#1050;&#1062;&#1048;&#1048;/5.%20&#1041;&#1080;&#1079;&#1085;&#1077;&#1089;-&#1087;&#1083;&#1072;&#1085;&#1080;&#1088;&#1086;&#1074;&#1072;&#1085;&#1080;&#1077;/2022/&#1050;&#1055;/&#1064;&#1040;&#1073;&#1083;&#1086;&#1085;&#1099;%20&#1088;&#1072;&#1089;&#1095;&#1077;&#1090;&#1086;&#1074;/&#1057;&#1090;&#1072;&#1088;&#1086;&#1076;&#1091;&#1073;&#1094;&#1077;&#1074;&#1072;/&#1056;&#1072;&#1089;&#1095;&#1077;&#1090;&#1085;&#1099;&#1081;%20&#1092;&#1072;&#1081;&#1083;%20(1)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4;&#1077;&#1085;&#1080;&#1089;\Downloads\&#1056;&#1072;&#1089;&#1095;&#1077;&#1090;&#1085;&#1099;&#1081;%20&#1092;&#1072;&#1081;&#1083;%20(1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!!!!&#1051;&#1045;&#1050;&#1062;&#1048;&#1048;/5.%20&#1041;&#1080;&#1079;&#1085;&#1077;&#1089;-&#1087;&#1083;&#1072;&#1085;&#1080;&#1088;&#1086;&#1074;&#1072;&#1085;&#1080;&#1077;/2022/&#1050;&#1055;/&#1064;&#1040;&#1073;&#1083;&#1086;&#1085;&#1099;%20&#1088;&#1072;&#1089;&#1095;&#1077;&#1090;&#1086;&#1074;/&#1053;&#1072;&#1075;&#1084;&#1072;&#1085;&#1086;&#1074;&#1072;/Documents/Projects/RAO%20UES/Sample%20Reports/CEZ/CEZ_Model_16_m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ids2Work\VSN_porject\Iznos_VSN53-8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!!!!&#1051;&#1045;&#1050;&#1062;&#1048;&#1048;/5.%20&#1041;&#1080;&#1079;&#1085;&#1077;&#1089;-&#1087;&#1083;&#1072;&#1085;&#1080;&#1088;&#1086;&#1074;&#1072;&#1085;&#1080;&#1077;/2022/&#1050;&#1055;/&#1064;&#1040;&#1073;&#1083;&#1086;&#1085;&#1099;%20&#1088;&#1072;&#1089;&#1095;&#1077;&#1090;&#1086;&#1074;/&#1053;&#1072;&#1075;&#1084;&#1072;&#1085;&#1086;&#1074;&#1072;/disk%20d/&#1069;&#1083;&#1100;&#1084;&#1072;&#1085;/&#1056;&#1057;&#1052;%20&#1058;&#1086;&#1087;-&#1040;&#1091;&#1076;&#1080;&#1090;/&#1054;&#1043;&#1050;_&#1086;&#1082;&#1090;&#1103;&#1073;&#1088;&#1100;/&#1053;&#1080;&#1043;&#1069;&#1057;_26%20&#1085;&#1086;&#1103;&#1073;&#1088;&#1103;/&#1053;&#1080;&#1043;&#1069;&#1057;_&#1080;&#1090;&#1086;&#1075;%20&#1080;&#1089;&#1087;&#1088;&#1072;&#1074;&#1083;&#1077;&#1085;&#1085;&#1099;&#1081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ex\&#1092;&#1072;&#1081;&#1083;&#1099;%20alex\&#1052;&#1086;&#1080;%20&#1076;&#1086;&#1082;&#1091;&#1084;&#1077;&#1085;&#1090;&#1099;\ANDREI\&#1087;&#1088;&#1086;&#1084;%20_&#1087;&#1088;&#1089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3;&#1059;&#1048;&#1054;&#1053;\2004\&#1047;&#1045;&#1052;&#1051;&#1071;\&#1056;&#1099;&#1073;&#1072;&#1094;&#1082;&#1086;&#1077;_&#1050;&#1072;&#1088;&#1072;&#1074;&#1072;&#1077;&#1074;&#1089;&#1082;&#1072;&#1103;_&#1078;&#1080;&#1083;&#1100;&#1105;\&#1058;&#1072;&#1073;&#1083;&#1080;&#1094;&#1072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4\&#1056;&#1072;&#1081;&#1092;&#1092;&#1072;&#1081;&#1079;&#1077;&#1085;&#1073;&#1072;&#1085;&#1082;\&#1056;&#1077;&#1085;&#1090;-&#1057;&#1077;&#1088;&#1074;&#1080;&#1089;\&#1042;&#1086;&#1088;&#1086;&#1096;&#1080;&#1083;&#1086;&#1074;&#1072;_2\&#1051;&#1080;&#1090;&#1077;&#1088;_&#1040;&#1041;\&#1057;&#1088;&#1072;&#1074;&#1085;_&#1072;&#1088;&#1077;&#1085;&#1076;&#107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"/>
      <sheetName val="Общ"/>
      <sheetName val="Инвестиции"/>
      <sheetName val="График Стр-ва"/>
      <sheetName val="Индексы"/>
      <sheetName val="строит (ИТОГО)"/>
      <sheetName val="График реализации"/>
      <sheetName val="стоимость квартир, м.-мест, ком"/>
      <sheetName val="Весь проект"/>
      <sheetName val="кредит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84">
          <cell r="C84">
            <v>-804092130.70205998</v>
          </cell>
          <cell r="D84">
            <v>-57344539.568580002</v>
          </cell>
          <cell r="E84">
            <v>-57785512.155011989</v>
          </cell>
          <cell r="F84">
            <v>-58281606.314747982</v>
          </cell>
        </row>
      </sheetData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ощади"/>
      <sheetName val="дисконт"/>
      <sheetName val="резерв на зам"/>
      <sheetName val="ННЭИ-5 земля_в отчет"/>
      <sheetName val="НИ 5 земля "/>
      <sheetName val="ННЭИ-5 земля (2)"/>
      <sheetName val="НИ 5 земля  (2)"/>
      <sheetName val="ННЭИ 2вар"/>
      <sheetName val="НИ 2вар"/>
      <sheetName val="Ар. ставка-офисы"/>
      <sheetName val="ДП мах вероятн"/>
      <sheetName val="НИ"/>
      <sheetName val="торговля 1"/>
      <sheetName val="торговля 2"/>
      <sheetName val="офисы (2)"/>
      <sheetName val="сравнительный (2)"/>
      <sheetName val="Сведение"/>
      <sheetName val="скидка  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тог"/>
      <sheetName val="гараж_объем "/>
      <sheetName val="гараж_прс"/>
      <sheetName val="прист гар(а)_объем"/>
      <sheetName val="прист гар(а)_прс"/>
      <sheetName val="х-б прист гар_объем"/>
      <sheetName val="х-б прист гар_прс"/>
      <sheetName val="тракторный цех_объем"/>
      <sheetName val="тракторный цех_прс"/>
      <sheetName val="матер склад_объем"/>
      <sheetName val="матер_склад_прс"/>
      <sheetName val="электроцех_объем"/>
      <sheetName val="электроцех_прс"/>
      <sheetName val="управа_объем"/>
      <sheetName val="управа_прс"/>
      <sheetName val="цех затар_объем"/>
      <sheetName val="цех затар_прс"/>
      <sheetName val="магазин со скл_объем"/>
      <sheetName val="магазин со скл_прс"/>
      <sheetName val="стоимость_маш"/>
      <sheetName val="стоимость_мат"/>
      <sheetName val="разряд"/>
      <sheetName val="свед"/>
      <sheetName val="общие сведения"/>
      <sheetName val="исход-итог"/>
      <sheetName val="Rent Assumptions"/>
      <sheetName val="Потоки"/>
      <sheetName val="общий"/>
      <sheetName val="таб_1"/>
      <sheetName val="Brif_zdanie"/>
      <sheetName val="Выписка_РФИ"/>
      <sheetName val="Имущество_элементы"/>
      <sheetName val="Параметры"/>
      <sheetName val="восст"/>
      <sheetName val="Selling data"/>
      <sheetName val="Print Calc"/>
      <sheetName val="корр-ка на S аренда2"/>
      <sheetName val="Glossary"/>
      <sheetName val="Земля"/>
      <sheetName val="InputTI"/>
      <sheetName val="БДР"/>
      <sheetName val="БДР план"/>
      <sheetName val="Balance Sheet"/>
      <sheetName val="Income Statement"/>
      <sheetName val="затр_подх"/>
      <sheetName val="Капвложения"/>
      <sheetName val="общие данные"/>
      <sheetName val="расч_прс_ирлен"/>
      <sheetName val="Метод остатка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/>
      <sheetData sheetId="9" refreshError="1"/>
      <sheetData sheetId="10"/>
      <sheetData sheetId="11" refreshError="1"/>
      <sheetData sheetId="12"/>
      <sheetData sheetId="13" refreshError="1"/>
      <sheetData sheetId="14"/>
      <sheetData sheetId="15" refreshError="1"/>
      <sheetData sheetId="16"/>
      <sheetData sheetId="17" refreshError="1"/>
      <sheetData sheetId="18"/>
      <sheetData sheetId="19"/>
      <sheetData sheetId="20"/>
      <sheetData sheetId="21" refreshError="1">
        <row r="1">
          <cell r="A1" t="str">
            <v>разряд</v>
          </cell>
          <cell r="B1" t="str">
            <v>стоим</v>
          </cell>
        </row>
        <row r="2">
          <cell r="A2" t="str">
            <v>м</v>
          </cell>
          <cell r="B2">
            <v>11.4</v>
          </cell>
        </row>
        <row r="3">
          <cell r="A3">
            <v>1</v>
          </cell>
          <cell r="B3">
            <v>7.37</v>
          </cell>
        </row>
        <row r="4">
          <cell r="A4">
            <v>1.1000000000000001</v>
          </cell>
          <cell r="B4">
            <v>7.42</v>
          </cell>
        </row>
        <row r="5">
          <cell r="A5">
            <v>1.2000000000000002</v>
          </cell>
          <cell r="B5">
            <v>7.48</v>
          </cell>
        </row>
        <row r="6">
          <cell r="A6">
            <v>1.3000000000000003</v>
          </cell>
          <cell r="B6">
            <v>7.55</v>
          </cell>
        </row>
        <row r="7">
          <cell r="A7">
            <v>1.4000000000000004</v>
          </cell>
          <cell r="B7">
            <v>7.61</v>
          </cell>
        </row>
        <row r="8">
          <cell r="A8">
            <v>1.5000000000000004</v>
          </cell>
          <cell r="B8">
            <v>7.67</v>
          </cell>
        </row>
        <row r="9">
          <cell r="A9">
            <v>1.6000000000000005</v>
          </cell>
          <cell r="B9">
            <v>7.74</v>
          </cell>
        </row>
        <row r="10">
          <cell r="A10">
            <v>1.7000000000000006</v>
          </cell>
          <cell r="B10">
            <v>7.8</v>
          </cell>
        </row>
        <row r="11">
          <cell r="A11">
            <v>1.8000000000000007</v>
          </cell>
          <cell r="B11">
            <v>7.86</v>
          </cell>
        </row>
        <row r="12">
          <cell r="A12">
            <v>1.9000000000000008</v>
          </cell>
          <cell r="B12">
            <v>7.92</v>
          </cell>
        </row>
        <row r="13">
          <cell r="A13">
            <v>2.0000000000000009</v>
          </cell>
          <cell r="B13">
            <v>7.99</v>
          </cell>
        </row>
        <row r="14">
          <cell r="A14">
            <v>2.100000000000001</v>
          </cell>
          <cell r="B14">
            <v>8.0500000000000007</v>
          </cell>
        </row>
        <row r="15">
          <cell r="A15">
            <v>2.2000000000000011</v>
          </cell>
          <cell r="B15">
            <v>8.1300000000000008</v>
          </cell>
        </row>
        <row r="16">
          <cell r="A16">
            <v>2.3000000000000012</v>
          </cell>
          <cell r="B16">
            <v>8.2100000000000009</v>
          </cell>
        </row>
        <row r="17">
          <cell r="A17">
            <v>2.4000000000000012</v>
          </cell>
          <cell r="B17">
            <v>8.2799999999999994</v>
          </cell>
        </row>
        <row r="18">
          <cell r="A18">
            <v>2.5000000000000013</v>
          </cell>
          <cell r="B18">
            <v>8.36</v>
          </cell>
        </row>
        <row r="19">
          <cell r="A19">
            <v>2.6000000000000014</v>
          </cell>
          <cell r="B19">
            <v>8.44</v>
          </cell>
        </row>
        <row r="20">
          <cell r="A20">
            <v>2.7000000000000015</v>
          </cell>
          <cell r="B20">
            <v>8.51</v>
          </cell>
        </row>
        <row r="21">
          <cell r="A21">
            <v>2.8000000000000016</v>
          </cell>
          <cell r="B21">
            <v>8.59</v>
          </cell>
        </row>
        <row r="22">
          <cell r="A22">
            <v>2.9000000000000017</v>
          </cell>
          <cell r="B22">
            <v>8.66</v>
          </cell>
        </row>
        <row r="23">
          <cell r="A23">
            <v>3.0000000000000018</v>
          </cell>
          <cell r="B23">
            <v>8.74</v>
          </cell>
        </row>
        <row r="24">
          <cell r="A24">
            <v>3.1000000000000019</v>
          </cell>
          <cell r="B24">
            <v>8.84</v>
          </cell>
        </row>
        <row r="25">
          <cell r="A25">
            <v>3.200000000000002</v>
          </cell>
          <cell r="B25">
            <v>8.9600000000000009</v>
          </cell>
        </row>
        <row r="26">
          <cell r="A26">
            <v>3.300000000000002</v>
          </cell>
          <cell r="B26">
            <v>9.07</v>
          </cell>
        </row>
        <row r="27">
          <cell r="A27">
            <v>3.4000000000000021</v>
          </cell>
          <cell r="B27">
            <v>9.19</v>
          </cell>
        </row>
        <row r="28">
          <cell r="A28">
            <v>3.5000000000000022</v>
          </cell>
          <cell r="B28">
            <v>9.3000000000000007</v>
          </cell>
        </row>
        <row r="29">
          <cell r="A29">
            <v>3.6000000000000023</v>
          </cell>
          <cell r="B29">
            <v>9.41</v>
          </cell>
        </row>
        <row r="30">
          <cell r="A30">
            <v>3.7000000000000024</v>
          </cell>
          <cell r="B30">
            <v>9.52</v>
          </cell>
        </row>
        <row r="31">
          <cell r="A31">
            <v>3.8000000000000025</v>
          </cell>
          <cell r="B31">
            <v>9.6300000000000008</v>
          </cell>
        </row>
        <row r="32">
          <cell r="A32">
            <v>3.9000000000000026</v>
          </cell>
          <cell r="B32">
            <v>9.75</v>
          </cell>
        </row>
        <row r="33">
          <cell r="A33">
            <v>4.0000000000000027</v>
          </cell>
          <cell r="B33">
            <v>9.86</v>
          </cell>
        </row>
        <row r="34">
          <cell r="A34">
            <v>4.1000000000000023</v>
          </cell>
          <cell r="B34">
            <v>10</v>
          </cell>
        </row>
        <row r="35">
          <cell r="A35">
            <v>4.200000000000002</v>
          </cell>
          <cell r="B35">
            <v>10.199999999999999</v>
          </cell>
        </row>
        <row r="36">
          <cell r="A36">
            <v>4.3000000000000016</v>
          </cell>
          <cell r="B36">
            <v>10.3</v>
          </cell>
        </row>
        <row r="37">
          <cell r="A37">
            <v>4.4000000000000012</v>
          </cell>
          <cell r="B37">
            <v>10.5</v>
          </cell>
        </row>
        <row r="38">
          <cell r="A38">
            <v>4.5000000000000009</v>
          </cell>
          <cell r="B38">
            <v>10.6</v>
          </cell>
        </row>
        <row r="39">
          <cell r="A39">
            <v>4.6000000000000005</v>
          </cell>
          <cell r="B39">
            <v>10.8</v>
          </cell>
        </row>
        <row r="40">
          <cell r="A40">
            <v>4.7</v>
          </cell>
          <cell r="B40">
            <v>10.9</v>
          </cell>
        </row>
        <row r="41">
          <cell r="A41">
            <v>4.8</v>
          </cell>
          <cell r="B41">
            <v>11.1</v>
          </cell>
        </row>
        <row r="42">
          <cell r="A42">
            <v>4.8999999999999995</v>
          </cell>
          <cell r="B42">
            <v>11.2</v>
          </cell>
        </row>
        <row r="43">
          <cell r="A43">
            <v>4.9999999999999991</v>
          </cell>
          <cell r="B43">
            <v>11.4</v>
          </cell>
        </row>
        <row r="44">
          <cell r="A44">
            <v>5.0999999999999988</v>
          </cell>
          <cell r="B44">
            <v>11.5</v>
          </cell>
        </row>
        <row r="45">
          <cell r="A45">
            <v>5.1999999999999984</v>
          </cell>
          <cell r="B45">
            <v>11.7</v>
          </cell>
        </row>
        <row r="46">
          <cell r="A46">
            <v>5.299999999999998</v>
          </cell>
          <cell r="B46">
            <v>11.9</v>
          </cell>
        </row>
        <row r="47">
          <cell r="A47">
            <v>5.3999999999999977</v>
          </cell>
          <cell r="B47">
            <v>12.1</v>
          </cell>
        </row>
        <row r="48">
          <cell r="A48">
            <v>5.4999999999999973</v>
          </cell>
          <cell r="B48">
            <v>12.3</v>
          </cell>
        </row>
        <row r="49">
          <cell r="A49">
            <v>5.599999999999997</v>
          </cell>
          <cell r="B49">
            <v>12.5</v>
          </cell>
        </row>
        <row r="50">
          <cell r="A50">
            <v>5.6999999999999966</v>
          </cell>
          <cell r="B50">
            <v>12.7</v>
          </cell>
        </row>
        <row r="51">
          <cell r="A51">
            <v>5.7999999999999963</v>
          </cell>
          <cell r="B51">
            <v>12.9</v>
          </cell>
        </row>
        <row r="52">
          <cell r="A52">
            <v>5.8999999999999959</v>
          </cell>
          <cell r="B52">
            <v>13</v>
          </cell>
        </row>
        <row r="53">
          <cell r="A53">
            <v>5.9999999999999956</v>
          </cell>
          <cell r="B53">
            <v>13.2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й"/>
      <sheetName val="ремонт"/>
      <sheetName val="восст"/>
      <sheetName val="предпринимат"/>
      <sheetName val="Затр подх"/>
      <sheetName val="Сведение"/>
      <sheetName val="рыночный"/>
      <sheetName val="расчет ставки дисконта"/>
      <sheetName val="ДП пессимест"/>
      <sheetName val="ДП обычный"/>
      <sheetName val="ДП оптимист"/>
      <sheetName val="НИ 1"/>
      <sheetName val="НИ 2"/>
      <sheetName val="НИ 3 "/>
      <sheetName val="Излож-е"/>
      <sheetName val="Изложение"/>
      <sheetName val="Общие"/>
      <sheetName val="ТЭП проекта"/>
      <sheetName val="Интерн"/>
      <sheetName val="Сводка затрат"/>
      <sheetName val="Верт планиров"/>
      <sheetName val="Инж подготовка"/>
      <sheetName val="Дороги_площ_озелен"/>
      <sheetName val="Фунд_каркас_перекр"/>
      <sheetName val="Фунд"/>
      <sheetName val="Строит_компл"/>
      <sheetName val="Котельная"/>
      <sheetName val="ТП_строит"/>
      <sheetName val="Демонтаж"/>
      <sheetName val="баланс площ"/>
      <sheetName val="ЗУ_дох по Гриб (отчет)"/>
      <sheetName val="Сравнительный (4)"/>
      <sheetName val="Сравнительный (по нагр_коммер)"/>
      <sheetName val="аналоги ГУИОНа"/>
      <sheetName val="Сравнительный по ЗУ"/>
      <sheetName val="Сравнительный (по нагр_комм (2)"/>
      <sheetName val="Сравнительный (по нагр_общ)"/>
    </sheetNames>
    <sheetDataSet>
      <sheetData sheetId="0" refreshError="1">
        <row r="3">
          <cell r="E3">
            <v>27.77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Баланс "/>
      <sheetName val="Графики"/>
      <sheetName val="структура"/>
      <sheetName val="недв"/>
      <sheetName val="Оценка основных средств"/>
      <sheetName val="накопл активов"/>
      <sheetName val="МДДП"/>
      <sheetName val="Дебиторы"/>
      <sheetName val="Сведение"/>
      <sheetName val="общие сведения"/>
      <sheetName val="Лист3"/>
      <sheetName val="ликвид скидка"/>
      <sheetName val="сводка"/>
      <sheetName val="внешний износ"/>
      <sheetName val="функцмональный износ"/>
      <sheetName val="Лист1"/>
      <sheetName val="физический износ"/>
      <sheetName val="диагр износа"/>
      <sheetName val="восст"/>
      <sheetName val="Sheet2"/>
      <sheetName val="Параметры"/>
      <sheetName val="проч ОС"/>
      <sheetName val="Служебный"/>
      <sheetName val="ЛитБ"/>
      <sheetName val="Исходные"/>
      <sheetName val="Опции"/>
      <sheetName val="Проект"/>
      <sheetName val="Компания"/>
      <sheetName val="Анализ"/>
      <sheetName val="Сумм"/>
      <sheetName val="общее"/>
      <sheetName val="Спис_Объекты_недв"/>
      <sheetName val="Осн_данные"/>
      <sheetName val="общий"/>
      <sheetName val="Метод остатка"/>
      <sheetName val="выр"/>
      <sheetName val="Comp1"/>
      <sheetName val="аренда торговля"/>
      <sheetName val="исходник"/>
      <sheetName val="износ"/>
      <sheetName val="исход-итог"/>
      <sheetName val="Потоки"/>
      <sheetName val="затр_подх"/>
      <sheetName val="АРЕНДА лот 5"/>
      <sheetName val="comps"/>
      <sheetName val="константы"/>
      <sheetName val="данные"/>
      <sheetName val="ликвидность"/>
      <sheetName val="ar"/>
      <sheetName val="Assum."/>
      <sheetName val="Итоги"/>
      <sheetName val="ЗемляРасчёт"/>
    </sheetNames>
    <sheetDataSet>
      <sheetData sheetId="0" refreshError="1">
        <row r="14">
          <cell r="B14">
            <v>0.3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6">
          <cell r="B6">
            <v>28.6</v>
          </cell>
        </row>
        <row r="14">
          <cell r="B14">
            <v>0.3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БК"/>
      <sheetName val="Итог"/>
      <sheetName val="бытовой корпус"/>
      <sheetName val="газоочистные соор № 2"/>
      <sheetName val="газоочистные соор № 3"/>
      <sheetName val="плавильный цех"/>
      <sheetName val="градирня"/>
      <sheetName val="2"/>
      <sheetName val="1"/>
      <sheetName val="Сведение"/>
      <sheetName val="общие данные"/>
      <sheetName val="исход-итог"/>
      <sheetName val="затр_подх"/>
      <sheetName val="общие сведения"/>
      <sheetName val="Исходные данные"/>
      <sheetName val="исход_итог"/>
      <sheetName val="Док+Исх"/>
      <sheetName val="Метод остатка"/>
      <sheetName val="Сводная ЛССМУ"/>
      <sheetName val="Служебный"/>
      <sheetName val="свед"/>
      <sheetName val="Начало"/>
      <sheetName val="Лист2"/>
      <sheetName val="общий"/>
      <sheetName val="Параметры"/>
      <sheetName val="Use"/>
      <sheetName val="сравнительный "/>
      <sheetName val="НФИк"/>
      <sheetName val="Rates"/>
      <sheetName val="1 - General Info"/>
      <sheetName val="общее"/>
      <sheetName val="Ключевые данные"/>
      <sheetName val="Финпоказатели"/>
      <sheetName val="график строительст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K1">
            <v>28.66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15_В_дерев"/>
      <sheetName val="512_А_кирп"/>
      <sheetName val="демонт_всех"/>
      <sheetName val="исход-итог"/>
      <sheetName val="восст"/>
      <sheetName val="исход_итог"/>
      <sheetName val="Параметры"/>
      <sheetName val="свед"/>
      <sheetName val="Начало"/>
      <sheetName val="общие данные"/>
      <sheetName val="общие сведения"/>
      <sheetName val="Содержание"/>
      <sheetName val="Balance Sheet"/>
      <sheetName val="Sheet2"/>
      <sheetName val="разряд"/>
      <sheetName val="Исходные"/>
      <sheetName val="график строительства"/>
      <sheetName val="Метод остатка"/>
      <sheetName val="1"/>
      <sheetName val="Списки"/>
      <sheetName val="ВЫВОДЫ"/>
      <sheetName val="ликвидац"/>
      <sheetName val="Согласование"/>
      <sheetName val="522-ПП"/>
      <sheetName val="Земля"/>
      <sheetName val="Затратный"/>
      <sheetName val="Кпп"/>
      <sheetName val="Аналоги_Продажа"/>
      <sheetName val="Сравнение"/>
      <sheetName val="Аналоги_аренда_торговля"/>
      <sheetName val="Доходный"/>
      <sheetName val="представ_докум"/>
      <sheetName val="Общ.сведения"/>
      <sheetName val="Местоположение, земля"/>
      <sheetName val="Техн.характ."/>
      <sheetName val="Распред.пом."/>
      <sheetName val="Таб. износа"/>
      <sheetName val="Кпр"/>
      <sheetName val="коэф кап (2)"/>
      <sheetName val="Таблица_Аренда"/>
      <sheetName val="Аренда"/>
      <sheetName val="Таблицы"/>
      <sheetName val="ПСН"/>
      <sheetName val="Лист2"/>
      <sheetName val="ОСЗ"/>
      <sheetName val="Лист1"/>
      <sheetName val="Лист3"/>
      <sheetName val="Литер М"/>
      <sheetName val="Аналоги"/>
      <sheetName val="проч ОС"/>
      <sheetName val="ОД"/>
      <sheetName val="ЛитБ"/>
      <sheetName val="константы"/>
      <sheetName val="Master Inputs Start Here"/>
      <sheetName val="HBS initial"/>
      <sheetName val="затр_подх"/>
      <sheetName val="Капвложения"/>
      <sheetName val="Резервы"/>
      <sheetName val="Баз предп"/>
      <sheetName val="ЗУ_торг"/>
      <sheetName val="Служебный"/>
      <sheetName val="Запрос"/>
      <sheetName val="З_база_зел1"/>
      <sheetName val="1.ИСХ "/>
      <sheetName val="Трансформация бу в уу(сентябрь)"/>
    </sheetNames>
    <sheetDataSet>
      <sheetData sheetId="0"/>
      <sheetData sheetId="1"/>
      <sheetData sheetId="2"/>
      <sheetData sheetId="3" refreshError="1">
        <row r="2">
          <cell r="C2">
            <v>28.39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"/>
      <sheetName val="Параметры"/>
      <sheetName val="накопл активов"/>
      <sheetName val="доходный"/>
      <sheetName val="сделки"/>
      <sheetName val="дивиденды"/>
      <sheetName val="грузооборот"/>
      <sheetName val="Сведение"/>
      <sheetName val="сравнит"/>
      <sheetName val="Расчет"/>
    </sheetNames>
    <sheetDataSet>
      <sheetData sheetId="0"/>
      <sheetData sheetId="1" refreshError="1">
        <row r="5">
          <cell r="C5">
            <v>1.3333333333333333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"/>
      <sheetName val="ст-ть земли"/>
      <sheetName val="литА"/>
      <sheetName val="ЛитБ"/>
      <sheetName val="предпринимат"/>
      <sheetName val="Затр подх"/>
      <sheetName val="расчет ставки дисконта"/>
      <sheetName val="ДП пессимест"/>
      <sheetName val="НИ 1"/>
      <sheetName val="ДП обычный"/>
      <sheetName val="НИ 2"/>
      <sheetName val="ДП оптимист"/>
      <sheetName val="НИ 3 "/>
      <sheetName val="Сведение"/>
      <sheetName val="Лист1"/>
      <sheetName val="Лист2"/>
      <sheetName val="Лист3"/>
      <sheetName val="Площади"/>
      <sheetName val="Ар пр"/>
      <sheetName val="ДП"/>
      <sheetName val="исход-итог"/>
      <sheetName val="Параметры"/>
      <sheetName val="Sheet2"/>
      <sheetName val="свед"/>
      <sheetName val="СПРБ - СТАРЫЙ"/>
      <sheetName val="исход_итог"/>
      <sheetName val="общие сведения"/>
      <sheetName val="исх 1"/>
      <sheetName val="Исходные данные"/>
      <sheetName val="Средняя стоимость"/>
      <sheetName val="Служебный"/>
      <sheetName val="1"/>
      <sheetName val="график01.09.02"/>
      <sheetName val="Паспорт дома В-1 "/>
      <sheetName val="затр_подх"/>
      <sheetName val="Текст"/>
      <sheetName val="Таблица_Аренда"/>
      <sheetName val="инфо"/>
      <sheetName val="разряд"/>
      <sheetName val="описание"/>
      <sheetName val="общие данные"/>
      <sheetName val="восст"/>
      <sheetName val="Свод"/>
      <sheetName val="X"/>
      <sheetName val="X1"/>
      <sheetName val="Метод остатка"/>
    </sheetNames>
    <sheetDataSet>
      <sheetData sheetId="0" refreshError="1">
        <row r="12">
          <cell r="B12">
            <v>27.85</v>
          </cell>
        </row>
      </sheetData>
      <sheetData sheetId="1" refreshError="1"/>
      <sheetData sheetId="2" refreshError="1"/>
      <sheetData sheetId="3" refreshError="1">
        <row r="351">
          <cell r="G351">
            <v>27.85</v>
          </cell>
        </row>
      </sheetData>
      <sheetData sheetId="4"/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тог"/>
      <sheetName val="26 корпус"/>
      <sheetName val="Долгоживущие"/>
      <sheetName val="#REF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C descr."/>
      <sheetName val="Multiples"/>
      <sheetName val="Histor.Finacials"/>
      <sheetName val="#REF"/>
      <sheetName val="CEZ_GLCs_01"/>
      <sheetName val="#ССЫЛКА"/>
      <sheetName val="Read me first"/>
      <sheetName val="исходное"/>
      <sheetName val="график строительства"/>
      <sheetName val="акт осмотра в отчет"/>
      <sheetName val="затр_подх"/>
      <sheetName val="общее"/>
      <sheetName val="Glossary"/>
      <sheetName val="Смет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Графики"/>
      <sheetName val="Выручка"/>
      <sheetName val="Баланс "/>
      <sheetName val="накопл активов"/>
      <sheetName val="доходный"/>
      <sheetName val="дивиденды"/>
      <sheetName val="МДДП"/>
      <sheetName val="Сведение"/>
      <sheetName val="общий"/>
      <sheetName val="Параметры"/>
      <sheetName val="восст"/>
      <sheetName val="ТЭП гостиница"/>
      <sheetName val="ЛитБ"/>
      <sheetName val="Исходные"/>
      <sheetName val="ИТОГО"/>
      <sheetName val="общие данные"/>
      <sheetName val="общие сведения"/>
      <sheetName val="общее"/>
      <sheetName val="Balance Sheet"/>
      <sheetName val="Баз предп"/>
      <sheetName val="затр_подх"/>
      <sheetName val="Use"/>
      <sheetName val="1"/>
      <sheetName val="Ставка Д"/>
      <sheetName val="рын"/>
      <sheetName val="износ"/>
      <sheetName val="Кредит"/>
      <sheetName val="Стоим._стр-ва"/>
      <sheetName val="НПО Винт"/>
      <sheetName val="Master Inputs Start Here"/>
      <sheetName val="HBS initial"/>
      <sheetName val="Дхд 639,3"/>
      <sheetName val="Исх_данные"/>
      <sheetName val="расчет"/>
      <sheetName val="Справочники"/>
      <sheetName val="const"/>
      <sheetName val="АС_Офис"/>
      <sheetName val=" Assumptions"/>
      <sheetName val="ЗАТРАТЫ"/>
      <sheetName val="Лист1"/>
      <sheetName val="Константы"/>
      <sheetName val="Резервы"/>
      <sheetName val="финплан стр.п."/>
      <sheetName val="Метод остатка"/>
      <sheetName val="исход-итог"/>
      <sheetName val="Comp1"/>
      <sheetName val="Мес"/>
      <sheetName val="Лист"/>
      <sheetName val="навигация"/>
      <sheetName val="Производство электроэнергии"/>
      <sheetName val="структура"/>
      <sheetName val="Т11"/>
      <sheetName val="Т19.1"/>
      <sheetName val="Т1"/>
      <sheetName val="Т2"/>
      <sheetName val="Т3"/>
      <sheetName val="Т6"/>
      <sheetName val="Т7"/>
      <sheetName val="Т8"/>
      <sheetName val="Ш_Передача_ЭЭ"/>
      <sheetName val="05г."/>
      <sheetName val="База"/>
      <sheetName val="Текущие цены"/>
      <sheetName val="рабочий"/>
      <sheetName val="окраска"/>
      <sheetName val="Sheet2"/>
      <sheetName val="Сибнефть"/>
      <sheetName val="Усинск_Роснефть"/>
      <sheetName val="себ"/>
      <sheetName val="ф2"/>
      <sheetName val="ф1"/>
      <sheetName val="дебкред"/>
      <sheetName val="ФХД"/>
      <sheetName val="actives"/>
    </sheetNames>
    <sheetDataSet>
      <sheetData sheetId="0" refreshError="1">
        <row r="2">
          <cell r="B2">
            <v>365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Сведение"/>
      <sheetName val="дисконт"/>
      <sheetName val="восст"/>
      <sheetName val="прибыль предп"/>
      <sheetName val="ремонты"/>
      <sheetName val="неустр из дж"/>
      <sheetName val="фуниз"/>
      <sheetName val="ннэи"/>
      <sheetName val="ДП земля"/>
      <sheetName val="НИ земля"/>
      <sheetName val="Затр подх"/>
      <sheetName val="ДП пессимест (2)"/>
      <sheetName val="НИ 1 (2)"/>
      <sheetName val="ДП пессимест"/>
      <sheetName val="НИ 1"/>
      <sheetName val="аналоги"/>
      <sheetName val="арендная ставка"/>
      <sheetName val="свед"/>
      <sheetName val="Sheet2"/>
      <sheetName val="Исходные"/>
      <sheetName val="исход-итог"/>
      <sheetName val="ЛитБ"/>
      <sheetName val="Служебный"/>
      <sheetName val="Параметры"/>
      <sheetName val="Метод остатка"/>
      <sheetName val="Ставка Д"/>
      <sheetName val="график01.09.02"/>
      <sheetName val="общее"/>
      <sheetName val="ТЭП гостиница"/>
      <sheetName val="const"/>
      <sheetName val="графики"/>
      <sheetName val="дебкред"/>
      <sheetName val="1.ИСХ"/>
      <sheetName val="документы Кириши"/>
      <sheetName val="Спис_Объекты_недв"/>
      <sheetName val="Исходные данные"/>
      <sheetName val="Средняя стоимость"/>
      <sheetName val="исход."/>
      <sheetName val="исход_итог"/>
      <sheetName val="Титул"/>
      <sheetName val="инфо"/>
      <sheetName val="Дхд 639,3"/>
      <sheetName val="Списки"/>
      <sheetName val="Ку"/>
      <sheetName val="Зоны Москвы"/>
      <sheetName val="нормы"/>
      <sheetName val="Изменения"/>
      <sheetName val="1.14"/>
      <sheetName val="Лист1"/>
      <sheetName val="1.10"/>
      <sheetName val="общие данные"/>
      <sheetName val="Use"/>
      <sheetName val="НФИк"/>
      <sheetName val="Баз предп"/>
      <sheetName val="ликвидность"/>
      <sheetName val="поток"/>
      <sheetName val="Земля"/>
      <sheetName val="Литер М"/>
      <sheetName val="Инд"/>
      <sheetName val="Кредит"/>
      <sheetName val="проч ОС"/>
      <sheetName val="General"/>
      <sheetName val="Assum."/>
      <sheetName val="Итоги"/>
      <sheetName val="ЗемляРасчёт"/>
      <sheetName val="Содержание"/>
      <sheetName val="Легенда"/>
      <sheetName val="затр_подх"/>
      <sheetName val="ЗУ ГУИОН!"/>
      <sheetName val="Док+Исх"/>
      <sheetName val="Смета"/>
      <sheetName val="Начало"/>
      <sheetName val="исх 1"/>
      <sheetName val="описание"/>
      <sheetName val="общий"/>
      <sheetName val="3.ЗАТРАТЫ"/>
      <sheetName val="Расчет_стоимости"/>
      <sheetName val="Осн_данн"/>
      <sheetName val="1"/>
      <sheetName val="Приложение &quot;ОС&quot;_оборуд"/>
      <sheetName val="итог тр"/>
      <sheetName val="выр"/>
      <sheetName val="Inputs"/>
      <sheetName val="Brif_zdanie"/>
      <sheetName val="Справочники"/>
      <sheetName val="константы"/>
      <sheetName val="себ"/>
      <sheetName val="ф2"/>
      <sheetName val="ф1"/>
      <sheetName val="ФХД"/>
      <sheetName val="actives"/>
    </sheetNames>
    <sheetDataSet>
      <sheetData sheetId="0" refreshError="1">
        <row r="7">
          <cell r="B7">
            <v>27.82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ее"/>
      <sheetName val="ставка дисконта"/>
      <sheetName val="прибыль предп"/>
      <sheetName val="Затр подх"/>
      <sheetName val="SFF"/>
      <sheetName val="лист 2"/>
      <sheetName val="земля с улучшением-жилье"/>
      <sheetName val="АННЭИ земли 1"/>
      <sheetName val="АННЭИ земли 2"/>
      <sheetName val="Лист1"/>
      <sheetName val="АННЭИ здания"/>
      <sheetName val="земля с улучшением - офисы"/>
      <sheetName val="Доходный"/>
      <sheetName val="Физ износ устран"/>
      <sheetName val="Физ износ неустран"/>
      <sheetName val="восст"/>
      <sheetName val="аренда для &quot;С&quot;"/>
      <sheetName val="продажи"/>
      <sheetName val="Сведение"/>
    </sheetNames>
    <sheetDataSet>
      <sheetData sheetId="0" refreshError="1">
        <row r="2">
          <cell r="H2">
            <v>28.74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опущения"/>
      <sheetName val="Сведение"/>
      <sheetName val="Параметры"/>
      <sheetName val="Метод остатка"/>
      <sheetName val="свед"/>
      <sheetName val="общие сведения"/>
      <sheetName val="Содержание"/>
      <sheetName val="общее"/>
      <sheetName val="ТЭП"/>
      <sheetName val="Ставка Д"/>
      <sheetName val="d"/>
      <sheetName val="СРЗУ"/>
      <sheetName val="аналоги коттедж (2)"/>
      <sheetName val="ТЭП гостиница"/>
      <sheetName val="исх 1"/>
      <sheetName val="Служебный"/>
      <sheetName val="затр_подх"/>
      <sheetName val="исход-итог"/>
      <sheetName val="рабочий"/>
      <sheetName val="Master Inputs Start Here"/>
      <sheetName val="HBS initial"/>
      <sheetName val="ar"/>
      <sheetName val="данные"/>
      <sheetName val="ЛитБ"/>
      <sheetName val="восст"/>
      <sheetName val="Data"/>
      <sheetName val="Баз предп"/>
      <sheetName val="общие данные"/>
      <sheetName val="Лист1"/>
      <sheetName val="Изменения"/>
      <sheetName val="1.10"/>
      <sheetName val="1.14"/>
      <sheetName val="Док+Исх"/>
      <sheetName val="Исходные"/>
      <sheetName val="Аренда Торговля"/>
      <sheetName val="Аренда СТО"/>
      <sheetName val="Glossary"/>
      <sheetName val="Курсы"/>
      <sheetName val="Константы"/>
      <sheetName val="проч ОС"/>
      <sheetName val="3.ЗАТРАТЫ"/>
      <sheetName val="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4"/>
      <sheetName val="график01.09.02"/>
      <sheetName val="график разраб план ф (25.09.02)"/>
      <sheetName val="график строительства (01.10.02)"/>
      <sheetName val="Лист1"/>
      <sheetName val="Лист2"/>
      <sheetName val="Лист3"/>
      <sheetName val="график01_09_02"/>
    </sheetNames>
    <sheetDataSet>
      <sheetData sheetId="0" refreshError="1"/>
      <sheetData sheetId="1">
        <row r="3">
          <cell r="D3">
            <v>1.4999999999999999E-2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иаграмма1"/>
      <sheetName val="реестр операций"/>
      <sheetName val="свод"/>
      <sheetName val="график строительства"/>
      <sheetName val="Срукт-ра себестоимости"/>
      <sheetName val="Протокол"/>
      <sheetName val="Распоряж"/>
      <sheetName val="Лист1"/>
    </sheetNames>
    <sheetDataSet>
      <sheetData sheetId="0" refreshError="1"/>
      <sheetData sheetId="1"/>
      <sheetData sheetId="2"/>
      <sheetData sheetId="3">
        <row r="3">
          <cell r="D3">
            <v>1.3999999999999999E-2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алендарный план"/>
      <sheetName val="План расходов"/>
      <sheetName val="План поступлений"/>
      <sheetName val="План ДДС"/>
      <sheetName val="План финансирования"/>
      <sheetName val="Прибыльность"/>
      <sheetName val="Анализ чувствительности"/>
      <sheetName val="Чувствительность (график)"/>
      <sheetName val="План расходов (график)"/>
      <sheetName val="Расходы  и  потупления (график)"/>
      <sheetName val="Проданные квартиры (график)"/>
      <sheetName val="Поступления от продаж (график)"/>
      <sheetName val="Проданные гаражи (график)"/>
      <sheetName val="ДДС (график)"/>
      <sheetName val="Служебный"/>
      <sheetName val="затр_подх"/>
      <sheetName val="график строительства"/>
      <sheetName val="1"/>
      <sheetName val="свед"/>
      <sheetName val="Метод остатка"/>
      <sheetName val="общее"/>
      <sheetName val="общие сведения"/>
      <sheetName val="сведение (2)"/>
      <sheetName val="бассейн"/>
      <sheetName val="график01.09.02"/>
      <sheetName val="общие данные"/>
      <sheetName val="ЛитБ"/>
      <sheetName val="Исходные"/>
      <sheetName val="Параметры"/>
      <sheetName val="СРЗУ"/>
      <sheetName val="Лист2"/>
      <sheetName val="исход-итог"/>
      <sheetName val="Glossary"/>
      <sheetName val="Ставка Д"/>
      <sheetName val="Sheet2"/>
      <sheetName val="d"/>
      <sheetName val="НФИк"/>
      <sheetName val="Расходы"/>
      <sheetName val=" Assumptions"/>
      <sheetName val="Расчет тарифов и выручки"/>
      <sheetName val="исх 1"/>
      <sheetName val="Лист3"/>
      <sheetName val="ar"/>
      <sheetName val="общий"/>
      <sheetName val="1.ИСХ"/>
      <sheetName val="Содержание"/>
      <sheetName val="Осн_данн"/>
      <sheetName val="Balance Sheet"/>
      <sheetName val="СрЗд"/>
      <sheetName val="Index "/>
      <sheetName val="Ключевые данные"/>
      <sheetName val="Финпоказатели"/>
      <sheetName val="Master Inputs Start here"/>
      <sheetName val="Док+Ис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7">
          <cell r="J7">
            <v>0.15</v>
          </cell>
        </row>
        <row r="18">
          <cell r="J18">
            <v>1.1499999999999999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писание"/>
      <sheetName val="общие данные"/>
      <sheetName val="сводка по земле"/>
      <sheetName val="земля при пустоте"/>
      <sheetName val="земля при капстр"/>
      <sheetName val="земля при складах"/>
      <sheetName val="фун износ"/>
      <sheetName val="вн_износ"/>
      <sheetName val="сводка по затратам"/>
      <sheetName val="Устранимый износ"/>
      <sheetName val="неустр из кж"/>
      <sheetName val="неустр из дж"/>
      <sheetName val="прибыль предп"/>
      <sheetName val="сводка по приб"/>
      <sheetName val="дисконт"/>
      <sheetName val="доходплощ"/>
      <sheetName val="НИ пл"/>
      <sheetName val="доход80"/>
      <sheetName val="НИ 80"/>
      <sheetName val="доход79"/>
      <sheetName val="НИ 79"/>
      <sheetName val="доход62"/>
      <sheetName val="НИ 62"/>
      <sheetName val="доход4"/>
      <sheetName val="НИ 4"/>
      <sheetName val="4 (2)"/>
      <sheetName val="4"/>
      <sheetName val="62 (2)"/>
      <sheetName val="62"/>
      <sheetName val="79 (2)"/>
      <sheetName val="79"/>
      <sheetName val="80(кирп) (2)"/>
      <sheetName val="80(кирп)"/>
      <sheetName val="80(мет) (2)"/>
      <sheetName val="80(мет)"/>
      <sheetName val="80(бет) (2)"/>
      <sheetName val="80(бет)"/>
      <sheetName val="площадка (2)"/>
      <sheetName val="площадка"/>
      <sheetName val="SFF"/>
      <sheetName val="арендная ставка"/>
      <sheetName val="общая сводка"/>
      <sheetName val="сводка по рыночному методу"/>
      <sheetName val="Корпус 80"/>
      <sheetName val="Корпус 79"/>
      <sheetName val="Корпус 62"/>
      <sheetName val="Корпус 4"/>
    </sheetNames>
    <sheetDataSet>
      <sheetData sheetId="0"/>
      <sheetData sheetId="1" refreshError="1">
        <row r="3">
          <cell r="F3">
            <v>1.6842510283749963</v>
          </cell>
          <cell r="G3">
            <v>1.6626562797697269</v>
          </cell>
          <cell r="H3">
            <v>1.6783708503579164</v>
          </cell>
          <cell r="I3">
            <v>1.6997987050518062</v>
          </cell>
          <cell r="J3">
            <v>1.6638087046407968</v>
          </cell>
          <cell r="K3">
            <v>1.7399142334614128</v>
          </cell>
          <cell r="L3">
            <v>1.485144002963632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бочий"/>
      <sheetName val="Содержание"/>
      <sheetName val="Финанс. калькулятор"/>
      <sheetName val="Чист. операц. доход"/>
      <sheetName val="Прямая_капит."/>
      <sheetName val="Дисконт."/>
      <sheetName val="Анализ_риска"/>
      <sheetName val="Сравн._продаж"/>
      <sheetName val="Отн._анализ"/>
      <sheetName val="Стоим._земли"/>
      <sheetName val="Стоим._стр-ва"/>
      <sheetName val="Объемы работ"/>
      <sheetName val="Оценка_износа"/>
      <sheetName val="Наилуч._использ."/>
      <sheetName val="Регрессия"/>
      <sheetName val="Макросы1"/>
      <sheetName val="Макросы2"/>
      <sheetName val="свед"/>
      <sheetName val="общие сведения"/>
      <sheetName val="общие данные"/>
      <sheetName val="Служебный"/>
      <sheetName val="восст"/>
      <sheetName val="СП_КОМПЛЕКС"/>
      <sheetName val="4.озеленение"/>
      <sheetName val="6.Продажа квартир"/>
      <sheetName val="3.ЗАТРАТЫ"/>
      <sheetName val="Параметры"/>
      <sheetName val="Спис_Объекты_недв"/>
      <sheetName val="Метод остатка"/>
      <sheetName val="общее"/>
      <sheetName val="затр_подх"/>
      <sheetName val="исх 1"/>
      <sheetName val="Лист2"/>
      <sheetName val="Доход"/>
      <sheetName val="1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Const"/>
      <sheetName val="Аренда Торговля"/>
      <sheetName val="Аренда СТО"/>
      <sheetName val="Дисконт"/>
      <sheetName val="Master Inputs Start Here"/>
      <sheetName val="HBS initial"/>
      <sheetName val="график строительства"/>
      <sheetName val="Исходные"/>
      <sheetName val="Sheet2"/>
      <sheetName val="график01.09.02"/>
      <sheetName val="Пересчет_Склады"/>
      <sheetName val="Лист3"/>
      <sheetName val="Balance"/>
      <sheetName val="Расчет_стоимости"/>
      <sheetName val="общий"/>
      <sheetName val="НФИк"/>
      <sheetName val="Инд"/>
      <sheetName val="2.Продажа квартир"/>
      <sheetName val="Коррект"/>
      <sheetName val="Дхд 639,3"/>
    </sheetNames>
    <sheetDataSet>
      <sheetData sheetId="0" refreshError="1"/>
      <sheetData sheetId="1" refreshError="1">
        <row r="15">
          <cell r="J15">
            <v>5348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равнительный"/>
      <sheetName val="Рыночный"/>
      <sheetName val="Рыночный (4)"/>
      <sheetName val="ст_комплекс"/>
      <sheetName val="затраты по РМС_комплекс"/>
      <sheetName val="благоустр"/>
      <sheetName val="Краткое"/>
      <sheetName val="сведение"/>
      <sheetName val="Лист2"/>
      <sheetName val="Общие"/>
      <sheetName val="Ар. ставка-ТЦ_ (2)"/>
      <sheetName val="Лист1"/>
      <sheetName val="Ар. ставка-ТЦ_"/>
      <sheetName val="Ставка дисконта"/>
      <sheetName val="земля "/>
      <sheetName val="Сравнительный (2)"/>
      <sheetName val="земля 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равнительный ЗУ"/>
      <sheetName val="Земельн уч"/>
      <sheetName val="Сравнительный Объект"/>
      <sheetName val="Лист1"/>
      <sheetName val="Лист2"/>
      <sheetName val="Лист3"/>
      <sheetName val="#ССЫЛКА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ощади"/>
      <sheetName val="дисконт"/>
      <sheetName val="резерв на зам"/>
      <sheetName val="ННЭИ-5 земля_в отчет"/>
      <sheetName val="НИ 5 земля "/>
      <sheetName val="ННЭИ-5 земля (2)"/>
      <sheetName val="НИ 5 земля  (2)"/>
      <sheetName val="ННЭИ 2вар"/>
      <sheetName val="НИ 2вар"/>
      <sheetName val="Ар. ставка-офисы"/>
      <sheetName val="ДП мах вероятн"/>
      <sheetName val="НИ"/>
      <sheetName val="торговля 1"/>
      <sheetName val="торговля 2"/>
      <sheetName val="офисы (2)"/>
      <sheetName val="сравнительный (2)"/>
      <sheetName val="Сведение"/>
      <sheetName val="скидка  "/>
      <sheetName val="#ССЫЛКА"/>
      <sheetName val="Содержание"/>
      <sheetName val="Спис_Объекты_недв"/>
      <sheetName val="восст"/>
      <sheetName val="Док+Исх"/>
      <sheetName val="общие данные"/>
      <sheetName val="ТЭП гостиница"/>
      <sheetName val="затр_подх"/>
      <sheetName val="общее"/>
      <sheetName val="Метод остатка"/>
      <sheetName val="Brif_zdanie"/>
      <sheetName val="Служебный"/>
      <sheetName val="график01.09.02"/>
      <sheetName val="свед"/>
      <sheetName val="общие сведения"/>
      <sheetName val="Balance Sheet"/>
      <sheetName val="СП_КОМПЛЕКС"/>
      <sheetName val="4.озеленение"/>
      <sheetName val="исход"/>
      <sheetName val="Параметры"/>
      <sheetName val="d"/>
      <sheetName val="Начало"/>
      <sheetName val="график строительства"/>
      <sheetName val="Запрос"/>
      <sheetName val="Осн_данные"/>
      <sheetName val="Исходные данные"/>
      <sheetName val="НФИк"/>
      <sheetName val="3.ЗАТРАТЫ"/>
      <sheetName val="константы"/>
      <sheetName val="аренда_сравнит"/>
      <sheetName val="Ставка Д"/>
      <sheetName val="Лист1"/>
      <sheetName val="#REF"/>
      <sheetName val="HBS initial"/>
      <sheetName val="1"/>
      <sheetName val="Баланс"/>
      <sheetName val="Glossary"/>
      <sheetName val="Резервы"/>
      <sheetName val="исх 1"/>
      <sheetName val="2.Продажа квартир"/>
      <sheetName val="Контрагенты"/>
      <sheetName val="Параметры ФОТ"/>
      <sheetName val="Дебиторы"/>
      <sheetName val="Inputs"/>
      <sheetName val="6.Продажа квартир"/>
      <sheetName val="Balance"/>
      <sheetName val="СрРасчёт"/>
      <sheetName val="Исходные"/>
      <sheetName val="Лист3"/>
      <sheetName val="Расчет тарифов и выручк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еустранимый износ"/>
      <sheetName val="Затр подх"/>
      <sheetName val="износы"/>
      <sheetName val="здание"/>
      <sheetName val="реконструкция офис"/>
      <sheetName val="реконструкция"/>
      <sheetName val="ПП"/>
      <sheetName val="Земля ост жилье"/>
      <sheetName val="Земля_сравн"/>
      <sheetName val="Лист3"/>
      <sheetName val="#REF"/>
      <sheetName val="#ССЫЛКА"/>
    </sheetNames>
    <sheetDataSet>
      <sheetData sheetId="0" refreshError="1"/>
      <sheetData sheetId="1"/>
      <sheetData sheetId="2" refreshError="1"/>
      <sheetData sheetId="3" refreshError="1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равнит"/>
      <sheetName val="ф.из. лит а"/>
      <sheetName val="УПВС кот."/>
      <sheetName val="затр_подх"/>
      <sheetName val="Сведение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восст"/>
      <sheetName val="ремонты"/>
      <sheetName val="ДП земля"/>
      <sheetName val="НИ земля"/>
      <sheetName val="Затр подх"/>
      <sheetName val="ДП пессимест"/>
      <sheetName val="НИ 1"/>
      <sheetName val="аналоги"/>
      <sheetName val="арендная ставка"/>
      <sheetName val="дисконт"/>
      <sheetName val="Сведение"/>
      <sheetName val="Параметры"/>
      <sheetName val="Лист1"/>
      <sheetName val="затр_подх"/>
      <sheetName val="Док+Исх"/>
      <sheetName val="Содержание"/>
      <sheetName val="Спис_Объекты_недв"/>
      <sheetName val="ЗУ ГУИОН!"/>
      <sheetName val="общие данные"/>
      <sheetName val="Метод остатка"/>
      <sheetName val="Начало"/>
      <sheetName val="исход-итог"/>
      <sheetName val="Приложение &quot;ОС&quot;_оборуд"/>
      <sheetName val="выр"/>
      <sheetName val="Inputs"/>
      <sheetName val="1"/>
      <sheetName val="Ставка Д"/>
      <sheetName val="ЛитБ"/>
      <sheetName val="Смета"/>
      <sheetName val="НФИк"/>
      <sheetName val="описание"/>
      <sheetName val="свед"/>
      <sheetName val="исх 1"/>
      <sheetName val="1.ИСХ"/>
      <sheetName val="документы Кириши"/>
      <sheetName val="общий"/>
      <sheetName val="3.ЗАТРАТЫ"/>
      <sheetName val="Расчет_стоимости"/>
      <sheetName val="график01.09.02"/>
      <sheetName val="Литер М"/>
      <sheetName val="Осн_данн"/>
      <sheetName val="итог тр"/>
      <sheetName val="Исходные данные"/>
      <sheetName val="Brif_zdanie"/>
      <sheetName val="рын_ст_зелен3"/>
      <sheetName val="общее"/>
      <sheetName val="Заголовок"/>
      <sheetName val="прибыль предп"/>
      <sheetName val="неустр из дж"/>
      <sheetName val="фуниз"/>
      <sheetName val="ннэи"/>
      <sheetName val="ДП пессимест (2)"/>
      <sheetName val="НИ 1 (2)"/>
      <sheetName val="Служебный"/>
      <sheetName val="Исходные"/>
      <sheetName val="Sheet2"/>
      <sheetName val="ТЭП гостиница"/>
      <sheetName val="Use"/>
      <sheetName val="исход_итог"/>
      <sheetName val="const"/>
      <sheetName val="General"/>
      <sheetName val="Assum."/>
      <sheetName val="нормы"/>
      <sheetName val="Списки"/>
      <sheetName val="Ку"/>
      <sheetName val="Зоны Москвы"/>
      <sheetName val="ликвидность"/>
      <sheetName val="поток"/>
      <sheetName val="Изменения"/>
      <sheetName val="1.14"/>
      <sheetName val="1.10"/>
      <sheetName val="Баз предп"/>
      <sheetName val="Титул"/>
      <sheetName val="Справочники"/>
      <sheetName val="константы"/>
      <sheetName val="Итоги"/>
      <sheetName val="Расчет тарифов и выручки"/>
    </sheetNames>
    <sheetDataSet>
      <sheetData sheetId="0" refreshError="1"/>
      <sheetData sheetId="1" refreshError="1">
        <row r="403">
          <cell r="L403">
            <v>1.4577780767937005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езд"/>
      <sheetName val="Исходные"/>
      <sheetName val="Выручка"/>
      <sheetName val="Смета"/>
      <sheetName val="Средняя стоимость"/>
      <sheetName val="Цены"/>
      <sheetName val="Анализ сметы"/>
      <sheetName val="Анализ себестоимости"/>
      <sheetName val="Исходные данны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sum"/>
      <sheetName val="DCF_CAPM"/>
      <sheetName val="GLC_Market Approach"/>
      <sheetName val="BS_h&amp;p"/>
      <sheetName val="IS_h&amp;p"/>
      <sheetName val="WACC"/>
      <sheetName val="WorkCap"/>
      <sheetName val="Fin_Anlys"/>
      <sheetName val="GLC_ratios_Sept"/>
      <sheetName val="|"/>
      <sheetName val="drivers"/>
      <sheetName val="CapEx-Depr"/>
      <sheetName val="Fin_Investments"/>
      <sheetName val="BS_cz_CEZ_unconsol"/>
      <sheetName val="GLC_ratios_Jun"/>
      <sheetName val="Notes"/>
      <sheetName val="IS_cz_CEZ_unconsol"/>
      <sheetName val="IAS_Conv"/>
      <sheetName val="Operating Data"/>
      <sheetName val="DCF_CAPM_old"/>
      <sheetName val="||"/>
      <sheetName val="market"/>
      <sheetName val="control"/>
      <sheetName val="Read me first"/>
      <sheetName val="Master Inputs Start here"/>
      <sheetName val="Ф1 АТЭЦ"/>
      <sheetName val="Ф1 ЕТЭЦ"/>
      <sheetName val="Ф1 НГРЭС"/>
      <sheetName val="Ф1 ПТЭЦ"/>
      <sheetName val="Ф1 ЩГРЭС"/>
      <sheetName val="Ф 2 АТЭЦ"/>
      <sheetName val="Ф2 ЕТЭЦ"/>
      <sheetName val="Ф 2 НГРЭС"/>
      <sheetName val="Ф2 ПТЭЦ"/>
      <sheetName val="Ф 2 ЩГРЭС"/>
      <sheetName val="HIS"/>
      <sheetName val="HBS"/>
      <sheetName val="FRA"/>
      <sheetName val="GLC_data"/>
      <sheetName val="Ввод данных ЩГРЭС"/>
      <sheetName val="Ввод общих данных"/>
      <sheetName val="Расчет тарифов и выручки"/>
      <sheetName val="CapEx_Depr"/>
      <sheetName val="DCF"/>
      <sheetName val="GLC"/>
      <sheetName val="Assets"/>
      <sheetName val="Liab"/>
      <sheetName val="A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first"/>
      <sheetName val="TOC"/>
      <sheetName val="Sum"/>
      <sheetName val="DCF"/>
      <sheetName val="GLC"/>
      <sheetName val="AAM"/>
      <sheetName val="Master Inputs Start Here"/>
      <sheetName val="CapEx_Depr"/>
      <sheetName val="Ввод данных Эл. 1"/>
      <sheetName val="Расчет тарифов и выручки"/>
      <sheetName val="HBS initial"/>
      <sheetName val="HIS initial"/>
      <sheetName val="HBS"/>
      <sheetName val="HIS"/>
      <sheetName val="FRA"/>
      <sheetName val="Assets"/>
      <sheetName val="Liab"/>
      <sheetName val="WorkCap"/>
      <sheetName val="WACC"/>
      <sheetName val="GLC_data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0">
          <cell r="D10" t="str">
            <v>Генерирующая компания</v>
          </cell>
        </row>
        <row r="12">
          <cell r="D12">
            <v>38261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"/>
      <sheetName val="Общ"/>
      <sheetName val="Инвестиции"/>
      <sheetName val="График Стр-ва"/>
      <sheetName val="Индексы"/>
      <sheetName val="строит (ИТОГО)"/>
      <sheetName val="График реализации"/>
      <sheetName val="Весь проект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84">
          <cell r="C84">
            <v>-51414118.559999995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sum"/>
      <sheetName val="DCF_CAPM"/>
      <sheetName val="GLC_Market Approach"/>
      <sheetName val="BS_h&amp;p"/>
      <sheetName val="IS_h&amp;p"/>
      <sheetName val="WACC"/>
      <sheetName val="WorkCap"/>
      <sheetName val="Fin_Anlys"/>
      <sheetName val="GLC_ratios_Sept"/>
      <sheetName val="|"/>
      <sheetName val="drivers"/>
      <sheetName val="CapEx-Depr"/>
      <sheetName val="Fin_Investments"/>
      <sheetName val="BS_cz_CEZ_unconsol"/>
      <sheetName val="GLC_ratios_Jun"/>
      <sheetName val="Notes"/>
      <sheetName val="IS_cz_CEZ_unconsol"/>
      <sheetName val="IAS_Conv"/>
      <sheetName val="Operating Data"/>
      <sheetName val="DCF_CAPM_old"/>
      <sheetName val="||"/>
      <sheetName val="market"/>
      <sheetName val="control"/>
      <sheetName val="Read me first"/>
      <sheetName val="Master Inputs Start here"/>
      <sheetName val="Ф1 АТЭЦ"/>
      <sheetName val="Ф1 ЕТЭЦ"/>
      <sheetName val="Ф1 НГРЭС"/>
      <sheetName val="Ф1 ПТЭЦ"/>
      <sheetName val="Ф1 ЩГРЭС"/>
      <sheetName val="Ф 2 АТЭЦ"/>
      <sheetName val="Ф2 ЕТЭЦ"/>
      <sheetName val="Ф 2 НГРЭС"/>
      <sheetName val="Ф2 ПТЭЦ"/>
      <sheetName val="Ф 2 ЩГРЭС"/>
      <sheetName val="HIS"/>
      <sheetName val="HBS"/>
      <sheetName val="FRA"/>
      <sheetName val="GLC_data"/>
      <sheetName val="Ввод данных ЩГРЭС"/>
      <sheetName val="Ввод общих данных"/>
      <sheetName val="Расчет тарифов и выручки"/>
      <sheetName val="CapEx_Depr"/>
      <sheetName val="DCF"/>
      <sheetName val="GLC"/>
      <sheetName val="Assets"/>
      <sheetName val="Liab"/>
      <sheetName val="A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GSN"/>
      <sheetName val="Расчет"/>
      <sheetName val="Tables"/>
      <sheetName val="Glossary"/>
    </sheetNames>
    <sheetDataSet>
      <sheetData sheetId="0" refreshError="1"/>
      <sheetData sheetId="1" refreshError="1"/>
      <sheetData sheetId="2" refreshError="1"/>
      <sheetData sheetId="3">
        <row r="3">
          <cell r="B3" t="str">
            <v>нет</v>
          </cell>
        </row>
        <row r="4">
          <cell r="B4" t="str">
            <v>Фундаменты столбчатые деревянные с забиркой</v>
          </cell>
        </row>
        <row r="5">
          <cell r="B5" t="str">
            <v>Фундаменты столбчатые каменные с кирпичным цоколем</v>
          </cell>
        </row>
        <row r="6">
          <cell r="B6" t="str">
            <v>Фундаменты ленточные каменные</v>
          </cell>
        </row>
        <row r="7">
          <cell r="B7" t="str">
            <v>Фундаменты ленточные крупноблочные</v>
          </cell>
        </row>
        <row r="8">
          <cell r="B8" t="str">
            <v>Фундаменты свайные столбчатые каменные, бетонные и железобетонные</v>
          </cell>
        </row>
        <row r="9">
          <cell r="B9" t="str">
            <v>Конструктивный элемент</v>
          </cell>
        </row>
        <row r="10">
          <cell r="B10" t="str">
            <v>разрушены</v>
          </cell>
        </row>
        <row r="13">
          <cell r="B13" t="str">
            <v>нет</v>
          </cell>
        </row>
        <row r="14">
          <cell r="B14" t="str">
            <v>Стены деревянные, сборно-щитовые</v>
          </cell>
        </row>
        <row r="15">
          <cell r="B15" t="str">
            <v>Стены деревянные каркасные</v>
          </cell>
        </row>
        <row r="16">
          <cell r="B16" t="str">
            <v>Стены рубленые из бревен и брусчатые</v>
          </cell>
        </row>
        <row r="17">
          <cell r="B17" t="str">
            <v>Стены деревянные рубленные, каркасные и брусчатые с наружной облицовкой кирпичом</v>
          </cell>
        </row>
        <row r="18">
          <cell r="B18" t="str">
            <v>Стены кирпичные</v>
          </cell>
        </row>
        <row r="19">
          <cell r="B19" t="str">
            <v>Стены кирпичные с облицовкой керамическими блоками и плитками</v>
          </cell>
        </row>
        <row r="20">
          <cell r="B20" t="str">
            <v>Стены из мелких блоков, искусственных и естественных камней</v>
          </cell>
        </row>
        <row r="21">
          <cell r="B21" t="str">
            <v>Стены из крупноразмерных блоков и однослойных несущих панелей</v>
          </cell>
        </row>
        <row r="22">
          <cell r="B22" t="str">
            <v>Стены из слоистых железобетонных панелей</v>
          </cell>
        </row>
        <row r="23">
          <cell r="B23" t="str">
            <v>Стены из несущих панелей</v>
          </cell>
        </row>
        <row r="24">
          <cell r="B24" t="str">
            <v>Конструктивный элемент</v>
          </cell>
        </row>
        <row r="25">
          <cell r="B25" t="str">
            <v>разрушены</v>
          </cell>
        </row>
        <row r="28">
          <cell r="B28" t="str">
            <v>нет</v>
          </cell>
        </row>
        <row r="29">
          <cell r="B29" t="str">
            <v>Стойки деревянные</v>
          </cell>
        </row>
        <row r="30">
          <cell r="B30" t="str">
            <v>Столбы кирпичные</v>
          </cell>
        </row>
        <row r="31">
          <cell r="B31" t="str">
            <v>Колонны железобетонные (сборные и монолитные)</v>
          </cell>
        </row>
        <row r="32">
          <cell r="B32" t="str">
            <v>Конструктивный элемент</v>
          </cell>
        </row>
        <row r="33">
          <cell r="B33" t="str">
            <v>разрушены</v>
          </cell>
        </row>
        <row r="36">
          <cell r="B36" t="str">
            <v>нет</v>
          </cell>
        </row>
        <row r="37">
          <cell r="B37" t="str">
            <v>Перегородки несущие панельного типа</v>
          </cell>
        </row>
        <row r="38">
          <cell r="B38" t="str">
            <v>Перегородки кирпичные</v>
          </cell>
        </row>
        <row r="39">
          <cell r="B39" t="str">
            <v>Перегородки деревянные неоштукатуренные</v>
          </cell>
        </row>
        <row r="40">
          <cell r="B40" t="str">
            <v>Перегородки деревянные, оштукатуренные</v>
          </cell>
        </row>
        <row r="41">
          <cell r="B41" t="str">
            <v>Перегородки гипсобетонные и шлакобетонные</v>
          </cell>
        </row>
        <row r="42">
          <cell r="B42" t="str">
            <v>Перегородки фибролитовые</v>
          </cell>
        </row>
        <row r="43">
          <cell r="B43" t="str">
            <v>Конструктивный элемент</v>
          </cell>
        </row>
        <row r="44">
          <cell r="B44" t="str">
            <v>разрушены</v>
          </cell>
        </row>
        <row r="47">
          <cell r="B47" t="str">
            <v>нет</v>
          </cell>
        </row>
        <row r="48">
          <cell r="B48" t="str">
            <v>Перекрытия деревянные неоштукатуренные</v>
          </cell>
        </row>
        <row r="49">
          <cell r="B49" t="str">
            <v>Перекрытия деревянные оштукатуренные</v>
          </cell>
        </row>
        <row r="50">
          <cell r="B50" t="str">
            <v>Перекрытия из кирпичных сводов по стальным балкам</v>
          </cell>
        </row>
        <row r="51">
          <cell r="B51" t="str">
            <v>Перекрытия из двухскорлупных железобетонных прокатных панелей</v>
          </cell>
        </row>
        <row r="52">
          <cell r="B52" t="str">
            <v>Перекрытия из сборного железобетонного настила</v>
          </cell>
        </row>
        <row r="53">
          <cell r="B53" t="str">
            <v>Перекрытия из сборных и монолитных сплошных плит</v>
          </cell>
        </row>
        <row r="54">
          <cell r="B54" t="str">
            <v>Монолитные и сборные железобетонные балки покрытий и перекрытий</v>
          </cell>
        </row>
        <row r="55">
          <cell r="B55" t="str">
            <v>Конструктивный элемент</v>
          </cell>
        </row>
        <row r="56">
          <cell r="B56" t="str">
            <v>разрушены</v>
          </cell>
        </row>
        <row r="59">
          <cell r="B59" t="str">
            <v>нет</v>
          </cell>
        </row>
        <row r="60">
          <cell r="B60" t="str">
            <v>Лестницы деревянные</v>
          </cell>
        </row>
        <row r="61">
          <cell r="B61" t="str">
            <v>Лестницы по стальным косоурам</v>
          </cell>
        </row>
        <row r="62">
          <cell r="B62" t="str">
            <v>Лестницы железобетонные</v>
          </cell>
        </row>
        <row r="63">
          <cell r="B63" t="str">
            <v>Конструктивный элемент</v>
          </cell>
        </row>
        <row r="64">
          <cell r="B64" t="str">
            <v>разрушены</v>
          </cell>
        </row>
        <row r="67">
          <cell r="B67" t="str">
            <v>нет</v>
          </cell>
        </row>
        <row r="68">
          <cell r="B68" t="str">
            <v>Сборные железобетонные детали лоджий</v>
          </cell>
        </row>
        <row r="69">
          <cell r="B69" t="str">
            <v>Балконы, козырьки</v>
          </cell>
        </row>
        <row r="70">
          <cell r="B70" t="str">
            <v>Конструктивный элемент</v>
          </cell>
        </row>
        <row r="71">
          <cell r="B71" t="str">
            <v>разрушены</v>
          </cell>
        </row>
        <row r="74">
          <cell r="B74" t="str">
            <v>нет</v>
          </cell>
        </row>
        <row r="75">
          <cell r="B75" t="str">
            <v>Крыши деревянные</v>
          </cell>
        </row>
        <row r="76">
          <cell r="B76" t="str">
            <v>Крыши железобетонные сборные (чердачные)</v>
          </cell>
        </row>
        <row r="77">
          <cell r="B77" t="str">
            <v>Крыши совмещенные из сборных железобетонных слоистых панелей</v>
          </cell>
        </row>
        <row r="78">
          <cell r="B78" t="str">
            <v>Конструктивный элемент</v>
          </cell>
        </row>
        <row r="79">
          <cell r="B79" t="str">
            <v>разрушены</v>
          </cell>
        </row>
        <row r="82">
          <cell r="B82" t="str">
            <v>нет</v>
          </cell>
        </row>
        <row r="83">
          <cell r="B83" t="str">
            <v>Кровли рулонные</v>
          </cell>
        </row>
        <row r="84">
          <cell r="B84" t="str">
            <v>Кровли мастичные</v>
          </cell>
        </row>
        <row r="85">
          <cell r="B85" t="str">
            <v>Кровли стальные</v>
          </cell>
        </row>
        <row r="86">
          <cell r="B86" t="str">
            <v>Кровли из асбестоцементных листов</v>
          </cell>
        </row>
        <row r="87">
          <cell r="B87" t="str">
            <v>Кровли черепичные</v>
          </cell>
        </row>
        <row r="88">
          <cell r="B88" t="str">
            <v>Кровли драночные</v>
          </cell>
        </row>
        <row r="89">
          <cell r="B89" t="str">
            <v>Кровли тесовые</v>
          </cell>
        </row>
        <row r="90">
          <cell r="B90" t="str">
            <v>Конструктивный элемент</v>
          </cell>
        </row>
        <row r="91">
          <cell r="B91" t="str">
            <v>разрушены</v>
          </cell>
        </row>
        <row r="94">
          <cell r="B94" t="str">
            <v>нет</v>
          </cell>
        </row>
        <row r="95">
          <cell r="B95" t="str">
            <v>Полы цементно-песчаные, бетонные, мозаичные</v>
          </cell>
        </row>
        <row r="96">
          <cell r="B96" t="str">
            <v>Полы из керамических плиток</v>
          </cell>
        </row>
        <row r="97">
          <cell r="B97" t="str">
            <v>Полы паркетные</v>
          </cell>
        </row>
        <row r="98">
          <cell r="B98" t="str">
            <v>Полы дощатые</v>
          </cell>
        </row>
        <row r="99">
          <cell r="B99" t="str">
            <v>Полы из древесностружечных (древесноволокнистых) плит</v>
          </cell>
        </row>
        <row r="100">
          <cell r="B100" t="str">
            <v>Полы из рулонных материалов</v>
          </cell>
        </row>
        <row r="101">
          <cell r="B101" t="str">
            <v>Полы из синтетических плиток</v>
          </cell>
        </row>
        <row r="102">
          <cell r="B102" t="str">
            <v>Конструктивный элемент</v>
          </cell>
        </row>
        <row r="103">
          <cell r="B103" t="str">
            <v>разрушены</v>
          </cell>
        </row>
        <row r="106">
          <cell r="B106" t="str">
            <v>нет</v>
          </cell>
        </row>
        <row r="107">
          <cell r="B107" t="str">
            <v>Оконные блоки деревянные</v>
          </cell>
        </row>
        <row r="108">
          <cell r="B108" t="str">
            <v>Оконные блоки металлические</v>
          </cell>
        </row>
        <row r="109">
          <cell r="B109" t="str">
            <v>Конструктивный элемент</v>
          </cell>
        </row>
        <row r="110">
          <cell r="B110" t="str">
            <v>утрачены</v>
          </cell>
        </row>
        <row r="113">
          <cell r="B113" t="str">
            <v>нет</v>
          </cell>
        </row>
        <row r="114">
          <cell r="B114" t="str">
            <v>Двери деревянные</v>
          </cell>
        </row>
        <row r="115">
          <cell r="B115" t="str">
            <v>Двери металлические</v>
          </cell>
        </row>
        <row r="116">
          <cell r="B116" t="str">
            <v>Конструктивный элемент</v>
          </cell>
        </row>
        <row r="117">
          <cell r="B117" t="str">
            <v>утрачены</v>
          </cell>
        </row>
        <row r="120">
          <cell r="B120" t="str">
            <v>нет</v>
          </cell>
        </row>
        <row r="121">
          <cell r="B121" t="str">
            <v>Окраска водными составами</v>
          </cell>
        </row>
        <row r="122">
          <cell r="B122" t="str">
            <v>Окраска масляная</v>
          </cell>
        </row>
        <row r="123">
          <cell r="B123" t="str">
            <v>Оклейка обоями</v>
          </cell>
        </row>
        <row r="124">
          <cell r="B124" t="str">
            <v>Облицовка керамическими плитками</v>
          </cell>
        </row>
        <row r="125">
          <cell r="B125" t="str">
            <v>Штукатурка</v>
          </cell>
        </row>
        <row r="126">
          <cell r="B126" t="str">
            <v>Чистая обшивка рубленых стен</v>
          </cell>
        </row>
        <row r="127">
          <cell r="B127" t="str">
            <v>Конструктивный элемент</v>
          </cell>
        </row>
        <row r="128">
          <cell r="B128" t="str">
            <v>утрачена</v>
          </cell>
        </row>
        <row r="131">
          <cell r="B131" t="str">
            <v>нет</v>
          </cell>
        </row>
        <row r="132">
          <cell r="B132" t="str">
            <v>Система горячего водоснабжения</v>
          </cell>
        </row>
        <row r="133">
          <cell r="B133" t="str">
            <v>Система центрального отопления</v>
          </cell>
        </row>
        <row r="134">
          <cell r="B134" t="str">
            <v>Система холодного водоснабжения</v>
          </cell>
        </row>
        <row r="135">
          <cell r="B135" t="str">
            <v>Система канализации и водостоков</v>
          </cell>
        </row>
        <row r="136">
          <cell r="B136" t="str">
            <v>Система электрооборудования</v>
          </cell>
        </row>
        <row r="137">
          <cell r="B137" t="str">
            <v>Печи</v>
          </cell>
        </row>
        <row r="138">
          <cell r="B138" t="str">
            <v>Мусоропроводы</v>
          </cell>
        </row>
        <row r="139">
          <cell r="B139" t="str">
            <v>Конструктивный элемент</v>
          </cell>
        </row>
        <row r="140">
          <cell r="B140" t="str">
            <v>разрушены</v>
          </cell>
        </row>
        <row r="143">
          <cell r="B143" t="str">
            <v>нет</v>
          </cell>
        </row>
        <row r="144">
          <cell r="B144" t="str">
            <v>Антисейсмические пояса</v>
          </cell>
        </row>
        <row r="145">
          <cell r="B145" t="str">
            <v>Тротуары асфальтовые</v>
          </cell>
        </row>
        <row r="146">
          <cell r="B146" t="str">
            <v>Тротуары плитные (лещадные и гранитные)</v>
          </cell>
        </row>
        <row r="147">
          <cell r="B147" t="str">
            <v>Тротуары из метлахских или бетонных плит</v>
          </cell>
        </row>
        <row r="148">
          <cell r="B148" t="str">
            <v>Тротуары булыжные</v>
          </cell>
        </row>
        <row r="149">
          <cell r="B149" t="str">
            <v>Тротуары кирпичные или клинкерные</v>
          </cell>
        </row>
        <row r="150">
          <cell r="B150" t="str">
            <v>Тротуары деревянные</v>
          </cell>
        </row>
        <row r="151">
          <cell r="B151" t="str">
            <v>Мостовые асфальтовые</v>
          </cell>
        </row>
        <row r="152">
          <cell r="B152" t="str">
            <v>Мостовые булыжные</v>
          </cell>
        </row>
        <row r="153">
          <cell r="B153" t="str">
            <v>Мостовые торцовые</v>
          </cell>
        </row>
        <row r="154">
          <cell r="B154" t="str">
            <v>Борты (бетонные, гранитные, лещадные)</v>
          </cell>
        </row>
        <row r="155">
          <cell r="B155" t="str">
            <v>Подзоры булыжные</v>
          </cell>
        </row>
        <row r="156">
          <cell r="B156" t="str">
            <v>Конструктивный элемент</v>
          </cell>
        </row>
        <row r="157">
          <cell r="B157" t="str">
            <v>разрушены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first"/>
      <sheetName val="TOC"/>
      <sheetName val="Sum"/>
      <sheetName val="DCF"/>
      <sheetName val="GLC"/>
      <sheetName val="AAM"/>
      <sheetName val="Master Inputs Start Here"/>
      <sheetName val="CapEx_Depr"/>
      <sheetName val="Ввод данных Эл. 1"/>
      <sheetName val="Расчет тарифов и выручки"/>
      <sheetName val="HBS initial"/>
      <sheetName val="HIS initial"/>
      <sheetName val="HBS"/>
      <sheetName val="HIS"/>
      <sheetName val="FRA"/>
      <sheetName val="Assets"/>
      <sheetName val="Liab"/>
      <sheetName val="WorkCap"/>
      <sheetName val="WACC"/>
      <sheetName val="GLC_data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0">
          <cell r="D10" t="str">
            <v>Генерирующая компания</v>
          </cell>
        </row>
        <row r="12">
          <cell r="D12">
            <v>38261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с"/>
      <sheetName val="#REF"/>
      <sheetName val="#ССЫЛКА"/>
    </sheetNames>
    <sheetDataSet>
      <sheetData sheetId="0"/>
      <sheetData sheetId="1" refreshError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7"/>
    </sheetNames>
    <sheetDataSet>
      <sheetData sheetId="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р. ставка-офисы_итого"/>
      <sheetName val="Ар. ставка-офисы (3)"/>
      <sheetName val="Для сравнит"/>
      <sheetName val="Лист1"/>
      <sheetName val="Срав_прод_склад"/>
      <sheetName val="Срав_пр_офис_лит"/>
      <sheetName val="Здания_оф"/>
      <sheetName val="Аналог_склад"/>
      <sheetName val="ст_ ар_склад"/>
      <sheetName val="Sheet1"/>
      <sheetName val="Продажа_офис"/>
      <sheetName val="Sheet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P24"/>
  <sheetViews>
    <sheetView tabSelected="1" topLeftCell="B6" zoomScale="120" zoomScaleNormal="120" workbookViewId="0">
      <selection activeCell="F26" sqref="F26"/>
    </sheetView>
  </sheetViews>
  <sheetFormatPr defaultRowHeight="12.75"/>
  <cols>
    <col min="1" max="1" width="20.5703125" style="4" customWidth="1"/>
    <col min="2" max="2" width="9.140625" style="4"/>
    <col min="3" max="3" width="11.5703125" style="4" bestFit="1" customWidth="1"/>
    <col min="4" max="4" width="34.85546875" style="4" customWidth="1"/>
    <col min="5" max="5" width="13" style="4" bestFit="1" customWidth="1"/>
    <col min="6" max="7" width="13.85546875" style="4" customWidth="1"/>
    <col min="8" max="11" width="12.7109375" style="4" bestFit="1" customWidth="1"/>
    <col min="12" max="14" width="12" style="4" bestFit="1" customWidth="1"/>
    <col min="15" max="16" width="11.42578125" style="4" bestFit="1" customWidth="1"/>
    <col min="17" max="16384" width="9.140625" style="4"/>
  </cols>
  <sheetData>
    <row r="1" spans="1:16" ht="15">
      <c r="D1" s="36" t="s">
        <v>24</v>
      </c>
    </row>
    <row r="2" spans="1:16" s="43" customFormat="1" ht="15">
      <c r="D2" s="36"/>
    </row>
    <row r="3" spans="1:16" ht="15" customHeight="1">
      <c r="D3" s="39" t="s">
        <v>26</v>
      </c>
      <c r="E3" s="39"/>
      <c r="F3" s="39"/>
      <c r="G3" s="39"/>
      <c r="H3" s="39"/>
      <c r="I3" s="39"/>
    </row>
    <row r="4" spans="1:16">
      <c r="D4" s="39"/>
      <c r="E4" s="39"/>
      <c r="F4" s="39"/>
      <c r="G4" s="39"/>
      <c r="H4" s="39"/>
      <c r="I4" s="39"/>
    </row>
    <row r="5" spans="1:16" s="43" customFormat="1" ht="15">
      <c r="D5" s="38"/>
      <c r="E5" s="38"/>
      <c r="F5" s="38"/>
      <c r="G5" s="38"/>
      <c r="H5" s="38"/>
      <c r="I5" s="38"/>
    </row>
    <row r="6" spans="1:16">
      <c r="A6" s="1" t="s">
        <v>0</v>
      </c>
      <c r="D6" s="1" t="s">
        <v>0</v>
      </c>
      <c r="E6" s="2">
        <v>1</v>
      </c>
      <c r="F6" s="3">
        <v>1105952303.9999998</v>
      </c>
    </row>
    <row r="7" spans="1:16">
      <c r="A7" s="1" t="s">
        <v>1</v>
      </c>
      <c r="D7" s="1" t="s">
        <v>1</v>
      </c>
      <c r="E7" s="2">
        <v>0.15</v>
      </c>
      <c r="F7" s="3">
        <f>F6*E7</f>
        <v>165892845.59999996</v>
      </c>
    </row>
    <row r="8" spans="1:16">
      <c r="A8" s="1" t="s">
        <v>3</v>
      </c>
      <c r="D8" s="1" t="s">
        <v>3</v>
      </c>
      <c r="E8" s="2">
        <v>0.85</v>
      </c>
      <c r="F8" s="3">
        <f>F6*E8</f>
        <v>940059458.39999974</v>
      </c>
    </row>
    <row r="9" spans="1:16">
      <c r="A9" s="9"/>
      <c r="B9" s="33"/>
      <c r="C9" s="34"/>
    </row>
    <row r="10" spans="1:16">
      <c r="A10" s="9"/>
      <c r="B10" s="33"/>
      <c r="C10" s="34"/>
    </row>
    <row r="11" spans="1:16">
      <c r="D11" s="32" t="s">
        <v>25</v>
      </c>
      <c r="E11" s="31"/>
      <c r="F11" s="31"/>
      <c r="G11" s="31"/>
      <c r="H11" s="31"/>
      <c r="I11" s="31"/>
      <c r="J11" s="31"/>
      <c r="K11" s="31"/>
      <c r="L11" s="31"/>
      <c r="M11" s="31"/>
      <c r="N11" s="7"/>
      <c r="O11" s="7"/>
      <c r="P11" s="7"/>
    </row>
    <row r="12" spans="1:16">
      <c r="D12" s="30" t="s">
        <v>6</v>
      </c>
      <c r="E12" s="29"/>
      <c r="F12" s="29"/>
      <c r="G12" s="29"/>
      <c r="H12" s="29"/>
      <c r="I12" s="29"/>
      <c r="J12" s="29"/>
      <c r="K12" s="29"/>
      <c r="L12" s="29"/>
      <c r="M12" s="28"/>
      <c r="N12" s="9"/>
      <c r="O12" s="9"/>
      <c r="P12" s="9"/>
    </row>
    <row r="13" spans="1:16">
      <c r="D13" s="27" t="s">
        <v>7</v>
      </c>
      <c r="E13" s="27"/>
      <c r="F13" s="40">
        <v>0</v>
      </c>
      <c r="G13" s="40">
        <v>1</v>
      </c>
      <c r="H13" s="40">
        <v>2</v>
      </c>
      <c r="I13" s="40">
        <v>3</v>
      </c>
      <c r="J13" s="40">
        <v>4</v>
      </c>
      <c r="K13" s="40">
        <v>5</v>
      </c>
      <c r="L13" s="40">
        <v>6</v>
      </c>
      <c r="M13" s="40">
        <v>7</v>
      </c>
      <c r="N13" s="11"/>
      <c r="O13" s="11"/>
      <c r="P13" s="11"/>
    </row>
    <row r="14" spans="1:16">
      <c r="D14" s="1" t="s">
        <v>8</v>
      </c>
      <c r="E14" s="26">
        <v>0.115</v>
      </c>
      <c r="F14" s="23"/>
      <c r="G14" s="23"/>
      <c r="H14" s="23"/>
      <c r="I14" s="23"/>
      <c r="J14" s="23"/>
      <c r="K14" s="23"/>
      <c r="L14" s="23"/>
      <c r="M14" s="23"/>
      <c r="N14" s="9"/>
      <c r="O14" s="9"/>
      <c r="P14" s="9"/>
    </row>
    <row r="15" spans="1:16">
      <c r="D15" s="1" t="s">
        <v>9</v>
      </c>
      <c r="F15" s="23"/>
      <c r="G15" s="42">
        <v>7</v>
      </c>
      <c r="H15" s="41"/>
      <c r="I15" s="41"/>
      <c r="J15" s="41"/>
      <c r="K15" s="41"/>
      <c r="L15" s="41"/>
      <c r="M15" s="35"/>
      <c r="N15" s="9"/>
      <c r="O15" s="9"/>
      <c r="P15" s="9"/>
    </row>
    <row r="16" spans="1:16">
      <c r="D16" s="1" t="s">
        <v>28</v>
      </c>
      <c r="E16" s="25"/>
      <c r="F16" s="25">
        <f>F8</f>
        <v>940059458.39999974</v>
      </c>
      <c r="G16" s="23"/>
      <c r="H16" s="23"/>
      <c r="I16" s="23"/>
      <c r="J16" s="23"/>
      <c r="K16" s="23"/>
      <c r="L16" s="23"/>
      <c r="M16" s="23"/>
      <c r="N16" s="9"/>
      <c r="O16" s="9"/>
      <c r="P16" s="9"/>
    </row>
    <row r="17" spans="4:16">
      <c r="D17" s="1" t="s">
        <v>11</v>
      </c>
      <c r="E17" s="25"/>
      <c r="F17" s="25">
        <f>F16</f>
        <v>940059458.39999974</v>
      </c>
      <c r="G17" s="14">
        <f>F21</f>
        <v>1048166296.1159997</v>
      </c>
      <c r="H17" s="14">
        <f>G21</f>
        <v>942663068.86930227</v>
      </c>
      <c r="I17" s="14">
        <f>H21</f>
        <v>825026970.48923469</v>
      </c>
      <c r="J17" s="14">
        <f>I21</f>
        <v>693862720.79545927</v>
      </c>
      <c r="K17" s="14">
        <f>J21</f>
        <v>547614582.38689971</v>
      </c>
      <c r="L17" s="14">
        <f>K21</f>
        <v>384547908.06135583</v>
      </c>
      <c r="M17" s="14">
        <f>L21</f>
        <v>202728566.18837437</v>
      </c>
      <c r="N17" s="13"/>
      <c r="O17" s="13"/>
      <c r="P17" s="13"/>
    </row>
    <row r="18" spans="4:16">
      <c r="D18" s="1" t="s">
        <v>12</v>
      </c>
      <c r="E18" s="23"/>
      <c r="F18" s="14">
        <f>F17*E14</f>
        <v>108106837.71599998</v>
      </c>
      <c r="G18" s="14"/>
      <c r="H18" s="23"/>
      <c r="I18" s="23"/>
      <c r="J18" s="23"/>
      <c r="K18" s="23"/>
      <c r="L18" s="23"/>
      <c r="M18" s="23"/>
      <c r="N18" s="9"/>
      <c r="O18" s="9"/>
      <c r="P18" s="9"/>
    </row>
    <row r="19" spans="4:16">
      <c r="D19" s="1" t="s">
        <v>14</v>
      </c>
      <c r="E19" s="23"/>
      <c r="F19" s="23"/>
      <c r="G19" s="14">
        <f>G17*$E$14</f>
        <v>120539124.05333997</v>
      </c>
      <c r="H19" s="14">
        <f>H17*$E$14</f>
        <v>108406252.91996977</v>
      </c>
      <c r="I19" s="14">
        <f>I17*$E$14</f>
        <v>94878101.606261998</v>
      </c>
      <c r="J19" s="14">
        <f>J17*$E$14</f>
        <v>79794212.891477823</v>
      </c>
      <c r="K19" s="14">
        <f>K17*$E$14</f>
        <v>62975676.974493466</v>
      </c>
      <c r="L19" s="14">
        <f>L17*$E$14</f>
        <v>44223009.427055925</v>
      </c>
      <c r="M19" s="14">
        <f>M17*$E$14</f>
        <v>23313785.111663055</v>
      </c>
      <c r="N19" s="13"/>
      <c r="O19" s="13"/>
      <c r="P19" s="13"/>
    </row>
    <row r="20" spans="4:16">
      <c r="D20" s="1" t="s">
        <v>13</v>
      </c>
      <c r="E20" s="23"/>
      <c r="F20" s="23"/>
      <c r="G20" s="24">
        <f>$G$22-G19</f>
        <v>105503227.24669741</v>
      </c>
      <c r="H20" s="24">
        <f>$G$22-H19</f>
        <v>117636098.38006762</v>
      </c>
      <c r="I20" s="24">
        <f>$G$22-I19</f>
        <v>131164249.69377539</v>
      </c>
      <c r="J20" s="24">
        <f>$G$22-J19</f>
        <v>146248138.40855956</v>
      </c>
      <c r="K20" s="24">
        <f>$G$22-K19</f>
        <v>163066674.32554391</v>
      </c>
      <c r="L20" s="24">
        <f>$G$22-L19</f>
        <v>181819341.87298146</v>
      </c>
      <c r="M20" s="24">
        <f>$G$22-M19</f>
        <v>202728566.18837434</v>
      </c>
      <c r="N20" s="16"/>
      <c r="O20" s="16"/>
      <c r="P20" s="16"/>
    </row>
    <row r="21" spans="4:16">
      <c r="D21" s="1" t="s">
        <v>15</v>
      </c>
      <c r="E21" s="23"/>
      <c r="F21" s="14">
        <f>F17+F18</f>
        <v>1048166296.1159997</v>
      </c>
      <c r="G21" s="14">
        <f>F21-G20</f>
        <v>942663068.86930227</v>
      </c>
      <c r="H21" s="14">
        <f>G21-H20</f>
        <v>825026970.48923469</v>
      </c>
      <c r="I21" s="14">
        <f>H21-I20</f>
        <v>693862720.79545927</v>
      </c>
      <c r="J21" s="14">
        <f>I21-J20</f>
        <v>547614582.38689971</v>
      </c>
      <c r="K21" s="14">
        <f>J21-K20</f>
        <v>384547908.06135583</v>
      </c>
      <c r="L21" s="14">
        <f>K21-L20</f>
        <v>202728566.18837437</v>
      </c>
      <c r="M21" s="14">
        <f>L21-M20</f>
        <v>0</v>
      </c>
      <c r="N21" s="13"/>
      <c r="O21" s="13"/>
      <c r="P21" s="13"/>
    </row>
    <row r="22" spans="4:16" ht="25.5">
      <c r="D22" s="37" t="s">
        <v>27</v>
      </c>
      <c r="E22" s="44"/>
      <c r="F22" s="23"/>
      <c r="G22" s="24">
        <f>-PMT(E14,G15,F21,,0)</f>
        <v>226042351.30003738</v>
      </c>
      <c r="H22" s="23"/>
      <c r="I22" s="23"/>
      <c r="J22" s="23"/>
      <c r="K22" s="23"/>
      <c r="L22" s="23"/>
      <c r="M22" s="23"/>
      <c r="N22" s="9"/>
      <c r="O22" s="9"/>
      <c r="P22" s="9"/>
    </row>
    <row r="23" spans="4:16">
      <c r="I23" s="18"/>
      <c r="J23" s="18"/>
      <c r="K23" s="7"/>
    </row>
    <row r="24" spans="4:16">
      <c r="I24" s="20"/>
      <c r="J24" s="20"/>
      <c r="K24" s="20"/>
    </row>
  </sheetData>
  <mergeCells count="4">
    <mergeCell ref="D11:M11"/>
    <mergeCell ref="D12:M12"/>
    <mergeCell ref="G15:M15"/>
    <mergeCell ref="D3:I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sqref="A1:A3"/>
    </sheetView>
  </sheetViews>
  <sheetFormatPr defaultRowHeight="12.75"/>
  <cols>
    <col min="1" max="1" width="20.5703125" style="4" customWidth="1"/>
    <col min="2" max="2" width="9.140625" style="4"/>
    <col min="3" max="3" width="11.5703125" style="4" bestFit="1" customWidth="1"/>
    <col min="4" max="4" width="34.85546875" style="4" customWidth="1"/>
    <col min="5" max="5" width="13" style="4" bestFit="1" customWidth="1"/>
    <col min="6" max="6" width="10.85546875" style="4" bestFit="1" customWidth="1"/>
    <col min="7" max="11" width="12.7109375" style="4" bestFit="1" customWidth="1"/>
    <col min="12" max="14" width="12" style="4" bestFit="1" customWidth="1"/>
    <col min="15" max="16" width="11.42578125" style="4" bestFit="1" customWidth="1"/>
    <col min="17" max="256" width="9.140625" style="4"/>
    <col min="257" max="257" width="20.5703125" style="4" customWidth="1"/>
    <col min="258" max="258" width="9.140625" style="4"/>
    <col min="259" max="259" width="11.5703125" style="4" bestFit="1" customWidth="1"/>
    <col min="260" max="260" width="34.85546875" style="4" customWidth="1"/>
    <col min="261" max="261" width="13" style="4" bestFit="1" customWidth="1"/>
    <col min="262" max="262" width="10.85546875" style="4" bestFit="1" customWidth="1"/>
    <col min="263" max="267" width="12.7109375" style="4" bestFit="1" customWidth="1"/>
    <col min="268" max="270" width="12" style="4" bestFit="1" customWidth="1"/>
    <col min="271" max="272" width="11.42578125" style="4" bestFit="1" customWidth="1"/>
    <col min="273" max="512" width="9.140625" style="4"/>
    <col min="513" max="513" width="20.5703125" style="4" customWidth="1"/>
    <col min="514" max="514" width="9.140625" style="4"/>
    <col min="515" max="515" width="11.5703125" style="4" bestFit="1" customWidth="1"/>
    <col min="516" max="516" width="34.85546875" style="4" customWidth="1"/>
    <col min="517" max="517" width="13" style="4" bestFit="1" customWidth="1"/>
    <col min="518" max="518" width="10.85546875" style="4" bestFit="1" customWidth="1"/>
    <col min="519" max="523" width="12.7109375" style="4" bestFit="1" customWidth="1"/>
    <col min="524" max="526" width="12" style="4" bestFit="1" customWidth="1"/>
    <col min="527" max="528" width="11.42578125" style="4" bestFit="1" customWidth="1"/>
    <col min="529" max="768" width="9.140625" style="4"/>
    <col min="769" max="769" width="20.5703125" style="4" customWidth="1"/>
    <col min="770" max="770" width="9.140625" style="4"/>
    <col min="771" max="771" width="11.5703125" style="4" bestFit="1" customWidth="1"/>
    <col min="772" max="772" width="34.85546875" style="4" customWidth="1"/>
    <col min="773" max="773" width="13" style="4" bestFit="1" customWidth="1"/>
    <col min="774" max="774" width="10.85546875" style="4" bestFit="1" customWidth="1"/>
    <col min="775" max="779" width="12.7109375" style="4" bestFit="1" customWidth="1"/>
    <col min="780" max="782" width="12" style="4" bestFit="1" customWidth="1"/>
    <col min="783" max="784" width="11.42578125" style="4" bestFit="1" customWidth="1"/>
    <col min="785" max="1024" width="9.140625" style="4"/>
    <col min="1025" max="1025" width="20.5703125" style="4" customWidth="1"/>
    <col min="1026" max="1026" width="9.140625" style="4"/>
    <col min="1027" max="1027" width="11.5703125" style="4" bestFit="1" customWidth="1"/>
    <col min="1028" max="1028" width="34.85546875" style="4" customWidth="1"/>
    <col min="1029" max="1029" width="13" style="4" bestFit="1" customWidth="1"/>
    <col min="1030" max="1030" width="10.85546875" style="4" bestFit="1" customWidth="1"/>
    <col min="1031" max="1035" width="12.7109375" style="4" bestFit="1" customWidth="1"/>
    <col min="1036" max="1038" width="12" style="4" bestFit="1" customWidth="1"/>
    <col min="1039" max="1040" width="11.42578125" style="4" bestFit="1" customWidth="1"/>
    <col min="1041" max="1280" width="9.140625" style="4"/>
    <col min="1281" max="1281" width="20.5703125" style="4" customWidth="1"/>
    <col min="1282" max="1282" width="9.140625" style="4"/>
    <col min="1283" max="1283" width="11.5703125" style="4" bestFit="1" customWidth="1"/>
    <col min="1284" max="1284" width="34.85546875" style="4" customWidth="1"/>
    <col min="1285" max="1285" width="13" style="4" bestFit="1" customWidth="1"/>
    <col min="1286" max="1286" width="10.85546875" style="4" bestFit="1" customWidth="1"/>
    <col min="1287" max="1291" width="12.7109375" style="4" bestFit="1" customWidth="1"/>
    <col min="1292" max="1294" width="12" style="4" bestFit="1" customWidth="1"/>
    <col min="1295" max="1296" width="11.42578125" style="4" bestFit="1" customWidth="1"/>
    <col min="1297" max="1536" width="9.140625" style="4"/>
    <col min="1537" max="1537" width="20.5703125" style="4" customWidth="1"/>
    <col min="1538" max="1538" width="9.140625" style="4"/>
    <col min="1539" max="1539" width="11.5703125" style="4" bestFit="1" customWidth="1"/>
    <col min="1540" max="1540" width="34.85546875" style="4" customWidth="1"/>
    <col min="1541" max="1541" width="13" style="4" bestFit="1" customWidth="1"/>
    <col min="1542" max="1542" width="10.85546875" style="4" bestFit="1" customWidth="1"/>
    <col min="1543" max="1547" width="12.7109375" style="4" bestFit="1" customWidth="1"/>
    <col min="1548" max="1550" width="12" style="4" bestFit="1" customWidth="1"/>
    <col min="1551" max="1552" width="11.42578125" style="4" bestFit="1" customWidth="1"/>
    <col min="1553" max="1792" width="9.140625" style="4"/>
    <col min="1793" max="1793" width="20.5703125" style="4" customWidth="1"/>
    <col min="1794" max="1794" width="9.140625" style="4"/>
    <col min="1795" max="1795" width="11.5703125" style="4" bestFit="1" customWidth="1"/>
    <col min="1796" max="1796" width="34.85546875" style="4" customWidth="1"/>
    <col min="1797" max="1797" width="13" style="4" bestFit="1" customWidth="1"/>
    <col min="1798" max="1798" width="10.85546875" style="4" bestFit="1" customWidth="1"/>
    <col min="1799" max="1803" width="12.7109375" style="4" bestFit="1" customWidth="1"/>
    <col min="1804" max="1806" width="12" style="4" bestFit="1" customWidth="1"/>
    <col min="1807" max="1808" width="11.42578125" style="4" bestFit="1" customWidth="1"/>
    <col min="1809" max="2048" width="9.140625" style="4"/>
    <col min="2049" max="2049" width="20.5703125" style="4" customWidth="1"/>
    <col min="2050" max="2050" width="9.140625" style="4"/>
    <col min="2051" max="2051" width="11.5703125" style="4" bestFit="1" customWidth="1"/>
    <col min="2052" max="2052" width="34.85546875" style="4" customWidth="1"/>
    <col min="2053" max="2053" width="13" style="4" bestFit="1" customWidth="1"/>
    <col min="2054" max="2054" width="10.85546875" style="4" bestFit="1" customWidth="1"/>
    <col min="2055" max="2059" width="12.7109375" style="4" bestFit="1" customWidth="1"/>
    <col min="2060" max="2062" width="12" style="4" bestFit="1" customWidth="1"/>
    <col min="2063" max="2064" width="11.42578125" style="4" bestFit="1" customWidth="1"/>
    <col min="2065" max="2304" width="9.140625" style="4"/>
    <col min="2305" max="2305" width="20.5703125" style="4" customWidth="1"/>
    <col min="2306" max="2306" width="9.140625" style="4"/>
    <col min="2307" max="2307" width="11.5703125" style="4" bestFit="1" customWidth="1"/>
    <col min="2308" max="2308" width="34.85546875" style="4" customWidth="1"/>
    <col min="2309" max="2309" width="13" style="4" bestFit="1" customWidth="1"/>
    <col min="2310" max="2310" width="10.85546875" style="4" bestFit="1" customWidth="1"/>
    <col min="2311" max="2315" width="12.7109375" style="4" bestFit="1" customWidth="1"/>
    <col min="2316" max="2318" width="12" style="4" bestFit="1" customWidth="1"/>
    <col min="2319" max="2320" width="11.42578125" style="4" bestFit="1" customWidth="1"/>
    <col min="2321" max="2560" width="9.140625" style="4"/>
    <col min="2561" max="2561" width="20.5703125" style="4" customWidth="1"/>
    <col min="2562" max="2562" width="9.140625" style="4"/>
    <col min="2563" max="2563" width="11.5703125" style="4" bestFit="1" customWidth="1"/>
    <col min="2564" max="2564" width="34.85546875" style="4" customWidth="1"/>
    <col min="2565" max="2565" width="13" style="4" bestFit="1" customWidth="1"/>
    <col min="2566" max="2566" width="10.85546875" style="4" bestFit="1" customWidth="1"/>
    <col min="2567" max="2571" width="12.7109375" style="4" bestFit="1" customWidth="1"/>
    <col min="2572" max="2574" width="12" style="4" bestFit="1" customWidth="1"/>
    <col min="2575" max="2576" width="11.42578125" style="4" bestFit="1" customWidth="1"/>
    <col min="2577" max="2816" width="9.140625" style="4"/>
    <col min="2817" max="2817" width="20.5703125" style="4" customWidth="1"/>
    <col min="2818" max="2818" width="9.140625" style="4"/>
    <col min="2819" max="2819" width="11.5703125" style="4" bestFit="1" customWidth="1"/>
    <col min="2820" max="2820" width="34.85546875" style="4" customWidth="1"/>
    <col min="2821" max="2821" width="13" style="4" bestFit="1" customWidth="1"/>
    <col min="2822" max="2822" width="10.85546875" style="4" bestFit="1" customWidth="1"/>
    <col min="2823" max="2827" width="12.7109375" style="4" bestFit="1" customWidth="1"/>
    <col min="2828" max="2830" width="12" style="4" bestFit="1" customWidth="1"/>
    <col min="2831" max="2832" width="11.42578125" style="4" bestFit="1" customWidth="1"/>
    <col min="2833" max="3072" width="9.140625" style="4"/>
    <col min="3073" max="3073" width="20.5703125" style="4" customWidth="1"/>
    <col min="3074" max="3074" width="9.140625" style="4"/>
    <col min="3075" max="3075" width="11.5703125" style="4" bestFit="1" customWidth="1"/>
    <col min="3076" max="3076" width="34.85546875" style="4" customWidth="1"/>
    <col min="3077" max="3077" width="13" style="4" bestFit="1" customWidth="1"/>
    <col min="3078" max="3078" width="10.85546875" style="4" bestFit="1" customWidth="1"/>
    <col min="3079" max="3083" width="12.7109375" style="4" bestFit="1" customWidth="1"/>
    <col min="3084" max="3086" width="12" style="4" bestFit="1" customWidth="1"/>
    <col min="3087" max="3088" width="11.42578125" style="4" bestFit="1" customWidth="1"/>
    <col min="3089" max="3328" width="9.140625" style="4"/>
    <col min="3329" max="3329" width="20.5703125" style="4" customWidth="1"/>
    <col min="3330" max="3330" width="9.140625" style="4"/>
    <col min="3331" max="3331" width="11.5703125" style="4" bestFit="1" customWidth="1"/>
    <col min="3332" max="3332" width="34.85546875" style="4" customWidth="1"/>
    <col min="3333" max="3333" width="13" style="4" bestFit="1" customWidth="1"/>
    <col min="3334" max="3334" width="10.85546875" style="4" bestFit="1" customWidth="1"/>
    <col min="3335" max="3339" width="12.7109375" style="4" bestFit="1" customWidth="1"/>
    <col min="3340" max="3342" width="12" style="4" bestFit="1" customWidth="1"/>
    <col min="3343" max="3344" width="11.42578125" style="4" bestFit="1" customWidth="1"/>
    <col min="3345" max="3584" width="9.140625" style="4"/>
    <col min="3585" max="3585" width="20.5703125" style="4" customWidth="1"/>
    <col min="3586" max="3586" width="9.140625" style="4"/>
    <col min="3587" max="3587" width="11.5703125" style="4" bestFit="1" customWidth="1"/>
    <col min="3588" max="3588" width="34.85546875" style="4" customWidth="1"/>
    <col min="3589" max="3589" width="13" style="4" bestFit="1" customWidth="1"/>
    <col min="3590" max="3590" width="10.85546875" style="4" bestFit="1" customWidth="1"/>
    <col min="3591" max="3595" width="12.7109375" style="4" bestFit="1" customWidth="1"/>
    <col min="3596" max="3598" width="12" style="4" bestFit="1" customWidth="1"/>
    <col min="3599" max="3600" width="11.42578125" style="4" bestFit="1" customWidth="1"/>
    <col min="3601" max="3840" width="9.140625" style="4"/>
    <col min="3841" max="3841" width="20.5703125" style="4" customWidth="1"/>
    <col min="3842" max="3842" width="9.140625" style="4"/>
    <col min="3843" max="3843" width="11.5703125" style="4" bestFit="1" customWidth="1"/>
    <col min="3844" max="3844" width="34.85546875" style="4" customWidth="1"/>
    <col min="3845" max="3845" width="13" style="4" bestFit="1" customWidth="1"/>
    <col min="3846" max="3846" width="10.85546875" style="4" bestFit="1" customWidth="1"/>
    <col min="3847" max="3851" width="12.7109375" style="4" bestFit="1" customWidth="1"/>
    <col min="3852" max="3854" width="12" style="4" bestFit="1" customWidth="1"/>
    <col min="3855" max="3856" width="11.42578125" style="4" bestFit="1" customWidth="1"/>
    <col min="3857" max="4096" width="9.140625" style="4"/>
    <col min="4097" max="4097" width="20.5703125" style="4" customWidth="1"/>
    <col min="4098" max="4098" width="9.140625" style="4"/>
    <col min="4099" max="4099" width="11.5703125" style="4" bestFit="1" customWidth="1"/>
    <col min="4100" max="4100" width="34.85546875" style="4" customWidth="1"/>
    <col min="4101" max="4101" width="13" style="4" bestFit="1" customWidth="1"/>
    <col min="4102" max="4102" width="10.85546875" style="4" bestFit="1" customWidth="1"/>
    <col min="4103" max="4107" width="12.7109375" style="4" bestFit="1" customWidth="1"/>
    <col min="4108" max="4110" width="12" style="4" bestFit="1" customWidth="1"/>
    <col min="4111" max="4112" width="11.42578125" style="4" bestFit="1" customWidth="1"/>
    <col min="4113" max="4352" width="9.140625" style="4"/>
    <col min="4353" max="4353" width="20.5703125" style="4" customWidth="1"/>
    <col min="4354" max="4354" width="9.140625" style="4"/>
    <col min="4355" max="4355" width="11.5703125" style="4" bestFit="1" customWidth="1"/>
    <col min="4356" max="4356" width="34.85546875" style="4" customWidth="1"/>
    <col min="4357" max="4357" width="13" style="4" bestFit="1" customWidth="1"/>
    <col min="4358" max="4358" width="10.85546875" style="4" bestFit="1" customWidth="1"/>
    <col min="4359" max="4363" width="12.7109375" style="4" bestFit="1" customWidth="1"/>
    <col min="4364" max="4366" width="12" style="4" bestFit="1" customWidth="1"/>
    <col min="4367" max="4368" width="11.42578125" style="4" bestFit="1" customWidth="1"/>
    <col min="4369" max="4608" width="9.140625" style="4"/>
    <col min="4609" max="4609" width="20.5703125" style="4" customWidth="1"/>
    <col min="4610" max="4610" width="9.140625" style="4"/>
    <col min="4611" max="4611" width="11.5703125" style="4" bestFit="1" customWidth="1"/>
    <col min="4612" max="4612" width="34.85546875" style="4" customWidth="1"/>
    <col min="4613" max="4613" width="13" style="4" bestFit="1" customWidth="1"/>
    <col min="4614" max="4614" width="10.85546875" style="4" bestFit="1" customWidth="1"/>
    <col min="4615" max="4619" width="12.7109375" style="4" bestFit="1" customWidth="1"/>
    <col min="4620" max="4622" width="12" style="4" bestFit="1" customWidth="1"/>
    <col min="4623" max="4624" width="11.42578125" style="4" bestFit="1" customWidth="1"/>
    <col min="4625" max="4864" width="9.140625" style="4"/>
    <col min="4865" max="4865" width="20.5703125" style="4" customWidth="1"/>
    <col min="4866" max="4866" width="9.140625" style="4"/>
    <col min="4867" max="4867" width="11.5703125" style="4" bestFit="1" customWidth="1"/>
    <col min="4868" max="4868" width="34.85546875" style="4" customWidth="1"/>
    <col min="4869" max="4869" width="13" style="4" bestFit="1" customWidth="1"/>
    <col min="4870" max="4870" width="10.85546875" style="4" bestFit="1" customWidth="1"/>
    <col min="4871" max="4875" width="12.7109375" style="4" bestFit="1" customWidth="1"/>
    <col min="4876" max="4878" width="12" style="4" bestFit="1" customWidth="1"/>
    <col min="4879" max="4880" width="11.42578125" style="4" bestFit="1" customWidth="1"/>
    <col min="4881" max="5120" width="9.140625" style="4"/>
    <col min="5121" max="5121" width="20.5703125" style="4" customWidth="1"/>
    <col min="5122" max="5122" width="9.140625" style="4"/>
    <col min="5123" max="5123" width="11.5703125" style="4" bestFit="1" customWidth="1"/>
    <col min="5124" max="5124" width="34.85546875" style="4" customWidth="1"/>
    <col min="5125" max="5125" width="13" style="4" bestFit="1" customWidth="1"/>
    <col min="5126" max="5126" width="10.85546875" style="4" bestFit="1" customWidth="1"/>
    <col min="5127" max="5131" width="12.7109375" style="4" bestFit="1" customWidth="1"/>
    <col min="5132" max="5134" width="12" style="4" bestFit="1" customWidth="1"/>
    <col min="5135" max="5136" width="11.42578125" style="4" bestFit="1" customWidth="1"/>
    <col min="5137" max="5376" width="9.140625" style="4"/>
    <col min="5377" max="5377" width="20.5703125" style="4" customWidth="1"/>
    <col min="5378" max="5378" width="9.140625" style="4"/>
    <col min="5379" max="5379" width="11.5703125" style="4" bestFit="1" customWidth="1"/>
    <col min="5380" max="5380" width="34.85546875" style="4" customWidth="1"/>
    <col min="5381" max="5381" width="13" style="4" bestFit="1" customWidth="1"/>
    <col min="5382" max="5382" width="10.85546875" style="4" bestFit="1" customWidth="1"/>
    <col min="5383" max="5387" width="12.7109375" style="4" bestFit="1" customWidth="1"/>
    <col min="5388" max="5390" width="12" style="4" bestFit="1" customWidth="1"/>
    <col min="5391" max="5392" width="11.42578125" style="4" bestFit="1" customWidth="1"/>
    <col min="5393" max="5632" width="9.140625" style="4"/>
    <col min="5633" max="5633" width="20.5703125" style="4" customWidth="1"/>
    <col min="5634" max="5634" width="9.140625" style="4"/>
    <col min="5635" max="5635" width="11.5703125" style="4" bestFit="1" customWidth="1"/>
    <col min="5636" max="5636" width="34.85546875" style="4" customWidth="1"/>
    <col min="5637" max="5637" width="13" style="4" bestFit="1" customWidth="1"/>
    <col min="5638" max="5638" width="10.85546875" style="4" bestFit="1" customWidth="1"/>
    <col min="5639" max="5643" width="12.7109375" style="4" bestFit="1" customWidth="1"/>
    <col min="5644" max="5646" width="12" style="4" bestFit="1" customWidth="1"/>
    <col min="5647" max="5648" width="11.42578125" style="4" bestFit="1" customWidth="1"/>
    <col min="5649" max="5888" width="9.140625" style="4"/>
    <col min="5889" max="5889" width="20.5703125" style="4" customWidth="1"/>
    <col min="5890" max="5890" width="9.140625" style="4"/>
    <col min="5891" max="5891" width="11.5703125" style="4" bestFit="1" customWidth="1"/>
    <col min="5892" max="5892" width="34.85546875" style="4" customWidth="1"/>
    <col min="5893" max="5893" width="13" style="4" bestFit="1" customWidth="1"/>
    <col min="5894" max="5894" width="10.85546875" style="4" bestFit="1" customWidth="1"/>
    <col min="5895" max="5899" width="12.7109375" style="4" bestFit="1" customWidth="1"/>
    <col min="5900" max="5902" width="12" style="4" bestFit="1" customWidth="1"/>
    <col min="5903" max="5904" width="11.42578125" style="4" bestFit="1" customWidth="1"/>
    <col min="5905" max="6144" width="9.140625" style="4"/>
    <col min="6145" max="6145" width="20.5703125" style="4" customWidth="1"/>
    <col min="6146" max="6146" width="9.140625" style="4"/>
    <col min="6147" max="6147" width="11.5703125" style="4" bestFit="1" customWidth="1"/>
    <col min="6148" max="6148" width="34.85546875" style="4" customWidth="1"/>
    <col min="6149" max="6149" width="13" style="4" bestFit="1" customWidth="1"/>
    <col min="6150" max="6150" width="10.85546875" style="4" bestFit="1" customWidth="1"/>
    <col min="6151" max="6155" width="12.7109375" style="4" bestFit="1" customWidth="1"/>
    <col min="6156" max="6158" width="12" style="4" bestFit="1" customWidth="1"/>
    <col min="6159" max="6160" width="11.42578125" style="4" bestFit="1" customWidth="1"/>
    <col min="6161" max="6400" width="9.140625" style="4"/>
    <col min="6401" max="6401" width="20.5703125" style="4" customWidth="1"/>
    <col min="6402" max="6402" width="9.140625" style="4"/>
    <col min="6403" max="6403" width="11.5703125" style="4" bestFit="1" customWidth="1"/>
    <col min="6404" max="6404" width="34.85546875" style="4" customWidth="1"/>
    <col min="6405" max="6405" width="13" style="4" bestFit="1" customWidth="1"/>
    <col min="6406" max="6406" width="10.85546875" style="4" bestFit="1" customWidth="1"/>
    <col min="6407" max="6411" width="12.7109375" style="4" bestFit="1" customWidth="1"/>
    <col min="6412" max="6414" width="12" style="4" bestFit="1" customWidth="1"/>
    <col min="6415" max="6416" width="11.42578125" style="4" bestFit="1" customWidth="1"/>
    <col min="6417" max="6656" width="9.140625" style="4"/>
    <col min="6657" max="6657" width="20.5703125" style="4" customWidth="1"/>
    <col min="6658" max="6658" width="9.140625" style="4"/>
    <col min="6659" max="6659" width="11.5703125" style="4" bestFit="1" customWidth="1"/>
    <col min="6660" max="6660" width="34.85546875" style="4" customWidth="1"/>
    <col min="6661" max="6661" width="13" style="4" bestFit="1" customWidth="1"/>
    <col min="6662" max="6662" width="10.85546875" style="4" bestFit="1" customWidth="1"/>
    <col min="6663" max="6667" width="12.7109375" style="4" bestFit="1" customWidth="1"/>
    <col min="6668" max="6670" width="12" style="4" bestFit="1" customWidth="1"/>
    <col min="6671" max="6672" width="11.42578125" style="4" bestFit="1" customWidth="1"/>
    <col min="6673" max="6912" width="9.140625" style="4"/>
    <col min="6913" max="6913" width="20.5703125" style="4" customWidth="1"/>
    <col min="6914" max="6914" width="9.140625" style="4"/>
    <col min="6915" max="6915" width="11.5703125" style="4" bestFit="1" customWidth="1"/>
    <col min="6916" max="6916" width="34.85546875" style="4" customWidth="1"/>
    <col min="6917" max="6917" width="13" style="4" bestFit="1" customWidth="1"/>
    <col min="6918" max="6918" width="10.85546875" style="4" bestFit="1" customWidth="1"/>
    <col min="6919" max="6923" width="12.7109375" style="4" bestFit="1" customWidth="1"/>
    <col min="6924" max="6926" width="12" style="4" bestFit="1" customWidth="1"/>
    <col min="6927" max="6928" width="11.42578125" style="4" bestFit="1" customWidth="1"/>
    <col min="6929" max="7168" width="9.140625" style="4"/>
    <col min="7169" max="7169" width="20.5703125" style="4" customWidth="1"/>
    <col min="7170" max="7170" width="9.140625" style="4"/>
    <col min="7171" max="7171" width="11.5703125" style="4" bestFit="1" customWidth="1"/>
    <col min="7172" max="7172" width="34.85546875" style="4" customWidth="1"/>
    <col min="7173" max="7173" width="13" style="4" bestFit="1" customWidth="1"/>
    <col min="7174" max="7174" width="10.85546875" style="4" bestFit="1" customWidth="1"/>
    <col min="7175" max="7179" width="12.7109375" style="4" bestFit="1" customWidth="1"/>
    <col min="7180" max="7182" width="12" style="4" bestFit="1" customWidth="1"/>
    <col min="7183" max="7184" width="11.42578125" style="4" bestFit="1" customWidth="1"/>
    <col min="7185" max="7424" width="9.140625" style="4"/>
    <col min="7425" max="7425" width="20.5703125" style="4" customWidth="1"/>
    <col min="7426" max="7426" width="9.140625" style="4"/>
    <col min="7427" max="7427" width="11.5703125" style="4" bestFit="1" customWidth="1"/>
    <col min="7428" max="7428" width="34.85546875" style="4" customWidth="1"/>
    <col min="7429" max="7429" width="13" style="4" bestFit="1" customWidth="1"/>
    <col min="7430" max="7430" width="10.85546875" style="4" bestFit="1" customWidth="1"/>
    <col min="7431" max="7435" width="12.7109375" style="4" bestFit="1" customWidth="1"/>
    <col min="7436" max="7438" width="12" style="4" bestFit="1" customWidth="1"/>
    <col min="7439" max="7440" width="11.42578125" style="4" bestFit="1" customWidth="1"/>
    <col min="7441" max="7680" width="9.140625" style="4"/>
    <col min="7681" max="7681" width="20.5703125" style="4" customWidth="1"/>
    <col min="7682" max="7682" width="9.140625" style="4"/>
    <col min="7683" max="7683" width="11.5703125" style="4" bestFit="1" customWidth="1"/>
    <col min="7684" max="7684" width="34.85546875" style="4" customWidth="1"/>
    <col min="7685" max="7685" width="13" style="4" bestFit="1" customWidth="1"/>
    <col min="7686" max="7686" width="10.85546875" style="4" bestFit="1" customWidth="1"/>
    <col min="7687" max="7691" width="12.7109375" style="4" bestFit="1" customWidth="1"/>
    <col min="7692" max="7694" width="12" style="4" bestFit="1" customWidth="1"/>
    <col min="7695" max="7696" width="11.42578125" style="4" bestFit="1" customWidth="1"/>
    <col min="7697" max="7936" width="9.140625" style="4"/>
    <col min="7937" max="7937" width="20.5703125" style="4" customWidth="1"/>
    <col min="7938" max="7938" width="9.140625" style="4"/>
    <col min="7939" max="7939" width="11.5703125" style="4" bestFit="1" customWidth="1"/>
    <col min="7940" max="7940" width="34.85546875" style="4" customWidth="1"/>
    <col min="7941" max="7941" width="13" style="4" bestFit="1" customWidth="1"/>
    <col min="7942" max="7942" width="10.85546875" style="4" bestFit="1" customWidth="1"/>
    <col min="7943" max="7947" width="12.7109375" style="4" bestFit="1" customWidth="1"/>
    <col min="7948" max="7950" width="12" style="4" bestFit="1" customWidth="1"/>
    <col min="7951" max="7952" width="11.42578125" style="4" bestFit="1" customWidth="1"/>
    <col min="7953" max="8192" width="9.140625" style="4"/>
    <col min="8193" max="8193" width="20.5703125" style="4" customWidth="1"/>
    <col min="8194" max="8194" width="9.140625" style="4"/>
    <col min="8195" max="8195" width="11.5703125" style="4" bestFit="1" customWidth="1"/>
    <col min="8196" max="8196" width="34.85546875" style="4" customWidth="1"/>
    <col min="8197" max="8197" width="13" style="4" bestFit="1" customWidth="1"/>
    <col min="8198" max="8198" width="10.85546875" style="4" bestFit="1" customWidth="1"/>
    <col min="8199" max="8203" width="12.7109375" style="4" bestFit="1" customWidth="1"/>
    <col min="8204" max="8206" width="12" style="4" bestFit="1" customWidth="1"/>
    <col min="8207" max="8208" width="11.42578125" style="4" bestFit="1" customWidth="1"/>
    <col min="8209" max="8448" width="9.140625" style="4"/>
    <col min="8449" max="8449" width="20.5703125" style="4" customWidth="1"/>
    <col min="8450" max="8450" width="9.140625" style="4"/>
    <col min="8451" max="8451" width="11.5703125" style="4" bestFit="1" customWidth="1"/>
    <col min="8452" max="8452" width="34.85546875" style="4" customWidth="1"/>
    <col min="8453" max="8453" width="13" style="4" bestFit="1" customWidth="1"/>
    <col min="8454" max="8454" width="10.85546875" style="4" bestFit="1" customWidth="1"/>
    <col min="8455" max="8459" width="12.7109375" style="4" bestFit="1" customWidth="1"/>
    <col min="8460" max="8462" width="12" style="4" bestFit="1" customWidth="1"/>
    <col min="8463" max="8464" width="11.42578125" style="4" bestFit="1" customWidth="1"/>
    <col min="8465" max="8704" width="9.140625" style="4"/>
    <col min="8705" max="8705" width="20.5703125" style="4" customWidth="1"/>
    <col min="8706" max="8706" width="9.140625" style="4"/>
    <col min="8707" max="8707" width="11.5703125" style="4" bestFit="1" customWidth="1"/>
    <col min="8708" max="8708" width="34.85546875" style="4" customWidth="1"/>
    <col min="8709" max="8709" width="13" style="4" bestFit="1" customWidth="1"/>
    <col min="8710" max="8710" width="10.85546875" style="4" bestFit="1" customWidth="1"/>
    <col min="8711" max="8715" width="12.7109375" style="4" bestFit="1" customWidth="1"/>
    <col min="8716" max="8718" width="12" style="4" bestFit="1" customWidth="1"/>
    <col min="8719" max="8720" width="11.42578125" style="4" bestFit="1" customWidth="1"/>
    <col min="8721" max="8960" width="9.140625" style="4"/>
    <col min="8961" max="8961" width="20.5703125" style="4" customWidth="1"/>
    <col min="8962" max="8962" width="9.140625" style="4"/>
    <col min="8963" max="8963" width="11.5703125" style="4" bestFit="1" customWidth="1"/>
    <col min="8964" max="8964" width="34.85546875" style="4" customWidth="1"/>
    <col min="8965" max="8965" width="13" style="4" bestFit="1" customWidth="1"/>
    <col min="8966" max="8966" width="10.85546875" style="4" bestFit="1" customWidth="1"/>
    <col min="8967" max="8971" width="12.7109375" style="4" bestFit="1" customWidth="1"/>
    <col min="8972" max="8974" width="12" style="4" bestFit="1" customWidth="1"/>
    <col min="8975" max="8976" width="11.42578125" style="4" bestFit="1" customWidth="1"/>
    <col min="8977" max="9216" width="9.140625" style="4"/>
    <col min="9217" max="9217" width="20.5703125" style="4" customWidth="1"/>
    <col min="9218" max="9218" width="9.140625" style="4"/>
    <col min="9219" max="9219" width="11.5703125" style="4" bestFit="1" customWidth="1"/>
    <col min="9220" max="9220" width="34.85546875" style="4" customWidth="1"/>
    <col min="9221" max="9221" width="13" style="4" bestFit="1" customWidth="1"/>
    <col min="9222" max="9222" width="10.85546875" style="4" bestFit="1" customWidth="1"/>
    <col min="9223" max="9227" width="12.7109375" style="4" bestFit="1" customWidth="1"/>
    <col min="9228" max="9230" width="12" style="4" bestFit="1" customWidth="1"/>
    <col min="9231" max="9232" width="11.42578125" style="4" bestFit="1" customWidth="1"/>
    <col min="9233" max="9472" width="9.140625" style="4"/>
    <col min="9473" max="9473" width="20.5703125" style="4" customWidth="1"/>
    <col min="9474" max="9474" width="9.140625" style="4"/>
    <col min="9475" max="9475" width="11.5703125" style="4" bestFit="1" customWidth="1"/>
    <col min="9476" max="9476" width="34.85546875" style="4" customWidth="1"/>
    <col min="9477" max="9477" width="13" style="4" bestFit="1" customWidth="1"/>
    <col min="9478" max="9478" width="10.85546875" style="4" bestFit="1" customWidth="1"/>
    <col min="9479" max="9483" width="12.7109375" style="4" bestFit="1" customWidth="1"/>
    <col min="9484" max="9486" width="12" style="4" bestFit="1" customWidth="1"/>
    <col min="9487" max="9488" width="11.42578125" style="4" bestFit="1" customWidth="1"/>
    <col min="9489" max="9728" width="9.140625" style="4"/>
    <col min="9729" max="9729" width="20.5703125" style="4" customWidth="1"/>
    <col min="9730" max="9730" width="9.140625" style="4"/>
    <col min="9731" max="9731" width="11.5703125" style="4" bestFit="1" customWidth="1"/>
    <col min="9732" max="9732" width="34.85546875" style="4" customWidth="1"/>
    <col min="9733" max="9733" width="13" style="4" bestFit="1" customWidth="1"/>
    <col min="9734" max="9734" width="10.85546875" style="4" bestFit="1" customWidth="1"/>
    <col min="9735" max="9739" width="12.7109375" style="4" bestFit="1" customWidth="1"/>
    <col min="9740" max="9742" width="12" style="4" bestFit="1" customWidth="1"/>
    <col min="9743" max="9744" width="11.42578125" style="4" bestFit="1" customWidth="1"/>
    <col min="9745" max="9984" width="9.140625" style="4"/>
    <col min="9985" max="9985" width="20.5703125" style="4" customWidth="1"/>
    <col min="9986" max="9986" width="9.140625" style="4"/>
    <col min="9987" max="9987" width="11.5703125" style="4" bestFit="1" customWidth="1"/>
    <col min="9988" max="9988" width="34.85546875" style="4" customWidth="1"/>
    <col min="9989" max="9989" width="13" style="4" bestFit="1" customWidth="1"/>
    <col min="9990" max="9990" width="10.85546875" style="4" bestFit="1" customWidth="1"/>
    <col min="9991" max="9995" width="12.7109375" style="4" bestFit="1" customWidth="1"/>
    <col min="9996" max="9998" width="12" style="4" bestFit="1" customWidth="1"/>
    <col min="9999" max="10000" width="11.42578125" style="4" bestFit="1" customWidth="1"/>
    <col min="10001" max="10240" width="9.140625" style="4"/>
    <col min="10241" max="10241" width="20.5703125" style="4" customWidth="1"/>
    <col min="10242" max="10242" width="9.140625" style="4"/>
    <col min="10243" max="10243" width="11.5703125" style="4" bestFit="1" customWidth="1"/>
    <col min="10244" max="10244" width="34.85546875" style="4" customWidth="1"/>
    <col min="10245" max="10245" width="13" style="4" bestFit="1" customWidth="1"/>
    <col min="10246" max="10246" width="10.85546875" style="4" bestFit="1" customWidth="1"/>
    <col min="10247" max="10251" width="12.7109375" style="4" bestFit="1" customWidth="1"/>
    <col min="10252" max="10254" width="12" style="4" bestFit="1" customWidth="1"/>
    <col min="10255" max="10256" width="11.42578125" style="4" bestFit="1" customWidth="1"/>
    <col min="10257" max="10496" width="9.140625" style="4"/>
    <col min="10497" max="10497" width="20.5703125" style="4" customWidth="1"/>
    <col min="10498" max="10498" width="9.140625" style="4"/>
    <col min="10499" max="10499" width="11.5703125" style="4" bestFit="1" customWidth="1"/>
    <col min="10500" max="10500" width="34.85546875" style="4" customWidth="1"/>
    <col min="10501" max="10501" width="13" style="4" bestFit="1" customWidth="1"/>
    <col min="10502" max="10502" width="10.85546875" style="4" bestFit="1" customWidth="1"/>
    <col min="10503" max="10507" width="12.7109375" style="4" bestFit="1" customWidth="1"/>
    <col min="10508" max="10510" width="12" style="4" bestFit="1" customWidth="1"/>
    <col min="10511" max="10512" width="11.42578125" style="4" bestFit="1" customWidth="1"/>
    <col min="10513" max="10752" width="9.140625" style="4"/>
    <col min="10753" max="10753" width="20.5703125" style="4" customWidth="1"/>
    <col min="10754" max="10754" width="9.140625" style="4"/>
    <col min="10755" max="10755" width="11.5703125" style="4" bestFit="1" customWidth="1"/>
    <col min="10756" max="10756" width="34.85546875" style="4" customWidth="1"/>
    <col min="10757" max="10757" width="13" style="4" bestFit="1" customWidth="1"/>
    <col min="10758" max="10758" width="10.85546875" style="4" bestFit="1" customWidth="1"/>
    <col min="10759" max="10763" width="12.7109375" style="4" bestFit="1" customWidth="1"/>
    <col min="10764" max="10766" width="12" style="4" bestFit="1" customWidth="1"/>
    <col min="10767" max="10768" width="11.42578125" style="4" bestFit="1" customWidth="1"/>
    <col min="10769" max="11008" width="9.140625" style="4"/>
    <col min="11009" max="11009" width="20.5703125" style="4" customWidth="1"/>
    <col min="11010" max="11010" width="9.140625" style="4"/>
    <col min="11011" max="11011" width="11.5703125" style="4" bestFit="1" customWidth="1"/>
    <col min="11012" max="11012" width="34.85546875" style="4" customWidth="1"/>
    <col min="11013" max="11013" width="13" style="4" bestFit="1" customWidth="1"/>
    <col min="11014" max="11014" width="10.85546875" style="4" bestFit="1" customWidth="1"/>
    <col min="11015" max="11019" width="12.7109375" style="4" bestFit="1" customWidth="1"/>
    <col min="11020" max="11022" width="12" style="4" bestFit="1" customWidth="1"/>
    <col min="11023" max="11024" width="11.42578125" style="4" bestFit="1" customWidth="1"/>
    <col min="11025" max="11264" width="9.140625" style="4"/>
    <col min="11265" max="11265" width="20.5703125" style="4" customWidth="1"/>
    <col min="11266" max="11266" width="9.140625" style="4"/>
    <col min="11267" max="11267" width="11.5703125" style="4" bestFit="1" customWidth="1"/>
    <col min="11268" max="11268" width="34.85546875" style="4" customWidth="1"/>
    <col min="11269" max="11269" width="13" style="4" bestFit="1" customWidth="1"/>
    <col min="11270" max="11270" width="10.85546875" style="4" bestFit="1" customWidth="1"/>
    <col min="11271" max="11275" width="12.7109375" style="4" bestFit="1" customWidth="1"/>
    <col min="11276" max="11278" width="12" style="4" bestFit="1" customWidth="1"/>
    <col min="11279" max="11280" width="11.42578125" style="4" bestFit="1" customWidth="1"/>
    <col min="11281" max="11520" width="9.140625" style="4"/>
    <col min="11521" max="11521" width="20.5703125" style="4" customWidth="1"/>
    <col min="11522" max="11522" width="9.140625" style="4"/>
    <col min="11523" max="11523" width="11.5703125" style="4" bestFit="1" customWidth="1"/>
    <col min="11524" max="11524" width="34.85546875" style="4" customWidth="1"/>
    <col min="11525" max="11525" width="13" style="4" bestFit="1" customWidth="1"/>
    <col min="11526" max="11526" width="10.85546875" style="4" bestFit="1" customWidth="1"/>
    <col min="11527" max="11531" width="12.7109375" style="4" bestFit="1" customWidth="1"/>
    <col min="11532" max="11534" width="12" style="4" bestFit="1" customWidth="1"/>
    <col min="11535" max="11536" width="11.42578125" style="4" bestFit="1" customWidth="1"/>
    <col min="11537" max="11776" width="9.140625" style="4"/>
    <col min="11777" max="11777" width="20.5703125" style="4" customWidth="1"/>
    <col min="11778" max="11778" width="9.140625" style="4"/>
    <col min="11779" max="11779" width="11.5703125" style="4" bestFit="1" customWidth="1"/>
    <col min="11780" max="11780" width="34.85546875" style="4" customWidth="1"/>
    <col min="11781" max="11781" width="13" style="4" bestFit="1" customWidth="1"/>
    <col min="11782" max="11782" width="10.85546875" style="4" bestFit="1" customWidth="1"/>
    <col min="11783" max="11787" width="12.7109375" style="4" bestFit="1" customWidth="1"/>
    <col min="11788" max="11790" width="12" style="4" bestFit="1" customWidth="1"/>
    <col min="11791" max="11792" width="11.42578125" style="4" bestFit="1" customWidth="1"/>
    <col min="11793" max="12032" width="9.140625" style="4"/>
    <col min="12033" max="12033" width="20.5703125" style="4" customWidth="1"/>
    <col min="12034" max="12034" width="9.140625" style="4"/>
    <col min="12035" max="12035" width="11.5703125" style="4" bestFit="1" customWidth="1"/>
    <col min="12036" max="12036" width="34.85546875" style="4" customWidth="1"/>
    <col min="12037" max="12037" width="13" style="4" bestFit="1" customWidth="1"/>
    <col min="12038" max="12038" width="10.85546875" style="4" bestFit="1" customWidth="1"/>
    <col min="12039" max="12043" width="12.7109375" style="4" bestFit="1" customWidth="1"/>
    <col min="12044" max="12046" width="12" style="4" bestFit="1" customWidth="1"/>
    <col min="12047" max="12048" width="11.42578125" style="4" bestFit="1" customWidth="1"/>
    <col min="12049" max="12288" width="9.140625" style="4"/>
    <col min="12289" max="12289" width="20.5703125" style="4" customWidth="1"/>
    <col min="12290" max="12290" width="9.140625" style="4"/>
    <col min="12291" max="12291" width="11.5703125" style="4" bestFit="1" customWidth="1"/>
    <col min="12292" max="12292" width="34.85546875" style="4" customWidth="1"/>
    <col min="12293" max="12293" width="13" style="4" bestFit="1" customWidth="1"/>
    <col min="12294" max="12294" width="10.85546875" style="4" bestFit="1" customWidth="1"/>
    <col min="12295" max="12299" width="12.7109375" style="4" bestFit="1" customWidth="1"/>
    <col min="12300" max="12302" width="12" style="4" bestFit="1" customWidth="1"/>
    <col min="12303" max="12304" width="11.42578125" style="4" bestFit="1" customWidth="1"/>
    <col min="12305" max="12544" width="9.140625" style="4"/>
    <col min="12545" max="12545" width="20.5703125" style="4" customWidth="1"/>
    <col min="12546" max="12546" width="9.140625" style="4"/>
    <col min="12547" max="12547" width="11.5703125" style="4" bestFit="1" customWidth="1"/>
    <col min="12548" max="12548" width="34.85546875" style="4" customWidth="1"/>
    <col min="12549" max="12549" width="13" style="4" bestFit="1" customWidth="1"/>
    <col min="12550" max="12550" width="10.85546875" style="4" bestFit="1" customWidth="1"/>
    <col min="12551" max="12555" width="12.7109375" style="4" bestFit="1" customWidth="1"/>
    <col min="12556" max="12558" width="12" style="4" bestFit="1" customWidth="1"/>
    <col min="12559" max="12560" width="11.42578125" style="4" bestFit="1" customWidth="1"/>
    <col min="12561" max="12800" width="9.140625" style="4"/>
    <col min="12801" max="12801" width="20.5703125" style="4" customWidth="1"/>
    <col min="12802" max="12802" width="9.140625" style="4"/>
    <col min="12803" max="12803" width="11.5703125" style="4" bestFit="1" customWidth="1"/>
    <col min="12804" max="12804" width="34.85546875" style="4" customWidth="1"/>
    <col min="12805" max="12805" width="13" style="4" bestFit="1" customWidth="1"/>
    <col min="12806" max="12806" width="10.85546875" style="4" bestFit="1" customWidth="1"/>
    <col min="12807" max="12811" width="12.7109375" style="4" bestFit="1" customWidth="1"/>
    <col min="12812" max="12814" width="12" style="4" bestFit="1" customWidth="1"/>
    <col min="12815" max="12816" width="11.42578125" style="4" bestFit="1" customWidth="1"/>
    <col min="12817" max="13056" width="9.140625" style="4"/>
    <col min="13057" max="13057" width="20.5703125" style="4" customWidth="1"/>
    <col min="13058" max="13058" width="9.140625" style="4"/>
    <col min="13059" max="13059" width="11.5703125" style="4" bestFit="1" customWidth="1"/>
    <col min="13060" max="13060" width="34.85546875" style="4" customWidth="1"/>
    <col min="13061" max="13061" width="13" style="4" bestFit="1" customWidth="1"/>
    <col min="13062" max="13062" width="10.85546875" style="4" bestFit="1" customWidth="1"/>
    <col min="13063" max="13067" width="12.7109375" style="4" bestFit="1" customWidth="1"/>
    <col min="13068" max="13070" width="12" style="4" bestFit="1" customWidth="1"/>
    <col min="13071" max="13072" width="11.42578125" style="4" bestFit="1" customWidth="1"/>
    <col min="13073" max="13312" width="9.140625" style="4"/>
    <col min="13313" max="13313" width="20.5703125" style="4" customWidth="1"/>
    <col min="13314" max="13314" width="9.140625" style="4"/>
    <col min="13315" max="13315" width="11.5703125" style="4" bestFit="1" customWidth="1"/>
    <col min="13316" max="13316" width="34.85546875" style="4" customWidth="1"/>
    <col min="13317" max="13317" width="13" style="4" bestFit="1" customWidth="1"/>
    <col min="13318" max="13318" width="10.85546875" style="4" bestFit="1" customWidth="1"/>
    <col min="13319" max="13323" width="12.7109375" style="4" bestFit="1" customWidth="1"/>
    <col min="13324" max="13326" width="12" style="4" bestFit="1" customWidth="1"/>
    <col min="13327" max="13328" width="11.42578125" style="4" bestFit="1" customWidth="1"/>
    <col min="13329" max="13568" width="9.140625" style="4"/>
    <col min="13569" max="13569" width="20.5703125" style="4" customWidth="1"/>
    <col min="13570" max="13570" width="9.140625" style="4"/>
    <col min="13571" max="13571" width="11.5703125" style="4" bestFit="1" customWidth="1"/>
    <col min="13572" max="13572" width="34.85546875" style="4" customWidth="1"/>
    <col min="13573" max="13573" width="13" style="4" bestFit="1" customWidth="1"/>
    <col min="13574" max="13574" width="10.85546875" style="4" bestFit="1" customWidth="1"/>
    <col min="13575" max="13579" width="12.7109375" style="4" bestFit="1" customWidth="1"/>
    <col min="13580" max="13582" width="12" style="4" bestFit="1" customWidth="1"/>
    <col min="13583" max="13584" width="11.42578125" style="4" bestFit="1" customWidth="1"/>
    <col min="13585" max="13824" width="9.140625" style="4"/>
    <col min="13825" max="13825" width="20.5703125" style="4" customWidth="1"/>
    <col min="13826" max="13826" width="9.140625" style="4"/>
    <col min="13827" max="13827" width="11.5703125" style="4" bestFit="1" customWidth="1"/>
    <col min="13828" max="13828" width="34.85546875" style="4" customWidth="1"/>
    <col min="13829" max="13829" width="13" style="4" bestFit="1" customWidth="1"/>
    <col min="13830" max="13830" width="10.85546875" style="4" bestFit="1" customWidth="1"/>
    <col min="13831" max="13835" width="12.7109375" style="4" bestFit="1" customWidth="1"/>
    <col min="13836" max="13838" width="12" style="4" bestFit="1" customWidth="1"/>
    <col min="13839" max="13840" width="11.42578125" style="4" bestFit="1" customWidth="1"/>
    <col min="13841" max="14080" width="9.140625" style="4"/>
    <col min="14081" max="14081" width="20.5703125" style="4" customWidth="1"/>
    <col min="14082" max="14082" width="9.140625" style="4"/>
    <col min="14083" max="14083" width="11.5703125" style="4" bestFit="1" customWidth="1"/>
    <col min="14084" max="14084" width="34.85546875" style="4" customWidth="1"/>
    <col min="14085" max="14085" width="13" style="4" bestFit="1" customWidth="1"/>
    <col min="14086" max="14086" width="10.85546875" style="4" bestFit="1" customWidth="1"/>
    <col min="14087" max="14091" width="12.7109375" style="4" bestFit="1" customWidth="1"/>
    <col min="14092" max="14094" width="12" style="4" bestFit="1" customWidth="1"/>
    <col min="14095" max="14096" width="11.42578125" style="4" bestFit="1" customWidth="1"/>
    <col min="14097" max="14336" width="9.140625" style="4"/>
    <col min="14337" max="14337" width="20.5703125" style="4" customWidth="1"/>
    <col min="14338" max="14338" width="9.140625" style="4"/>
    <col min="14339" max="14339" width="11.5703125" style="4" bestFit="1" customWidth="1"/>
    <col min="14340" max="14340" width="34.85546875" style="4" customWidth="1"/>
    <col min="14341" max="14341" width="13" style="4" bestFit="1" customWidth="1"/>
    <col min="14342" max="14342" width="10.85546875" style="4" bestFit="1" customWidth="1"/>
    <col min="14343" max="14347" width="12.7109375" style="4" bestFit="1" customWidth="1"/>
    <col min="14348" max="14350" width="12" style="4" bestFit="1" customWidth="1"/>
    <col min="14351" max="14352" width="11.42578125" style="4" bestFit="1" customWidth="1"/>
    <col min="14353" max="14592" width="9.140625" style="4"/>
    <col min="14593" max="14593" width="20.5703125" style="4" customWidth="1"/>
    <col min="14594" max="14594" width="9.140625" style="4"/>
    <col min="14595" max="14595" width="11.5703125" style="4" bestFit="1" customWidth="1"/>
    <col min="14596" max="14596" width="34.85546875" style="4" customWidth="1"/>
    <col min="14597" max="14597" width="13" style="4" bestFit="1" customWidth="1"/>
    <col min="14598" max="14598" width="10.85546875" style="4" bestFit="1" customWidth="1"/>
    <col min="14599" max="14603" width="12.7109375" style="4" bestFit="1" customWidth="1"/>
    <col min="14604" max="14606" width="12" style="4" bestFit="1" customWidth="1"/>
    <col min="14607" max="14608" width="11.42578125" style="4" bestFit="1" customWidth="1"/>
    <col min="14609" max="14848" width="9.140625" style="4"/>
    <col min="14849" max="14849" width="20.5703125" style="4" customWidth="1"/>
    <col min="14850" max="14850" width="9.140625" style="4"/>
    <col min="14851" max="14851" width="11.5703125" style="4" bestFit="1" customWidth="1"/>
    <col min="14852" max="14852" width="34.85546875" style="4" customWidth="1"/>
    <col min="14853" max="14853" width="13" style="4" bestFit="1" customWidth="1"/>
    <col min="14854" max="14854" width="10.85546875" style="4" bestFit="1" customWidth="1"/>
    <col min="14855" max="14859" width="12.7109375" style="4" bestFit="1" customWidth="1"/>
    <col min="14860" max="14862" width="12" style="4" bestFit="1" customWidth="1"/>
    <col min="14863" max="14864" width="11.42578125" style="4" bestFit="1" customWidth="1"/>
    <col min="14865" max="15104" width="9.140625" style="4"/>
    <col min="15105" max="15105" width="20.5703125" style="4" customWidth="1"/>
    <col min="15106" max="15106" width="9.140625" style="4"/>
    <col min="15107" max="15107" width="11.5703125" style="4" bestFit="1" customWidth="1"/>
    <col min="15108" max="15108" width="34.85546875" style="4" customWidth="1"/>
    <col min="15109" max="15109" width="13" style="4" bestFit="1" customWidth="1"/>
    <col min="15110" max="15110" width="10.85546875" style="4" bestFit="1" customWidth="1"/>
    <col min="15111" max="15115" width="12.7109375" style="4" bestFit="1" customWidth="1"/>
    <col min="15116" max="15118" width="12" style="4" bestFit="1" customWidth="1"/>
    <col min="15119" max="15120" width="11.42578125" style="4" bestFit="1" customWidth="1"/>
    <col min="15121" max="15360" width="9.140625" style="4"/>
    <col min="15361" max="15361" width="20.5703125" style="4" customWidth="1"/>
    <col min="15362" max="15362" width="9.140625" style="4"/>
    <col min="15363" max="15363" width="11.5703125" style="4" bestFit="1" customWidth="1"/>
    <col min="15364" max="15364" width="34.85546875" style="4" customWidth="1"/>
    <col min="15365" max="15365" width="13" style="4" bestFit="1" customWidth="1"/>
    <col min="15366" max="15366" width="10.85546875" style="4" bestFit="1" customWidth="1"/>
    <col min="15367" max="15371" width="12.7109375" style="4" bestFit="1" customWidth="1"/>
    <col min="15372" max="15374" width="12" style="4" bestFit="1" customWidth="1"/>
    <col min="15375" max="15376" width="11.42578125" style="4" bestFit="1" customWidth="1"/>
    <col min="15377" max="15616" width="9.140625" style="4"/>
    <col min="15617" max="15617" width="20.5703125" style="4" customWidth="1"/>
    <col min="15618" max="15618" width="9.140625" style="4"/>
    <col min="15619" max="15619" width="11.5703125" style="4" bestFit="1" customWidth="1"/>
    <col min="15620" max="15620" width="34.85546875" style="4" customWidth="1"/>
    <col min="15621" max="15621" width="13" style="4" bestFit="1" customWidth="1"/>
    <col min="15622" max="15622" width="10.85546875" style="4" bestFit="1" customWidth="1"/>
    <col min="15623" max="15627" width="12.7109375" style="4" bestFit="1" customWidth="1"/>
    <col min="15628" max="15630" width="12" style="4" bestFit="1" customWidth="1"/>
    <col min="15631" max="15632" width="11.42578125" style="4" bestFit="1" customWidth="1"/>
    <col min="15633" max="15872" width="9.140625" style="4"/>
    <col min="15873" max="15873" width="20.5703125" style="4" customWidth="1"/>
    <col min="15874" max="15874" width="9.140625" style="4"/>
    <col min="15875" max="15875" width="11.5703125" style="4" bestFit="1" customWidth="1"/>
    <col min="15876" max="15876" width="34.85546875" style="4" customWidth="1"/>
    <col min="15877" max="15877" width="13" style="4" bestFit="1" customWidth="1"/>
    <col min="15878" max="15878" width="10.85546875" style="4" bestFit="1" customWidth="1"/>
    <col min="15879" max="15883" width="12.7109375" style="4" bestFit="1" customWidth="1"/>
    <col min="15884" max="15886" width="12" style="4" bestFit="1" customWidth="1"/>
    <col min="15887" max="15888" width="11.42578125" style="4" bestFit="1" customWidth="1"/>
    <col min="15889" max="16128" width="9.140625" style="4"/>
    <col min="16129" max="16129" width="20.5703125" style="4" customWidth="1"/>
    <col min="16130" max="16130" width="9.140625" style="4"/>
    <col min="16131" max="16131" width="11.5703125" style="4" bestFit="1" customWidth="1"/>
    <col min="16132" max="16132" width="34.85546875" style="4" customWidth="1"/>
    <col min="16133" max="16133" width="13" style="4" bestFit="1" customWidth="1"/>
    <col min="16134" max="16134" width="10.85546875" style="4" bestFit="1" customWidth="1"/>
    <col min="16135" max="16139" width="12.7109375" style="4" bestFit="1" customWidth="1"/>
    <col min="16140" max="16142" width="12" style="4" bestFit="1" customWidth="1"/>
    <col min="16143" max="16144" width="11.42578125" style="4" bestFit="1" customWidth="1"/>
    <col min="16145" max="16384" width="9.140625" style="4"/>
  </cols>
  <sheetData>
    <row r="1" spans="1:16">
      <c r="A1" s="1" t="s">
        <v>0</v>
      </c>
      <c r="B1" s="2">
        <v>1</v>
      </c>
      <c r="C1" s="3">
        <f>-SUM('[1]Весь проект'!C84:F84)</f>
        <v>977503788.74039996</v>
      </c>
      <c r="D1" s="1"/>
    </row>
    <row r="2" spans="1:16">
      <c r="A2" s="1" t="s">
        <v>1</v>
      </c>
      <c r="B2" s="2">
        <v>0.2</v>
      </c>
      <c r="C2" s="3">
        <f>C1*B2</f>
        <v>195500757.74808002</v>
      </c>
      <c r="D2" s="1" t="s">
        <v>2</v>
      </c>
    </row>
    <row r="3" spans="1:16">
      <c r="A3" s="1" t="s">
        <v>3</v>
      </c>
      <c r="B3" s="2">
        <v>0.8</v>
      </c>
      <c r="C3" s="3">
        <f>C1*B3</f>
        <v>782003030.99232006</v>
      </c>
      <c r="D3" s="1" t="s">
        <v>4</v>
      </c>
    </row>
    <row r="4" spans="1:16">
      <c r="D4" s="5" t="s">
        <v>5</v>
      </c>
      <c r="E4" s="6"/>
      <c r="F4" s="6"/>
      <c r="G4" s="6"/>
      <c r="H4" s="6"/>
      <c r="I4" s="6"/>
      <c r="J4" s="6"/>
      <c r="K4" s="6"/>
      <c r="L4" s="7"/>
      <c r="M4" s="7"/>
      <c r="N4" s="7"/>
      <c r="O4" s="7"/>
      <c r="P4" s="7"/>
    </row>
    <row r="5" spans="1:16" ht="38.25">
      <c r="D5" s="8" t="s">
        <v>6</v>
      </c>
      <c r="E5" s="1"/>
      <c r="F5" s="1"/>
      <c r="G5" s="1"/>
      <c r="H5" s="1"/>
      <c r="I5" s="1"/>
      <c r="J5" s="1"/>
      <c r="K5" s="1"/>
      <c r="L5" s="9"/>
      <c r="M5" s="9"/>
      <c r="N5" s="9"/>
      <c r="O5" s="9"/>
      <c r="P5" s="9"/>
    </row>
    <row r="6" spans="1:16">
      <c r="D6" s="10" t="s">
        <v>7</v>
      </c>
      <c r="E6" s="10"/>
      <c r="F6" s="10"/>
      <c r="G6" s="10">
        <v>1</v>
      </c>
      <c r="H6" s="10">
        <v>2</v>
      </c>
      <c r="I6" s="10">
        <v>3</v>
      </c>
      <c r="J6" s="10">
        <v>4</v>
      </c>
      <c r="K6" s="10">
        <v>5</v>
      </c>
      <c r="L6" s="11"/>
      <c r="M6" s="11"/>
      <c r="N6" s="11"/>
      <c r="O6" s="11"/>
      <c r="P6" s="11"/>
    </row>
    <row r="7" spans="1:16">
      <c r="D7" s="1" t="s">
        <v>8</v>
      </c>
      <c r="E7" s="2">
        <v>0.12</v>
      </c>
      <c r="F7" s="1"/>
      <c r="G7" s="1"/>
      <c r="H7" s="1"/>
      <c r="I7" s="1"/>
      <c r="J7" s="1"/>
      <c r="K7" s="1"/>
      <c r="L7" s="9"/>
      <c r="M7" s="9"/>
      <c r="N7" s="9"/>
      <c r="O7" s="9"/>
      <c r="P7" s="9"/>
    </row>
    <row r="8" spans="1:16">
      <c r="D8" s="1" t="s">
        <v>9</v>
      </c>
      <c r="E8" s="1">
        <v>5</v>
      </c>
      <c r="F8" s="1"/>
      <c r="G8" s="1"/>
      <c r="H8" s="1"/>
      <c r="I8" s="1"/>
      <c r="J8" s="1"/>
      <c r="K8" s="1"/>
      <c r="L8" s="9"/>
      <c r="M8" s="9"/>
      <c r="N8" s="9"/>
      <c r="O8" s="9"/>
      <c r="P8" s="9"/>
    </row>
    <row r="9" spans="1:16">
      <c r="D9" s="1" t="s">
        <v>10</v>
      </c>
      <c r="E9" s="3"/>
      <c r="F9" s="3">
        <f>C3</f>
        <v>782003030.99232006</v>
      </c>
      <c r="G9" s="1"/>
      <c r="H9" s="1"/>
      <c r="I9" s="1"/>
      <c r="J9" s="1"/>
      <c r="K9" s="1"/>
      <c r="L9" s="9"/>
      <c r="M9" s="9"/>
      <c r="N9" s="9"/>
      <c r="O9" s="9"/>
      <c r="P9" s="9"/>
    </row>
    <row r="10" spans="1:16">
      <c r="D10" s="1" t="s">
        <v>11</v>
      </c>
      <c r="E10" s="3"/>
      <c r="F10" s="3">
        <f>F9</f>
        <v>782003030.99232006</v>
      </c>
      <c r="G10" s="12">
        <f>F11+F10</f>
        <v>875843394.71139848</v>
      </c>
      <c r="H10" s="12">
        <f>G14</f>
        <v>737977120.72753894</v>
      </c>
      <c r="I10" s="12">
        <f>H14</f>
        <v>583566893.86561632</v>
      </c>
      <c r="J10" s="12">
        <f>I14</f>
        <v>410627439.78026295</v>
      </c>
      <c r="K10" s="12">
        <f>J14</f>
        <v>216935251.20466715</v>
      </c>
      <c r="L10" s="13"/>
      <c r="M10" s="13"/>
      <c r="N10" s="13"/>
      <c r="O10" s="13"/>
      <c r="P10" s="13"/>
    </row>
    <row r="11" spans="1:16">
      <c r="D11" s="1" t="s">
        <v>12</v>
      </c>
      <c r="E11" s="1"/>
      <c r="F11" s="14">
        <f>F10*E7</f>
        <v>93840363.719078407</v>
      </c>
      <c r="G11" s="12"/>
      <c r="H11" s="1"/>
      <c r="I11" s="1"/>
      <c r="J11" s="1"/>
      <c r="K11" s="1"/>
      <c r="L11" s="9"/>
      <c r="M11" s="9"/>
      <c r="N11" s="9"/>
      <c r="O11" s="9"/>
      <c r="P11" s="9"/>
    </row>
    <row r="12" spans="1:16">
      <c r="D12" s="1" t="s">
        <v>13</v>
      </c>
      <c r="E12" s="1"/>
      <c r="F12" s="1"/>
      <c r="G12" s="15">
        <f>$E$15-G13</f>
        <v>137866273.98385954</v>
      </c>
      <c r="H12" s="15">
        <f>$E$15-H13</f>
        <v>154410226.86192268</v>
      </c>
      <c r="I12" s="15">
        <f>$E$15-I13</f>
        <v>172939454.08535337</v>
      </c>
      <c r="J12" s="15">
        <f>$E$15-J13</f>
        <v>193692188.5755958</v>
      </c>
      <c r="K12" s="15">
        <f>$E$15-K13</f>
        <v>216935251.20466727</v>
      </c>
      <c r="L12" s="16"/>
      <c r="M12" s="16"/>
      <c r="N12" s="16"/>
      <c r="O12" s="16"/>
      <c r="P12" s="16"/>
    </row>
    <row r="13" spans="1:16">
      <c r="D13" s="1" t="s">
        <v>14</v>
      </c>
      <c r="E13" s="1"/>
      <c r="F13" s="1"/>
      <c r="G13" s="12">
        <f>G10*$E$7</f>
        <v>105101207.36536781</v>
      </c>
      <c r="H13" s="12">
        <f>H10*$E$7</f>
        <v>88557254.487304673</v>
      </c>
      <c r="I13" s="12">
        <f>I10*$E$7</f>
        <v>70028027.26387395</v>
      </c>
      <c r="J13" s="12">
        <f>J10*$E$7</f>
        <v>49275292.77363155</v>
      </c>
      <c r="K13" s="12">
        <f>K10*$E$7</f>
        <v>26032230.144560058</v>
      </c>
      <c r="L13" s="13"/>
      <c r="M13" s="13"/>
      <c r="N13" s="13"/>
      <c r="O13" s="13"/>
      <c r="P13" s="13"/>
    </row>
    <row r="14" spans="1:16">
      <c r="D14" s="1" t="s">
        <v>15</v>
      </c>
      <c r="E14" s="1"/>
      <c r="F14" s="12">
        <f>G10</f>
        <v>875843394.71139848</v>
      </c>
      <c r="G14" s="12">
        <f>F14-G12</f>
        <v>737977120.72753894</v>
      </c>
      <c r="H14" s="12">
        <f>G14-H12</f>
        <v>583566893.86561632</v>
      </c>
      <c r="I14" s="12">
        <f>H14-I12</f>
        <v>410627439.78026295</v>
      </c>
      <c r="J14" s="12">
        <f>I14-J12</f>
        <v>216935251.20466715</v>
      </c>
      <c r="K14" s="12">
        <f>J14-K12</f>
        <v>0</v>
      </c>
      <c r="L14" s="13"/>
      <c r="M14" s="13"/>
      <c r="N14" s="13"/>
      <c r="O14" s="13"/>
      <c r="P14" s="13"/>
    </row>
    <row r="15" spans="1:16">
      <c r="D15" s="1" t="s">
        <v>16</v>
      </c>
      <c r="E15" s="15">
        <f>-PMT(E7,E8,F14,,0)</f>
        <v>242967481.34922734</v>
      </c>
      <c r="F15" s="1"/>
      <c r="G15" s="1"/>
      <c r="H15" s="1"/>
      <c r="I15" s="1"/>
      <c r="J15" s="1"/>
      <c r="K15" s="1"/>
      <c r="L15" s="9"/>
      <c r="M15" s="9"/>
      <c r="N15" s="9"/>
      <c r="O15" s="9"/>
      <c r="P15" s="9"/>
    </row>
    <row r="16" spans="1:16">
      <c r="F16" s="17" t="s">
        <v>17</v>
      </c>
      <c r="G16" s="18" t="s">
        <v>18</v>
      </c>
      <c r="H16" s="18" t="s">
        <v>19</v>
      </c>
      <c r="I16" s="18" t="s">
        <v>20</v>
      </c>
      <c r="J16" s="18" t="s">
        <v>21</v>
      </c>
      <c r="K16" s="7" t="s">
        <v>22</v>
      </c>
    </row>
    <row r="17" spans="5:11">
      <c r="E17" s="4" t="s">
        <v>23</v>
      </c>
      <c r="F17" s="19">
        <f>C3+C2+'[1]Весь проект'!E95</f>
        <v>977503788.74040008</v>
      </c>
      <c r="G17" s="20">
        <f>F17+'[1]Весь проект'!F95-G12-G13</f>
        <v>734536307.39117277</v>
      </c>
      <c r="H17" s="20">
        <f>G17+'[1]Весь проект'!G95-H12-H13</f>
        <v>491568826.04194546</v>
      </c>
      <c r="I17" s="20">
        <f>H17+'[1]Весь проект'!H95-I12-I13</f>
        <v>248601344.69271815</v>
      </c>
      <c r="J17" s="20">
        <f>I17-J13-J14</f>
        <v>-17609199.285580546</v>
      </c>
      <c r="K17" s="20">
        <f>J17-K12-K13</f>
        <v>-260576680.63480788</v>
      </c>
    </row>
    <row r="18" spans="5:11">
      <c r="F18" s="21"/>
    </row>
    <row r="19" spans="5:11">
      <c r="G19" s="22"/>
    </row>
  </sheetData>
  <mergeCells count="1">
    <mergeCell ref="D4:K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17"/>
  <sheetViews>
    <sheetView workbookViewId="0">
      <selection activeCell="F18" sqref="F18"/>
    </sheetView>
  </sheetViews>
  <sheetFormatPr defaultRowHeight="15"/>
  <sheetData>
    <row r="5" spans="2:6">
      <c r="B5">
        <v>11</v>
      </c>
      <c r="C5">
        <v>5</v>
      </c>
      <c r="F5">
        <v>89.55</v>
      </c>
    </row>
    <row r="6" spans="2:6">
      <c r="B6">
        <v>7</v>
      </c>
      <c r="C6">
        <v>4</v>
      </c>
      <c r="F6">
        <v>87.16</v>
      </c>
    </row>
    <row r="7" spans="2:6">
      <c r="B7">
        <v>5</v>
      </c>
      <c r="C7">
        <v>3</v>
      </c>
      <c r="F7">
        <v>90.16</v>
      </c>
    </row>
    <row r="8" spans="2:6">
      <c r="C8">
        <f>B5*C5+B6*C6+B7*C7</f>
        <v>98</v>
      </c>
      <c r="F8">
        <v>85</v>
      </c>
    </row>
    <row r="9" spans="2:6">
      <c r="C9">
        <f>C8/SUM(B5:B7)</f>
        <v>4.2608695652173916</v>
      </c>
      <c r="F9">
        <v>79.22</v>
      </c>
    </row>
    <row r="10" spans="2:6">
      <c r="F10">
        <v>74.72</v>
      </c>
    </row>
    <row r="11" spans="2:6">
      <c r="F11">
        <v>69.849999999999994</v>
      </c>
    </row>
    <row r="12" spans="2:6">
      <c r="F12">
        <v>78.819999999999993</v>
      </c>
    </row>
    <row r="16" spans="2:6">
      <c r="F16">
        <f>AVERAGE(F5:F12)</f>
        <v>81.81</v>
      </c>
    </row>
    <row r="17" spans="6:6">
      <c r="F17">
        <f>F16*5/100</f>
        <v>4.0905000000000005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Кредит (2)</vt:lpstr>
      <vt:lpstr>кредит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N.V.Braila</dc:creator>
  <cp:lastModifiedBy>N.V.Braila</cp:lastModifiedBy>
  <dcterms:created xsi:type="dcterms:W3CDTF">2023-12-11T21:51:52Z</dcterms:created>
  <dcterms:modified xsi:type="dcterms:W3CDTF">2023-12-13T18:52:11Z</dcterms:modified>
</cp:coreProperties>
</file>