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C:\Users\Douglas.Crooke\OneDrive - add energy group\CriticalityVBA\"/>
    </mc:Choice>
  </mc:AlternateContent>
  <bookViews>
    <workbookView xWindow="1860" yWindow="0" windowWidth="27870" windowHeight="11295" activeTab="3"/>
  </bookViews>
  <sheets>
    <sheet name="README" sheetId="4" r:id="rId1"/>
    <sheet name="Before" sheetId="1" r:id="rId2"/>
    <sheet name="After" sheetId="2" r:id="rId3"/>
    <sheet name="Chart1" sheetId="3" r:id="rId4"/>
  </sheets>
  <externalReferences>
    <externalReference r:id="rId5"/>
    <externalReference r:id="rId6"/>
  </externalReferences>
  <definedNames>
    <definedName name="ValidRisksRange">[1]!ValidRisks[ValidRisks]</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 r="M1" i="2" l="1"/>
  <c r="O1" i="2"/>
  <c r="N1" i="2"/>
  <c r="P1" i="2"/>
</calcChain>
</file>

<file path=xl/sharedStrings.xml><?xml version="1.0" encoding="utf-8"?>
<sst xmlns="http://schemas.openxmlformats.org/spreadsheetml/2006/main" count="1883" uniqueCount="247">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</sst>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6">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Criticality Changes From Systems Feedback (3.0-&gt;3.1)</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chemeClr val="accent1">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After!$M$5:$M$107</c:f>
              <c:numCache>
                <c:formatCode>General</c:formatCode>
                <c:ptCount val="103"/>
                <c:pt idx="0">
                  <c:v>6814</c:v>
                </c:pt>
                <c:pt idx="1">
                  <c:v>6814</c:v>
                </c:pt>
                <c:pt idx="2">
                  <c:v>6814</c:v>
                </c:pt>
                <c:pt idx="3">
                  <c:v>6814</c:v>
                </c:pt>
                <c:pt idx="4">
                  <c:v>6814</c:v>
                </c:pt>
                <c:pt idx="5">
                  <c:v>6814</c:v>
                </c:pt>
                <c:pt idx="6">
                  <c:v>6814</c:v>
                </c:pt>
                <c:pt idx="7">
                  <c:v>6814</c:v>
                </c:pt>
                <c:pt idx="8">
                  <c:v>6814</c:v>
                </c:pt>
                <c:pt idx="9">
                  <c:v>6814</c:v>
                </c:pt>
                <c:pt idx="10">
                  <c:v>6814</c:v>
                </c:pt>
                <c:pt idx="11">
                  <c:v>6814</c:v>
                </c:pt>
                <c:pt idx="12">
                  <c:v>6814</c:v>
                </c:pt>
                <c:pt idx="13">
                  <c:v>6814</c:v>
                </c:pt>
                <c:pt idx="14">
                  <c:v>6814</c:v>
                </c:pt>
                <c:pt idx="15">
                  <c:v>6814</c:v>
                </c:pt>
                <c:pt idx="16">
                  <c:v>6814</c:v>
                </c:pt>
                <c:pt idx="17">
                  <c:v>6814</c:v>
                </c:pt>
                <c:pt idx="18">
                  <c:v>6814</c:v>
                </c:pt>
                <c:pt idx="19">
                  <c:v>6814</c:v>
                </c:pt>
                <c:pt idx="20">
                  <c:v>6814</c:v>
                </c:pt>
                <c:pt idx="21">
                  <c:v>6536</c:v>
                </c:pt>
                <c:pt idx="22">
                  <c:v>6238</c:v>
                </c:pt>
                <c:pt idx="23">
                  <c:v>6190</c:v>
                </c:pt>
                <c:pt idx="24">
                  <c:v>6190</c:v>
                </c:pt>
                <c:pt idx="25">
                  <c:v>5620</c:v>
                </c:pt>
                <c:pt idx="26">
                  <c:v>5027</c:v>
                </c:pt>
                <c:pt idx="27">
                  <c:v>5027</c:v>
                </c:pt>
                <c:pt idx="28">
                  <c:v>4725</c:v>
                </c:pt>
                <c:pt idx="29">
                  <c:v>4522</c:v>
                </c:pt>
                <c:pt idx="30">
                  <c:v>4418</c:v>
                </c:pt>
                <c:pt idx="31">
                  <c:v>3859</c:v>
                </c:pt>
                <c:pt idx="32">
                  <c:v>3859</c:v>
                </c:pt>
                <c:pt idx="33">
                  <c:v>3859</c:v>
                </c:pt>
                <c:pt idx="34">
                  <c:v>3859</c:v>
                </c:pt>
                <c:pt idx="35">
                  <c:v>3859</c:v>
                </c:pt>
                <c:pt idx="36">
                  <c:v>3859</c:v>
                </c:pt>
                <c:pt idx="37">
                  <c:v>3859</c:v>
                </c:pt>
                <c:pt idx="38">
                  <c:v>3859</c:v>
                </c:pt>
                <c:pt idx="39">
                  <c:v>3859</c:v>
                </c:pt>
                <c:pt idx="40">
                  <c:v>3859</c:v>
                </c:pt>
                <c:pt idx="41">
                  <c:v>3851</c:v>
                </c:pt>
                <c:pt idx="42">
                  <c:v>3851</c:v>
                </c:pt>
                <c:pt idx="43">
                  <c:v>3851</c:v>
                </c:pt>
                <c:pt idx="44">
                  <c:v>3851</c:v>
                </c:pt>
                <c:pt idx="45">
                  <c:v>3851</c:v>
                </c:pt>
                <c:pt idx="46">
                  <c:v>3795</c:v>
                </c:pt>
                <c:pt idx="47">
                  <c:v>3664</c:v>
                </c:pt>
                <c:pt idx="48">
                  <c:v>3679</c:v>
                </c:pt>
                <c:pt idx="49">
                  <c:v>3679</c:v>
                </c:pt>
                <c:pt idx="50">
                  <c:v>3679</c:v>
                </c:pt>
                <c:pt idx="51">
                  <c:v>3679</c:v>
                </c:pt>
                <c:pt idx="52">
                  <c:v>3679</c:v>
                </c:pt>
                <c:pt idx="53">
                  <c:v>3679</c:v>
                </c:pt>
                <c:pt idx="54">
                  <c:v>3679</c:v>
                </c:pt>
                <c:pt idx="55">
                  <c:v>3679</c:v>
                </c:pt>
                <c:pt idx="56">
                  <c:v>3679</c:v>
                </c:pt>
                <c:pt idx="57">
                  <c:v>3668</c:v>
                </c:pt>
                <c:pt idx="58">
                  <c:v>3668</c:v>
                </c:pt>
                <c:pt idx="59">
                  <c:v>3668</c:v>
                </c:pt>
                <c:pt idx="60">
                  <c:v>3668</c:v>
                </c:pt>
                <c:pt idx="61">
                  <c:v>3404</c:v>
                </c:pt>
                <c:pt idx="62">
                  <c:v>3404</c:v>
                </c:pt>
                <c:pt idx="63">
                  <c:v>3401</c:v>
                </c:pt>
                <c:pt idx="64">
                  <c:v>3379</c:v>
                </c:pt>
                <c:pt idx="65">
                  <c:v>3379</c:v>
                </c:pt>
                <c:pt idx="66">
                  <c:v>3319</c:v>
                </c:pt>
                <c:pt idx="67">
                  <c:v>3319</c:v>
                </c:pt>
                <c:pt idx="68">
                  <c:v>3319</c:v>
                </c:pt>
                <c:pt idx="69">
                  <c:v>3319</c:v>
                </c:pt>
                <c:pt idx="70">
                  <c:v>3319</c:v>
                </c:pt>
                <c:pt idx="71">
                  <c:v>3319</c:v>
                </c:pt>
                <c:pt idx="72">
                  <c:v>3319</c:v>
                </c:pt>
                <c:pt idx="73">
                  <c:v>3319</c:v>
                </c:pt>
                <c:pt idx="74">
                  <c:v>3319</c:v>
                </c:pt>
                <c:pt idx="75">
                  <c:v>3319</c:v>
                </c:pt>
                <c:pt idx="76">
                  <c:v>3319</c:v>
                </c:pt>
                <c:pt idx="77">
                  <c:v>3319</c:v>
                </c:pt>
                <c:pt idx="78">
                  <c:v>3319</c:v>
                </c:pt>
                <c:pt idx="79">
                  <c:v>3319</c:v>
                </c:pt>
                <c:pt idx="80">
                  <c:v>3319</c:v>
                </c:pt>
                <c:pt idx="81">
                  <c:v>3319</c:v>
                </c:pt>
                <c:pt idx="82">
                  <c:v>3319</c:v>
                </c:pt>
                <c:pt idx="83">
                  <c:v>3319</c:v>
                </c:pt>
                <c:pt idx="84">
                  <c:v>3319</c:v>
                </c:pt>
                <c:pt idx="85">
                  <c:v>3319</c:v>
                </c:pt>
                <c:pt idx="86">
                  <c:v>3319</c:v>
                </c:pt>
                <c:pt idx="87">
                  <c:v>3319</c:v>
                </c:pt>
                <c:pt idx="88">
                  <c:v>3273</c:v>
                </c:pt>
                <c:pt idx="89">
                  <c:v>3273</c:v>
                </c:pt>
                <c:pt idx="90">
                  <c:v>3273</c:v>
                </c:pt>
                <c:pt idx="91">
                  <c:v>3273</c:v>
                </c:pt>
                <c:pt idx="92">
                  <c:v>3273</c:v>
                </c:pt>
                <c:pt idx="93">
                  <c:v>3273</c:v>
                </c:pt>
                <c:pt idx="94">
                  <c:v>3273</c:v>
                </c:pt>
                <c:pt idx="95">
                  <c:v>3273</c:v>
                </c:pt>
                <c:pt idx="96">
                  <c:v>3273</c:v>
                </c:pt>
                <c:pt idx="97">
                  <c:v>3273</c:v>
                </c:pt>
                <c:pt idx="98">
                  <c:v>3273</c:v>
                </c:pt>
                <c:pt idx="99">
                  <c:v>3273</c:v>
                </c:pt>
                <c:pt idx="100">
                  <c:v>3273</c:v>
                </c:pt>
                <c:pt idx="101">
                  <c:v>3273</c:v>
                </c:pt>
                <c:pt idx="102">
                  <c:v>3273</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chemeClr val="accent2">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After!$N$5:$N$107</c:f>
              <c:numCache>
                <c:formatCode>General</c:formatCode>
                <c:ptCount val="103"/>
                <c:pt idx="0">
                  <c:v>24513</c:v>
                </c:pt>
                <c:pt idx="1">
                  <c:v>24513</c:v>
                </c:pt>
                <c:pt idx="2">
                  <c:v>24513</c:v>
                </c:pt>
                <c:pt idx="3">
                  <c:v>24513</c:v>
                </c:pt>
                <c:pt idx="4">
                  <c:v>24513</c:v>
                </c:pt>
                <c:pt idx="5">
                  <c:v>24513</c:v>
                </c:pt>
                <c:pt idx="6">
                  <c:v>24513</c:v>
                </c:pt>
                <c:pt idx="7">
                  <c:v>24513</c:v>
                </c:pt>
                <c:pt idx="8">
                  <c:v>24513</c:v>
                </c:pt>
                <c:pt idx="9">
                  <c:v>24513</c:v>
                </c:pt>
                <c:pt idx="10">
                  <c:v>24513</c:v>
                </c:pt>
                <c:pt idx="11">
                  <c:v>24513</c:v>
                </c:pt>
                <c:pt idx="12">
                  <c:v>24513</c:v>
                </c:pt>
                <c:pt idx="13">
                  <c:v>24513</c:v>
                </c:pt>
                <c:pt idx="14">
                  <c:v>24513</c:v>
                </c:pt>
                <c:pt idx="15">
                  <c:v>24513</c:v>
                </c:pt>
                <c:pt idx="16">
                  <c:v>24513</c:v>
                </c:pt>
                <c:pt idx="17">
                  <c:v>24513</c:v>
                </c:pt>
                <c:pt idx="18">
                  <c:v>24513</c:v>
                </c:pt>
                <c:pt idx="19">
                  <c:v>24513</c:v>
                </c:pt>
                <c:pt idx="20">
                  <c:v>24513</c:v>
                </c:pt>
                <c:pt idx="21">
                  <c:v>23340</c:v>
                </c:pt>
                <c:pt idx="22">
                  <c:v>22303</c:v>
                </c:pt>
                <c:pt idx="23">
                  <c:v>22114</c:v>
                </c:pt>
                <c:pt idx="24">
                  <c:v>22111</c:v>
                </c:pt>
                <c:pt idx="25">
                  <c:v>20928</c:v>
                </c:pt>
                <c:pt idx="26">
                  <c:v>19624</c:v>
                </c:pt>
                <c:pt idx="27">
                  <c:v>19624</c:v>
                </c:pt>
                <c:pt idx="28">
                  <c:v>19073</c:v>
                </c:pt>
                <c:pt idx="29">
                  <c:v>17371</c:v>
                </c:pt>
                <c:pt idx="30">
                  <c:v>16840</c:v>
                </c:pt>
                <c:pt idx="31">
                  <c:v>14587</c:v>
                </c:pt>
                <c:pt idx="32">
                  <c:v>14587</c:v>
                </c:pt>
                <c:pt idx="33">
                  <c:v>14587</c:v>
                </c:pt>
                <c:pt idx="34">
                  <c:v>14587</c:v>
                </c:pt>
                <c:pt idx="35">
                  <c:v>14587</c:v>
                </c:pt>
                <c:pt idx="36">
                  <c:v>14587</c:v>
                </c:pt>
                <c:pt idx="37">
                  <c:v>14587</c:v>
                </c:pt>
                <c:pt idx="38">
                  <c:v>14587</c:v>
                </c:pt>
                <c:pt idx="39">
                  <c:v>14587</c:v>
                </c:pt>
                <c:pt idx="40">
                  <c:v>14587</c:v>
                </c:pt>
                <c:pt idx="41">
                  <c:v>14595</c:v>
                </c:pt>
                <c:pt idx="42">
                  <c:v>14595</c:v>
                </c:pt>
                <c:pt idx="43">
                  <c:v>14595</c:v>
                </c:pt>
                <c:pt idx="44">
                  <c:v>14595</c:v>
                </c:pt>
                <c:pt idx="45">
                  <c:v>14595</c:v>
                </c:pt>
                <c:pt idx="46">
                  <c:v>14651</c:v>
                </c:pt>
                <c:pt idx="47">
                  <c:v>14782</c:v>
                </c:pt>
                <c:pt idx="48">
                  <c:v>14767</c:v>
                </c:pt>
                <c:pt idx="49">
                  <c:v>14767</c:v>
                </c:pt>
                <c:pt idx="50">
                  <c:v>14767</c:v>
                </c:pt>
                <c:pt idx="51">
                  <c:v>14767</c:v>
                </c:pt>
                <c:pt idx="52">
                  <c:v>14767</c:v>
                </c:pt>
                <c:pt idx="53">
                  <c:v>14767</c:v>
                </c:pt>
                <c:pt idx="54">
                  <c:v>14767</c:v>
                </c:pt>
                <c:pt idx="55">
                  <c:v>14767</c:v>
                </c:pt>
                <c:pt idx="56">
                  <c:v>14767</c:v>
                </c:pt>
                <c:pt idx="57">
                  <c:v>14725</c:v>
                </c:pt>
                <c:pt idx="58">
                  <c:v>14725</c:v>
                </c:pt>
                <c:pt idx="59">
                  <c:v>14725</c:v>
                </c:pt>
                <c:pt idx="60">
                  <c:v>14725</c:v>
                </c:pt>
                <c:pt idx="61">
                  <c:v>14010</c:v>
                </c:pt>
                <c:pt idx="62">
                  <c:v>14010</c:v>
                </c:pt>
                <c:pt idx="63">
                  <c:v>13872</c:v>
                </c:pt>
                <c:pt idx="64">
                  <c:v>13279</c:v>
                </c:pt>
                <c:pt idx="65">
                  <c:v>13279</c:v>
                </c:pt>
                <c:pt idx="66">
                  <c:v>12800</c:v>
                </c:pt>
                <c:pt idx="67">
                  <c:v>12710</c:v>
                </c:pt>
                <c:pt idx="68">
                  <c:v>12710</c:v>
                </c:pt>
                <c:pt idx="69">
                  <c:v>12710</c:v>
                </c:pt>
                <c:pt idx="70">
                  <c:v>12710</c:v>
                </c:pt>
                <c:pt idx="71">
                  <c:v>12710</c:v>
                </c:pt>
                <c:pt idx="72">
                  <c:v>12710</c:v>
                </c:pt>
                <c:pt idx="73">
                  <c:v>12710</c:v>
                </c:pt>
                <c:pt idx="74">
                  <c:v>12710</c:v>
                </c:pt>
                <c:pt idx="75">
                  <c:v>12710</c:v>
                </c:pt>
                <c:pt idx="76">
                  <c:v>12710</c:v>
                </c:pt>
                <c:pt idx="77">
                  <c:v>12710</c:v>
                </c:pt>
                <c:pt idx="78">
                  <c:v>12710</c:v>
                </c:pt>
                <c:pt idx="79">
                  <c:v>12710</c:v>
                </c:pt>
                <c:pt idx="80">
                  <c:v>12710</c:v>
                </c:pt>
                <c:pt idx="81">
                  <c:v>12710</c:v>
                </c:pt>
                <c:pt idx="82">
                  <c:v>12710</c:v>
                </c:pt>
                <c:pt idx="83">
                  <c:v>12710</c:v>
                </c:pt>
                <c:pt idx="84">
                  <c:v>12710</c:v>
                </c:pt>
                <c:pt idx="85">
                  <c:v>12710</c:v>
                </c:pt>
                <c:pt idx="86">
                  <c:v>12710</c:v>
                </c:pt>
                <c:pt idx="87">
                  <c:v>12722</c:v>
                </c:pt>
                <c:pt idx="88">
                  <c:v>12764</c:v>
                </c:pt>
                <c:pt idx="89">
                  <c:v>12764</c:v>
                </c:pt>
                <c:pt idx="90">
                  <c:v>12764</c:v>
                </c:pt>
                <c:pt idx="91">
                  <c:v>12764</c:v>
                </c:pt>
                <c:pt idx="92">
                  <c:v>12764</c:v>
                </c:pt>
                <c:pt idx="93">
                  <c:v>12762</c:v>
                </c:pt>
                <c:pt idx="94">
                  <c:v>12762</c:v>
                </c:pt>
                <c:pt idx="95">
                  <c:v>12755</c:v>
                </c:pt>
                <c:pt idx="96">
                  <c:v>12731</c:v>
                </c:pt>
                <c:pt idx="97">
                  <c:v>12731</c:v>
                </c:pt>
                <c:pt idx="98">
                  <c:v>12719</c:v>
                </c:pt>
                <c:pt idx="99">
                  <c:v>12719</c:v>
                </c:pt>
                <c:pt idx="100">
                  <c:v>12719</c:v>
                </c:pt>
                <c:pt idx="101">
                  <c:v>12561</c:v>
                </c:pt>
                <c:pt idx="102">
                  <c:v>12561</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chemeClr val="accent3">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After!$O$5:$O$107</c:f>
              <c:numCache>
                <c:formatCode>General</c:formatCode>
                <c:ptCount val="103"/>
                <c:pt idx="0">
                  <c:v>6292</c:v>
                </c:pt>
                <c:pt idx="1">
                  <c:v>6292</c:v>
                </c:pt>
                <c:pt idx="2">
                  <c:v>6292</c:v>
                </c:pt>
                <c:pt idx="3">
                  <c:v>6292</c:v>
                </c:pt>
                <c:pt idx="4">
                  <c:v>6292</c:v>
                </c:pt>
                <c:pt idx="5">
                  <c:v>6289</c:v>
                </c:pt>
                <c:pt idx="6">
                  <c:v>6289</c:v>
                </c:pt>
                <c:pt idx="7">
                  <c:v>6289</c:v>
                </c:pt>
                <c:pt idx="8">
                  <c:v>6289</c:v>
                </c:pt>
                <c:pt idx="9">
                  <c:v>6289</c:v>
                </c:pt>
                <c:pt idx="10">
                  <c:v>6289</c:v>
                </c:pt>
                <c:pt idx="11">
                  <c:v>6289</c:v>
                </c:pt>
                <c:pt idx="12">
                  <c:v>6289</c:v>
                </c:pt>
                <c:pt idx="13">
                  <c:v>6289</c:v>
                </c:pt>
                <c:pt idx="14">
                  <c:v>6289</c:v>
                </c:pt>
                <c:pt idx="15">
                  <c:v>6289</c:v>
                </c:pt>
                <c:pt idx="16">
                  <c:v>6289</c:v>
                </c:pt>
                <c:pt idx="17">
                  <c:v>6289</c:v>
                </c:pt>
                <c:pt idx="18">
                  <c:v>6289</c:v>
                </c:pt>
                <c:pt idx="19">
                  <c:v>6289</c:v>
                </c:pt>
                <c:pt idx="20">
                  <c:v>6289</c:v>
                </c:pt>
                <c:pt idx="21">
                  <c:v>7740</c:v>
                </c:pt>
                <c:pt idx="22">
                  <c:v>9075</c:v>
                </c:pt>
                <c:pt idx="23">
                  <c:v>9312</c:v>
                </c:pt>
                <c:pt idx="24">
                  <c:v>9315</c:v>
                </c:pt>
                <c:pt idx="25">
                  <c:v>11068</c:v>
                </c:pt>
                <c:pt idx="26">
                  <c:v>12965</c:v>
                </c:pt>
                <c:pt idx="27">
                  <c:v>12965</c:v>
                </c:pt>
                <c:pt idx="28">
                  <c:v>13818</c:v>
                </c:pt>
                <c:pt idx="29">
                  <c:v>15723</c:v>
                </c:pt>
                <c:pt idx="30">
                  <c:v>16358</c:v>
                </c:pt>
                <c:pt idx="31">
                  <c:v>19170</c:v>
                </c:pt>
                <c:pt idx="32">
                  <c:v>19170</c:v>
                </c:pt>
                <c:pt idx="33">
                  <c:v>19170</c:v>
                </c:pt>
                <c:pt idx="34">
                  <c:v>19170</c:v>
                </c:pt>
                <c:pt idx="35">
                  <c:v>19170</c:v>
                </c:pt>
                <c:pt idx="36">
                  <c:v>19170</c:v>
                </c:pt>
                <c:pt idx="37">
                  <c:v>19170</c:v>
                </c:pt>
                <c:pt idx="38">
                  <c:v>19170</c:v>
                </c:pt>
                <c:pt idx="39">
                  <c:v>19170</c:v>
                </c:pt>
                <c:pt idx="40">
                  <c:v>19170</c:v>
                </c:pt>
                <c:pt idx="41">
                  <c:v>19170</c:v>
                </c:pt>
                <c:pt idx="42">
                  <c:v>19170</c:v>
                </c:pt>
                <c:pt idx="43">
                  <c:v>19170</c:v>
                </c:pt>
                <c:pt idx="44">
                  <c:v>19170</c:v>
                </c:pt>
                <c:pt idx="45">
                  <c:v>19170</c:v>
                </c:pt>
                <c:pt idx="46">
                  <c:v>19170</c:v>
                </c:pt>
                <c:pt idx="47">
                  <c:v>19170</c:v>
                </c:pt>
                <c:pt idx="48">
                  <c:v>19170</c:v>
                </c:pt>
                <c:pt idx="49">
                  <c:v>19170</c:v>
                </c:pt>
                <c:pt idx="50">
                  <c:v>19170</c:v>
                </c:pt>
                <c:pt idx="51">
                  <c:v>19170</c:v>
                </c:pt>
                <c:pt idx="52">
                  <c:v>19170</c:v>
                </c:pt>
                <c:pt idx="53">
                  <c:v>19170</c:v>
                </c:pt>
                <c:pt idx="54">
                  <c:v>19170</c:v>
                </c:pt>
                <c:pt idx="55">
                  <c:v>19170</c:v>
                </c:pt>
                <c:pt idx="56">
                  <c:v>19170</c:v>
                </c:pt>
                <c:pt idx="57">
                  <c:v>19223</c:v>
                </c:pt>
                <c:pt idx="58">
                  <c:v>19223</c:v>
                </c:pt>
                <c:pt idx="59">
                  <c:v>19223</c:v>
                </c:pt>
                <c:pt idx="60">
                  <c:v>19223</c:v>
                </c:pt>
                <c:pt idx="61">
                  <c:v>20202</c:v>
                </c:pt>
                <c:pt idx="62">
                  <c:v>20202</c:v>
                </c:pt>
                <c:pt idx="63">
                  <c:v>20343</c:v>
                </c:pt>
                <c:pt idx="64">
                  <c:v>20958</c:v>
                </c:pt>
                <c:pt idx="65">
                  <c:v>20958</c:v>
                </c:pt>
                <c:pt idx="66">
                  <c:v>21497</c:v>
                </c:pt>
                <c:pt idx="67">
                  <c:v>21587</c:v>
                </c:pt>
                <c:pt idx="68">
                  <c:v>21587</c:v>
                </c:pt>
                <c:pt idx="69">
                  <c:v>21587</c:v>
                </c:pt>
                <c:pt idx="70">
                  <c:v>21587</c:v>
                </c:pt>
                <c:pt idx="71">
                  <c:v>21587</c:v>
                </c:pt>
                <c:pt idx="72">
                  <c:v>21587</c:v>
                </c:pt>
                <c:pt idx="73">
                  <c:v>21587</c:v>
                </c:pt>
                <c:pt idx="74">
                  <c:v>21587</c:v>
                </c:pt>
                <c:pt idx="75">
                  <c:v>21587</c:v>
                </c:pt>
                <c:pt idx="76">
                  <c:v>21587</c:v>
                </c:pt>
                <c:pt idx="77">
                  <c:v>21587</c:v>
                </c:pt>
                <c:pt idx="78">
                  <c:v>21587</c:v>
                </c:pt>
                <c:pt idx="79">
                  <c:v>21587</c:v>
                </c:pt>
                <c:pt idx="80">
                  <c:v>21587</c:v>
                </c:pt>
                <c:pt idx="81">
                  <c:v>21587</c:v>
                </c:pt>
                <c:pt idx="82">
                  <c:v>21587</c:v>
                </c:pt>
                <c:pt idx="83">
                  <c:v>21587</c:v>
                </c:pt>
                <c:pt idx="84">
                  <c:v>21587</c:v>
                </c:pt>
                <c:pt idx="85">
                  <c:v>21587</c:v>
                </c:pt>
                <c:pt idx="86">
                  <c:v>21587</c:v>
                </c:pt>
                <c:pt idx="87">
                  <c:v>21575</c:v>
                </c:pt>
                <c:pt idx="88">
                  <c:v>21579</c:v>
                </c:pt>
                <c:pt idx="89">
                  <c:v>21579</c:v>
                </c:pt>
                <c:pt idx="90">
                  <c:v>21579</c:v>
                </c:pt>
                <c:pt idx="91">
                  <c:v>21579</c:v>
                </c:pt>
                <c:pt idx="92">
                  <c:v>21579</c:v>
                </c:pt>
                <c:pt idx="93">
                  <c:v>21581</c:v>
                </c:pt>
                <c:pt idx="94">
                  <c:v>21581</c:v>
                </c:pt>
                <c:pt idx="95">
                  <c:v>21588</c:v>
                </c:pt>
                <c:pt idx="96">
                  <c:v>21612</c:v>
                </c:pt>
                <c:pt idx="97">
                  <c:v>21612</c:v>
                </c:pt>
                <c:pt idx="98">
                  <c:v>21624</c:v>
                </c:pt>
                <c:pt idx="99">
                  <c:v>21624</c:v>
                </c:pt>
                <c:pt idx="100">
                  <c:v>21624</c:v>
                </c:pt>
                <c:pt idx="101">
                  <c:v>21162</c:v>
                </c:pt>
                <c:pt idx="102">
                  <c:v>21162</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accent4">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After!$P$5:$P$107</c:f>
              <c:numCache>
                <c:formatCode>General</c:formatCode>
                <c:ptCount val="103"/>
                <c:pt idx="0">
                  <c:v>44</c:v>
                </c:pt>
                <c:pt idx="1">
                  <c:v>44</c:v>
                </c:pt>
                <c:pt idx="2">
                  <c:v>44</c:v>
                </c:pt>
                <c:pt idx="3">
                  <c:v>44</c:v>
                </c:pt>
                <c:pt idx="4">
                  <c:v>44</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47</c:v>
                </c:pt>
                <c:pt idx="77">
                  <c:v>47</c:v>
                </c:pt>
                <c:pt idx="78">
                  <c:v>47</c:v>
                </c:pt>
                <c:pt idx="79">
                  <c:v>47</c:v>
                </c:pt>
                <c:pt idx="80">
                  <c:v>47</c:v>
                </c:pt>
                <c:pt idx="81">
                  <c:v>47</c:v>
                </c:pt>
                <c:pt idx="82">
                  <c:v>47</c:v>
                </c:pt>
                <c:pt idx="83">
                  <c:v>47</c:v>
                </c:pt>
                <c:pt idx="84">
                  <c:v>47</c:v>
                </c:pt>
                <c:pt idx="85">
                  <c:v>47</c:v>
                </c:pt>
                <c:pt idx="86">
                  <c:v>47</c:v>
                </c:pt>
                <c:pt idx="87">
                  <c:v>47</c:v>
                </c:pt>
                <c:pt idx="88">
                  <c:v>47</c:v>
                </c:pt>
                <c:pt idx="89">
                  <c:v>47</c:v>
                </c:pt>
                <c:pt idx="90">
                  <c:v>47</c:v>
                </c:pt>
                <c:pt idx="91">
                  <c:v>47</c:v>
                </c:pt>
                <c:pt idx="92">
                  <c:v>47</c:v>
                </c:pt>
                <c:pt idx="93">
                  <c:v>47</c:v>
                </c:pt>
                <c:pt idx="94">
                  <c:v>47</c:v>
                </c:pt>
                <c:pt idx="95">
                  <c:v>47</c:v>
                </c:pt>
                <c:pt idx="96">
                  <c:v>47</c:v>
                </c:pt>
                <c:pt idx="97">
                  <c:v>47</c:v>
                </c:pt>
                <c:pt idx="98">
                  <c:v>47</c:v>
                </c:pt>
                <c:pt idx="99">
                  <c:v>47</c:v>
                </c:pt>
                <c:pt idx="100">
                  <c:v>47</c:v>
                </c:pt>
                <c:pt idx="101">
                  <c:v>667</c:v>
                </c:pt>
                <c:pt idx="102">
                  <c:v>667</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Chart3"/>
  <sheetViews>
    <sheetView tabSelected="1" zoomScale="112"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295379" cy="6072187"/>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ND%20Criticality%20-%20Rev%203.x%20working%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Voted"/>
      <sheetName val="FCodeToUMCL+"/>
      <sheetName val="FCodeToUMCL+ToISO"/>
      <sheetName val="FCodeToUMCL+ToISOToFCode+"/>
      <sheetName val="MELDefaultCodeApplied"/>
      <sheetName val="Tabl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M18" sqref="M18"/>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topLeftCell="A97" workbookViewId="0">
      <selection activeCell="G108" sqref="G108:I108"/>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f>COUNTIFS([2]!AssetRegisterTbl[SystemSelector],$A5,[2]!AssetRegisterTbl[Final_tag_AplusA],"A")</f>
        <v>0</v>
      </c>
      <c r="H5">
        <f>COUNTIFS([2]!AssetRegisterTbl[SystemSelector],$A5,[2]!AssetRegisterTbl[Final_tag_AplusA],"B")</f>
        <v>0</v>
      </c>
      <c r="I5">
        <f>COUNTIFS([2]!AssetRegisterTbl[SystemSelector],$A5,[2]!AssetRegisterTbl[Final_tag_AplusA],"C")</f>
        <v>3</v>
      </c>
    </row>
    <row r="6" spans="1:10" x14ac:dyDescent="0.25">
      <c r="A6" t="s">
        <v>93</v>
      </c>
      <c r="B6" t="s">
        <v>10</v>
      </c>
      <c r="C6" t="s">
        <v>10</v>
      </c>
      <c r="D6" t="s">
        <v>10</v>
      </c>
      <c r="E6" t="s">
        <v>10</v>
      </c>
      <c r="F6" t="s">
        <v>11</v>
      </c>
      <c r="G6">
        <f>COUNTIFS([2]!AssetRegisterTbl[SystemSelector],$A6,[2]!AssetRegisterTbl[Final_tag_AplusA],"A")</f>
        <v>0</v>
      </c>
      <c r="H6">
        <f>COUNTIFS([2]!AssetRegisterTbl[SystemSelector],$A6,[2]!AssetRegisterTbl[Final_tag_AplusA],"B")</f>
        <v>0</v>
      </c>
      <c r="I6">
        <f>COUNTIFS([2]!AssetRegisterTbl[SystemSelector],$A6,[2]!AssetRegisterTbl[Final_tag_AplusA],"C")</f>
        <v>0</v>
      </c>
    </row>
    <row r="7" spans="1:10" x14ac:dyDescent="0.25">
      <c r="A7" t="s">
        <v>94</v>
      </c>
      <c r="B7" t="s">
        <v>10</v>
      </c>
      <c r="C7" t="s">
        <v>10</v>
      </c>
      <c r="D7" t="s">
        <v>10</v>
      </c>
      <c r="E7" t="s">
        <v>10</v>
      </c>
      <c r="F7" t="s">
        <v>11</v>
      </c>
      <c r="G7">
        <f>COUNTIFS([2]!AssetRegisterTbl[SystemSelector],$A7,[2]!AssetRegisterTbl[Final_tag_AplusA],"A")</f>
        <v>0</v>
      </c>
      <c r="H7">
        <f>COUNTIFS([2]!AssetRegisterTbl[SystemSelector],$A7,[2]!AssetRegisterTbl[Final_tag_AplusA],"B")</f>
        <v>0</v>
      </c>
      <c r="I7">
        <f>COUNTIFS([2]!AssetRegisterTbl[SystemSelector],$A7,[2]!AssetRegisterTbl[Final_tag_AplusA],"C")</f>
        <v>0</v>
      </c>
    </row>
    <row r="8" spans="1:10" x14ac:dyDescent="0.25">
      <c r="A8" t="s">
        <v>95</v>
      </c>
      <c r="B8" t="s">
        <v>10</v>
      </c>
      <c r="C8" t="s">
        <v>10</v>
      </c>
      <c r="D8" t="s">
        <v>10</v>
      </c>
      <c r="E8" t="s">
        <v>10</v>
      </c>
      <c r="F8" t="s">
        <v>11</v>
      </c>
      <c r="G8">
        <f>COUNTIFS([2]!AssetRegisterTbl[SystemSelector],$A8,[2]!AssetRegisterTbl[Final_tag_AplusA],"A")</f>
        <v>0</v>
      </c>
      <c r="H8">
        <f>COUNTIFS([2]!AssetRegisterTbl[SystemSelector],$A8,[2]!AssetRegisterTbl[Final_tag_AplusA],"B")</f>
        <v>0</v>
      </c>
      <c r="I8">
        <f>COUNTIFS([2]!AssetRegisterTbl[SystemSelector],$A8,[2]!AssetRegisterTbl[Final_tag_AplusA],"C")</f>
        <v>0</v>
      </c>
    </row>
    <row r="9" spans="1:10" x14ac:dyDescent="0.25">
      <c r="A9" t="s">
        <v>96</v>
      </c>
      <c r="B9" t="s">
        <v>10</v>
      </c>
      <c r="C9" t="s">
        <v>10</v>
      </c>
      <c r="D9" t="s">
        <v>10</v>
      </c>
      <c r="E9" t="s">
        <v>10</v>
      </c>
      <c r="F9" t="s">
        <v>11</v>
      </c>
      <c r="G9">
        <f>COUNTIFS([2]!AssetRegisterTbl[SystemSelector],$A9,[2]!AssetRegisterTbl[Final_tag_AplusA],"A")</f>
        <v>0</v>
      </c>
      <c r="H9">
        <f>COUNTIFS([2]!AssetRegisterTbl[SystemSelector],$A9,[2]!AssetRegisterTbl[Final_tag_AplusA],"B")</f>
        <v>0</v>
      </c>
      <c r="I9">
        <f>COUNTIFS([2]!AssetRegisterTbl[SystemSelector],$A9,[2]!AssetRegisterTbl[Final_tag_AplusA],"C")</f>
        <v>0</v>
      </c>
    </row>
    <row r="10" spans="1:10" x14ac:dyDescent="0.25">
      <c r="A10" t="s">
        <v>97</v>
      </c>
      <c r="B10" t="s">
        <v>0</v>
      </c>
      <c r="C10" t="s">
        <v>0</v>
      </c>
      <c r="D10" t="s">
        <v>1</v>
      </c>
      <c r="E10" t="s">
        <v>2</v>
      </c>
      <c r="F10" t="s">
        <v>12</v>
      </c>
      <c r="G10">
        <f>COUNTIFS([2]!AssetRegisterTbl[SystemSelector],$A10,[2]!AssetRegisterTbl[Final_tag_AplusA],"A")</f>
        <v>68</v>
      </c>
      <c r="H10">
        <f>COUNTIFS([2]!AssetRegisterTbl[SystemSelector],$A10,[2]!AssetRegisterTbl[Final_tag_AplusA],"B")</f>
        <v>162</v>
      </c>
      <c r="I10">
        <f>COUNTIFS([2]!AssetRegisterTbl[SystemSelector],$A10,[2]!AssetRegisterTbl[Final_tag_AplusA],"C")</f>
        <v>0</v>
      </c>
    </row>
    <row r="11" spans="1:10" x14ac:dyDescent="0.25">
      <c r="A11" t="s">
        <v>98</v>
      </c>
      <c r="B11" t="s">
        <v>10</v>
      </c>
      <c r="C11" t="s">
        <v>10</v>
      </c>
      <c r="D11" t="s">
        <v>10</v>
      </c>
      <c r="E11" t="s">
        <v>10</v>
      </c>
      <c r="F11" t="s">
        <v>11</v>
      </c>
      <c r="G11">
        <f>COUNTIFS([2]!AssetRegisterTbl[SystemSelector],$A11,[2]!AssetRegisterTbl[Final_tag_AplusA],"A")</f>
        <v>0</v>
      </c>
      <c r="H11">
        <f>COUNTIFS([2]!AssetRegisterTbl[SystemSelector],$A11,[2]!AssetRegisterTbl[Final_tag_AplusA],"B")</f>
        <v>0</v>
      </c>
      <c r="I11">
        <f>COUNTIFS([2]!AssetRegisterTbl[SystemSelector],$A11,[2]!AssetRegisterTbl[Final_tag_AplusA],"C")</f>
        <v>0</v>
      </c>
    </row>
    <row r="12" spans="1:10" x14ac:dyDescent="0.25">
      <c r="A12" t="s">
        <v>99</v>
      </c>
      <c r="B12" t="s">
        <v>10</v>
      </c>
      <c r="C12" t="s">
        <v>10</v>
      </c>
      <c r="D12" t="s">
        <v>10</v>
      </c>
      <c r="E12" t="s">
        <v>10</v>
      </c>
      <c r="F12" t="s">
        <v>11</v>
      </c>
      <c r="G12">
        <f>COUNTIFS([2]!AssetRegisterTbl[SystemSelector],$A12,[2]!AssetRegisterTbl[Final_tag_AplusA],"A")</f>
        <v>0</v>
      </c>
      <c r="H12">
        <f>COUNTIFS([2]!AssetRegisterTbl[SystemSelector],$A12,[2]!AssetRegisterTbl[Final_tag_AplusA],"B")</f>
        <v>0</v>
      </c>
      <c r="I12">
        <f>COUNTIFS([2]!AssetRegisterTbl[SystemSelector],$A12,[2]!AssetRegisterTbl[Final_tag_AplusA],"C")</f>
        <v>0</v>
      </c>
    </row>
    <row r="13" spans="1:10" x14ac:dyDescent="0.25">
      <c r="A13" t="s">
        <v>100</v>
      </c>
      <c r="B13" t="s">
        <v>10</v>
      </c>
      <c r="C13" t="s">
        <v>10</v>
      </c>
      <c r="D13" t="s">
        <v>10</v>
      </c>
      <c r="E13" t="s">
        <v>10</v>
      </c>
      <c r="F13" t="s">
        <v>11</v>
      </c>
      <c r="G13">
        <f>COUNTIFS([2]!AssetRegisterTbl[SystemSelector],$A13,[2]!AssetRegisterTbl[Final_tag_AplusA],"A")</f>
        <v>0</v>
      </c>
      <c r="H13">
        <f>COUNTIFS([2]!AssetRegisterTbl[SystemSelector],$A13,[2]!AssetRegisterTbl[Final_tag_AplusA],"B")</f>
        <v>0</v>
      </c>
      <c r="I13">
        <f>COUNTIFS([2]!AssetRegisterTbl[SystemSelector],$A13,[2]!AssetRegisterTbl[Final_tag_AplusA],"C")</f>
        <v>0</v>
      </c>
    </row>
    <row r="14" spans="1:10" x14ac:dyDescent="0.25">
      <c r="A14" t="s">
        <v>101</v>
      </c>
      <c r="B14" t="s">
        <v>10</v>
      </c>
      <c r="C14" t="s">
        <v>10</v>
      </c>
      <c r="D14" t="s">
        <v>10</v>
      </c>
      <c r="E14" t="s">
        <v>10</v>
      </c>
      <c r="F14" t="s">
        <v>11</v>
      </c>
      <c r="G14">
        <f>COUNTIFS([2]!AssetRegisterTbl[SystemSelector],$A14,[2]!AssetRegisterTbl[Final_tag_AplusA],"A")</f>
        <v>0</v>
      </c>
      <c r="H14">
        <f>COUNTIFS([2]!AssetRegisterTbl[SystemSelector],$A14,[2]!AssetRegisterTbl[Final_tag_AplusA],"B")</f>
        <v>0</v>
      </c>
      <c r="I14">
        <f>COUNTIFS([2]!AssetRegisterTbl[SystemSelector],$A14,[2]!AssetRegisterTbl[Final_tag_AplusA],"C")</f>
        <v>0</v>
      </c>
    </row>
    <row r="15" spans="1:10" x14ac:dyDescent="0.25">
      <c r="A15" t="s">
        <v>102</v>
      </c>
      <c r="B15" t="s">
        <v>10</v>
      </c>
      <c r="C15" t="s">
        <v>10</v>
      </c>
      <c r="D15" t="s">
        <v>10</v>
      </c>
      <c r="E15" t="s">
        <v>10</v>
      </c>
      <c r="F15" t="s">
        <v>11</v>
      </c>
      <c r="G15">
        <f>COUNTIFS([2]!AssetRegisterTbl[SystemSelector],$A15,[2]!AssetRegisterTbl[Final_tag_AplusA],"A")</f>
        <v>0</v>
      </c>
      <c r="H15">
        <f>COUNTIFS([2]!AssetRegisterTbl[SystemSelector],$A15,[2]!AssetRegisterTbl[Final_tag_AplusA],"B")</f>
        <v>0</v>
      </c>
      <c r="I15">
        <f>COUNTIFS([2]!AssetRegisterTbl[SystemSelector],$A15,[2]!AssetRegisterTbl[Final_tag_AplusA],"C")</f>
        <v>0</v>
      </c>
    </row>
    <row r="16" spans="1:10" x14ac:dyDescent="0.25">
      <c r="A16" t="s">
        <v>103</v>
      </c>
      <c r="B16" t="s">
        <v>10</v>
      </c>
      <c r="C16" t="s">
        <v>10</v>
      </c>
      <c r="D16" t="s">
        <v>10</v>
      </c>
      <c r="E16" t="s">
        <v>10</v>
      </c>
      <c r="F16" t="s">
        <v>11</v>
      </c>
      <c r="G16">
        <f>COUNTIFS([2]!AssetRegisterTbl[SystemSelector],$A16,[2]!AssetRegisterTbl[Final_tag_AplusA],"A")</f>
        <v>0</v>
      </c>
      <c r="H16">
        <f>COUNTIFS([2]!AssetRegisterTbl[SystemSelector],$A16,[2]!AssetRegisterTbl[Final_tag_AplusA],"B")</f>
        <v>0</v>
      </c>
      <c r="I16">
        <f>COUNTIFS([2]!AssetRegisterTbl[SystemSelector],$A16,[2]!AssetRegisterTbl[Final_tag_AplusA],"C")</f>
        <v>0</v>
      </c>
    </row>
    <row r="17" spans="1:9" x14ac:dyDescent="0.25">
      <c r="A17" t="s">
        <v>104</v>
      </c>
      <c r="B17" t="s">
        <v>10</v>
      </c>
      <c r="C17" t="s">
        <v>10</v>
      </c>
      <c r="D17" t="s">
        <v>10</v>
      </c>
      <c r="E17" t="s">
        <v>10</v>
      </c>
      <c r="F17" t="s">
        <v>11</v>
      </c>
      <c r="G17">
        <f>COUNTIFS([2]!AssetRegisterTbl[SystemSelector],$A17,[2]!AssetRegisterTbl[Final_tag_AplusA],"A")</f>
        <v>0</v>
      </c>
      <c r="H17">
        <f>COUNTIFS([2]!AssetRegisterTbl[SystemSelector],$A17,[2]!AssetRegisterTbl[Final_tag_AplusA],"B")</f>
        <v>0</v>
      </c>
      <c r="I17">
        <f>COUNTIFS([2]!AssetRegisterTbl[SystemSelector],$A17,[2]!AssetRegisterTbl[Final_tag_AplusA],"C")</f>
        <v>0</v>
      </c>
    </row>
    <row r="18" spans="1:9" x14ac:dyDescent="0.25">
      <c r="A18" t="s">
        <v>105</v>
      </c>
      <c r="B18" t="s">
        <v>10</v>
      </c>
      <c r="C18" t="s">
        <v>10</v>
      </c>
      <c r="D18" t="s">
        <v>10</v>
      </c>
      <c r="E18" t="s">
        <v>10</v>
      </c>
      <c r="F18" t="s">
        <v>13</v>
      </c>
      <c r="G18">
        <f>COUNTIFS([2]!AssetRegisterTbl[SystemSelector],$A18,[2]!AssetRegisterTbl[Final_tag_AplusA],"A")</f>
        <v>0</v>
      </c>
      <c r="H18">
        <f>COUNTIFS([2]!AssetRegisterTbl[SystemSelector],$A18,[2]!AssetRegisterTbl[Final_tag_AplusA],"B")</f>
        <v>0</v>
      </c>
      <c r="I18">
        <f>COUNTIFS([2]!AssetRegisterTbl[SystemSelector],$A18,[2]!AssetRegisterTbl[Final_tag_AplusA],"C")</f>
        <v>3</v>
      </c>
    </row>
    <row r="19" spans="1:9" x14ac:dyDescent="0.25">
      <c r="A19" t="s">
        <v>106</v>
      </c>
      <c r="B19" t="s">
        <v>10</v>
      </c>
      <c r="C19" t="s">
        <v>10</v>
      </c>
      <c r="D19" t="s">
        <v>10</v>
      </c>
      <c r="E19" t="s">
        <v>10</v>
      </c>
      <c r="F19" t="s">
        <v>11</v>
      </c>
      <c r="G19">
        <f>COUNTIFS([2]!AssetRegisterTbl[SystemSelector],$A19,[2]!AssetRegisterTbl[Final_tag_AplusA],"A")</f>
        <v>0</v>
      </c>
      <c r="H19">
        <f>COUNTIFS([2]!AssetRegisterTbl[SystemSelector],$A19,[2]!AssetRegisterTbl[Final_tag_AplusA],"B")</f>
        <v>0</v>
      </c>
      <c r="I19">
        <f>COUNTIFS([2]!AssetRegisterTbl[SystemSelector],$A19,[2]!AssetRegisterTbl[Final_tag_AplusA],"C")</f>
        <v>0</v>
      </c>
    </row>
    <row r="20" spans="1:9" x14ac:dyDescent="0.25">
      <c r="A20" t="s">
        <v>107</v>
      </c>
      <c r="B20" t="s">
        <v>10</v>
      </c>
      <c r="C20" t="s">
        <v>10</v>
      </c>
      <c r="D20" t="s">
        <v>10</v>
      </c>
      <c r="E20" t="s">
        <v>10</v>
      </c>
      <c r="F20" t="s">
        <v>11</v>
      </c>
      <c r="G20">
        <f>COUNTIFS([2]!AssetRegisterTbl[SystemSelector],$A20,[2]!AssetRegisterTbl[Final_tag_AplusA],"A")</f>
        <v>0</v>
      </c>
      <c r="H20">
        <f>COUNTIFS([2]!AssetRegisterTbl[SystemSelector],$A20,[2]!AssetRegisterTbl[Final_tag_AplusA],"B")</f>
        <v>0</v>
      </c>
      <c r="I20">
        <f>COUNTIFS([2]!AssetRegisterTbl[SystemSelector],$A20,[2]!AssetRegisterTbl[Final_tag_AplusA],"C")</f>
        <v>0</v>
      </c>
    </row>
    <row r="21" spans="1:9" x14ac:dyDescent="0.25">
      <c r="A21" t="s">
        <v>108</v>
      </c>
      <c r="B21" t="s">
        <v>10</v>
      </c>
      <c r="C21" t="s">
        <v>10</v>
      </c>
      <c r="D21" t="s">
        <v>10</v>
      </c>
      <c r="E21" t="s">
        <v>10</v>
      </c>
      <c r="F21" t="s">
        <v>11</v>
      </c>
      <c r="G21">
        <f>COUNTIFS([2]!AssetRegisterTbl[SystemSelector],$A21,[2]!AssetRegisterTbl[Final_tag_AplusA],"A")</f>
        <v>0</v>
      </c>
      <c r="H21">
        <f>COUNTIFS([2]!AssetRegisterTbl[SystemSelector],$A21,[2]!AssetRegisterTbl[Final_tag_AplusA],"B")</f>
        <v>0</v>
      </c>
      <c r="I21">
        <f>COUNTIFS([2]!AssetRegisterTbl[SystemSelector],$A21,[2]!AssetRegisterTbl[Final_tag_AplusA],"C")</f>
        <v>0</v>
      </c>
    </row>
    <row r="22" spans="1:9" x14ac:dyDescent="0.25">
      <c r="A22" t="s">
        <v>109</v>
      </c>
      <c r="B22" t="s">
        <v>10</v>
      </c>
      <c r="C22" t="s">
        <v>10</v>
      </c>
      <c r="D22" t="s">
        <v>10</v>
      </c>
      <c r="E22" t="s">
        <v>10</v>
      </c>
      <c r="F22" t="s">
        <v>11</v>
      </c>
      <c r="G22">
        <f>COUNTIFS([2]!AssetRegisterTbl[SystemSelector],$A22,[2]!AssetRegisterTbl[Final_tag_AplusA],"A")</f>
        <v>0</v>
      </c>
      <c r="H22">
        <f>COUNTIFS([2]!AssetRegisterTbl[SystemSelector],$A22,[2]!AssetRegisterTbl[Final_tag_AplusA],"B")</f>
        <v>0</v>
      </c>
      <c r="I22">
        <f>COUNTIFS([2]!AssetRegisterTbl[SystemSelector],$A22,[2]!AssetRegisterTbl[Final_tag_AplusA],"C")</f>
        <v>0</v>
      </c>
    </row>
    <row r="23" spans="1:9" x14ac:dyDescent="0.25">
      <c r="A23" t="s">
        <v>110</v>
      </c>
      <c r="B23" t="s">
        <v>10</v>
      </c>
      <c r="C23" t="s">
        <v>10</v>
      </c>
      <c r="D23" t="s">
        <v>10</v>
      </c>
      <c r="E23" t="s">
        <v>10</v>
      </c>
      <c r="F23" t="s">
        <v>11</v>
      </c>
      <c r="G23">
        <f>COUNTIFS([2]!AssetRegisterTbl[SystemSelector],$A23,[2]!AssetRegisterTbl[Final_tag_AplusA],"A")</f>
        <v>0</v>
      </c>
      <c r="H23">
        <f>COUNTIFS([2]!AssetRegisterTbl[SystemSelector],$A23,[2]!AssetRegisterTbl[Final_tag_AplusA],"B")</f>
        <v>0</v>
      </c>
      <c r="I23">
        <f>COUNTIFS([2]!AssetRegisterTbl[SystemSelector],$A23,[2]!AssetRegisterTbl[Final_tag_AplusA],"C")</f>
        <v>0</v>
      </c>
    </row>
    <row r="24" spans="1:9" x14ac:dyDescent="0.25">
      <c r="A24" t="s">
        <v>111</v>
      </c>
      <c r="B24" t="s">
        <v>10</v>
      </c>
      <c r="C24" t="s">
        <v>10</v>
      </c>
      <c r="D24" t="s">
        <v>10</v>
      </c>
      <c r="E24" t="s">
        <v>10</v>
      </c>
      <c r="F24" t="s">
        <v>11</v>
      </c>
      <c r="G24">
        <f>COUNTIFS([2]!AssetRegisterTbl[SystemSelector],$A24,[2]!AssetRegisterTbl[Final_tag_AplusA],"A")</f>
        <v>0</v>
      </c>
      <c r="H24">
        <f>COUNTIFS([2]!AssetRegisterTbl[SystemSelector],$A24,[2]!AssetRegisterTbl[Final_tag_AplusA],"B")</f>
        <v>0</v>
      </c>
      <c r="I24">
        <f>COUNTIFS([2]!AssetRegisterTbl[SystemSelector],$A24,[2]!AssetRegisterTbl[Final_tag_AplusA],"C")</f>
        <v>0</v>
      </c>
    </row>
    <row r="25" spans="1:9" x14ac:dyDescent="0.25">
      <c r="A25" t="s">
        <v>112</v>
      </c>
      <c r="B25" t="s">
        <v>0</v>
      </c>
      <c r="C25" t="s">
        <v>0</v>
      </c>
      <c r="D25" t="s">
        <v>1</v>
      </c>
      <c r="E25" t="s">
        <v>2</v>
      </c>
      <c r="F25" t="s">
        <v>14</v>
      </c>
      <c r="G25">
        <f>COUNTIFS([2]!AssetRegisterTbl[SystemSelector],$A25,[2]!AssetRegisterTbl[Final_tag_AplusA],"A")</f>
        <v>278</v>
      </c>
      <c r="H25">
        <f>COUNTIFS([2]!AssetRegisterTbl[SystemSelector],$A25,[2]!AssetRegisterTbl[Final_tag_AplusA],"B")</f>
        <v>1480</v>
      </c>
      <c r="I25">
        <f>COUNTIFS([2]!AssetRegisterTbl[SystemSelector],$A25,[2]!AssetRegisterTbl[Final_tag_AplusA],"C")</f>
        <v>0</v>
      </c>
    </row>
    <row r="26" spans="1:9" x14ac:dyDescent="0.25">
      <c r="A26" t="s">
        <v>113</v>
      </c>
      <c r="B26" t="s">
        <v>0</v>
      </c>
      <c r="C26" t="s">
        <v>0</v>
      </c>
      <c r="D26" t="s">
        <v>1</v>
      </c>
      <c r="E26" t="s">
        <v>2</v>
      </c>
      <c r="F26" t="s">
        <v>14</v>
      </c>
      <c r="G26">
        <f>COUNTIFS([2]!AssetRegisterTbl[SystemSelector],$A26,[2]!AssetRegisterTbl[Final_tag_AplusA],"A")</f>
        <v>307</v>
      </c>
      <c r="H26">
        <f>COUNTIFS([2]!AssetRegisterTbl[SystemSelector],$A26,[2]!AssetRegisterTbl[Final_tag_AplusA],"B")</f>
        <v>1387</v>
      </c>
      <c r="I26">
        <f>COUNTIFS([2]!AssetRegisterTbl[SystemSelector],$A26,[2]!AssetRegisterTbl[Final_tag_AplusA],"C")</f>
        <v>0</v>
      </c>
    </row>
    <row r="27" spans="1:9" x14ac:dyDescent="0.25">
      <c r="A27" t="s">
        <v>114</v>
      </c>
      <c r="B27" t="s">
        <v>0</v>
      </c>
      <c r="C27" t="s">
        <v>0</v>
      </c>
      <c r="D27" t="s">
        <v>1</v>
      </c>
      <c r="E27" t="s">
        <v>2</v>
      </c>
      <c r="F27" t="s">
        <v>14</v>
      </c>
      <c r="G27">
        <f>COUNTIFS([2]!AssetRegisterTbl[SystemSelector],$A27,[2]!AssetRegisterTbl[Final_tag_AplusA],"A")</f>
        <v>49</v>
      </c>
      <c r="H27">
        <f>COUNTIFS([2]!AssetRegisterTbl[SystemSelector],$A27,[2]!AssetRegisterTbl[Final_tag_AplusA],"B")</f>
        <v>272</v>
      </c>
      <c r="I27">
        <f>COUNTIFS([2]!AssetRegisterTbl[SystemSelector],$A27,[2]!AssetRegisterTbl[Final_tag_AplusA],"C")</f>
        <v>0</v>
      </c>
    </row>
    <row r="28" spans="1:9" x14ac:dyDescent="0.25">
      <c r="A28" t="s">
        <v>115</v>
      </c>
      <c r="B28" t="s">
        <v>0</v>
      </c>
      <c r="C28" t="s">
        <v>0</v>
      </c>
      <c r="D28" t="s">
        <v>1</v>
      </c>
      <c r="E28" t="s">
        <v>2</v>
      </c>
      <c r="F28" t="s">
        <v>14</v>
      </c>
      <c r="G28">
        <f>COUNTIFS([2]!AssetRegisterTbl[SystemSelector],$A28,[2]!AssetRegisterTbl[Final_tag_AplusA],"A")</f>
        <v>0</v>
      </c>
      <c r="H28">
        <f>COUNTIFS([2]!AssetRegisterTbl[SystemSelector],$A28,[2]!AssetRegisterTbl[Final_tag_AplusA],"B")</f>
        <v>10</v>
      </c>
      <c r="I28">
        <f>COUNTIFS([2]!AssetRegisterTbl[SystemSelector],$A28,[2]!AssetRegisterTbl[Final_tag_AplusA],"C")</f>
        <v>0</v>
      </c>
    </row>
    <row r="29" spans="1:9" x14ac:dyDescent="0.25">
      <c r="A29" t="s">
        <v>116</v>
      </c>
      <c r="B29" t="s">
        <v>0</v>
      </c>
      <c r="C29" t="s">
        <v>0</v>
      </c>
      <c r="D29" t="s">
        <v>1</v>
      </c>
      <c r="E29" t="s">
        <v>2</v>
      </c>
      <c r="F29" t="s">
        <v>14</v>
      </c>
      <c r="G29">
        <f>COUNTIFS([2]!AssetRegisterTbl[SystemSelector],$A29,[2]!AssetRegisterTbl[Final_tag_AplusA],"A")</f>
        <v>570</v>
      </c>
      <c r="H29">
        <f>COUNTIFS([2]!AssetRegisterTbl[SystemSelector],$A29,[2]!AssetRegisterTbl[Final_tag_AplusA],"B")</f>
        <v>1331</v>
      </c>
      <c r="I29">
        <f>COUNTIFS([2]!AssetRegisterTbl[SystemSelector],$A29,[2]!AssetRegisterTbl[Final_tag_AplusA],"C")</f>
        <v>0</v>
      </c>
    </row>
    <row r="30" spans="1:9" x14ac:dyDescent="0.25">
      <c r="A30" t="s">
        <v>117</v>
      </c>
      <c r="B30" t="s">
        <v>0</v>
      </c>
      <c r="C30" t="s">
        <v>0</v>
      </c>
      <c r="D30" t="s">
        <v>1</v>
      </c>
      <c r="E30" t="s">
        <v>2</v>
      </c>
      <c r="F30" t="s">
        <v>14</v>
      </c>
      <c r="G30">
        <f>COUNTIFS([2]!AssetRegisterTbl[SystemSelector],$A30,[2]!AssetRegisterTbl[Final_tag_AplusA],"A")</f>
        <v>593</v>
      </c>
      <c r="H30">
        <f>COUNTIFS([2]!AssetRegisterTbl[SystemSelector],$A30,[2]!AssetRegisterTbl[Final_tag_AplusA],"B")</f>
        <v>1940</v>
      </c>
      <c r="I30">
        <f>COUNTIFS([2]!AssetRegisterTbl[SystemSelector],$A30,[2]!AssetRegisterTbl[Final_tag_AplusA],"C")</f>
        <v>0</v>
      </c>
    </row>
    <row r="31" spans="1:9" x14ac:dyDescent="0.25">
      <c r="A31" t="s">
        <v>118</v>
      </c>
      <c r="B31" t="s">
        <v>10</v>
      </c>
      <c r="C31" t="s">
        <v>10</v>
      </c>
      <c r="D31" t="s">
        <v>10</v>
      </c>
      <c r="E31" t="s">
        <v>10</v>
      </c>
      <c r="F31" t="s">
        <v>11</v>
      </c>
      <c r="G31">
        <f>COUNTIFS([2]!AssetRegisterTbl[SystemSelector],$A31,[2]!AssetRegisterTbl[Final_tag_AplusA],"A")</f>
        <v>0</v>
      </c>
      <c r="H31">
        <f>COUNTIFS([2]!AssetRegisterTbl[SystemSelector],$A31,[2]!AssetRegisterTbl[Final_tag_AplusA],"B")</f>
        <v>0</v>
      </c>
      <c r="I31">
        <f>COUNTIFS([2]!AssetRegisterTbl[SystemSelector],$A31,[2]!AssetRegisterTbl[Final_tag_AplusA],"C")</f>
        <v>0</v>
      </c>
    </row>
    <row r="32" spans="1:9" x14ac:dyDescent="0.25">
      <c r="A32" t="s">
        <v>119</v>
      </c>
      <c r="B32" t="s">
        <v>0</v>
      </c>
      <c r="C32" t="s">
        <v>0</v>
      </c>
      <c r="D32" t="s">
        <v>1</v>
      </c>
      <c r="E32" t="s">
        <v>2</v>
      </c>
      <c r="F32" t="s">
        <v>14</v>
      </c>
      <c r="G32">
        <f>COUNTIFS([2]!AssetRegisterTbl[SystemSelector],$A32,[2]!AssetRegisterTbl[Final_tag_AplusA],"A")</f>
        <v>305</v>
      </c>
      <c r="H32">
        <f>COUNTIFS([2]!AssetRegisterTbl[SystemSelector],$A32,[2]!AssetRegisterTbl[Final_tag_AplusA],"B")</f>
        <v>857</v>
      </c>
      <c r="I32">
        <f>COUNTIFS([2]!AssetRegisterTbl[SystemSelector],$A32,[2]!AssetRegisterTbl[Final_tag_AplusA],"C")</f>
        <v>0</v>
      </c>
    </row>
    <row r="33" spans="1:9" x14ac:dyDescent="0.25">
      <c r="A33" t="s">
        <v>120</v>
      </c>
      <c r="B33" t="s">
        <v>0</v>
      </c>
      <c r="C33" t="s">
        <v>0</v>
      </c>
      <c r="D33" t="s">
        <v>1</v>
      </c>
      <c r="E33" t="s">
        <v>2</v>
      </c>
      <c r="F33" t="s">
        <v>15</v>
      </c>
      <c r="G33">
        <f>COUNTIFS([2]!AssetRegisterTbl[SystemSelector],$A33,[2]!AssetRegisterTbl[Final_tag_AplusA],"A")</f>
        <v>203</v>
      </c>
      <c r="H33">
        <f>COUNTIFS([2]!AssetRegisterTbl[SystemSelector],$A33,[2]!AssetRegisterTbl[Final_tag_AplusA],"B")</f>
        <v>1949</v>
      </c>
      <c r="I33">
        <f>COUNTIFS([2]!AssetRegisterTbl[SystemSelector],$A33,[2]!AssetRegisterTbl[Final_tag_AplusA],"C")</f>
        <v>0</v>
      </c>
    </row>
    <row r="34" spans="1:9" x14ac:dyDescent="0.25">
      <c r="A34" t="s">
        <v>121</v>
      </c>
      <c r="B34" t="s">
        <v>0</v>
      </c>
      <c r="C34" t="s">
        <v>0</v>
      </c>
      <c r="D34" t="s">
        <v>1</v>
      </c>
      <c r="E34" t="s">
        <v>2</v>
      </c>
      <c r="F34" t="s">
        <v>15</v>
      </c>
      <c r="G34">
        <f>COUNTIFS([2]!AssetRegisterTbl[SystemSelector],$A34,[2]!AssetRegisterTbl[Final_tag_AplusA],"A")</f>
        <v>104</v>
      </c>
      <c r="H34">
        <f>COUNTIFS([2]!AssetRegisterTbl[SystemSelector],$A34,[2]!AssetRegisterTbl[Final_tag_AplusA],"B")</f>
        <v>673</v>
      </c>
      <c r="I34">
        <f>COUNTIFS([2]!AssetRegisterTbl[SystemSelector],$A34,[2]!AssetRegisterTbl[Final_tag_AplusA],"C")</f>
        <v>0</v>
      </c>
    </row>
    <row r="35" spans="1:9" x14ac:dyDescent="0.25">
      <c r="A35" t="s">
        <v>122</v>
      </c>
      <c r="B35" t="s">
        <v>0</v>
      </c>
      <c r="C35" t="s">
        <v>0</v>
      </c>
      <c r="D35" t="s">
        <v>1</v>
      </c>
      <c r="E35" t="s">
        <v>2</v>
      </c>
      <c r="F35" t="s">
        <v>15</v>
      </c>
      <c r="G35">
        <f>COUNTIFS([2]!AssetRegisterTbl[SystemSelector],$A35,[2]!AssetRegisterTbl[Final_tag_AplusA],"A")</f>
        <v>559</v>
      </c>
      <c r="H35">
        <f>COUNTIFS([2]!AssetRegisterTbl[SystemSelector],$A35,[2]!AssetRegisterTbl[Final_tag_AplusA],"B")</f>
        <v>2895</v>
      </c>
      <c r="I35">
        <f>COUNTIFS([2]!AssetRegisterTbl[SystemSelector],$A35,[2]!AssetRegisterTbl[Final_tag_AplusA],"C")</f>
        <v>0</v>
      </c>
    </row>
    <row r="36" spans="1:9" x14ac:dyDescent="0.25">
      <c r="A36" t="s">
        <v>123</v>
      </c>
      <c r="B36" t="s">
        <v>10</v>
      </c>
      <c r="C36" t="s">
        <v>10</v>
      </c>
      <c r="D36" t="s">
        <v>10</v>
      </c>
      <c r="E36" t="s">
        <v>10</v>
      </c>
      <c r="F36" t="s">
        <v>11</v>
      </c>
      <c r="G36">
        <f>COUNTIFS([2]!AssetRegisterTbl[SystemSelector],$A36,[2]!AssetRegisterTbl[Final_tag_AplusA],"A")</f>
        <v>0</v>
      </c>
      <c r="H36">
        <f>COUNTIFS([2]!AssetRegisterTbl[SystemSelector],$A36,[2]!AssetRegisterTbl[Final_tag_AplusA],"B")</f>
        <v>0</v>
      </c>
      <c r="I36">
        <f>COUNTIFS([2]!AssetRegisterTbl[SystemSelector],$A36,[2]!AssetRegisterTbl[Final_tag_AplusA],"C")</f>
        <v>0</v>
      </c>
    </row>
    <row r="37" spans="1:9" x14ac:dyDescent="0.25">
      <c r="A37" t="s">
        <v>124</v>
      </c>
      <c r="B37" t="s">
        <v>10</v>
      </c>
      <c r="C37" t="s">
        <v>10</v>
      </c>
      <c r="D37" t="s">
        <v>10</v>
      </c>
      <c r="E37" t="s">
        <v>10</v>
      </c>
      <c r="F37" t="s">
        <v>11</v>
      </c>
      <c r="G37">
        <f>COUNTIFS([2]!AssetRegisterTbl[SystemSelector],$A37,[2]!AssetRegisterTbl[Final_tag_AplusA],"A")</f>
        <v>0</v>
      </c>
      <c r="H37">
        <f>COUNTIFS([2]!AssetRegisterTbl[SystemSelector],$A37,[2]!AssetRegisterTbl[Final_tag_AplusA],"B")</f>
        <v>0</v>
      </c>
      <c r="I37">
        <f>COUNTIFS([2]!AssetRegisterTbl[SystemSelector],$A37,[2]!AssetRegisterTbl[Final_tag_AplusA],"C")</f>
        <v>0</v>
      </c>
    </row>
    <row r="38" spans="1:9" x14ac:dyDescent="0.25">
      <c r="A38" t="s">
        <v>125</v>
      </c>
      <c r="B38" t="s">
        <v>10</v>
      </c>
      <c r="C38" t="s">
        <v>10</v>
      </c>
      <c r="D38" t="s">
        <v>10</v>
      </c>
      <c r="E38" t="s">
        <v>10</v>
      </c>
      <c r="F38" t="s">
        <v>11</v>
      </c>
      <c r="G38">
        <f>COUNTIFS([2]!AssetRegisterTbl[SystemSelector],$A38,[2]!AssetRegisterTbl[Final_tag_AplusA],"A")</f>
        <v>0</v>
      </c>
      <c r="H38">
        <f>COUNTIFS([2]!AssetRegisterTbl[SystemSelector],$A38,[2]!AssetRegisterTbl[Final_tag_AplusA],"B")</f>
        <v>0</v>
      </c>
      <c r="I38">
        <f>COUNTIFS([2]!AssetRegisterTbl[SystemSelector],$A38,[2]!AssetRegisterTbl[Final_tag_AplusA],"C")</f>
        <v>0</v>
      </c>
    </row>
    <row r="39" spans="1:9" x14ac:dyDescent="0.25">
      <c r="A39" t="s">
        <v>126</v>
      </c>
      <c r="B39" t="s">
        <v>10</v>
      </c>
      <c r="C39" t="s">
        <v>10</v>
      </c>
      <c r="D39" t="s">
        <v>10</v>
      </c>
      <c r="E39" t="s">
        <v>10</v>
      </c>
      <c r="F39" t="s">
        <v>11</v>
      </c>
      <c r="G39">
        <f>COUNTIFS([2]!AssetRegisterTbl[SystemSelector],$A39,[2]!AssetRegisterTbl[Final_tag_AplusA],"A")</f>
        <v>0</v>
      </c>
      <c r="H39">
        <f>COUNTIFS([2]!AssetRegisterTbl[SystemSelector],$A39,[2]!AssetRegisterTbl[Final_tag_AplusA],"B")</f>
        <v>0</v>
      </c>
      <c r="I39">
        <f>COUNTIFS([2]!AssetRegisterTbl[SystemSelector],$A39,[2]!AssetRegisterTbl[Final_tag_AplusA],"C")</f>
        <v>0</v>
      </c>
    </row>
    <row r="40" spans="1:9" x14ac:dyDescent="0.25">
      <c r="A40" t="s">
        <v>127</v>
      </c>
      <c r="B40" t="s">
        <v>10</v>
      </c>
      <c r="C40" t="s">
        <v>10</v>
      </c>
      <c r="D40" t="s">
        <v>10</v>
      </c>
      <c r="E40" t="s">
        <v>10</v>
      </c>
      <c r="F40" t="s">
        <v>11</v>
      </c>
      <c r="G40">
        <f>COUNTIFS([2]!AssetRegisterTbl[SystemSelector],$A40,[2]!AssetRegisterTbl[Final_tag_AplusA],"A")</f>
        <v>0</v>
      </c>
      <c r="H40">
        <f>COUNTIFS([2]!AssetRegisterTbl[SystemSelector],$A40,[2]!AssetRegisterTbl[Final_tag_AplusA],"B")</f>
        <v>0</v>
      </c>
      <c r="I40">
        <f>COUNTIFS([2]!AssetRegisterTbl[SystemSelector],$A40,[2]!AssetRegisterTbl[Final_tag_AplusA],"C")</f>
        <v>0</v>
      </c>
    </row>
    <row r="41" spans="1:9" x14ac:dyDescent="0.25">
      <c r="A41" t="s">
        <v>128</v>
      </c>
      <c r="B41" t="s">
        <v>10</v>
      </c>
      <c r="C41" t="s">
        <v>10</v>
      </c>
      <c r="D41" t="s">
        <v>10</v>
      </c>
      <c r="E41" t="s">
        <v>10</v>
      </c>
      <c r="F41" t="s">
        <v>11</v>
      </c>
      <c r="G41">
        <f>COUNTIFS([2]!AssetRegisterTbl[SystemSelector],$A41,[2]!AssetRegisterTbl[Final_tag_AplusA],"A")</f>
        <v>0</v>
      </c>
      <c r="H41">
        <f>COUNTIFS([2]!AssetRegisterTbl[SystemSelector],$A41,[2]!AssetRegisterTbl[Final_tag_AplusA],"B")</f>
        <v>0</v>
      </c>
      <c r="I41">
        <f>COUNTIFS([2]!AssetRegisterTbl[SystemSelector],$A41,[2]!AssetRegisterTbl[Final_tag_AplusA],"C")</f>
        <v>0</v>
      </c>
    </row>
    <row r="42" spans="1:9" x14ac:dyDescent="0.25">
      <c r="A42" t="s">
        <v>129</v>
      </c>
      <c r="B42" t="s">
        <v>10</v>
      </c>
      <c r="C42" t="s">
        <v>10</v>
      </c>
      <c r="D42" t="s">
        <v>10</v>
      </c>
      <c r="E42" t="s">
        <v>10</v>
      </c>
      <c r="F42" t="s">
        <v>11</v>
      </c>
      <c r="G42">
        <f>COUNTIFS([2]!AssetRegisterTbl[SystemSelector],$A42,[2]!AssetRegisterTbl[Final_tag_AplusA],"A")</f>
        <v>0</v>
      </c>
      <c r="H42">
        <f>COUNTIFS([2]!AssetRegisterTbl[SystemSelector],$A42,[2]!AssetRegisterTbl[Final_tag_AplusA],"B")</f>
        <v>0</v>
      </c>
      <c r="I42">
        <f>COUNTIFS([2]!AssetRegisterTbl[SystemSelector],$A42,[2]!AssetRegisterTbl[Final_tag_AplusA],"C")</f>
        <v>0</v>
      </c>
    </row>
    <row r="43" spans="1:9" x14ac:dyDescent="0.25">
      <c r="A43" t="s">
        <v>130</v>
      </c>
      <c r="B43" t="s">
        <v>10</v>
      </c>
      <c r="C43" t="s">
        <v>10</v>
      </c>
      <c r="D43" t="s">
        <v>10</v>
      </c>
      <c r="E43" t="s">
        <v>10</v>
      </c>
      <c r="F43" t="s">
        <v>11</v>
      </c>
      <c r="G43">
        <f>COUNTIFS([2]!AssetRegisterTbl[SystemSelector],$A43,[2]!AssetRegisterTbl[Final_tag_AplusA],"A")</f>
        <v>0</v>
      </c>
      <c r="H43">
        <f>COUNTIFS([2]!AssetRegisterTbl[SystemSelector],$A43,[2]!AssetRegisterTbl[Final_tag_AplusA],"B")</f>
        <v>0</v>
      </c>
      <c r="I43">
        <f>COUNTIFS([2]!AssetRegisterTbl[SystemSelector],$A43,[2]!AssetRegisterTbl[Final_tag_AplusA],"C")</f>
        <v>0</v>
      </c>
    </row>
    <row r="44" spans="1:9" x14ac:dyDescent="0.25">
      <c r="A44" t="s">
        <v>131</v>
      </c>
      <c r="B44" t="s">
        <v>10</v>
      </c>
      <c r="C44" t="s">
        <v>10</v>
      </c>
      <c r="D44" t="s">
        <v>10</v>
      </c>
      <c r="E44" t="s">
        <v>10</v>
      </c>
      <c r="F44" t="s">
        <v>11</v>
      </c>
      <c r="G44">
        <f>COUNTIFS([2]!AssetRegisterTbl[SystemSelector],$A44,[2]!AssetRegisterTbl[Final_tag_AplusA],"A")</f>
        <v>0</v>
      </c>
      <c r="H44">
        <f>COUNTIFS([2]!AssetRegisterTbl[SystemSelector],$A44,[2]!AssetRegisterTbl[Final_tag_AplusA],"B")</f>
        <v>0</v>
      </c>
      <c r="I44">
        <f>COUNTIFS([2]!AssetRegisterTbl[SystemSelector],$A44,[2]!AssetRegisterTbl[Final_tag_AplusA],"C")</f>
        <v>0</v>
      </c>
    </row>
    <row r="45" spans="1:9" x14ac:dyDescent="0.25">
      <c r="A45" t="s">
        <v>132</v>
      </c>
      <c r="B45" t="s">
        <v>16</v>
      </c>
      <c r="C45" t="s">
        <v>0</v>
      </c>
      <c r="D45" t="s">
        <v>1</v>
      </c>
      <c r="E45" t="s">
        <v>2</v>
      </c>
      <c r="F45" t="s">
        <v>17</v>
      </c>
      <c r="G45">
        <f>COUNTIFS([2]!AssetRegisterTbl[SystemSelector],$A45,[2]!AssetRegisterTbl[Final_tag_AplusA],"A")</f>
        <v>13</v>
      </c>
      <c r="H45">
        <f>COUNTIFS([2]!AssetRegisterTbl[SystemSelector],$A45,[2]!AssetRegisterTbl[Final_tag_AplusA],"B")</f>
        <v>207</v>
      </c>
      <c r="I45">
        <f>COUNTIFS([2]!AssetRegisterTbl[SystemSelector],$A45,[2]!AssetRegisterTbl[Final_tag_AplusA],"C")</f>
        <v>0</v>
      </c>
    </row>
    <row r="46" spans="1:9" x14ac:dyDescent="0.25">
      <c r="A46" t="s">
        <v>133</v>
      </c>
      <c r="B46" t="s">
        <v>18</v>
      </c>
      <c r="C46" t="s">
        <v>19</v>
      </c>
      <c r="D46" t="s">
        <v>20</v>
      </c>
      <c r="E46" t="s">
        <v>20</v>
      </c>
      <c r="F46" t="s">
        <v>21</v>
      </c>
      <c r="G46">
        <f>COUNTIFS([2]!AssetRegisterTbl[SystemSelector],$A46,[2]!AssetRegisterTbl[Final_tag_AplusA],"A")</f>
        <v>0</v>
      </c>
      <c r="H46">
        <f>COUNTIFS([2]!AssetRegisterTbl[SystemSelector],$A46,[2]!AssetRegisterTbl[Final_tag_AplusA],"B")</f>
        <v>163</v>
      </c>
      <c r="I46">
        <f>COUNTIFS([2]!AssetRegisterTbl[SystemSelector],$A46,[2]!AssetRegisterTbl[Final_tag_AplusA],"C")</f>
        <v>0</v>
      </c>
    </row>
    <row r="47" spans="1:9" x14ac:dyDescent="0.25">
      <c r="A47" t="s">
        <v>134</v>
      </c>
      <c r="B47" t="s">
        <v>18</v>
      </c>
      <c r="C47" t="s">
        <v>19</v>
      </c>
      <c r="D47" t="s">
        <v>20</v>
      </c>
      <c r="E47" t="s">
        <v>20</v>
      </c>
      <c r="F47" t="s">
        <v>21</v>
      </c>
      <c r="G47">
        <f>COUNTIFS([2]!AssetRegisterTbl[SystemSelector],$A47,[2]!AssetRegisterTbl[Final_tag_AplusA],"A")</f>
        <v>18</v>
      </c>
      <c r="H47">
        <f>COUNTIFS([2]!AssetRegisterTbl[SystemSelector],$A47,[2]!AssetRegisterTbl[Final_tag_AplusA],"B")</f>
        <v>665</v>
      </c>
      <c r="I47">
        <f>COUNTIFS([2]!AssetRegisterTbl[SystemSelector],$A47,[2]!AssetRegisterTbl[Final_tag_AplusA],"C")</f>
        <v>0</v>
      </c>
    </row>
    <row r="48" spans="1:9" x14ac:dyDescent="0.25">
      <c r="A48" t="s">
        <v>135</v>
      </c>
      <c r="B48" t="s">
        <v>18</v>
      </c>
      <c r="C48" t="s">
        <v>19</v>
      </c>
      <c r="D48" t="s">
        <v>20</v>
      </c>
      <c r="E48" t="s">
        <v>20</v>
      </c>
      <c r="F48" t="s">
        <v>21</v>
      </c>
      <c r="G48">
        <f>COUNTIFS([2]!AssetRegisterTbl[SystemSelector],$A48,[2]!AssetRegisterTbl[Final_tag_AplusA],"A")</f>
        <v>4</v>
      </c>
      <c r="H48">
        <f>COUNTIFS([2]!AssetRegisterTbl[SystemSelector],$A48,[2]!AssetRegisterTbl[Final_tag_AplusA],"B")</f>
        <v>171</v>
      </c>
      <c r="I48">
        <f>COUNTIFS([2]!AssetRegisterTbl[SystemSelector],$A48,[2]!AssetRegisterTbl[Final_tag_AplusA],"C")</f>
        <v>0</v>
      </c>
    </row>
    <row r="49" spans="1:9" x14ac:dyDescent="0.25">
      <c r="A49" t="s">
        <v>136</v>
      </c>
      <c r="B49" t="s">
        <v>18</v>
      </c>
      <c r="C49" t="s">
        <v>19</v>
      </c>
      <c r="D49" t="s">
        <v>20</v>
      </c>
      <c r="E49" t="s">
        <v>20</v>
      </c>
      <c r="F49" t="s">
        <v>21</v>
      </c>
      <c r="G49">
        <f>COUNTIFS([2]!AssetRegisterTbl[SystemSelector],$A49,[2]!AssetRegisterTbl[Final_tag_AplusA],"A")</f>
        <v>6</v>
      </c>
      <c r="H49">
        <f>COUNTIFS([2]!AssetRegisterTbl[SystemSelector],$A49,[2]!AssetRegisterTbl[Final_tag_AplusA],"B")</f>
        <v>430</v>
      </c>
      <c r="I49">
        <f>COUNTIFS([2]!AssetRegisterTbl[SystemSelector],$A49,[2]!AssetRegisterTbl[Final_tag_AplusA],"C")</f>
        <v>0</v>
      </c>
    </row>
    <row r="50" spans="1:9" x14ac:dyDescent="0.25">
      <c r="A50" t="s">
        <v>137</v>
      </c>
      <c r="B50" t="s">
        <v>16</v>
      </c>
      <c r="C50" t="s">
        <v>0</v>
      </c>
      <c r="D50" t="s">
        <v>1</v>
      </c>
      <c r="E50" t="s">
        <v>2</v>
      </c>
      <c r="F50" t="s">
        <v>17</v>
      </c>
      <c r="G50">
        <f>COUNTIFS([2]!AssetRegisterTbl[SystemSelector],$A50,[2]!AssetRegisterTbl[Final_tag_AplusA],"A")</f>
        <v>90</v>
      </c>
      <c r="H50">
        <f>COUNTIFS([2]!AssetRegisterTbl[SystemSelector],$A50,[2]!AssetRegisterTbl[Final_tag_AplusA],"B")</f>
        <v>295</v>
      </c>
      <c r="I50">
        <f>COUNTIFS([2]!AssetRegisterTbl[SystemSelector],$A50,[2]!AssetRegisterTbl[Final_tag_AplusA],"C")</f>
        <v>0</v>
      </c>
    </row>
    <row r="51" spans="1:9" x14ac:dyDescent="0.25">
      <c r="A51" t="s">
        <v>138</v>
      </c>
      <c r="B51" t="s">
        <v>16</v>
      </c>
      <c r="C51" t="s">
        <v>0</v>
      </c>
      <c r="D51" t="s">
        <v>1</v>
      </c>
      <c r="E51" t="s">
        <v>2</v>
      </c>
      <c r="F51" t="s">
        <v>17</v>
      </c>
      <c r="G51">
        <f>COUNTIFS([2]!AssetRegisterTbl[SystemSelector],$A51,[2]!AssetRegisterTbl[Final_tag_AplusA],"A")</f>
        <v>181</v>
      </c>
      <c r="H51">
        <f>COUNTIFS([2]!AssetRegisterTbl[SystemSelector],$A51,[2]!AssetRegisterTbl[Final_tag_AplusA],"B")</f>
        <v>600</v>
      </c>
      <c r="I51">
        <f>COUNTIFS([2]!AssetRegisterTbl[SystemSelector],$A51,[2]!AssetRegisterTbl[Final_tag_AplusA],"C")</f>
        <v>0</v>
      </c>
    </row>
    <row r="52" spans="1:9" x14ac:dyDescent="0.25">
      <c r="A52" t="s">
        <v>139</v>
      </c>
      <c r="B52" t="s">
        <v>22</v>
      </c>
      <c r="C52" t="s">
        <v>22</v>
      </c>
      <c r="D52" t="s">
        <v>23</v>
      </c>
      <c r="E52" t="s">
        <v>24</v>
      </c>
      <c r="F52" t="s">
        <v>25</v>
      </c>
      <c r="G52">
        <f>COUNTIFS([2]!AssetRegisterTbl[SystemSelector],$A52,[2]!AssetRegisterTbl[Final_tag_AplusA],"A")</f>
        <v>86</v>
      </c>
      <c r="H52">
        <f>COUNTIFS([2]!AssetRegisterTbl[SystemSelector],$A52,[2]!AssetRegisterTbl[Final_tag_AplusA],"B")</f>
        <v>464</v>
      </c>
      <c r="I52">
        <f>COUNTIFS([2]!AssetRegisterTbl[SystemSelector],$A52,[2]!AssetRegisterTbl[Final_tag_AplusA],"C")</f>
        <v>0</v>
      </c>
    </row>
    <row r="53" spans="1:9" x14ac:dyDescent="0.25">
      <c r="A53" t="s">
        <v>140</v>
      </c>
      <c r="B53" t="s">
        <v>22</v>
      </c>
      <c r="C53" t="s">
        <v>22</v>
      </c>
      <c r="D53" t="s">
        <v>23</v>
      </c>
      <c r="E53" t="s">
        <v>24</v>
      </c>
      <c r="F53" t="s">
        <v>26</v>
      </c>
      <c r="G53">
        <f>COUNTIFS([2]!AssetRegisterTbl[SystemSelector],$A53,[2]!AssetRegisterTbl[Final_tag_AplusA],"A")</f>
        <v>0</v>
      </c>
      <c r="H53">
        <f>COUNTIFS([2]!AssetRegisterTbl[SystemSelector],$A53,[2]!AssetRegisterTbl[Final_tag_AplusA],"B")</f>
        <v>5</v>
      </c>
      <c r="I53">
        <f>COUNTIFS([2]!AssetRegisterTbl[SystemSelector],$A53,[2]!AssetRegisterTbl[Final_tag_AplusA],"C")</f>
        <v>0</v>
      </c>
    </row>
    <row r="54" spans="1:9" x14ac:dyDescent="0.25">
      <c r="A54" t="s">
        <v>141</v>
      </c>
      <c r="B54" t="s">
        <v>22</v>
      </c>
      <c r="C54" t="s">
        <v>22</v>
      </c>
      <c r="D54" t="s">
        <v>23</v>
      </c>
      <c r="E54" t="s">
        <v>24</v>
      </c>
      <c r="F54" t="s">
        <v>27</v>
      </c>
      <c r="G54">
        <f>COUNTIFS([2]!AssetRegisterTbl[SystemSelector],$A54,[2]!AssetRegisterTbl[Final_tag_AplusA],"A")</f>
        <v>0</v>
      </c>
      <c r="H54">
        <f>COUNTIFS([2]!AssetRegisterTbl[SystemSelector],$A54,[2]!AssetRegisterTbl[Final_tag_AplusA],"B")</f>
        <v>3</v>
      </c>
      <c r="I54">
        <f>COUNTIFS([2]!AssetRegisterTbl[SystemSelector],$A54,[2]!AssetRegisterTbl[Final_tag_AplusA],"C")</f>
        <v>0</v>
      </c>
    </row>
    <row r="55" spans="1:9" x14ac:dyDescent="0.25">
      <c r="A55" t="s">
        <v>142</v>
      </c>
      <c r="B55" t="s">
        <v>22</v>
      </c>
      <c r="C55" t="s">
        <v>22</v>
      </c>
      <c r="D55" t="s">
        <v>24</v>
      </c>
      <c r="E55" t="s">
        <v>28</v>
      </c>
      <c r="F55" t="s">
        <v>29</v>
      </c>
      <c r="G55">
        <f>COUNTIFS([2]!AssetRegisterTbl[SystemSelector],$A55,[2]!AssetRegisterTbl[Final_tag_AplusA],"A")</f>
        <v>0</v>
      </c>
      <c r="H55">
        <f>COUNTIFS([2]!AssetRegisterTbl[SystemSelector],$A55,[2]!AssetRegisterTbl[Final_tag_AplusA],"B")</f>
        <v>0</v>
      </c>
      <c r="I55">
        <f>COUNTIFS([2]!AssetRegisterTbl[SystemSelector],$A55,[2]!AssetRegisterTbl[Final_tag_AplusA],"C")</f>
        <v>3</v>
      </c>
    </row>
    <row r="56" spans="1:9" x14ac:dyDescent="0.25">
      <c r="A56" t="s">
        <v>143</v>
      </c>
      <c r="B56" t="s">
        <v>19</v>
      </c>
      <c r="C56" t="s">
        <v>19</v>
      </c>
      <c r="D56" t="s">
        <v>20</v>
      </c>
      <c r="E56" t="s">
        <v>30</v>
      </c>
      <c r="F56" t="s">
        <v>31</v>
      </c>
      <c r="G56">
        <f>COUNTIFS([2]!AssetRegisterTbl[SystemSelector],$A56,[2]!AssetRegisterTbl[Final_tag_AplusA],"A")</f>
        <v>0</v>
      </c>
      <c r="H56">
        <f>COUNTIFS([2]!AssetRegisterTbl[SystemSelector],$A56,[2]!AssetRegisterTbl[Final_tag_AplusA],"B")</f>
        <v>60</v>
      </c>
      <c r="I56">
        <f>COUNTIFS([2]!AssetRegisterTbl[SystemSelector],$A56,[2]!AssetRegisterTbl[Final_tag_AplusA],"C")</f>
        <v>204</v>
      </c>
    </row>
    <row r="57" spans="1:9" x14ac:dyDescent="0.25">
      <c r="A57" t="s">
        <v>144</v>
      </c>
      <c r="B57" t="s">
        <v>22</v>
      </c>
      <c r="C57" t="s">
        <v>22</v>
      </c>
      <c r="D57" t="s">
        <v>24</v>
      </c>
      <c r="E57" t="s">
        <v>28</v>
      </c>
      <c r="F57" t="s">
        <v>32</v>
      </c>
      <c r="G57">
        <f>COUNTIFS([2]!AssetRegisterTbl[SystemSelector],$A57,[2]!AssetRegisterTbl[Final_tag_AplusA],"A")</f>
        <v>0</v>
      </c>
      <c r="H57">
        <f>COUNTIFS([2]!AssetRegisterTbl[SystemSelector],$A57,[2]!AssetRegisterTbl[Final_tag_AplusA],"B")</f>
        <v>194</v>
      </c>
      <c r="I57">
        <f>COUNTIFS([2]!AssetRegisterTbl[SystemSelector],$A57,[2]!AssetRegisterTbl[Final_tag_AplusA],"C")</f>
        <v>919</v>
      </c>
    </row>
    <row r="58" spans="1:9" x14ac:dyDescent="0.25">
      <c r="A58" t="s">
        <v>145</v>
      </c>
      <c r="B58" t="s">
        <v>20</v>
      </c>
      <c r="C58" t="s">
        <v>19</v>
      </c>
      <c r="D58" t="s">
        <v>30</v>
      </c>
      <c r="E58" t="s">
        <v>19</v>
      </c>
      <c r="F58" t="s">
        <v>33</v>
      </c>
      <c r="G58">
        <f>COUNTIFS([2]!AssetRegisterTbl[SystemSelector],$A58,[2]!AssetRegisterTbl[Final_tag_AplusA],"A")</f>
        <v>21</v>
      </c>
      <c r="H58">
        <f>COUNTIFS([2]!AssetRegisterTbl[SystemSelector],$A58,[2]!AssetRegisterTbl[Final_tag_AplusA],"B")</f>
        <v>11</v>
      </c>
      <c r="I58">
        <f>COUNTIFS([2]!AssetRegisterTbl[SystemSelector],$A58,[2]!AssetRegisterTbl[Final_tag_AplusA],"C")</f>
        <v>281</v>
      </c>
    </row>
    <row r="59" spans="1:9" x14ac:dyDescent="0.25">
      <c r="A59" t="s">
        <v>146</v>
      </c>
      <c r="B59" t="s">
        <v>18</v>
      </c>
      <c r="C59" t="s">
        <v>19</v>
      </c>
      <c r="D59" t="s">
        <v>30</v>
      </c>
      <c r="E59" t="s">
        <v>19</v>
      </c>
      <c r="F59" t="s">
        <v>34</v>
      </c>
      <c r="G59">
        <f>COUNTIFS([2]!AssetRegisterTbl[SystemSelector],$A59,[2]!AssetRegisterTbl[Final_tag_AplusA],"A")</f>
        <v>2</v>
      </c>
      <c r="H59">
        <f>COUNTIFS([2]!AssetRegisterTbl[SystemSelector],$A59,[2]!AssetRegisterTbl[Final_tag_AplusA],"B")</f>
        <v>318</v>
      </c>
      <c r="I59">
        <f>COUNTIFS([2]!AssetRegisterTbl[SystemSelector],$A59,[2]!AssetRegisterTbl[Final_tag_AplusA],"C")</f>
        <v>0</v>
      </c>
    </row>
    <row r="60" spans="1:9" x14ac:dyDescent="0.25">
      <c r="A60" t="s">
        <v>147</v>
      </c>
      <c r="B60" t="s">
        <v>19</v>
      </c>
      <c r="C60" t="s">
        <v>19</v>
      </c>
      <c r="D60" t="s">
        <v>30</v>
      </c>
      <c r="E60" t="s">
        <v>30</v>
      </c>
      <c r="F60" t="s">
        <v>35</v>
      </c>
      <c r="G60">
        <f>COUNTIFS([2]!AssetRegisterTbl[SystemSelector],$A60,[2]!AssetRegisterTbl[Final_tag_AplusA],"A")</f>
        <v>0</v>
      </c>
      <c r="H60">
        <f>COUNTIFS([2]!AssetRegisterTbl[SystemSelector],$A60,[2]!AssetRegisterTbl[Final_tag_AplusA],"B")</f>
        <v>0</v>
      </c>
      <c r="I60">
        <f>COUNTIFS([2]!AssetRegisterTbl[SystemSelector],$A60,[2]!AssetRegisterTbl[Final_tag_AplusA],"C")</f>
        <v>3</v>
      </c>
    </row>
    <row r="61" spans="1:9" x14ac:dyDescent="0.25">
      <c r="A61" t="s">
        <v>148</v>
      </c>
      <c r="B61" t="s">
        <v>30</v>
      </c>
      <c r="C61" t="s">
        <v>30</v>
      </c>
      <c r="D61" t="s">
        <v>30</v>
      </c>
      <c r="E61" t="s">
        <v>30</v>
      </c>
      <c r="F61" t="s">
        <v>36</v>
      </c>
      <c r="G61">
        <f>COUNTIFS([2]!AssetRegisterTbl[SystemSelector],$A61,[2]!AssetRegisterTbl[Final_tag_AplusA],"A")</f>
        <v>11</v>
      </c>
      <c r="H61">
        <f>COUNTIFS([2]!AssetRegisterTbl[SystemSelector],$A61,[2]!AssetRegisterTbl[Final_tag_AplusA],"B")</f>
        <v>53</v>
      </c>
      <c r="I61">
        <f>COUNTIFS([2]!AssetRegisterTbl[SystemSelector],$A61,[2]!AssetRegisterTbl[Final_tag_AplusA],"C")</f>
        <v>534</v>
      </c>
    </row>
    <row r="62" spans="1:9" x14ac:dyDescent="0.25">
      <c r="A62" t="s">
        <v>149</v>
      </c>
      <c r="B62" t="s">
        <v>23</v>
      </c>
      <c r="C62" t="s">
        <v>24</v>
      </c>
      <c r="D62" t="s">
        <v>24</v>
      </c>
      <c r="E62" t="s">
        <v>28</v>
      </c>
      <c r="F62" t="s">
        <v>37</v>
      </c>
      <c r="G62">
        <f>COUNTIFS([2]!AssetRegisterTbl[SystemSelector],$A62,[2]!AssetRegisterTbl[Final_tag_AplusA],"A")</f>
        <v>31</v>
      </c>
      <c r="H62">
        <f>COUNTIFS([2]!AssetRegisterTbl[SystemSelector],$A62,[2]!AssetRegisterTbl[Final_tag_AplusA],"B")</f>
        <v>752</v>
      </c>
      <c r="I62">
        <f>COUNTIFS([2]!AssetRegisterTbl[SystemSelector],$A62,[2]!AssetRegisterTbl[Final_tag_AplusA],"C")</f>
        <v>0</v>
      </c>
    </row>
    <row r="63" spans="1:9" x14ac:dyDescent="0.25">
      <c r="A63" t="s">
        <v>150</v>
      </c>
      <c r="B63" t="s">
        <v>28</v>
      </c>
      <c r="C63" t="s">
        <v>22</v>
      </c>
      <c r="D63" t="s">
        <v>28</v>
      </c>
      <c r="E63" t="s">
        <v>22</v>
      </c>
      <c r="F63" t="s">
        <v>38</v>
      </c>
      <c r="G63">
        <f>COUNTIFS([2]!AssetRegisterTbl[SystemSelector],$A63,[2]!AssetRegisterTbl[Final_tag_AplusA],"A")</f>
        <v>0</v>
      </c>
      <c r="H63">
        <f>COUNTIFS([2]!AssetRegisterTbl[SystemSelector],$A63,[2]!AssetRegisterTbl[Final_tag_AplusA],"B")</f>
        <v>3</v>
      </c>
      <c r="I63">
        <f>COUNTIFS([2]!AssetRegisterTbl[SystemSelector],$A63,[2]!AssetRegisterTbl[Final_tag_AplusA],"C")</f>
        <v>527</v>
      </c>
    </row>
    <row r="64" spans="1:9" x14ac:dyDescent="0.25">
      <c r="A64" t="s">
        <v>151</v>
      </c>
      <c r="B64" t="s">
        <v>20</v>
      </c>
      <c r="C64" t="s">
        <v>19</v>
      </c>
      <c r="D64" t="s">
        <v>19</v>
      </c>
      <c r="E64" t="s">
        <v>19</v>
      </c>
      <c r="F64" t="s">
        <v>39</v>
      </c>
      <c r="G64">
        <f>COUNTIFS([2]!AssetRegisterTbl[SystemSelector],$A64,[2]!AssetRegisterTbl[Final_tag_AplusA],"A")</f>
        <v>0</v>
      </c>
      <c r="H64">
        <f>COUNTIFS([2]!AssetRegisterTbl[SystemSelector],$A64,[2]!AssetRegisterTbl[Final_tag_AplusA],"B")</f>
        <v>0</v>
      </c>
      <c r="I64">
        <f>COUNTIFS([2]!AssetRegisterTbl[SystemSelector],$A64,[2]!AssetRegisterTbl[Final_tag_AplusA],"C")</f>
        <v>2</v>
      </c>
    </row>
    <row r="65" spans="1:9" x14ac:dyDescent="0.25">
      <c r="A65" t="s">
        <v>152</v>
      </c>
      <c r="B65" t="s">
        <v>0</v>
      </c>
      <c r="C65" t="s">
        <v>0</v>
      </c>
      <c r="D65" t="s">
        <v>1</v>
      </c>
      <c r="E65" t="s">
        <v>2</v>
      </c>
      <c r="F65" t="s">
        <v>40</v>
      </c>
      <c r="G65">
        <f>COUNTIFS([2]!AssetRegisterTbl[SystemSelector],$A65,[2]!AssetRegisterTbl[Final_tag_AplusA],"A")</f>
        <v>264</v>
      </c>
      <c r="H65">
        <f>COUNTIFS([2]!AssetRegisterTbl[SystemSelector],$A65,[2]!AssetRegisterTbl[Final_tag_AplusA],"B")</f>
        <v>1010</v>
      </c>
      <c r="I65">
        <f>COUNTIFS([2]!AssetRegisterTbl[SystemSelector],$A65,[2]!AssetRegisterTbl[Final_tag_AplusA],"C")</f>
        <v>0</v>
      </c>
    </row>
    <row r="66" spans="1:9" x14ac:dyDescent="0.25">
      <c r="A66" t="s">
        <v>153</v>
      </c>
      <c r="B66" t="s">
        <v>19</v>
      </c>
      <c r="C66" t="s">
        <v>19</v>
      </c>
      <c r="D66" t="s">
        <v>20</v>
      </c>
      <c r="E66" t="s">
        <v>30</v>
      </c>
      <c r="F66" t="s">
        <v>41</v>
      </c>
      <c r="G66">
        <f>COUNTIFS([2]!AssetRegisterTbl[SystemSelector],$A66,[2]!AssetRegisterTbl[Final_tag_AplusA],"A")</f>
        <v>0</v>
      </c>
      <c r="H66">
        <f>COUNTIFS([2]!AssetRegisterTbl[SystemSelector],$A66,[2]!AssetRegisterTbl[Final_tag_AplusA],"B")</f>
        <v>0</v>
      </c>
      <c r="I66">
        <f>COUNTIFS([2]!AssetRegisterTbl[SystemSelector],$A66,[2]!AssetRegisterTbl[Final_tag_AplusA],"C")</f>
        <v>18</v>
      </c>
    </row>
    <row r="67" spans="1:9" x14ac:dyDescent="0.25">
      <c r="A67" t="s">
        <v>154</v>
      </c>
      <c r="B67" t="s">
        <v>18</v>
      </c>
      <c r="C67" t="s">
        <v>19</v>
      </c>
      <c r="D67" t="s">
        <v>20</v>
      </c>
      <c r="E67" t="s">
        <v>30</v>
      </c>
      <c r="F67" t="s">
        <v>42</v>
      </c>
      <c r="G67">
        <f>COUNTIFS([2]!AssetRegisterTbl[SystemSelector],$A67,[2]!AssetRegisterTbl[Final_tag_AplusA],"A")</f>
        <v>3</v>
      </c>
      <c r="H67">
        <f>COUNTIFS([2]!AssetRegisterTbl[SystemSelector],$A67,[2]!AssetRegisterTbl[Final_tag_AplusA],"B")</f>
        <v>146</v>
      </c>
      <c r="I67">
        <f>COUNTIFS([2]!AssetRegisterTbl[SystemSelector],$A67,[2]!AssetRegisterTbl[Final_tag_AplusA],"C")</f>
        <v>0</v>
      </c>
    </row>
    <row r="68" spans="1:9" x14ac:dyDescent="0.25">
      <c r="A68" t="s">
        <v>155</v>
      </c>
      <c r="B68" t="s">
        <v>23</v>
      </c>
      <c r="C68" t="s">
        <v>19</v>
      </c>
      <c r="D68" t="s">
        <v>20</v>
      </c>
      <c r="E68" t="s">
        <v>30</v>
      </c>
      <c r="F68" t="s">
        <v>43</v>
      </c>
      <c r="G68">
        <f>COUNTIFS([2]!AssetRegisterTbl[SystemSelector],$A68,[2]!AssetRegisterTbl[Final_tag_AplusA],"A")</f>
        <v>33</v>
      </c>
      <c r="H68">
        <f>COUNTIFS([2]!AssetRegisterTbl[SystemSelector],$A68,[2]!AssetRegisterTbl[Final_tag_AplusA],"B")</f>
        <v>764</v>
      </c>
      <c r="I68">
        <f>COUNTIFS([2]!AssetRegisterTbl[SystemSelector],$A68,[2]!AssetRegisterTbl[Final_tag_AplusA],"C")</f>
        <v>0</v>
      </c>
    </row>
    <row r="69" spans="1:9" x14ac:dyDescent="0.25">
      <c r="A69" t="s">
        <v>156</v>
      </c>
      <c r="B69" t="s">
        <v>23</v>
      </c>
      <c r="C69" t="s">
        <v>19</v>
      </c>
      <c r="D69" t="s">
        <v>20</v>
      </c>
      <c r="E69" t="s">
        <v>30</v>
      </c>
      <c r="F69" t="s">
        <v>44</v>
      </c>
      <c r="G69">
        <f>COUNTIFS([2]!AssetRegisterTbl[SystemSelector],$A69,[2]!AssetRegisterTbl[Final_tag_AplusA],"A")</f>
        <v>16</v>
      </c>
      <c r="H69">
        <f>COUNTIFS([2]!AssetRegisterTbl[SystemSelector],$A69,[2]!AssetRegisterTbl[Final_tag_AplusA],"B")</f>
        <v>622</v>
      </c>
      <c r="I69">
        <f>COUNTIFS([2]!AssetRegisterTbl[SystemSelector],$A69,[2]!AssetRegisterTbl[Final_tag_AplusA],"C")</f>
        <v>0</v>
      </c>
    </row>
    <row r="70" spans="1:9" x14ac:dyDescent="0.25">
      <c r="A70" t="s">
        <v>157</v>
      </c>
      <c r="B70" t="s">
        <v>23</v>
      </c>
      <c r="C70" t="s">
        <v>19</v>
      </c>
      <c r="D70" t="s">
        <v>20</v>
      </c>
      <c r="E70" t="s">
        <v>30</v>
      </c>
      <c r="F70" t="s">
        <v>45</v>
      </c>
      <c r="G70">
        <f>COUNTIFS([2]!AssetRegisterTbl[SystemSelector],$A70,[2]!AssetRegisterTbl[Final_tag_AplusA],"A")</f>
        <v>96</v>
      </c>
      <c r="H70">
        <f>COUNTIFS([2]!AssetRegisterTbl[SystemSelector],$A70,[2]!AssetRegisterTbl[Final_tag_AplusA],"B")</f>
        <v>858</v>
      </c>
      <c r="I70">
        <f>COUNTIFS([2]!AssetRegisterTbl[SystemSelector],$A70,[2]!AssetRegisterTbl[Final_tag_AplusA],"C")</f>
        <v>0</v>
      </c>
    </row>
    <row r="71" spans="1:9" x14ac:dyDescent="0.25">
      <c r="A71" t="s">
        <v>158</v>
      </c>
      <c r="B71" t="s">
        <v>19</v>
      </c>
      <c r="C71" t="s">
        <v>20</v>
      </c>
      <c r="D71" t="s">
        <v>20</v>
      </c>
      <c r="E71" t="s">
        <v>30</v>
      </c>
      <c r="F71" t="s">
        <v>46</v>
      </c>
      <c r="G71">
        <f>COUNTIFS([2]!AssetRegisterTbl[SystemSelector],$A71,[2]!AssetRegisterTbl[Final_tag_AplusA],"A")</f>
        <v>0</v>
      </c>
      <c r="H71">
        <f>COUNTIFS([2]!AssetRegisterTbl[SystemSelector],$A71,[2]!AssetRegisterTbl[Final_tag_AplusA],"B")</f>
        <v>113</v>
      </c>
      <c r="I71">
        <f>COUNTIFS([2]!AssetRegisterTbl[SystemSelector],$A71,[2]!AssetRegisterTbl[Final_tag_AplusA],"C")</f>
        <v>356</v>
      </c>
    </row>
    <row r="72" spans="1:9" x14ac:dyDescent="0.25">
      <c r="A72" t="s">
        <v>159</v>
      </c>
      <c r="B72" t="s">
        <v>19</v>
      </c>
      <c r="C72" t="s">
        <v>19</v>
      </c>
      <c r="D72" t="s">
        <v>20</v>
      </c>
      <c r="E72" t="s">
        <v>30</v>
      </c>
      <c r="F72" t="s">
        <v>47</v>
      </c>
      <c r="G72">
        <f>COUNTIFS([2]!AssetRegisterTbl[SystemSelector],$A72,[2]!AssetRegisterTbl[Final_tag_AplusA],"A")</f>
        <v>0</v>
      </c>
      <c r="H72">
        <f>COUNTIFS([2]!AssetRegisterTbl[SystemSelector],$A72,[2]!AssetRegisterTbl[Final_tag_AplusA],"B")</f>
        <v>129</v>
      </c>
      <c r="I72">
        <f>COUNTIFS([2]!AssetRegisterTbl[SystemSelector],$A72,[2]!AssetRegisterTbl[Final_tag_AplusA],"C")</f>
        <v>999</v>
      </c>
    </row>
    <row r="73" spans="1:9" x14ac:dyDescent="0.25">
      <c r="A73" t="s">
        <v>160</v>
      </c>
      <c r="B73" t="s">
        <v>10</v>
      </c>
      <c r="C73" t="s">
        <v>10</v>
      </c>
      <c r="D73" t="s">
        <v>10</v>
      </c>
      <c r="E73" t="s">
        <v>10</v>
      </c>
      <c r="F73" t="s">
        <v>11</v>
      </c>
      <c r="G73">
        <f>COUNTIFS([2]!AssetRegisterTbl[SystemSelector],$A73,[2]!AssetRegisterTbl[Final_tag_AplusA],"A")</f>
        <v>0</v>
      </c>
      <c r="H73">
        <f>COUNTIFS([2]!AssetRegisterTbl[SystemSelector],$A73,[2]!AssetRegisterTbl[Final_tag_AplusA],"B")</f>
        <v>0</v>
      </c>
      <c r="I73">
        <f>COUNTIFS([2]!AssetRegisterTbl[SystemSelector],$A73,[2]!AssetRegisterTbl[Final_tag_AplusA],"C")</f>
        <v>0</v>
      </c>
    </row>
    <row r="74" spans="1:9" x14ac:dyDescent="0.25">
      <c r="A74" t="s">
        <v>161</v>
      </c>
      <c r="B74" t="s">
        <v>10</v>
      </c>
      <c r="C74" t="s">
        <v>10</v>
      </c>
      <c r="D74" t="s">
        <v>10</v>
      </c>
      <c r="E74" t="s">
        <v>10</v>
      </c>
      <c r="F74" t="s">
        <v>11</v>
      </c>
      <c r="G74">
        <f>COUNTIFS([2]!AssetRegisterTbl[SystemSelector],$A74,[2]!AssetRegisterTbl[Final_tag_AplusA],"A")</f>
        <v>0</v>
      </c>
      <c r="H74">
        <f>COUNTIFS([2]!AssetRegisterTbl[SystemSelector],$A74,[2]!AssetRegisterTbl[Final_tag_AplusA],"B")</f>
        <v>0</v>
      </c>
      <c r="I74">
        <f>COUNTIFS([2]!AssetRegisterTbl[SystemSelector],$A74,[2]!AssetRegisterTbl[Final_tag_AplusA],"C")</f>
        <v>0</v>
      </c>
    </row>
    <row r="75" spans="1:9" x14ac:dyDescent="0.25">
      <c r="A75" t="s">
        <v>162</v>
      </c>
      <c r="B75" t="s">
        <v>10</v>
      </c>
      <c r="C75" t="s">
        <v>10</v>
      </c>
      <c r="D75" t="s">
        <v>10</v>
      </c>
      <c r="E75" t="s">
        <v>10</v>
      </c>
      <c r="F75" t="s">
        <v>11</v>
      </c>
      <c r="G75">
        <f>COUNTIFS([2]!AssetRegisterTbl[SystemSelector],$A75,[2]!AssetRegisterTbl[Final_tag_AplusA],"A")</f>
        <v>0</v>
      </c>
      <c r="H75">
        <f>COUNTIFS([2]!AssetRegisterTbl[SystemSelector],$A75,[2]!AssetRegisterTbl[Final_tag_AplusA],"B")</f>
        <v>0</v>
      </c>
      <c r="I75">
        <f>COUNTIFS([2]!AssetRegisterTbl[SystemSelector],$A75,[2]!AssetRegisterTbl[Final_tag_AplusA],"C")</f>
        <v>0</v>
      </c>
    </row>
    <row r="76" spans="1:9" x14ac:dyDescent="0.25">
      <c r="A76" t="s">
        <v>163</v>
      </c>
      <c r="B76" t="s">
        <v>10</v>
      </c>
      <c r="C76" t="s">
        <v>10</v>
      </c>
      <c r="D76" t="s">
        <v>10</v>
      </c>
      <c r="E76" t="s">
        <v>10</v>
      </c>
      <c r="F76" t="s">
        <v>11</v>
      </c>
      <c r="G76">
        <f>COUNTIFS([2]!AssetRegisterTbl[SystemSelector],$A76,[2]!AssetRegisterTbl[Final_tag_AplusA],"A")</f>
        <v>0</v>
      </c>
      <c r="H76">
        <f>COUNTIFS([2]!AssetRegisterTbl[SystemSelector],$A76,[2]!AssetRegisterTbl[Final_tag_AplusA],"B")</f>
        <v>0</v>
      </c>
      <c r="I76">
        <f>COUNTIFS([2]!AssetRegisterTbl[SystemSelector],$A76,[2]!AssetRegisterTbl[Final_tag_AplusA],"C")</f>
        <v>0</v>
      </c>
    </row>
    <row r="77" spans="1:9" x14ac:dyDescent="0.25">
      <c r="A77" t="s">
        <v>164</v>
      </c>
      <c r="B77" t="s">
        <v>10</v>
      </c>
      <c r="C77" t="s">
        <v>10</v>
      </c>
      <c r="D77" t="s">
        <v>10</v>
      </c>
      <c r="E77" t="s">
        <v>10</v>
      </c>
      <c r="F77" t="s">
        <v>11</v>
      </c>
      <c r="G77">
        <f>COUNTIFS([2]!AssetRegisterTbl[SystemSelector],$A77,[2]!AssetRegisterTbl[Final_tag_AplusA],"A")</f>
        <v>0</v>
      </c>
      <c r="H77">
        <f>COUNTIFS([2]!AssetRegisterTbl[SystemSelector],$A77,[2]!AssetRegisterTbl[Final_tag_AplusA],"B")</f>
        <v>0</v>
      </c>
      <c r="I77">
        <f>COUNTIFS([2]!AssetRegisterTbl[SystemSelector],$A77,[2]!AssetRegisterTbl[Final_tag_AplusA],"C")</f>
        <v>0</v>
      </c>
    </row>
    <row r="78" spans="1:9" x14ac:dyDescent="0.25">
      <c r="A78" t="s">
        <v>165</v>
      </c>
      <c r="B78" t="s">
        <v>10</v>
      </c>
      <c r="C78" t="s">
        <v>10</v>
      </c>
      <c r="D78" t="s">
        <v>10</v>
      </c>
      <c r="E78" t="s">
        <v>10</v>
      </c>
      <c r="F78" t="s">
        <v>11</v>
      </c>
      <c r="G78">
        <f>COUNTIFS([2]!AssetRegisterTbl[SystemSelector],$A78,[2]!AssetRegisterTbl[Final_tag_AplusA],"A")</f>
        <v>0</v>
      </c>
      <c r="H78">
        <f>COUNTIFS([2]!AssetRegisterTbl[SystemSelector],$A78,[2]!AssetRegisterTbl[Final_tag_AplusA],"B")</f>
        <v>0</v>
      </c>
      <c r="I78">
        <f>COUNTIFS([2]!AssetRegisterTbl[SystemSelector],$A78,[2]!AssetRegisterTbl[Final_tag_AplusA],"C")</f>
        <v>0</v>
      </c>
    </row>
    <row r="79" spans="1:9" x14ac:dyDescent="0.25">
      <c r="A79" t="s">
        <v>166</v>
      </c>
      <c r="B79" t="s">
        <v>10</v>
      </c>
      <c r="C79" t="s">
        <v>10</v>
      </c>
      <c r="D79" t="s">
        <v>10</v>
      </c>
      <c r="E79" t="s">
        <v>10</v>
      </c>
      <c r="F79" t="s">
        <v>11</v>
      </c>
      <c r="G79">
        <f>COUNTIFS([2]!AssetRegisterTbl[SystemSelector],$A79,[2]!AssetRegisterTbl[Final_tag_AplusA],"A")</f>
        <v>0</v>
      </c>
      <c r="H79">
        <f>COUNTIFS([2]!AssetRegisterTbl[SystemSelector],$A79,[2]!AssetRegisterTbl[Final_tag_AplusA],"B")</f>
        <v>0</v>
      </c>
      <c r="I79">
        <f>COUNTIFS([2]!AssetRegisterTbl[SystemSelector],$A79,[2]!AssetRegisterTbl[Final_tag_AplusA],"C")</f>
        <v>0</v>
      </c>
    </row>
    <row r="80" spans="1:9" x14ac:dyDescent="0.25">
      <c r="A80" t="s">
        <v>167</v>
      </c>
      <c r="B80" t="s">
        <v>10</v>
      </c>
      <c r="C80" t="s">
        <v>10</v>
      </c>
      <c r="D80" t="s">
        <v>10</v>
      </c>
      <c r="E80" t="s">
        <v>10</v>
      </c>
      <c r="F80" t="s">
        <v>11</v>
      </c>
      <c r="G80">
        <f>COUNTIFS([2]!AssetRegisterTbl[SystemSelector],$A80,[2]!AssetRegisterTbl[Final_tag_AplusA],"A")</f>
        <v>0</v>
      </c>
      <c r="H80">
        <f>COUNTIFS([2]!AssetRegisterTbl[SystemSelector],$A80,[2]!AssetRegisterTbl[Final_tag_AplusA],"B")</f>
        <v>0</v>
      </c>
      <c r="I80">
        <f>COUNTIFS([2]!AssetRegisterTbl[SystemSelector],$A80,[2]!AssetRegisterTbl[Final_tag_AplusA],"C")</f>
        <v>1</v>
      </c>
    </row>
    <row r="81" spans="1:9" x14ac:dyDescent="0.25">
      <c r="A81" t="s">
        <v>168</v>
      </c>
      <c r="B81" t="s">
        <v>0</v>
      </c>
      <c r="C81" t="s">
        <v>0</v>
      </c>
      <c r="D81" t="s">
        <v>2</v>
      </c>
      <c r="E81" t="s">
        <v>0</v>
      </c>
      <c r="F81" t="s">
        <v>48</v>
      </c>
      <c r="G81">
        <f>COUNTIFS([2]!AssetRegisterTbl[SystemSelector],$A81,[2]!AssetRegisterTbl[Final_tag_AplusA],"A")</f>
        <v>0</v>
      </c>
      <c r="H81">
        <f>COUNTIFS([2]!AssetRegisterTbl[SystemSelector],$A81,[2]!AssetRegisterTbl[Final_tag_AplusA],"B")</f>
        <v>5</v>
      </c>
      <c r="I81">
        <f>COUNTIFS([2]!AssetRegisterTbl[SystemSelector],$A81,[2]!AssetRegisterTbl[Final_tag_AplusA],"C")</f>
        <v>85</v>
      </c>
    </row>
    <row r="82" spans="1:9" x14ac:dyDescent="0.25">
      <c r="A82" t="s">
        <v>169</v>
      </c>
      <c r="B82" t="s">
        <v>23</v>
      </c>
      <c r="C82" t="s">
        <v>28</v>
      </c>
      <c r="D82" t="s">
        <v>24</v>
      </c>
      <c r="E82" t="s">
        <v>28</v>
      </c>
      <c r="F82" t="s">
        <v>49</v>
      </c>
      <c r="G82">
        <f>COUNTIFS([2]!AssetRegisterTbl[SystemSelector],$A82,[2]!AssetRegisterTbl[Final_tag_AplusA],"A")</f>
        <v>13</v>
      </c>
      <c r="H82">
        <f>COUNTIFS([2]!AssetRegisterTbl[SystemSelector],$A82,[2]!AssetRegisterTbl[Final_tag_AplusA],"B")</f>
        <v>19</v>
      </c>
      <c r="I82">
        <f>COUNTIFS([2]!AssetRegisterTbl[SystemSelector],$A82,[2]!AssetRegisterTbl[Final_tag_AplusA],"C")</f>
        <v>0</v>
      </c>
    </row>
    <row r="83" spans="1:9" x14ac:dyDescent="0.25">
      <c r="A83" t="s">
        <v>170</v>
      </c>
      <c r="B83" t="s">
        <v>23</v>
      </c>
      <c r="C83" t="s">
        <v>28</v>
      </c>
      <c r="D83" t="s">
        <v>23</v>
      </c>
      <c r="E83" t="s">
        <v>23</v>
      </c>
      <c r="F83" t="s">
        <v>50</v>
      </c>
      <c r="G83">
        <f>COUNTIFS([2]!AssetRegisterTbl[SystemSelector],$A83,[2]!AssetRegisterTbl[Final_tag_AplusA],"A")</f>
        <v>1318</v>
      </c>
      <c r="H83">
        <f>COUNTIFS([2]!AssetRegisterTbl[SystemSelector],$A83,[2]!AssetRegisterTbl[Final_tag_AplusA],"B")</f>
        <v>56</v>
      </c>
      <c r="I83">
        <f>COUNTIFS([2]!AssetRegisterTbl[SystemSelector],$A83,[2]!AssetRegisterTbl[Final_tag_AplusA],"C")</f>
        <v>0</v>
      </c>
    </row>
    <row r="84" spans="1:9" x14ac:dyDescent="0.25">
      <c r="A84" t="s">
        <v>171</v>
      </c>
      <c r="B84" t="s">
        <v>23</v>
      </c>
      <c r="C84" t="s">
        <v>28</v>
      </c>
      <c r="D84" t="s">
        <v>24</v>
      </c>
      <c r="E84" t="s">
        <v>28</v>
      </c>
      <c r="F84" t="s">
        <v>51</v>
      </c>
      <c r="G84">
        <f>COUNTIFS([2]!AssetRegisterTbl[SystemSelector],$A84,[2]!AssetRegisterTbl[Final_tag_AplusA],"A")</f>
        <v>0</v>
      </c>
      <c r="H84">
        <f>COUNTIFS([2]!AssetRegisterTbl[SystemSelector],$A84,[2]!AssetRegisterTbl[Final_tag_AplusA],"B")</f>
        <v>4</v>
      </c>
      <c r="I84">
        <f>COUNTIFS([2]!AssetRegisterTbl[SystemSelector],$A84,[2]!AssetRegisterTbl[Final_tag_AplusA],"C")</f>
        <v>0</v>
      </c>
    </row>
    <row r="85" spans="1:9" x14ac:dyDescent="0.25">
      <c r="A85" t="s">
        <v>172</v>
      </c>
      <c r="B85" t="s">
        <v>0</v>
      </c>
      <c r="C85" t="s">
        <v>0</v>
      </c>
      <c r="D85" t="s">
        <v>1</v>
      </c>
      <c r="E85" t="s">
        <v>2</v>
      </c>
      <c r="F85" t="s">
        <v>52</v>
      </c>
      <c r="G85">
        <f>COUNTIFS([2]!AssetRegisterTbl[SystemSelector],$A85,[2]!AssetRegisterTbl[Final_tag_AplusA],"A")</f>
        <v>66</v>
      </c>
      <c r="H85">
        <f>COUNTIFS([2]!AssetRegisterTbl[SystemSelector],$A85,[2]!AssetRegisterTbl[Final_tag_AplusA],"B")</f>
        <v>907</v>
      </c>
      <c r="I85">
        <f>COUNTIFS([2]!AssetRegisterTbl[SystemSelector],$A85,[2]!AssetRegisterTbl[Final_tag_AplusA],"C")</f>
        <v>0</v>
      </c>
    </row>
    <row r="86" spans="1:9" x14ac:dyDescent="0.25">
      <c r="A86" t="s">
        <v>173</v>
      </c>
      <c r="B86" t="s">
        <v>23</v>
      </c>
      <c r="C86" t="s">
        <v>28</v>
      </c>
      <c r="D86" t="s">
        <v>24</v>
      </c>
      <c r="E86" t="s">
        <v>28</v>
      </c>
      <c r="F86" t="s">
        <v>53</v>
      </c>
      <c r="G86">
        <f>COUNTIFS([2]!AssetRegisterTbl[SystemSelector],$A86,[2]!AssetRegisterTbl[Final_tag_AplusA],"A")</f>
        <v>392</v>
      </c>
      <c r="H86">
        <f>COUNTIFS([2]!AssetRegisterTbl[SystemSelector],$A86,[2]!AssetRegisterTbl[Final_tag_AplusA],"B")</f>
        <v>1153</v>
      </c>
      <c r="I86">
        <f>COUNTIFS([2]!AssetRegisterTbl[SystemSelector],$A86,[2]!AssetRegisterTbl[Final_tag_AplusA],"C")</f>
        <v>0</v>
      </c>
    </row>
    <row r="87" spans="1:9" x14ac:dyDescent="0.25">
      <c r="A87" t="s">
        <v>174</v>
      </c>
      <c r="B87" t="s">
        <v>22</v>
      </c>
      <c r="C87" t="s">
        <v>28</v>
      </c>
      <c r="D87" t="s">
        <v>22</v>
      </c>
      <c r="E87" t="s">
        <v>28</v>
      </c>
      <c r="F87" t="s">
        <v>54</v>
      </c>
      <c r="G87">
        <f>COUNTIFS([2]!AssetRegisterTbl[SystemSelector],$A87,[2]!AssetRegisterTbl[Final_tag_AplusA],"A")</f>
        <v>0</v>
      </c>
      <c r="H87">
        <f>COUNTIFS([2]!AssetRegisterTbl[SystemSelector],$A87,[2]!AssetRegisterTbl[Final_tag_AplusA],"B")</f>
        <v>2</v>
      </c>
      <c r="I87">
        <f>COUNTIFS([2]!AssetRegisterTbl[SystemSelector],$A87,[2]!AssetRegisterTbl[Final_tag_AplusA],"C")</f>
        <v>48</v>
      </c>
    </row>
    <row r="88" spans="1:9" x14ac:dyDescent="0.25">
      <c r="A88" t="s">
        <v>175</v>
      </c>
      <c r="B88" t="s">
        <v>30</v>
      </c>
      <c r="C88" t="s">
        <v>19</v>
      </c>
      <c r="D88" t="s">
        <v>19</v>
      </c>
      <c r="E88" t="s">
        <v>30</v>
      </c>
      <c r="F88" t="s">
        <v>55</v>
      </c>
      <c r="G88">
        <f>COUNTIFS([2]!AssetRegisterTbl[SystemSelector],$A88,[2]!AssetRegisterTbl[Final_tag_AplusA],"A")</f>
        <v>11</v>
      </c>
      <c r="H88">
        <f>COUNTIFS([2]!AssetRegisterTbl[SystemSelector],$A88,[2]!AssetRegisterTbl[Final_tag_AplusA],"B")</f>
        <v>9</v>
      </c>
      <c r="I88">
        <f>COUNTIFS([2]!AssetRegisterTbl[SystemSelector],$A88,[2]!AssetRegisterTbl[Final_tag_AplusA],"C")</f>
        <v>6</v>
      </c>
    </row>
    <row r="89" spans="1:9" x14ac:dyDescent="0.25">
      <c r="A89" t="s">
        <v>176</v>
      </c>
      <c r="B89" t="s">
        <v>19</v>
      </c>
      <c r="C89" t="s">
        <v>19</v>
      </c>
      <c r="D89" t="s">
        <v>20</v>
      </c>
      <c r="E89" t="s">
        <v>30</v>
      </c>
      <c r="F89" t="s">
        <v>56</v>
      </c>
      <c r="G89">
        <f>COUNTIFS([2]!AssetRegisterTbl[SystemSelector],$A89,[2]!AssetRegisterTbl[Final_tag_AplusA],"A")</f>
        <v>0</v>
      </c>
      <c r="H89">
        <f>COUNTIFS([2]!AssetRegisterTbl[SystemSelector],$A89,[2]!AssetRegisterTbl[Final_tag_AplusA],"B")</f>
        <v>2</v>
      </c>
      <c r="I89">
        <f>COUNTIFS([2]!AssetRegisterTbl[SystemSelector],$A89,[2]!AssetRegisterTbl[Final_tag_AplusA],"C")</f>
        <v>5</v>
      </c>
    </row>
    <row r="90" spans="1:9" x14ac:dyDescent="0.25">
      <c r="A90" t="s">
        <v>177</v>
      </c>
      <c r="B90" t="s">
        <v>19</v>
      </c>
      <c r="C90" t="s">
        <v>19</v>
      </c>
      <c r="D90" t="s">
        <v>30</v>
      </c>
      <c r="E90" t="s">
        <v>30</v>
      </c>
      <c r="F90" t="s">
        <v>57</v>
      </c>
      <c r="G90">
        <f>COUNTIFS([2]!AssetRegisterTbl[SystemSelector],$A90,[2]!AssetRegisterTbl[Final_tag_AplusA],"A")</f>
        <v>0</v>
      </c>
      <c r="H90">
        <f>COUNTIFS([2]!AssetRegisterTbl[SystemSelector],$A90,[2]!AssetRegisterTbl[Final_tag_AplusA],"B")</f>
        <v>0</v>
      </c>
      <c r="I90">
        <f>COUNTIFS([2]!AssetRegisterTbl[SystemSelector],$A90,[2]!AssetRegisterTbl[Final_tag_AplusA],"C")</f>
        <v>248</v>
      </c>
    </row>
    <row r="91" spans="1:9" x14ac:dyDescent="0.25">
      <c r="A91" t="s">
        <v>178</v>
      </c>
      <c r="B91" t="s">
        <v>10</v>
      </c>
      <c r="C91" t="s">
        <v>10</v>
      </c>
      <c r="D91" t="s">
        <v>10</v>
      </c>
      <c r="E91" t="s">
        <v>10</v>
      </c>
      <c r="F91" t="s">
        <v>11</v>
      </c>
      <c r="G91">
        <f>COUNTIFS([2]!AssetRegisterTbl[SystemSelector],$A91,[2]!AssetRegisterTbl[Final_tag_AplusA],"A")</f>
        <v>0</v>
      </c>
      <c r="H91">
        <f>COUNTIFS([2]!AssetRegisterTbl[SystemSelector],$A91,[2]!AssetRegisterTbl[Final_tag_AplusA],"B")</f>
        <v>0</v>
      </c>
      <c r="I91">
        <f>COUNTIFS([2]!AssetRegisterTbl[SystemSelector],$A91,[2]!AssetRegisterTbl[Final_tag_AplusA],"C")</f>
        <v>12</v>
      </c>
    </row>
    <row r="92" spans="1:9" x14ac:dyDescent="0.25">
      <c r="A92" t="s">
        <v>179</v>
      </c>
      <c r="B92" t="s">
        <v>20</v>
      </c>
      <c r="C92" t="s">
        <v>19</v>
      </c>
      <c r="D92" t="s">
        <v>30</v>
      </c>
      <c r="E92" t="s">
        <v>30</v>
      </c>
      <c r="F92" t="s">
        <v>58</v>
      </c>
      <c r="G92">
        <f>COUNTIFS([2]!AssetRegisterTbl[SystemSelector],$A92,[2]!AssetRegisterTbl[Final_tag_AplusA],"A")</f>
        <v>61</v>
      </c>
      <c r="H92">
        <f>COUNTIFS([2]!AssetRegisterTbl[SystemSelector],$A92,[2]!AssetRegisterTbl[Final_tag_AplusA],"B")</f>
        <v>143</v>
      </c>
      <c r="I92">
        <f>COUNTIFS([2]!AssetRegisterTbl[SystemSelector],$A92,[2]!AssetRegisterTbl[Final_tag_AplusA],"C")</f>
        <v>464</v>
      </c>
    </row>
    <row r="93" spans="1:9" x14ac:dyDescent="0.25">
      <c r="A93" t="s">
        <v>180</v>
      </c>
      <c r="B93" t="s">
        <v>20</v>
      </c>
      <c r="C93" t="s">
        <v>19</v>
      </c>
      <c r="D93" t="s">
        <v>30</v>
      </c>
      <c r="E93" t="s">
        <v>30</v>
      </c>
      <c r="F93" t="s">
        <v>59</v>
      </c>
      <c r="G93">
        <f>COUNTIFS([2]!AssetRegisterTbl[SystemSelector],$A93,[2]!AssetRegisterTbl[Final_tag_AplusA],"A")</f>
        <v>10</v>
      </c>
      <c r="H93">
        <f>COUNTIFS([2]!AssetRegisterTbl[SystemSelector],$A93,[2]!AssetRegisterTbl[Final_tag_AplusA],"B")</f>
        <v>2</v>
      </c>
      <c r="I93">
        <f>COUNTIFS([2]!AssetRegisterTbl[SystemSelector],$A93,[2]!AssetRegisterTbl[Final_tag_AplusA],"C")</f>
        <v>555</v>
      </c>
    </row>
    <row r="94" spans="1:9" x14ac:dyDescent="0.25">
      <c r="A94" t="s">
        <v>181</v>
      </c>
      <c r="B94" t="s">
        <v>0</v>
      </c>
      <c r="C94" t="s">
        <v>0</v>
      </c>
      <c r="D94" t="s">
        <v>20</v>
      </c>
      <c r="E94" t="s">
        <v>30</v>
      </c>
      <c r="F94" t="s">
        <v>60</v>
      </c>
      <c r="G94">
        <f>COUNTIFS([2]!AssetRegisterTbl[SystemSelector],$A94,[2]!AssetRegisterTbl[Final_tag_AplusA],"A")</f>
        <v>0</v>
      </c>
      <c r="H94">
        <f>COUNTIFS([2]!AssetRegisterTbl[SystemSelector],$A94,[2]!AssetRegisterTbl[Final_tag_AplusA],"B")</f>
        <v>0</v>
      </c>
      <c r="I94">
        <f>COUNTIFS([2]!AssetRegisterTbl[SystemSelector],$A94,[2]!AssetRegisterTbl[Final_tag_AplusA],"C")</f>
        <v>306</v>
      </c>
    </row>
    <row r="95" spans="1:9" x14ac:dyDescent="0.25">
      <c r="A95" t="s">
        <v>182</v>
      </c>
      <c r="B95" t="s">
        <v>16</v>
      </c>
      <c r="C95" t="s">
        <v>22</v>
      </c>
      <c r="D95" t="s">
        <v>28</v>
      </c>
      <c r="E95" t="s">
        <v>22</v>
      </c>
      <c r="F95" t="s">
        <v>61</v>
      </c>
      <c r="G95">
        <f>COUNTIFS([2]!AssetRegisterTbl[SystemSelector],$A95,[2]!AssetRegisterTbl[Final_tag_AplusA],"A")</f>
        <v>0</v>
      </c>
      <c r="H95">
        <f>COUNTIFS([2]!AssetRegisterTbl[SystemSelector],$A95,[2]!AssetRegisterTbl[Final_tag_AplusA],"B")</f>
        <v>0</v>
      </c>
      <c r="I95">
        <f>COUNTIFS([2]!AssetRegisterTbl[SystemSelector],$A95,[2]!AssetRegisterTbl[Final_tag_AplusA],"C")</f>
        <v>164</v>
      </c>
    </row>
    <row r="96" spans="1:9" x14ac:dyDescent="0.25">
      <c r="A96" t="s">
        <v>183</v>
      </c>
      <c r="B96" t="s">
        <v>0</v>
      </c>
      <c r="C96" t="s">
        <v>0</v>
      </c>
      <c r="D96" t="s">
        <v>1</v>
      </c>
      <c r="E96" t="s">
        <v>0</v>
      </c>
      <c r="F96" t="s">
        <v>62</v>
      </c>
      <c r="G96">
        <f>COUNTIFS([2]!AssetRegisterTbl[SystemSelector],$A96,[2]!AssetRegisterTbl[Final_tag_AplusA],"A")</f>
        <v>724</v>
      </c>
      <c r="H96">
        <f>COUNTIFS([2]!AssetRegisterTbl[SystemSelector],$A96,[2]!AssetRegisterTbl[Final_tag_AplusA],"B")</f>
        <v>1005</v>
      </c>
      <c r="I96">
        <f>COUNTIFS([2]!AssetRegisterTbl[SystemSelector],$A96,[2]!AssetRegisterTbl[Final_tag_AplusA],"C")</f>
        <v>0</v>
      </c>
    </row>
    <row r="97" spans="1:9" x14ac:dyDescent="0.25">
      <c r="A97" t="s">
        <v>184</v>
      </c>
      <c r="B97" t="s">
        <v>22</v>
      </c>
      <c r="C97" t="s">
        <v>22</v>
      </c>
      <c r="D97" t="s">
        <v>24</v>
      </c>
      <c r="E97" t="s">
        <v>28</v>
      </c>
      <c r="F97" t="s">
        <v>63</v>
      </c>
      <c r="G97">
        <f>COUNTIFS([2]!AssetRegisterTbl[SystemSelector],$A97,[2]!AssetRegisterTbl[Final_tag_AplusA],"A")</f>
        <v>0</v>
      </c>
      <c r="H97">
        <f>COUNTIFS([2]!AssetRegisterTbl[SystemSelector],$A97,[2]!AssetRegisterTbl[Final_tag_AplusA],"B")</f>
        <v>2</v>
      </c>
      <c r="I97">
        <f>COUNTIFS([2]!AssetRegisterTbl[SystemSelector],$A97,[2]!AssetRegisterTbl[Final_tag_AplusA],"C")</f>
        <v>3</v>
      </c>
    </row>
    <row r="98" spans="1:9" x14ac:dyDescent="0.25">
      <c r="A98" t="s">
        <v>185</v>
      </c>
      <c r="B98" t="s">
        <v>19</v>
      </c>
      <c r="C98" t="s">
        <v>19</v>
      </c>
      <c r="D98" t="s">
        <v>20</v>
      </c>
      <c r="E98" t="s">
        <v>19</v>
      </c>
      <c r="F98" t="s">
        <v>64</v>
      </c>
      <c r="G98">
        <f>COUNTIFS([2]!AssetRegisterTbl[SystemSelector],$A98,[2]!AssetRegisterTbl[Final_tag_AplusA],"A")</f>
        <v>0</v>
      </c>
      <c r="H98">
        <f>COUNTIFS([2]!AssetRegisterTbl[SystemSelector],$A98,[2]!AssetRegisterTbl[Final_tag_AplusA],"B")</f>
        <v>5</v>
      </c>
      <c r="I98">
        <f>COUNTIFS([2]!AssetRegisterTbl[SystemSelector],$A98,[2]!AssetRegisterTbl[Final_tag_AplusA],"C")</f>
        <v>3</v>
      </c>
    </row>
    <row r="99" spans="1:9" x14ac:dyDescent="0.25">
      <c r="A99" t="s">
        <v>186</v>
      </c>
      <c r="B99" t="s">
        <v>18</v>
      </c>
      <c r="C99" t="s">
        <v>19</v>
      </c>
      <c r="D99" t="s">
        <v>20</v>
      </c>
      <c r="E99" t="s">
        <v>19</v>
      </c>
      <c r="F99" t="s">
        <v>65</v>
      </c>
      <c r="G99">
        <f>COUNTIFS([2]!AssetRegisterTbl[SystemSelector],$A99,[2]!AssetRegisterTbl[Final_tag_AplusA],"A")</f>
        <v>0</v>
      </c>
      <c r="H99">
        <f>COUNTIFS([2]!AssetRegisterTbl[SystemSelector],$A99,[2]!AssetRegisterTbl[Final_tag_AplusA],"B")</f>
        <v>7</v>
      </c>
      <c r="I99">
        <f>COUNTIFS([2]!AssetRegisterTbl[SystemSelector],$A99,[2]!AssetRegisterTbl[Final_tag_AplusA],"C")</f>
        <v>0</v>
      </c>
    </row>
    <row r="100" spans="1:9" x14ac:dyDescent="0.25">
      <c r="A100" t="s">
        <v>187</v>
      </c>
      <c r="B100" t="s">
        <v>23</v>
      </c>
      <c r="C100" t="s">
        <v>22</v>
      </c>
      <c r="D100" t="s">
        <v>22</v>
      </c>
      <c r="E100" t="s">
        <v>10</v>
      </c>
      <c r="F100" t="s">
        <v>66</v>
      </c>
      <c r="G100">
        <f>COUNTIFS([2]!AssetRegisterTbl[SystemSelector],$A100,[2]!AssetRegisterTbl[Final_tag_AplusA],"A")</f>
        <v>0</v>
      </c>
      <c r="H100">
        <f>COUNTIFS([2]!AssetRegisterTbl[SystemSelector],$A100,[2]!AssetRegisterTbl[Final_tag_AplusA],"B")</f>
        <v>24</v>
      </c>
      <c r="I100">
        <f>COUNTIFS([2]!AssetRegisterTbl[SystemSelector],$A100,[2]!AssetRegisterTbl[Final_tag_AplusA],"C")</f>
        <v>0</v>
      </c>
    </row>
    <row r="101" spans="1:9" x14ac:dyDescent="0.25">
      <c r="A101" t="s">
        <v>188</v>
      </c>
      <c r="B101" t="s">
        <v>0</v>
      </c>
      <c r="C101" t="s">
        <v>0</v>
      </c>
      <c r="D101" t="s">
        <v>0</v>
      </c>
      <c r="E101" t="s">
        <v>0</v>
      </c>
      <c r="F101" t="s">
        <v>67</v>
      </c>
      <c r="G101">
        <f>COUNTIFS([2]!AssetRegisterTbl[SystemSelector],$A101,[2]!AssetRegisterTbl[Final_tag_AplusA],"A")</f>
        <v>0</v>
      </c>
      <c r="H101">
        <f>COUNTIFS([2]!AssetRegisterTbl[SystemSelector],$A101,[2]!AssetRegisterTbl[Final_tag_AplusA],"B")</f>
        <v>0</v>
      </c>
      <c r="I101">
        <f>COUNTIFS([2]!AssetRegisterTbl[SystemSelector],$A101,[2]!AssetRegisterTbl[Final_tag_AplusA],"C")</f>
        <v>85</v>
      </c>
    </row>
    <row r="102" spans="1:9" x14ac:dyDescent="0.25">
      <c r="A102" t="s">
        <v>189</v>
      </c>
      <c r="B102" t="s">
        <v>2</v>
      </c>
      <c r="C102" t="s">
        <v>2</v>
      </c>
      <c r="D102" t="s">
        <v>0</v>
      </c>
      <c r="E102" t="s">
        <v>2</v>
      </c>
      <c r="F102" t="s">
        <v>68</v>
      </c>
      <c r="G102">
        <f>COUNTIFS([2]!AssetRegisterTbl[SystemSelector],$A102,[2]!AssetRegisterTbl[Final_tag_AplusA],"A")</f>
        <v>0</v>
      </c>
      <c r="H102">
        <f>COUNTIFS([2]!AssetRegisterTbl[SystemSelector],$A102,[2]!AssetRegisterTbl[Final_tag_AplusA],"B")</f>
        <v>12</v>
      </c>
      <c r="I102">
        <f>COUNTIFS([2]!AssetRegisterTbl[SystemSelector],$A102,[2]!AssetRegisterTbl[Final_tag_AplusA],"C")</f>
        <v>3</v>
      </c>
    </row>
    <row r="103" spans="1:9" x14ac:dyDescent="0.25">
      <c r="A103" t="s">
        <v>190</v>
      </c>
      <c r="B103" t="s">
        <v>18</v>
      </c>
      <c r="C103" t="s">
        <v>19</v>
      </c>
      <c r="D103" t="s">
        <v>19</v>
      </c>
      <c r="E103" t="s">
        <v>20</v>
      </c>
      <c r="F103" t="s">
        <v>69</v>
      </c>
      <c r="G103">
        <f>COUNTIFS([2]!AssetRegisterTbl[SystemSelector],$A103,[2]!AssetRegisterTbl[Final_tag_AplusA],"A")</f>
        <v>303</v>
      </c>
      <c r="H103">
        <f>COUNTIFS([2]!AssetRegisterTbl[SystemSelector],$A103,[2]!AssetRegisterTbl[Final_tag_AplusA],"B")</f>
        <v>15</v>
      </c>
      <c r="I103">
        <f>COUNTIFS([2]!AssetRegisterTbl[SystemSelector],$A103,[2]!AssetRegisterTbl[Final_tag_AplusA],"C")</f>
        <v>0</v>
      </c>
    </row>
    <row r="104" spans="1:9" x14ac:dyDescent="0.25">
      <c r="A104" t="s">
        <v>191</v>
      </c>
      <c r="B104" t="s">
        <v>30</v>
      </c>
      <c r="C104" t="s">
        <v>19</v>
      </c>
      <c r="D104" t="s">
        <v>19</v>
      </c>
      <c r="E104" t="s">
        <v>19</v>
      </c>
      <c r="F104" t="s">
        <v>70</v>
      </c>
      <c r="G104">
        <f>COUNTIFS([2]!AssetRegisterTbl[SystemSelector],$A104,[2]!AssetRegisterTbl[Final_tag_AplusA],"A")</f>
        <v>1</v>
      </c>
      <c r="H104">
        <f>COUNTIFS([2]!AssetRegisterTbl[SystemSelector],$A104,[2]!AssetRegisterTbl[Final_tag_AplusA],"B")</f>
        <v>0</v>
      </c>
      <c r="I104">
        <f>COUNTIFS([2]!AssetRegisterTbl[SystemSelector],$A104,[2]!AssetRegisterTbl[Final_tag_AplusA],"C")</f>
        <v>3</v>
      </c>
    </row>
    <row r="105" spans="1:9" x14ac:dyDescent="0.25">
      <c r="A105" t="s">
        <v>192</v>
      </c>
      <c r="B105" t="s">
        <v>10</v>
      </c>
      <c r="C105" t="s">
        <v>10</v>
      </c>
      <c r="D105" t="s">
        <v>10</v>
      </c>
      <c r="E105" t="s">
        <v>10</v>
      </c>
      <c r="F105" t="s">
        <v>71</v>
      </c>
      <c r="G105">
        <f>COUNTIFS([2]!AssetRegisterTbl[SystemSelector],$A105,[2]!AssetRegisterTbl[Final_tag_AplusA],"A")</f>
        <v>0</v>
      </c>
      <c r="H105">
        <f>COUNTIFS([2]!AssetRegisterTbl[SystemSelector],$A105,[2]!AssetRegisterTbl[Final_tag_AplusA],"B")</f>
        <v>158</v>
      </c>
      <c r="I105">
        <f>COUNTIFS([2]!AssetRegisterTbl[SystemSelector],$A105,[2]!AssetRegisterTbl[Final_tag_AplusA],"C")</f>
        <v>462</v>
      </c>
    </row>
    <row r="106" spans="1:9" x14ac:dyDescent="0.25">
      <c r="A106" t="s">
        <v>193</v>
      </c>
      <c r="B106" t="s">
        <v>10</v>
      </c>
      <c r="C106" t="s">
        <v>10</v>
      </c>
      <c r="D106" t="s">
        <v>10</v>
      </c>
      <c r="E106" t="s">
        <v>10</v>
      </c>
      <c r="F106" t="s">
        <v>71</v>
      </c>
      <c r="G106">
        <f>COUNTIFS([2]!AssetRegisterTbl[SystemSelector],$A106,[2]!AssetRegisterTbl[Final_tag_AplusA],"A")</f>
        <v>0</v>
      </c>
      <c r="H106">
        <f>COUNTIFS([2]!AssetRegisterTbl[SystemSelector],$A106,[2]!AssetRegisterTbl[Final_tag_AplusA],"B")</f>
        <v>0</v>
      </c>
      <c r="I106">
        <f>COUNTIFS([2]!AssetRegisterTbl[SystemSelector],$A106,[2]!AssetRegisterTbl[Final_tag_AplusA],"C")</f>
        <v>26</v>
      </c>
    </row>
    <row r="107" spans="1:9" x14ac:dyDescent="0.25">
      <c r="A107" t="s">
        <v>194</v>
      </c>
      <c r="B107" t="s">
        <v>10</v>
      </c>
      <c r="C107" t="s">
        <v>10</v>
      </c>
      <c r="D107" t="s">
        <v>10</v>
      </c>
      <c r="E107" t="s">
        <v>10</v>
      </c>
      <c r="F107" t="s">
        <v>72</v>
      </c>
      <c r="G107">
        <f>COUNTIFS([2]!AssetRegisterTbl[SystemSelector],$A107,[2]!AssetRegisterTbl[Final_tag_AplusA],"A")</f>
        <v>0</v>
      </c>
      <c r="H107">
        <f>COUNTIFS([2]!AssetRegisterTbl[SystemSelector],$A107,[2]!AssetRegisterTbl[Final_tag_AplusA],"B")</f>
        <v>0</v>
      </c>
      <c r="I107">
        <f>COUNTIFS([2]!AssetRegisterTbl[SystemSelector],$A107,[2]!AssetRegisterTbl[Final_tag_AplusA],"C")</f>
        <v>0</v>
      </c>
    </row>
    <row r="108" spans="1:9" x14ac:dyDescent="0.25">
      <c r="G108">
        <f>SUM(G5:G107)</f>
        <v>6810</v>
      </c>
      <c r="H108">
        <f>SUM(H5:H107)</f>
        <v>24522</v>
      </c>
      <c r="I108">
        <f>SUM(I5:I107)</f>
        <v>6331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07"/>
  <sheetViews>
    <sheetView workbookViewId="0">
      <selection activeCell="P3" sqref="P3"/>
    </sheetView>
  </sheetViews>
  <sheetFormatPr defaultRowHeight="15" x14ac:dyDescent="0.25"/>
  <sheetData>
    <row r="1" spans="1:16" x14ac:dyDescent="0.25">
      <c r="L1" t="s">
        <v>246</v>
      </c>
      <c r="M1">
        <f>COUNTIFS([1]!AssetRegisterTbl[Final_tag_AplusA],"A")</f>
        <v>6814</v>
      </c>
      <c r="N1">
        <f>COUNTIFS([1]!AssetRegisterTbl[Final_tag_AplusA],"B")</f>
        <v>24513</v>
      </c>
      <c r="O1">
        <f>COUNTIFS([1]!AssetRegisterTbl[Final_tag_AplusA],"C")</f>
        <v>6292</v>
      </c>
      <c r="P1">
        <f>COUNTIFS([1]!AssetRegisterTbl[Final_tag_AplusA],"&lt;&gt;A",[1]!AssetRegisterTbl[Final_tag_AplusA],"&lt;&gt;B",[1]!AssetRegisterTbl[Final_tag_AplusA],"&lt;&gt;C")</f>
        <v>44</v>
      </c>
    </row>
    <row r="3" spans="1:16" x14ac:dyDescent="0.25">
      <c r="M3">
        <v>6810</v>
      </c>
      <c r="N3">
        <v>24522</v>
      </c>
      <c r="O3">
        <v>6331</v>
      </c>
    </row>
    <row r="4" spans="1:16" x14ac:dyDescent="0.25">
      <c r="A4" t="s">
        <v>91</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6"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6"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6"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6"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6"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6"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6"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6"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6"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6"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6"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dcterms:created xsi:type="dcterms:W3CDTF">2017-10-31T10:01:18Z</dcterms:created>
  <dcterms:modified xsi:type="dcterms:W3CDTF">2017-11-02T13:03:51Z</dcterms:modified>
</cp:coreProperties>
</file>